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lyot\Downloads\Portfolio_projects\Marketing_research_with_excel\"/>
    </mc:Choice>
  </mc:AlternateContent>
  <xr:revisionPtr revIDLastSave="0" documentId="13_ncr:1_{C5A44A80-BDF4-45AD-AF2F-D69FF189CC08}" xr6:coauthVersionLast="47" xr6:coauthVersionMax="47" xr10:uidLastSave="{00000000-0000-0000-0000-000000000000}"/>
  <bookViews>
    <workbookView xWindow="-108" yWindow="-108" windowWidth="23256" windowHeight="12456" tabRatio="859" xr2:uid="{00000000-000D-0000-FFFF-FFFF00000000}"/>
  </bookViews>
  <sheets>
    <sheet name="Introduction" sheetId="7" r:id="rId1"/>
    <sheet name="Tariff fee" sheetId="3" r:id="rId2"/>
    <sheet name="Step 1. Personal_data" sheetId="1" r:id="rId3"/>
    <sheet name="Step 2. Survey_results" sheetId="2" r:id="rId4"/>
    <sheet name="Step 3. Survey_pivot" sheetId="5" r:id="rId5"/>
    <sheet name="Step 4. Personal_pivot" sheetId="8" r:id="rId6"/>
    <sheet name="Step 5. Pie_charts" sheetId="9" r:id="rId7"/>
    <sheet name="Step 6. Matrix" sheetId="10" r:id="rId8"/>
  </sheets>
  <definedNames>
    <definedName name="_xlnm._FilterDatabase" localSheetId="2" hidden="1">'Step 1. Personal_data'!$B$9:$S$1148</definedName>
    <definedName name="_xlnm._FilterDatabase" localSheetId="3" hidden="1">'Step 2. Survey_results'!$B$5:$G$302</definedName>
    <definedName name="Personal_data">'Step 1. Personal_data'!$B$9:$S$1148</definedName>
    <definedName name="Survey">'Step 2. Survey_results'!$B$5:$G$302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0" l="1"/>
  <c r="C9" i="10" s="1"/>
  <c r="C10" i="10" s="1"/>
  <c r="C11" i="10" s="1"/>
  <c r="C12" i="10" s="1"/>
  <c r="C60" i="9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M58" i="1" s="1"/>
  <c r="N58" i="1" s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M187" i="1" s="1"/>
  <c r="N187" i="1" s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M250" i="1" s="1"/>
  <c r="N250" i="1" s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M314" i="1" s="1"/>
  <c r="N314" i="1" s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M378" i="1" s="1"/>
  <c r="N378" i="1" s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M442" i="1" s="1"/>
  <c r="N442" i="1" s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M506" i="1" s="1"/>
  <c r="N506" i="1" s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M570" i="1" s="1"/>
  <c r="N570" i="1" s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M634" i="1" s="1"/>
  <c r="N634" i="1" s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M698" i="1" s="1"/>
  <c r="N698" i="1" s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M762" i="1" s="1"/>
  <c r="N762" i="1" s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M826" i="1" s="1"/>
  <c r="N826" i="1" s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M892" i="1" s="1"/>
  <c r="N892" i="1" s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M954" i="1" s="1"/>
  <c r="N954" i="1" s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M1018" i="1" s="1"/>
  <c r="N1018" i="1" s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M1082" i="1" s="1"/>
  <c r="N1082" i="1" s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M1145" i="1" s="1"/>
  <c r="N1145" i="1" s="1"/>
  <c r="G1146" i="1"/>
  <c r="G1147" i="1"/>
  <c r="G1148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0" i="1"/>
  <c r="M123" i="1"/>
  <c r="N123" i="1" s="1"/>
  <c r="D8" i="10" l="1"/>
  <c r="E8" i="10" s="1"/>
  <c r="F8" i="10" s="1"/>
  <c r="G8" i="10" s="1"/>
  <c r="D12" i="10"/>
  <c r="D9" i="10"/>
  <c r="D11" i="10"/>
  <c r="D10" i="10"/>
  <c r="I250" i="1"/>
  <c r="J250" i="1" s="1"/>
  <c r="K250" i="1" s="1"/>
  <c r="I762" i="1"/>
  <c r="J762" i="1" s="1"/>
  <c r="K762" i="1" s="1"/>
  <c r="M27" i="1"/>
  <c r="N27" i="1" s="1"/>
  <c r="I27" i="1"/>
  <c r="J27" i="1" s="1"/>
  <c r="K27" i="1" s="1"/>
  <c r="M75" i="1"/>
  <c r="N75" i="1" s="1"/>
  <c r="I75" i="1"/>
  <c r="J75" i="1" s="1"/>
  <c r="K75" i="1" s="1"/>
  <c r="M131" i="1"/>
  <c r="N131" i="1" s="1"/>
  <c r="I131" i="1"/>
  <c r="J131" i="1" s="1"/>
  <c r="K131" i="1" s="1"/>
  <c r="M189" i="1"/>
  <c r="N189" i="1" s="1"/>
  <c r="I189" i="1"/>
  <c r="J189" i="1" s="1"/>
  <c r="K189" i="1" s="1"/>
  <c r="M244" i="1"/>
  <c r="N244" i="1" s="1"/>
  <c r="I244" i="1"/>
  <c r="J244" i="1" s="1"/>
  <c r="K244" i="1" s="1"/>
  <c r="M299" i="1"/>
  <c r="N299" i="1" s="1"/>
  <c r="I299" i="1"/>
  <c r="J299" i="1" s="1"/>
  <c r="K299" i="1" s="1"/>
  <c r="M356" i="1"/>
  <c r="N356" i="1" s="1"/>
  <c r="I356" i="1"/>
  <c r="J356" i="1" s="1"/>
  <c r="K356" i="1" s="1"/>
  <c r="M412" i="1"/>
  <c r="N412" i="1" s="1"/>
  <c r="I412" i="1"/>
  <c r="J412" i="1" s="1"/>
  <c r="K412" i="1" s="1"/>
  <c r="M468" i="1"/>
  <c r="N468" i="1" s="1"/>
  <c r="I468" i="1"/>
  <c r="J468" i="1" s="1"/>
  <c r="K468" i="1" s="1"/>
  <c r="M523" i="1"/>
  <c r="N523" i="1" s="1"/>
  <c r="I523" i="1"/>
  <c r="J523" i="1" s="1"/>
  <c r="K523" i="1" s="1"/>
  <c r="M572" i="1"/>
  <c r="N572" i="1" s="1"/>
  <c r="I572" i="1"/>
  <c r="J572" i="1" s="1"/>
  <c r="K572" i="1" s="1"/>
  <c r="M636" i="1"/>
  <c r="N636" i="1" s="1"/>
  <c r="I636" i="1"/>
  <c r="J636" i="1" s="1"/>
  <c r="K636" i="1" s="1"/>
  <c r="M692" i="1"/>
  <c r="N692" i="1" s="1"/>
  <c r="I692" i="1"/>
  <c r="J692" i="1" s="1"/>
  <c r="K692" i="1" s="1"/>
  <c r="M732" i="1"/>
  <c r="N732" i="1" s="1"/>
  <c r="I732" i="1"/>
  <c r="J732" i="1" s="1"/>
  <c r="K732" i="1" s="1"/>
  <c r="M782" i="1"/>
  <c r="N782" i="1" s="1"/>
  <c r="I782" i="1"/>
  <c r="J782" i="1" s="1"/>
  <c r="K782" i="1" s="1"/>
  <c r="M835" i="1"/>
  <c r="N835" i="1" s="1"/>
  <c r="I835" i="1"/>
  <c r="J835" i="1" s="1"/>
  <c r="K835" i="1" s="1"/>
  <c r="M890" i="1"/>
  <c r="N890" i="1" s="1"/>
  <c r="I890" i="1"/>
  <c r="J890" i="1" s="1"/>
  <c r="K890" i="1" s="1"/>
  <c r="M940" i="1"/>
  <c r="N940" i="1" s="1"/>
  <c r="I940" i="1"/>
  <c r="J940" i="1" s="1"/>
  <c r="K940" i="1" s="1"/>
  <c r="M988" i="1"/>
  <c r="N988" i="1" s="1"/>
  <c r="I988" i="1"/>
  <c r="J988" i="1" s="1"/>
  <c r="K988" i="1" s="1"/>
  <c r="M1052" i="1"/>
  <c r="N1052" i="1" s="1"/>
  <c r="I1052" i="1"/>
  <c r="J1052" i="1" s="1"/>
  <c r="K1052" i="1" s="1"/>
  <c r="M1124" i="1"/>
  <c r="N1124" i="1" s="1"/>
  <c r="I1124" i="1"/>
  <c r="J1124" i="1" s="1"/>
  <c r="K1124" i="1" s="1"/>
  <c r="M14" i="1"/>
  <c r="N14" i="1" s="1"/>
  <c r="I14" i="1"/>
  <c r="J14" i="1" s="1"/>
  <c r="K14" i="1" s="1"/>
  <c r="M21" i="1"/>
  <c r="N21" i="1" s="1"/>
  <c r="I21" i="1"/>
  <c r="J21" i="1" s="1"/>
  <c r="K21" i="1" s="1"/>
  <c r="M29" i="1"/>
  <c r="N29" i="1" s="1"/>
  <c r="I29" i="1"/>
  <c r="J29" i="1" s="1"/>
  <c r="K29" i="1" s="1"/>
  <c r="M36" i="1"/>
  <c r="N36" i="1" s="1"/>
  <c r="I36" i="1"/>
  <c r="J36" i="1" s="1"/>
  <c r="K36" i="1" s="1"/>
  <c r="M45" i="1"/>
  <c r="N45" i="1" s="1"/>
  <c r="I45" i="1"/>
  <c r="J45" i="1" s="1"/>
  <c r="K45" i="1" s="1"/>
  <c r="M54" i="1"/>
  <c r="N54" i="1" s="1"/>
  <c r="I54" i="1"/>
  <c r="J54" i="1" s="1"/>
  <c r="K54" i="1" s="1"/>
  <c r="M61" i="1"/>
  <c r="N61" i="1" s="1"/>
  <c r="I61" i="1"/>
  <c r="J61" i="1" s="1"/>
  <c r="K61" i="1" s="1"/>
  <c r="M69" i="1"/>
  <c r="N69" i="1" s="1"/>
  <c r="I69" i="1"/>
  <c r="J69" i="1" s="1"/>
  <c r="K69" i="1" s="1"/>
  <c r="M77" i="1"/>
  <c r="N77" i="1" s="1"/>
  <c r="I77" i="1"/>
  <c r="J77" i="1" s="1"/>
  <c r="K77" i="1" s="1"/>
  <c r="M85" i="1"/>
  <c r="N85" i="1" s="1"/>
  <c r="I85" i="1"/>
  <c r="J85" i="1" s="1"/>
  <c r="K85" i="1" s="1"/>
  <c r="M93" i="1"/>
  <c r="N93" i="1" s="1"/>
  <c r="I93" i="1"/>
  <c r="J93" i="1" s="1"/>
  <c r="K93" i="1" s="1"/>
  <c r="M102" i="1"/>
  <c r="N102" i="1" s="1"/>
  <c r="I102" i="1"/>
  <c r="J102" i="1" s="1"/>
  <c r="K102" i="1" s="1"/>
  <c r="M110" i="1"/>
  <c r="N110" i="1" s="1"/>
  <c r="I110" i="1"/>
  <c r="J110" i="1" s="1"/>
  <c r="K110" i="1" s="1"/>
  <c r="M117" i="1"/>
  <c r="N117" i="1" s="1"/>
  <c r="I117" i="1"/>
  <c r="J117" i="1" s="1"/>
  <c r="K117" i="1" s="1"/>
  <c r="M124" i="1"/>
  <c r="N124" i="1" s="1"/>
  <c r="I124" i="1"/>
  <c r="J124" i="1" s="1"/>
  <c r="K124" i="1" s="1"/>
  <c r="M134" i="1"/>
  <c r="N134" i="1" s="1"/>
  <c r="I134" i="1"/>
  <c r="J134" i="1" s="1"/>
  <c r="K134" i="1" s="1"/>
  <c r="M141" i="1"/>
  <c r="N141" i="1" s="1"/>
  <c r="I141" i="1"/>
  <c r="J141" i="1" s="1"/>
  <c r="K141" i="1" s="1"/>
  <c r="M149" i="1"/>
  <c r="N149" i="1" s="1"/>
  <c r="I149" i="1"/>
  <c r="J149" i="1" s="1"/>
  <c r="K149" i="1" s="1"/>
  <c r="M157" i="1"/>
  <c r="N157" i="1" s="1"/>
  <c r="I157" i="1"/>
  <c r="J157" i="1" s="1"/>
  <c r="K157" i="1" s="1"/>
  <c r="M165" i="1"/>
  <c r="N165" i="1" s="1"/>
  <c r="I165" i="1"/>
  <c r="J165" i="1" s="1"/>
  <c r="K165" i="1" s="1"/>
  <c r="M172" i="1"/>
  <c r="N172" i="1" s="1"/>
  <c r="I172" i="1"/>
  <c r="J172" i="1" s="1"/>
  <c r="K172" i="1" s="1"/>
  <c r="M181" i="1"/>
  <c r="N181" i="1" s="1"/>
  <c r="I181" i="1"/>
  <c r="J181" i="1" s="1"/>
  <c r="K181" i="1" s="1"/>
  <c r="M188" i="1"/>
  <c r="N188" i="1" s="1"/>
  <c r="I188" i="1"/>
  <c r="J188" i="1" s="1"/>
  <c r="K188" i="1" s="1"/>
  <c r="M197" i="1"/>
  <c r="N197" i="1" s="1"/>
  <c r="I197" i="1"/>
  <c r="J197" i="1" s="1"/>
  <c r="K197" i="1" s="1"/>
  <c r="M206" i="1"/>
  <c r="N206" i="1" s="1"/>
  <c r="I206" i="1"/>
  <c r="J206" i="1" s="1"/>
  <c r="K206" i="1" s="1"/>
  <c r="M214" i="1"/>
  <c r="N214" i="1" s="1"/>
  <c r="I214" i="1"/>
  <c r="J214" i="1" s="1"/>
  <c r="K214" i="1" s="1"/>
  <c r="M221" i="1"/>
  <c r="N221" i="1" s="1"/>
  <c r="I221" i="1"/>
  <c r="J221" i="1" s="1"/>
  <c r="K221" i="1" s="1"/>
  <c r="M229" i="1"/>
  <c r="N229" i="1" s="1"/>
  <c r="I229" i="1"/>
  <c r="J229" i="1" s="1"/>
  <c r="K229" i="1" s="1"/>
  <c r="M237" i="1"/>
  <c r="N237" i="1" s="1"/>
  <c r="I237" i="1"/>
  <c r="J237" i="1" s="1"/>
  <c r="K237" i="1" s="1"/>
  <c r="M245" i="1"/>
  <c r="N245" i="1" s="1"/>
  <c r="I245" i="1"/>
  <c r="J245" i="1" s="1"/>
  <c r="K245" i="1" s="1"/>
  <c r="M253" i="1"/>
  <c r="N253" i="1" s="1"/>
  <c r="I253" i="1"/>
  <c r="J253" i="1" s="1"/>
  <c r="K253" i="1" s="1"/>
  <c r="M261" i="1"/>
  <c r="N261" i="1" s="1"/>
  <c r="I261" i="1"/>
  <c r="J261" i="1" s="1"/>
  <c r="K261" i="1" s="1"/>
  <c r="M268" i="1"/>
  <c r="N268" i="1" s="1"/>
  <c r="I268" i="1"/>
  <c r="J268" i="1" s="1"/>
  <c r="K268" i="1" s="1"/>
  <c r="M276" i="1"/>
  <c r="N276" i="1" s="1"/>
  <c r="I276" i="1"/>
  <c r="J276" i="1" s="1"/>
  <c r="K276" i="1" s="1"/>
  <c r="M284" i="1"/>
  <c r="N284" i="1" s="1"/>
  <c r="I284" i="1"/>
  <c r="J284" i="1" s="1"/>
  <c r="K284" i="1" s="1"/>
  <c r="M293" i="1"/>
  <c r="N293" i="1" s="1"/>
  <c r="I293" i="1"/>
  <c r="J293" i="1" s="1"/>
  <c r="K293" i="1" s="1"/>
  <c r="M302" i="1"/>
  <c r="N302" i="1" s="1"/>
  <c r="I302" i="1"/>
  <c r="J302" i="1" s="1"/>
  <c r="K302" i="1" s="1"/>
  <c r="M310" i="1"/>
  <c r="N310" i="1" s="1"/>
  <c r="I310" i="1"/>
  <c r="J310" i="1" s="1"/>
  <c r="K310" i="1" s="1"/>
  <c r="M316" i="1"/>
  <c r="N316" i="1" s="1"/>
  <c r="I316" i="1"/>
  <c r="J316" i="1" s="1"/>
  <c r="K316" i="1" s="1"/>
  <c r="M325" i="1"/>
  <c r="N325" i="1" s="1"/>
  <c r="I325" i="1"/>
  <c r="J325" i="1" s="1"/>
  <c r="K325" i="1" s="1"/>
  <c r="M333" i="1"/>
  <c r="N333" i="1" s="1"/>
  <c r="I333" i="1"/>
  <c r="J333" i="1" s="1"/>
  <c r="K333" i="1" s="1"/>
  <c r="M341" i="1"/>
  <c r="N341" i="1" s="1"/>
  <c r="I341" i="1"/>
  <c r="J341" i="1" s="1"/>
  <c r="K341" i="1" s="1"/>
  <c r="M348" i="1"/>
  <c r="N348" i="1" s="1"/>
  <c r="I348" i="1"/>
  <c r="J348" i="1" s="1"/>
  <c r="K348" i="1" s="1"/>
  <c r="M357" i="1"/>
  <c r="N357" i="1" s="1"/>
  <c r="I357" i="1"/>
  <c r="J357" i="1" s="1"/>
  <c r="K357" i="1" s="1"/>
  <c r="M366" i="1"/>
  <c r="N366" i="1" s="1"/>
  <c r="I366" i="1"/>
  <c r="J366" i="1" s="1"/>
  <c r="K366" i="1" s="1"/>
  <c r="M372" i="1"/>
  <c r="N372" i="1" s="1"/>
  <c r="I372" i="1"/>
  <c r="J372" i="1" s="1"/>
  <c r="K372" i="1" s="1"/>
  <c r="M381" i="1"/>
  <c r="N381" i="1" s="1"/>
  <c r="I381" i="1"/>
  <c r="J381" i="1" s="1"/>
  <c r="K381" i="1" s="1"/>
  <c r="M391" i="1"/>
  <c r="N391" i="1" s="1"/>
  <c r="I391" i="1"/>
  <c r="J391" i="1" s="1"/>
  <c r="K391" i="1" s="1"/>
  <c r="M397" i="1"/>
  <c r="N397" i="1" s="1"/>
  <c r="I397" i="1"/>
  <c r="J397" i="1" s="1"/>
  <c r="K397" i="1" s="1"/>
  <c r="M405" i="1"/>
  <c r="N405" i="1" s="1"/>
  <c r="I405" i="1"/>
  <c r="J405" i="1" s="1"/>
  <c r="K405" i="1" s="1"/>
  <c r="M414" i="1"/>
  <c r="N414" i="1" s="1"/>
  <c r="I414" i="1"/>
  <c r="J414" i="1" s="1"/>
  <c r="K414" i="1" s="1"/>
  <c r="M421" i="1"/>
  <c r="N421" i="1" s="1"/>
  <c r="I421" i="1"/>
  <c r="J421" i="1" s="1"/>
  <c r="K421" i="1" s="1"/>
  <c r="M430" i="1"/>
  <c r="N430" i="1" s="1"/>
  <c r="I430" i="1"/>
  <c r="J430" i="1" s="1"/>
  <c r="K430" i="1" s="1"/>
  <c r="M437" i="1"/>
  <c r="N437" i="1" s="1"/>
  <c r="I437" i="1"/>
  <c r="J437" i="1" s="1"/>
  <c r="K437" i="1" s="1"/>
  <c r="M445" i="1"/>
  <c r="N445" i="1" s="1"/>
  <c r="I445" i="1"/>
  <c r="J445" i="1" s="1"/>
  <c r="K445" i="1" s="1"/>
  <c r="M452" i="1"/>
  <c r="N452" i="1" s="1"/>
  <c r="I452" i="1"/>
  <c r="J452" i="1" s="1"/>
  <c r="K452" i="1" s="1"/>
  <c r="M461" i="1"/>
  <c r="N461" i="1" s="1"/>
  <c r="I461" i="1"/>
  <c r="J461" i="1" s="1"/>
  <c r="K461" i="1" s="1"/>
  <c r="M469" i="1"/>
  <c r="N469" i="1" s="1"/>
  <c r="I469" i="1"/>
  <c r="J469" i="1" s="1"/>
  <c r="K469" i="1" s="1"/>
  <c r="M476" i="1"/>
  <c r="N476" i="1" s="1"/>
  <c r="I476" i="1"/>
  <c r="J476" i="1" s="1"/>
  <c r="K476" i="1" s="1"/>
  <c r="M484" i="1"/>
  <c r="N484" i="1" s="1"/>
  <c r="I484" i="1"/>
  <c r="J484" i="1" s="1"/>
  <c r="K484" i="1" s="1"/>
  <c r="M493" i="1"/>
  <c r="N493" i="1" s="1"/>
  <c r="I493" i="1"/>
  <c r="J493" i="1" s="1"/>
  <c r="K493" i="1" s="1"/>
  <c r="M502" i="1"/>
  <c r="N502" i="1" s="1"/>
  <c r="I502" i="1"/>
  <c r="J502" i="1" s="1"/>
  <c r="K502" i="1" s="1"/>
  <c r="M509" i="1"/>
  <c r="N509" i="1" s="1"/>
  <c r="I509" i="1"/>
  <c r="J509" i="1" s="1"/>
  <c r="K509" i="1" s="1"/>
  <c r="M517" i="1"/>
  <c r="N517" i="1" s="1"/>
  <c r="I517" i="1"/>
  <c r="J517" i="1" s="1"/>
  <c r="K517" i="1" s="1"/>
  <c r="M525" i="1"/>
  <c r="N525" i="1" s="1"/>
  <c r="I525" i="1"/>
  <c r="J525" i="1" s="1"/>
  <c r="K525" i="1" s="1"/>
  <c r="M533" i="1"/>
  <c r="N533" i="1" s="1"/>
  <c r="I533" i="1"/>
  <c r="J533" i="1" s="1"/>
  <c r="K533" i="1" s="1"/>
  <c r="M541" i="1"/>
  <c r="N541" i="1" s="1"/>
  <c r="I541" i="1"/>
  <c r="J541" i="1" s="1"/>
  <c r="K541" i="1" s="1"/>
  <c r="M548" i="1"/>
  <c r="N548" i="1" s="1"/>
  <c r="I548" i="1"/>
  <c r="J548" i="1" s="1"/>
  <c r="K548" i="1" s="1"/>
  <c r="M557" i="1"/>
  <c r="N557" i="1" s="1"/>
  <c r="I557" i="1"/>
  <c r="J557" i="1" s="1"/>
  <c r="K557" i="1" s="1"/>
  <c r="M565" i="1"/>
  <c r="N565" i="1" s="1"/>
  <c r="I565" i="1"/>
  <c r="J565" i="1" s="1"/>
  <c r="K565" i="1" s="1"/>
  <c r="M573" i="1"/>
  <c r="N573" i="1" s="1"/>
  <c r="I573" i="1"/>
  <c r="J573" i="1" s="1"/>
  <c r="K573" i="1" s="1"/>
  <c r="M582" i="1"/>
  <c r="N582" i="1" s="1"/>
  <c r="I582" i="1"/>
  <c r="J582" i="1" s="1"/>
  <c r="K582" i="1" s="1"/>
  <c r="M589" i="1"/>
  <c r="N589" i="1" s="1"/>
  <c r="I589" i="1"/>
  <c r="J589" i="1" s="1"/>
  <c r="K589" i="1" s="1"/>
  <c r="M597" i="1"/>
  <c r="N597" i="1" s="1"/>
  <c r="I597" i="1"/>
  <c r="J597" i="1" s="1"/>
  <c r="K597" i="1" s="1"/>
  <c r="M605" i="1"/>
  <c r="N605" i="1" s="1"/>
  <c r="I605" i="1"/>
  <c r="J605" i="1" s="1"/>
  <c r="K605" i="1" s="1"/>
  <c r="M613" i="1"/>
  <c r="N613" i="1" s="1"/>
  <c r="I613" i="1"/>
  <c r="J613" i="1" s="1"/>
  <c r="K613" i="1" s="1"/>
  <c r="M621" i="1"/>
  <c r="N621" i="1" s="1"/>
  <c r="I621" i="1"/>
  <c r="J621" i="1" s="1"/>
  <c r="K621" i="1" s="1"/>
  <c r="M628" i="1"/>
  <c r="N628" i="1" s="1"/>
  <c r="I628" i="1"/>
  <c r="J628" i="1" s="1"/>
  <c r="K628" i="1" s="1"/>
  <c r="M640" i="1"/>
  <c r="N640" i="1" s="1"/>
  <c r="I640" i="1"/>
  <c r="J640" i="1" s="1"/>
  <c r="K640" i="1" s="1"/>
  <c r="M648" i="1"/>
  <c r="N648" i="1" s="1"/>
  <c r="I648" i="1"/>
  <c r="J648" i="1" s="1"/>
  <c r="K648" i="1" s="1"/>
  <c r="M654" i="1"/>
  <c r="N654" i="1" s="1"/>
  <c r="I654" i="1"/>
  <c r="J654" i="1" s="1"/>
  <c r="K654" i="1" s="1"/>
  <c r="M661" i="1"/>
  <c r="N661" i="1" s="1"/>
  <c r="I661" i="1"/>
  <c r="J661" i="1" s="1"/>
  <c r="K661" i="1" s="1"/>
  <c r="M669" i="1"/>
  <c r="N669" i="1" s="1"/>
  <c r="I669" i="1"/>
  <c r="J669" i="1" s="1"/>
  <c r="K669" i="1" s="1"/>
  <c r="M676" i="1"/>
  <c r="N676" i="1" s="1"/>
  <c r="I676" i="1"/>
  <c r="J676" i="1" s="1"/>
  <c r="K676" i="1" s="1"/>
  <c r="M685" i="1"/>
  <c r="N685" i="1" s="1"/>
  <c r="I685" i="1"/>
  <c r="J685" i="1" s="1"/>
  <c r="K685" i="1" s="1"/>
  <c r="M693" i="1"/>
  <c r="N693" i="1" s="1"/>
  <c r="I693" i="1"/>
  <c r="J693" i="1" s="1"/>
  <c r="K693" i="1" s="1"/>
  <c r="M701" i="1"/>
  <c r="N701" i="1" s="1"/>
  <c r="I701" i="1"/>
  <c r="J701" i="1" s="1"/>
  <c r="K701" i="1" s="1"/>
  <c r="M709" i="1"/>
  <c r="N709" i="1" s="1"/>
  <c r="I709" i="1"/>
  <c r="J709" i="1" s="1"/>
  <c r="K709" i="1" s="1"/>
  <c r="M717" i="1"/>
  <c r="N717" i="1" s="1"/>
  <c r="I717" i="1"/>
  <c r="J717" i="1" s="1"/>
  <c r="K717" i="1" s="1"/>
  <c r="M724" i="1"/>
  <c r="N724" i="1" s="1"/>
  <c r="I724" i="1"/>
  <c r="J724" i="1" s="1"/>
  <c r="K724" i="1" s="1"/>
  <c r="M733" i="1"/>
  <c r="N733" i="1" s="1"/>
  <c r="I733" i="1"/>
  <c r="J733" i="1" s="1"/>
  <c r="K733" i="1" s="1"/>
  <c r="M741" i="1"/>
  <c r="N741" i="1" s="1"/>
  <c r="I741" i="1"/>
  <c r="J741" i="1" s="1"/>
  <c r="K741" i="1" s="1"/>
  <c r="M750" i="1"/>
  <c r="N750" i="1" s="1"/>
  <c r="I750" i="1"/>
  <c r="J750" i="1" s="1"/>
  <c r="K750" i="1" s="1"/>
  <c r="M758" i="1"/>
  <c r="N758" i="1" s="1"/>
  <c r="I758" i="1"/>
  <c r="J758" i="1" s="1"/>
  <c r="K758" i="1" s="1"/>
  <c r="M765" i="1"/>
  <c r="N765" i="1" s="1"/>
  <c r="I765" i="1"/>
  <c r="J765" i="1" s="1"/>
  <c r="K765" i="1" s="1"/>
  <c r="M774" i="1"/>
  <c r="N774" i="1" s="1"/>
  <c r="I774" i="1"/>
  <c r="J774" i="1" s="1"/>
  <c r="K774" i="1" s="1"/>
  <c r="M781" i="1"/>
  <c r="N781" i="1" s="1"/>
  <c r="I781" i="1"/>
  <c r="J781" i="1" s="1"/>
  <c r="K781" i="1" s="1"/>
  <c r="M789" i="1"/>
  <c r="N789" i="1" s="1"/>
  <c r="I789" i="1"/>
  <c r="J789" i="1" s="1"/>
  <c r="K789" i="1" s="1"/>
  <c r="M796" i="1"/>
  <c r="N796" i="1" s="1"/>
  <c r="I796" i="1"/>
  <c r="J796" i="1" s="1"/>
  <c r="K796" i="1" s="1"/>
  <c r="M805" i="1"/>
  <c r="N805" i="1" s="1"/>
  <c r="I805" i="1"/>
  <c r="J805" i="1" s="1"/>
  <c r="K805" i="1" s="1"/>
  <c r="M813" i="1"/>
  <c r="N813" i="1" s="1"/>
  <c r="I813" i="1"/>
  <c r="J813" i="1" s="1"/>
  <c r="K813" i="1" s="1"/>
  <c r="M821" i="1"/>
  <c r="N821" i="1" s="1"/>
  <c r="I821" i="1"/>
  <c r="J821" i="1" s="1"/>
  <c r="K821" i="1" s="1"/>
  <c r="M830" i="1"/>
  <c r="N830" i="1" s="1"/>
  <c r="I830" i="1"/>
  <c r="J830" i="1" s="1"/>
  <c r="K830" i="1" s="1"/>
  <c r="M837" i="1"/>
  <c r="N837" i="1" s="1"/>
  <c r="I837" i="1"/>
  <c r="J837" i="1" s="1"/>
  <c r="K837" i="1" s="1"/>
  <c r="M845" i="1"/>
  <c r="N845" i="1" s="1"/>
  <c r="I845" i="1"/>
  <c r="J845" i="1" s="1"/>
  <c r="K845" i="1" s="1"/>
  <c r="M853" i="1"/>
  <c r="N853" i="1" s="1"/>
  <c r="I853" i="1"/>
  <c r="J853" i="1" s="1"/>
  <c r="K853" i="1" s="1"/>
  <c r="M860" i="1"/>
  <c r="N860" i="1" s="1"/>
  <c r="I860" i="1"/>
  <c r="J860" i="1" s="1"/>
  <c r="K860" i="1" s="1"/>
  <c r="M869" i="1"/>
  <c r="N869" i="1" s="1"/>
  <c r="I869" i="1"/>
  <c r="J869" i="1" s="1"/>
  <c r="K869" i="1" s="1"/>
  <c r="M876" i="1"/>
  <c r="N876" i="1" s="1"/>
  <c r="I876" i="1"/>
  <c r="J876" i="1" s="1"/>
  <c r="K876" i="1" s="1"/>
  <c r="M885" i="1"/>
  <c r="N885" i="1" s="1"/>
  <c r="I885" i="1"/>
  <c r="J885" i="1" s="1"/>
  <c r="K885" i="1" s="1"/>
  <c r="M894" i="1"/>
  <c r="N894" i="1" s="1"/>
  <c r="I894" i="1"/>
  <c r="J894" i="1" s="1"/>
  <c r="K894" i="1" s="1"/>
  <c r="M902" i="1"/>
  <c r="N902" i="1" s="1"/>
  <c r="I902" i="1"/>
  <c r="J902" i="1" s="1"/>
  <c r="K902" i="1" s="1"/>
  <c r="M909" i="1"/>
  <c r="N909" i="1" s="1"/>
  <c r="I909" i="1"/>
  <c r="J909" i="1" s="1"/>
  <c r="K909" i="1" s="1"/>
  <c r="M919" i="1"/>
  <c r="N919" i="1" s="1"/>
  <c r="I919" i="1"/>
  <c r="J919" i="1" s="1"/>
  <c r="K919" i="1" s="1"/>
  <c r="M926" i="1"/>
  <c r="N926" i="1" s="1"/>
  <c r="I926" i="1"/>
  <c r="J926" i="1" s="1"/>
  <c r="K926" i="1" s="1"/>
  <c r="M932" i="1"/>
  <c r="N932" i="1" s="1"/>
  <c r="I932" i="1"/>
  <c r="J932" i="1" s="1"/>
  <c r="K932" i="1" s="1"/>
  <c r="M941" i="1"/>
  <c r="N941" i="1" s="1"/>
  <c r="I941" i="1"/>
  <c r="J941" i="1" s="1"/>
  <c r="K941" i="1" s="1"/>
  <c r="M949" i="1"/>
  <c r="N949" i="1" s="1"/>
  <c r="I949" i="1"/>
  <c r="J949" i="1" s="1"/>
  <c r="K949" i="1" s="1"/>
  <c r="M957" i="1"/>
  <c r="N957" i="1" s="1"/>
  <c r="I957" i="1"/>
  <c r="J957" i="1" s="1"/>
  <c r="K957" i="1" s="1"/>
  <c r="M965" i="1"/>
  <c r="N965" i="1" s="1"/>
  <c r="I965" i="1"/>
  <c r="J965" i="1" s="1"/>
  <c r="K965" i="1" s="1"/>
  <c r="M973" i="1"/>
  <c r="N973" i="1" s="1"/>
  <c r="I973" i="1"/>
  <c r="J973" i="1" s="1"/>
  <c r="K973" i="1" s="1"/>
  <c r="M981" i="1"/>
  <c r="N981" i="1" s="1"/>
  <c r="I981" i="1"/>
  <c r="J981" i="1" s="1"/>
  <c r="K981" i="1" s="1"/>
  <c r="M989" i="1"/>
  <c r="N989" i="1" s="1"/>
  <c r="I989" i="1"/>
  <c r="J989" i="1" s="1"/>
  <c r="K989" i="1" s="1"/>
  <c r="M997" i="1"/>
  <c r="N997" i="1" s="1"/>
  <c r="I997" i="1"/>
  <c r="J997" i="1" s="1"/>
  <c r="K997" i="1" s="1"/>
  <c r="M1005" i="1"/>
  <c r="N1005" i="1" s="1"/>
  <c r="I1005" i="1"/>
  <c r="J1005" i="1" s="1"/>
  <c r="K1005" i="1" s="1"/>
  <c r="M1013" i="1"/>
  <c r="N1013" i="1" s="1"/>
  <c r="I1013" i="1"/>
  <c r="J1013" i="1" s="1"/>
  <c r="K1013" i="1" s="1"/>
  <c r="M1021" i="1"/>
  <c r="N1021" i="1" s="1"/>
  <c r="I1021" i="1"/>
  <c r="J1021" i="1" s="1"/>
  <c r="K1021" i="1" s="1"/>
  <c r="M1030" i="1"/>
  <c r="N1030" i="1" s="1"/>
  <c r="I1030" i="1"/>
  <c r="J1030" i="1" s="1"/>
  <c r="K1030" i="1" s="1"/>
  <c r="M1037" i="1"/>
  <c r="N1037" i="1" s="1"/>
  <c r="I1037" i="1"/>
  <c r="J1037" i="1" s="1"/>
  <c r="K1037" i="1" s="1"/>
  <c r="M1045" i="1"/>
  <c r="N1045" i="1" s="1"/>
  <c r="I1045" i="1"/>
  <c r="J1045" i="1" s="1"/>
  <c r="K1045" i="1" s="1"/>
  <c r="M1053" i="1"/>
  <c r="N1053" i="1" s="1"/>
  <c r="I1053" i="1"/>
  <c r="J1053" i="1" s="1"/>
  <c r="K1053" i="1" s="1"/>
  <c r="M1061" i="1"/>
  <c r="N1061" i="1" s="1"/>
  <c r="I1061" i="1"/>
  <c r="J1061" i="1" s="1"/>
  <c r="K1061" i="1" s="1"/>
  <c r="M1069" i="1"/>
  <c r="N1069" i="1" s="1"/>
  <c r="I1069" i="1"/>
  <c r="J1069" i="1" s="1"/>
  <c r="K1069" i="1" s="1"/>
  <c r="M1077" i="1"/>
  <c r="N1077" i="1" s="1"/>
  <c r="I1077" i="1"/>
  <c r="J1077" i="1" s="1"/>
  <c r="K1077" i="1" s="1"/>
  <c r="M1084" i="1"/>
  <c r="N1084" i="1" s="1"/>
  <c r="I1084" i="1"/>
  <c r="J1084" i="1" s="1"/>
  <c r="K1084" i="1" s="1"/>
  <c r="M1093" i="1"/>
  <c r="N1093" i="1" s="1"/>
  <c r="I1093" i="1"/>
  <c r="J1093" i="1" s="1"/>
  <c r="K1093" i="1" s="1"/>
  <c r="M1101" i="1"/>
  <c r="N1101" i="1" s="1"/>
  <c r="I1101" i="1"/>
  <c r="J1101" i="1" s="1"/>
  <c r="K1101" i="1" s="1"/>
  <c r="M1109" i="1"/>
  <c r="N1109" i="1" s="1"/>
  <c r="I1109" i="1"/>
  <c r="J1109" i="1" s="1"/>
  <c r="K1109" i="1" s="1"/>
  <c r="M1117" i="1"/>
  <c r="N1117" i="1" s="1"/>
  <c r="I1117" i="1"/>
  <c r="J1117" i="1" s="1"/>
  <c r="K1117" i="1" s="1"/>
  <c r="M1126" i="1"/>
  <c r="N1126" i="1" s="1"/>
  <c r="I1126" i="1"/>
  <c r="J1126" i="1" s="1"/>
  <c r="K1126" i="1" s="1"/>
  <c r="M1133" i="1"/>
  <c r="N1133" i="1" s="1"/>
  <c r="I1133" i="1"/>
  <c r="J1133" i="1" s="1"/>
  <c r="K1133" i="1" s="1"/>
  <c r="M1141" i="1"/>
  <c r="N1141" i="1" s="1"/>
  <c r="I1141" i="1"/>
  <c r="J1141" i="1" s="1"/>
  <c r="K1141" i="1" s="1"/>
  <c r="I314" i="1"/>
  <c r="J314" i="1" s="1"/>
  <c r="K314" i="1" s="1"/>
  <c r="I826" i="1"/>
  <c r="J826" i="1" s="1"/>
  <c r="K826" i="1" s="1"/>
  <c r="M11" i="1"/>
  <c r="N11" i="1" s="1"/>
  <c r="I11" i="1"/>
  <c r="J11" i="1" s="1"/>
  <c r="K11" i="1" s="1"/>
  <c r="M66" i="1"/>
  <c r="N66" i="1" s="1"/>
  <c r="I66" i="1"/>
  <c r="J66" i="1" s="1"/>
  <c r="K66" i="1" s="1"/>
  <c r="M116" i="1"/>
  <c r="N116" i="1" s="1"/>
  <c r="I116" i="1"/>
  <c r="J116" i="1" s="1"/>
  <c r="K116" i="1" s="1"/>
  <c r="M173" i="1"/>
  <c r="N173" i="1" s="1"/>
  <c r="I173" i="1"/>
  <c r="J173" i="1" s="1"/>
  <c r="K173" i="1" s="1"/>
  <c r="M220" i="1"/>
  <c r="N220" i="1" s="1"/>
  <c r="I220" i="1"/>
  <c r="J220" i="1" s="1"/>
  <c r="K220" i="1" s="1"/>
  <c r="M277" i="1"/>
  <c r="N277" i="1" s="1"/>
  <c r="I277" i="1"/>
  <c r="J277" i="1" s="1"/>
  <c r="K277" i="1" s="1"/>
  <c r="M332" i="1"/>
  <c r="N332" i="1" s="1"/>
  <c r="I332" i="1"/>
  <c r="J332" i="1" s="1"/>
  <c r="K332" i="1" s="1"/>
  <c r="M379" i="1"/>
  <c r="N379" i="1" s="1"/>
  <c r="I379" i="1"/>
  <c r="J379" i="1" s="1"/>
  <c r="K379" i="1" s="1"/>
  <c r="M460" i="1"/>
  <c r="N460" i="1" s="1"/>
  <c r="I460" i="1"/>
  <c r="J460" i="1" s="1"/>
  <c r="K460" i="1" s="1"/>
  <c r="M507" i="1"/>
  <c r="N507" i="1" s="1"/>
  <c r="I507" i="1"/>
  <c r="J507" i="1" s="1"/>
  <c r="K507" i="1" s="1"/>
  <c r="M556" i="1"/>
  <c r="N556" i="1" s="1"/>
  <c r="I556" i="1"/>
  <c r="J556" i="1" s="1"/>
  <c r="K556" i="1" s="1"/>
  <c r="M612" i="1"/>
  <c r="N612" i="1" s="1"/>
  <c r="I612" i="1"/>
  <c r="J612" i="1" s="1"/>
  <c r="K612" i="1" s="1"/>
  <c r="M668" i="1"/>
  <c r="N668" i="1" s="1"/>
  <c r="I668" i="1"/>
  <c r="J668" i="1" s="1"/>
  <c r="K668" i="1" s="1"/>
  <c r="M716" i="1"/>
  <c r="N716" i="1" s="1"/>
  <c r="I716" i="1"/>
  <c r="J716" i="1" s="1"/>
  <c r="K716" i="1" s="1"/>
  <c r="M764" i="1"/>
  <c r="N764" i="1" s="1"/>
  <c r="I764" i="1"/>
  <c r="J764" i="1" s="1"/>
  <c r="K764" i="1" s="1"/>
  <c r="M819" i="1"/>
  <c r="N819" i="1" s="1"/>
  <c r="I819" i="1"/>
  <c r="J819" i="1" s="1"/>
  <c r="K819" i="1" s="1"/>
  <c r="M877" i="1"/>
  <c r="N877" i="1" s="1"/>
  <c r="I877" i="1"/>
  <c r="J877" i="1" s="1"/>
  <c r="K877" i="1" s="1"/>
  <c r="M933" i="1"/>
  <c r="N933" i="1" s="1"/>
  <c r="I933" i="1"/>
  <c r="J933" i="1" s="1"/>
  <c r="K933" i="1" s="1"/>
  <c r="M996" i="1"/>
  <c r="N996" i="1" s="1"/>
  <c r="I996" i="1"/>
  <c r="J996" i="1" s="1"/>
  <c r="K996" i="1" s="1"/>
  <c r="M1070" i="1"/>
  <c r="N1070" i="1" s="1"/>
  <c r="I1070" i="1"/>
  <c r="J1070" i="1" s="1"/>
  <c r="K1070" i="1" s="1"/>
  <c r="M1148" i="1"/>
  <c r="N1148" i="1" s="1"/>
  <c r="I1148" i="1"/>
  <c r="J1148" i="1" s="1"/>
  <c r="K1148" i="1" s="1"/>
  <c r="M13" i="1"/>
  <c r="N13" i="1" s="1"/>
  <c r="I13" i="1"/>
  <c r="J13" i="1" s="1"/>
  <c r="K13" i="1" s="1"/>
  <c r="M23" i="1"/>
  <c r="N23" i="1" s="1"/>
  <c r="I23" i="1"/>
  <c r="J23" i="1" s="1"/>
  <c r="K23" i="1" s="1"/>
  <c r="M30" i="1"/>
  <c r="N30" i="1" s="1"/>
  <c r="I30" i="1"/>
  <c r="J30" i="1" s="1"/>
  <c r="K30" i="1" s="1"/>
  <c r="M39" i="1"/>
  <c r="N39" i="1" s="1"/>
  <c r="I39" i="1"/>
  <c r="J39" i="1" s="1"/>
  <c r="K39" i="1" s="1"/>
  <c r="M44" i="1"/>
  <c r="N44" i="1" s="1"/>
  <c r="I44" i="1"/>
  <c r="J44" i="1" s="1"/>
  <c r="K44" i="1" s="1"/>
  <c r="M53" i="1"/>
  <c r="N53" i="1" s="1"/>
  <c r="I53" i="1"/>
  <c r="J53" i="1" s="1"/>
  <c r="K53" i="1" s="1"/>
  <c r="M63" i="1"/>
  <c r="N63" i="1" s="1"/>
  <c r="I63" i="1"/>
  <c r="J63" i="1" s="1"/>
  <c r="K63" i="1" s="1"/>
  <c r="M70" i="1"/>
  <c r="N70" i="1" s="1"/>
  <c r="I70" i="1"/>
  <c r="J70" i="1" s="1"/>
  <c r="K70" i="1" s="1"/>
  <c r="M78" i="1"/>
  <c r="N78" i="1" s="1"/>
  <c r="I78" i="1"/>
  <c r="J78" i="1" s="1"/>
  <c r="K78" i="1" s="1"/>
  <c r="M86" i="1"/>
  <c r="N86" i="1" s="1"/>
  <c r="I86" i="1"/>
  <c r="J86" i="1" s="1"/>
  <c r="K86" i="1" s="1"/>
  <c r="M95" i="1"/>
  <c r="N95" i="1" s="1"/>
  <c r="I95" i="1"/>
  <c r="J95" i="1" s="1"/>
  <c r="K95" i="1" s="1"/>
  <c r="M101" i="1"/>
  <c r="N101" i="1" s="1"/>
  <c r="I101" i="1"/>
  <c r="J101" i="1" s="1"/>
  <c r="K101" i="1" s="1"/>
  <c r="M109" i="1"/>
  <c r="N109" i="1" s="1"/>
  <c r="I109" i="1"/>
  <c r="J109" i="1" s="1"/>
  <c r="K109" i="1" s="1"/>
  <c r="M118" i="1"/>
  <c r="N118" i="1" s="1"/>
  <c r="I118" i="1"/>
  <c r="J118" i="1" s="1"/>
  <c r="K118" i="1" s="1"/>
  <c r="M126" i="1"/>
  <c r="N126" i="1" s="1"/>
  <c r="I126" i="1"/>
  <c r="J126" i="1" s="1"/>
  <c r="K126" i="1" s="1"/>
  <c r="M133" i="1"/>
  <c r="N133" i="1" s="1"/>
  <c r="I133" i="1"/>
  <c r="J133" i="1" s="1"/>
  <c r="K133" i="1" s="1"/>
  <c r="M142" i="1"/>
  <c r="N142" i="1" s="1"/>
  <c r="I142" i="1"/>
  <c r="J142" i="1" s="1"/>
  <c r="K142" i="1" s="1"/>
  <c r="M151" i="1"/>
  <c r="N151" i="1" s="1"/>
  <c r="I151" i="1"/>
  <c r="J151" i="1" s="1"/>
  <c r="K151" i="1" s="1"/>
  <c r="M158" i="1"/>
  <c r="N158" i="1" s="1"/>
  <c r="I158" i="1"/>
  <c r="J158" i="1" s="1"/>
  <c r="K158" i="1" s="1"/>
  <c r="M166" i="1"/>
  <c r="N166" i="1" s="1"/>
  <c r="I166" i="1"/>
  <c r="J166" i="1" s="1"/>
  <c r="K166" i="1" s="1"/>
  <c r="M174" i="1"/>
  <c r="N174" i="1" s="1"/>
  <c r="I174" i="1"/>
  <c r="J174" i="1" s="1"/>
  <c r="K174" i="1" s="1"/>
  <c r="M182" i="1"/>
  <c r="N182" i="1" s="1"/>
  <c r="I182" i="1"/>
  <c r="J182" i="1" s="1"/>
  <c r="K182" i="1" s="1"/>
  <c r="M190" i="1"/>
  <c r="N190" i="1" s="1"/>
  <c r="I190" i="1"/>
  <c r="J190" i="1" s="1"/>
  <c r="K190" i="1" s="1"/>
  <c r="M198" i="1"/>
  <c r="N198" i="1" s="1"/>
  <c r="I198" i="1"/>
  <c r="J198" i="1" s="1"/>
  <c r="K198" i="1" s="1"/>
  <c r="M205" i="1"/>
  <c r="N205" i="1" s="1"/>
  <c r="I205" i="1"/>
  <c r="J205" i="1" s="1"/>
  <c r="K205" i="1" s="1"/>
  <c r="M213" i="1"/>
  <c r="N213" i="1" s="1"/>
  <c r="I213" i="1"/>
  <c r="J213" i="1" s="1"/>
  <c r="K213" i="1" s="1"/>
  <c r="M222" i="1"/>
  <c r="N222" i="1" s="1"/>
  <c r="I222" i="1"/>
  <c r="J222" i="1" s="1"/>
  <c r="K222" i="1" s="1"/>
  <c r="M230" i="1"/>
  <c r="N230" i="1" s="1"/>
  <c r="I230" i="1"/>
  <c r="J230" i="1" s="1"/>
  <c r="K230" i="1" s="1"/>
  <c r="M238" i="1"/>
  <c r="N238" i="1" s="1"/>
  <c r="I238" i="1"/>
  <c r="J238" i="1" s="1"/>
  <c r="K238" i="1" s="1"/>
  <c r="M246" i="1"/>
  <c r="N246" i="1" s="1"/>
  <c r="I246" i="1"/>
  <c r="J246" i="1" s="1"/>
  <c r="K246" i="1" s="1"/>
  <c r="M255" i="1"/>
  <c r="N255" i="1" s="1"/>
  <c r="I255" i="1"/>
  <c r="J255" i="1" s="1"/>
  <c r="K255" i="1" s="1"/>
  <c r="M262" i="1"/>
  <c r="N262" i="1" s="1"/>
  <c r="I262" i="1"/>
  <c r="J262" i="1" s="1"/>
  <c r="K262" i="1" s="1"/>
  <c r="M272" i="1"/>
  <c r="N272" i="1" s="1"/>
  <c r="I272" i="1"/>
  <c r="J272" i="1" s="1"/>
  <c r="K272" i="1" s="1"/>
  <c r="M279" i="1"/>
  <c r="N279" i="1" s="1"/>
  <c r="I279" i="1"/>
  <c r="J279" i="1" s="1"/>
  <c r="K279" i="1" s="1"/>
  <c r="M286" i="1"/>
  <c r="N286" i="1" s="1"/>
  <c r="I286" i="1"/>
  <c r="J286" i="1" s="1"/>
  <c r="K286" i="1" s="1"/>
  <c r="M294" i="1"/>
  <c r="N294" i="1" s="1"/>
  <c r="I294" i="1"/>
  <c r="J294" i="1" s="1"/>
  <c r="K294" i="1" s="1"/>
  <c r="M301" i="1"/>
  <c r="N301" i="1" s="1"/>
  <c r="I301" i="1"/>
  <c r="J301" i="1" s="1"/>
  <c r="K301" i="1" s="1"/>
  <c r="M309" i="1"/>
  <c r="N309" i="1" s="1"/>
  <c r="I309" i="1"/>
  <c r="J309" i="1" s="1"/>
  <c r="K309" i="1" s="1"/>
  <c r="M318" i="1"/>
  <c r="N318" i="1" s="1"/>
  <c r="I318" i="1"/>
  <c r="J318" i="1" s="1"/>
  <c r="K318" i="1" s="1"/>
  <c r="M326" i="1"/>
  <c r="N326" i="1" s="1"/>
  <c r="I326" i="1"/>
  <c r="J326" i="1" s="1"/>
  <c r="K326" i="1" s="1"/>
  <c r="M334" i="1"/>
  <c r="N334" i="1" s="1"/>
  <c r="I334" i="1"/>
  <c r="J334" i="1" s="1"/>
  <c r="K334" i="1" s="1"/>
  <c r="M342" i="1"/>
  <c r="N342" i="1" s="1"/>
  <c r="I342" i="1"/>
  <c r="J342" i="1" s="1"/>
  <c r="K342" i="1" s="1"/>
  <c r="M353" i="1"/>
  <c r="N353" i="1" s="1"/>
  <c r="I353" i="1"/>
  <c r="J353" i="1" s="1"/>
  <c r="K353" i="1" s="1"/>
  <c r="M359" i="1"/>
  <c r="N359" i="1" s="1"/>
  <c r="I359" i="1"/>
  <c r="J359" i="1" s="1"/>
  <c r="K359" i="1" s="1"/>
  <c r="M365" i="1"/>
  <c r="N365" i="1" s="1"/>
  <c r="I365" i="1"/>
  <c r="J365" i="1" s="1"/>
  <c r="K365" i="1" s="1"/>
  <c r="M374" i="1"/>
  <c r="N374" i="1" s="1"/>
  <c r="I374" i="1"/>
  <c r="J374" i="1" s="1"/>
  <c r="K374" i="1" s="1"/>
  <c r="M382" i="1"/>
  <c r="N382" i="1" s="1"/>
  <c r="I382" i="1"/>
  <c r="J382" i="1" s="1"/>
  <c r="K382" i="1" s="1"/>
  <c r="M390" i="1"/>
  <c r="N390" i="1" s="1"/>
  <c r="I390" i="1"/>
  <c r="J390" i="1" s="1"/>
  <c r="K390" i="1" s="1"/>
  <c r="M399" i="1"/>
  <c r="N399" i="1" s="1"/>
  <c r="I399" i="1"/>
  <c r="J399" i="1" s="1"/>
  <c r="K399" i="1" s="1"/>
  <c r="M406" i="1"/>
  <c r="N406" i="1" s="1"/>
  <c r="I406" i="1"/>
  <c r="J406" i="1" s="1"/>
  <c r="K406" i="1" s="1"/>
  <c r="M413" i="1"/>
  <c r="N413" i="1" s="1"/>
  <c r="I413" i="1"/>
  <c r="J413" i="1" s="1"/>
  <c r="K413" i="1" s="1"/>
  <c r="M422" i="1"/>
  <c r="N422" i="1" s="1"/>
  <c r="I422" i="1"/>
  <c r="J422" i="1" s="1"/>
  <c r="K422" i="1" s="1"/>
  <c r="M429" i="1"/>
  <c r="N429" i="1" s="1"/>
  <c r="I429" i="1"/>
  <c r="J429" i="1" s="1"/>
  <c r="K429" i="1" s="1"/>
  <c r="M438" i="1"/>
  <c r="N438" i="1" s="1"/>
  <c r="I438" i="1"/>
  <c r="J438" i="1" s="1"/>
  <c r="K438" i="1" s="1"/>
  <c r="M446" i="1"/>
  <c r="N446" i="1" s="1"/>
  <c r="I446" i="1"/>
  <c r="J446" i="1" s="1"/>
  <c r="K446" i="1" s="1"/>
  <c r="M455" i="1"/>
  <c r="N455" i="1" s="1"/>
  <c r="I455" i="1"/>
  <c r="J455" i="1" s="1"/>
  <c r="K455" i="1" s="1"/>
  <c r="M462" i="1"/>
  <c r="N462" i="1" s="1"/>
  <c r="I462" i="1"/>
  <c r="J462" i="1" s="1"/>
  <c r="K462" i="1" s="1"/>
  <c r="M470" i="1"/>
  <c r="N470" i="1" s="1"/>
  <c r="I470" i="1"/>
  <c r="J470" i="1" s="1"/>
  <c r="K470" i="1" s="1"/>
  <c r="M478" i="1"/>
  <c r="N478" i="1" s="1"/>
  <c r="I478" i="1"/>
  <c r="J478" i="1" s="1"/>
  <c r="K478" i="1" s="1"/>
  <c r="M486" i="1"/>
  <c r="N486" i="1" s="1"/>
  <c r="I486" i="1"/>
  <c r="J486" i="1" s="1"/>
  <c r="K486" i="1" s="1"/>
  <c r="M495" i="1"/>
  <c r="N495" i="1" s="1"/>
  <c r="I495" i="1"/>
  <c r="J495" i="1" s="1"/>
  <c r="K495" i="1" s="1"/>
  <c r="M501" i="1"/>
  <c r="N501" i="1" s="1"/>
  <c r="I501" i="1"/>
  <c r="J501" i="1" s="1"/>
  <c r="K501" i="1" s="1"/>
  <c r="M510" i="1"/>
  <c r="N510" i="1" s="1"/>
  <c r="I510" i="1"/>
  <c r="J510" i="1" s="1"/>
  <c r="K510" i="1" s="1"/>
  <c r="M518" i="1"/>
  <c r="N518" i="1" s="1"/>
  <c r="I518" i="1"/>
  <c r="J518" i="1" s="1"/>
  <c r="K518" i="1" s="1"/>
  <c r="M526" i="1"/>
  <c r="N526" i="1" s="1"/>
  <c r="I526" i="1"/>
  <c r="J526" i="1" s="1"/>
  <c r="K526" i="1" s="1"/>
  <c r="M534" i="1"/>
  <c r="N534" i="1" s="1"/>
  <c r="I534" i="1"/>
  <c r="J534" i="1" s="1"/>
  <c r="K534" i="1" s="1"/>
  <c r="M542" i="1"/>
  <c r="N542" i="1" s="1"/>
  <c r="I542" i="1"/>
  <c r="J542" i="1" s="1"/>
  <c r="K542" i="1" s="1"/>
  <c r="M550" i="1"/>
  <c r="N550" i="1" s="1"/>
  <c r="I550" i="1"/>
  <c r="J550" i="1" s="1"/>
  <c r="K550" i="1" s="1"/>
  <c r="M560" i="1"/>
  <c r="N560" i="1" s="1"/>
  <c r="I560" i="1"/>
  <c r="J560" i="1" s="1"/>
  <c r="K560" i="1" s="1"/>
  <c r="M566" i="1"/>
  <c r="N566" i="1" s="1"/>
  <c r="I566" i="1"/>
  <c r="J566" i="1" s="1"/>
  <c r="K566" i="1" s="1"/>
  <c r="M574" i="1"/>
  <c r="N574" i="1" s="1"/>
  <c r="I574" i="1"/>
  <c r="J574" i="1" s="1"/>
  <c r="K574" i="1" s="1"/>
  <c r="M581" i="1"/>
  <c r="N581" i="1" s="1"/>
  <c r="I581" i="1"/>
  <c r="J581" i="1" s="1"/>
  <c r="K581" i="1" s="1"/>
  <c r="M590" i="1"/>
  <c r="N590" i="1" s="1"/>
  <c r="I590" i="1"/>
  <c r="J590" i="1" s="1"/>
  <c r="K590" i="1" s="1"/>
  <c r="M598" i="1"/>
  <c r="N598" i="1" s="1"/>
  <c r="I598" i="1"/>
  <c r="J598" i="1" s="1"/>
  <c r="K598" i="1" s="1"/>
  <c r="M606" i="1"/>
  <c r="N606" i="1" s="1"/>
  <c r="I606" i="1"/>
  <c r="J606" i="1" s="1"/>
  <c r="K606" i="1" s="1"/>
  <c r="M614" i="1"/>
  <c r="N614" i="1" s="1"/>
  <c r="I614" i="1"/>
  <c r="J614" i="1" s="1"/>
  <c r="K614" i="1" s="1"/>
  <c r="M620" i="1"/>
  <c r="N620" i="1" s="1"/>
  <c r="I620" i="1"/>
  <c r="J620" i="1" s="1"/>
  <c r="K620" i="1" s="1"/>
  <c r="M630" i="1"/>
  <c r="N630" i="1" s="1"/>
  <c r="I630" i="1"/>
  <c r="J630" i="1" s="1"/>
  <c r="K630" i="1" s="1"/>
  <c r="M639" i="1"/>
  <c r="N639" i="1" s="1"/>
  <c r="I639" i="1"/>
  <c r="J639" i="1" s="1"/>
  <c r="K639" i="1" s="1"/>
  <c r="M647" i="1"/>
  <c r="N647" i="1" s="1"/>
  <c r="I647" i="1"/>
  <c r="J647" i="1" s="1"/>
  <c r="K647" i="1" s="1"/>
  <c r="M653" i="1"/>
  <c r="N653" i="1" s="1"/>
  <c r="I653" i="1"/>
  <c r="J653" i="1" s="1"/>
  <c r="K653" i="1" s="1"/>
  <c r="M662" i="1"/>
  <c r="N662" i="1" s="1"/>
  <c r="I662" i="1"/>
  <c r="J662" i="1" s="1"/>
  <c r="K662" i="1" s="1"/>
  <c r="M670" i="1"/>
  <c r="N670" i="1" s="1"/>
  <c r="I670" i="1"/>
  <c r="J670" i="1" s="1"/>
  <c r="K670" i="1" s="1"/>
  <c r="M679" i="1"/>
  <c r="N679" i="1" s="1"/>
  <c r="I679" i="1"/>
  <c r="J679" i="1" s="1"/>
  <c r="K679" i="1" s="1"/>
  <c r="M686" i="1"/>
  <c r="N686" i="1" s="1"/>
  <c r="I686" i="1"/>
  <c r="J686" i="1" s="1"/>
  <c r="K686" i="1" s="1"/>
  <c r="M694" i="1"/>
  <c r="N694" i="1" s="1"/>
  <c r="I694" i="1"/>
  <c r="J694" i="1" s="1"/>
  <c r="K694" i="1" s="1"/>
  <c r="M702" i="1"/>
  <c r="N702" i="1" s="1"/>
  <c r="I702" i="1"/>
  <c r="J702" i="1" s="1"/>
  <c r="K702" i="1" s="1"/>
  <c r="M710" i="1"/>
  <c r="N710" i="1" s="1"/>
  <c r="I710" i="1"/>
  <c r="J710" i="1" s="1"/>
  <c r="K710" i="1" s="1"/>
  <c r="M718" i="1"/>
  <c r="N718" i="1" s="1"/>
  <c r="I718" i="1"/>
  <c r="J718" i="1" s="1"/>
  <c r="K718" i="1" s="1"/>
  <c r="M727" i="1"/>
  <c r="N727" i="1" s="1"/>
  <c r="I727" i="1"/>
  <c r="J727" i="1" s="1"/>
  <c r="K727" i="1" s="1"/>
  <c r="M734" i="1"/>
  <c r="N734" i="1" s="1"/>
  <c r="I734" i="1"/>
  <c r="J734" i="1" s="1"/>
  <c r="K734" i="1" s="1"/>
  <c r="M742" i="1"/>
  <c r="N742" i="1" s="1"/>
  <c r="I742" i="1"/>
  <c r="J742" i="1" s="1"/>
  <c r="K742" i="1" s="1"/>
  <c r="M749" i="1"/>
  <c r="N749" i="1" s="1"/>
  <c r="I749" i="1"/>
  <c r="J749" i="1" s="1"/>
  <c r="K749" i="1" s="1"/>
  <c r="M757" i="1"/>
  <c r="N757" i="1" s="1"/>
  <c r="I757" i="1"/>
  <c r="J757" i="1" s="1"/>
  <c r="K757" i="1" s="1"/>
  <c r="M766" i="1"/>
  <c r="N766" i="1" s="1"/>
  <c r="I766" i="1"/>
  <c r="J766" i="1" s="1"/>
  <c r="K766" i="1" s="1"/>
  <c r="M773" i="1"/>
  <c r="N773" i="1" s="1"/>
  <c r="I773" i="1"/>
  <c r="J773" i="1" s="1"/>
  <c r="K773" i="1" s="1"/>
  <c r="M780" i="1"/>
  <c r="N780" i="1" s="1"/>
  <c r="I780" i="1"/>
  <c r="J780" i="1" s="1"/>
  <c r="K780" i="1" s="1"/>
  <c r="M791" i="1"/>
  <c r="N791" i="1" s="1"/>
  <c r="I791" i="1"/>
  <c r="J791" i="1" s="1"/>
  <c r="K791" i="1" s="1"/>
  <c r="M798" i="1"/>
  <c r="N798" i="1" s="1"/>
  <c r="I798" i="1"/>
  <c r="J798" i="1" s="1"/>
  <c r="K798" i="1" s="1"/>
  <c r="M807" i="1"/>
  <c r="N807" i="1" s="1"/>
  <c r="I807" i="1"/>
  <c r="J807" i="1" s="1"/>
  <c r="K807" i="1" s="1"/>
  <c r="M814" i="1"/>
  <c r="N814" i="1" s="1"/>
  <c r="I814" i="1"/>
  <c r="J814" i="1" s="1"/>
  <c r="K814" i="1" s="1"/>
  <c r="M822" i="1"/>
  <c r="N822" i="1" s="1"/>
  <c r="I822" i="1"/>
  <c r="J822" i="1" s="1"/>
  <c r="K822" i="1" s="1"/>
  <c r="M829" i="1"/>
  <c r="N829" i="1" s="1"/>
  <c r="I829" i="1"/>
  <c r="J829" i="1" s="1"/>
  <c r="K829" i="1" s="1"/>
  <c r="M838" i="1"/>
  <c r="N838" i="1" s="1"/>
  <c r="I838" i="1"/>
  <c r="J838" i="1" s="1"/>
  <c r="K838" i="1" s="1"/>
  <c r="M846" i="1"/>
  <c r="N846" i="1" s="1"/>
  <c r="I846" i="1"/>
  <c r="J846" i="1" s="1"/>
  <c r="K846" i="1" s="1"/>
  <c r="M855" i="1"/>
  <c r="N855" i="1" s="1"/>
  <c r="I855" i="1"/>
  <c r="J855" i="1" s="1"/>
  <c r="K855" i="1" s="1"/>
  <c r="M862" i="1"/>
  <c r="N862" i="1" s="1"/>
  <c r="I862" i="1"/>
  <c r="J862" i="1" s="1"/>
  <c r="K862" i="1" s="1"/>
  <c r="M870" i="1"/>
  <c r="N870" i="1" s="1"/>
  <c r="I870" i="1"/>
  <c r="J870" i="1" s="1"/>
  <c r="K870" i="1" s="1"/>
  <c r="M878" i="1"/>
  <c r="N878" i="1" s="1"/>
  <c r="I878" i="1"/>
  <c r="J878" i="1" s="1"/>
  <c r="K878" i="1" s="1"/>
  <c r="M886" i="1"/>
  <c r="N886" i="1" s="1"/>
  <c r="I886" i="1"/>
  <c r="J886" i="1" s="1"/>
  <c r="K886" i="1" s="1"/>
  <c r="M893" i="1"/>
  <c r="N893" i="1" s="1"/>
  <c r="I893" i="1"/>
  <c r="J893" i="1" s="1"/>
  <c r="K893" i="1" s="1"/>
  <c r="M901" i="1"/>
  <c r="N901" i="1" s="1"/>
  <c r="I901" i="1"/>
  <c r="J901" i="1" s="1"/>
  <c r="K901" i="1" s="1"/>
  <c r="M910" i="1"/>
  <c r="N910" i="1" s="1"/>
  <c r="I910" i="1"/>
  <c r="J910" i="1" s="1"/>
  <c r="K910" i="1" s="1"/>
  <c r="M918" i="1"/>
  <c r="N918" i="1" s="1"/>
  <c r="I918" i="1"/>
  <c r="J918" i="1" s="1"/>
  <c r="K918" i="1" s="1"/>
  <c r="M925" i="1"/>
  <c r="N925" i="1" s="1"/>
  <c r="I925" i="1"/>
  <c r="J925" i="1" s="1"/>
  <c r="K925" i="1" s="1"/>
  <c r="M934" i="1"/>
  <c r="N934" i="1" s="1"/>
  <c r="I934" i="1"/>
  <c r="J934" i="1" s="1"/>
  <c r="K934" i="1" s="1"/>
  <c r="M942" i="1"/>
  <c r="N942" i="1" s="1"/>
  <c r="I942" i="1"/>
  <c r="J942" i="1" s="1"/>
  <c r="K942" i="1" s="1"/>
  <c r="M950" i="1"/>
  <c r="N950" i="1" s="1"/>
  <c r="I950" i="1"/>
  <c r="J950" i="1" s="1"/>
  <c r="K950" i="1" s="1"/>
  <c r="M958" i="1"/>
  <c r="N958" i="1" s="1"/>
  <c r="I958" i="1"/>
  <c r="J958" i="1" s="1"/>
  <c r="K958" i="1" s="1"/>
  <c r="M966" i="1"/>
  <c r="N966" i="1" s="1"/>
  <c r="I966" i="1"/>
  <c r="J966" i="1" s="1"/>
  <c r="K966" i="1" s="1"/>
  <c r="M974" i="1"/>
  <c r="N974" i="1" s="1"/>
  <c r="I974" i="1"/>
  <c r="J974" i="1" s="1"/>
  <c r="K974" i="1" s="1"/>
  <c r="M983" i="1"/>
  <c r="N983" i="1" s="1"/>
  <c r="I983" i="1"/>
  <c r="J983" i="1" s="1"/>
  <c r="K983" i="1" s="1"/>
  <c r="M990" i="1"/>
  <c r="N990" i="1" s="1"/>
  <c r="I990" i="1"/>
  <c r="J990" i="1" s="1"/>
  <c r="K990" i="1" s="1"/>
  <c r="M998" i="1"/>
  <c r="N998" i="1" s="1"/>
  <c r="I998" i="1"/>
  <c r="J998" i="1" s="1"/>
  <c r="K998" i="1" s="1"/>
  <c r="M1006" i="1"/>
  <c r="N1006" i="1" s="1"/>
  <c r="I1006" i="1"/>
  <c r="J1006" i="1" s="1"/>
  <c r="K1006" i="1" s="1"/>
  <c r="M1014" i="1"/>
  <c r="N1014" i="1" s="1"/>
  <c r="I1014" i="1"/>
  <c r="J1014" i="1" s="1"/>
  <c r="K1014" i="1" s="1"/>
  <c r="M1022" i="1"/>
  <c r="N1022" i="1" s="1"/>
  <c r="I1022" i="1"/>
  <c r="J1022" i="1" s="1"/>
  <c r="K1022" i="1" s="1"/>
  <c r="M1029" i="1"/>
  <c r="N1029" i="1" s="1"/>
  <c r="I1029" i="1"/>
  <c r="J1029" i="1" s="1"/>
  <c r="K1029" i="1" s="1"/>
  <c r="M1038" i="1"/>
  <c r="N1038" i="1" s="1"/>
  <c r="I1038" i="1"/>
  <c r="J1038" i="1" s="1"/>
  <c r="K1038" i="1" s="1"/>
  <c r="M1044" i="1"/>
  <c r="N1044" i="1" s="1"/>
  <c r="I1044" i="1"/>
  <c r="J1044" i="1" s="1"/>
  <c r="K1044" i="1" s="1"/>
  <c r="M1054" i="1"/>
  <c r="N1054" i="1" s="1"/>
  <c r="I1054" i="1"/>
  <c r="J1054" i="1" s="1"/>
  <c r="K1054" i="1" s="1"/>
  <c r="M1062" i="1"/>
  <c r="N1062" i="1" s="1"/>
  <c r="I1062" i="1"/>
  <c r="J1062" i="1" s="1"/>
  <c r="K1062" i="1" s="1"/>
  <c r="M1068" i="1"/>
  <c r="N1068" i="1" s="1"/>
  <c r="I1068" i="1"/>
  <c r="J1068" i="1" s="1"/>
  <c r="K1068" i="1" s="1"/>
  <c r="M1078" i="1"/>
  <c r="N1078" i="1" s="1"/>
  <c r="I1078" i="1"/>
  <c r="J1078" i="1" s="1"/>
  <c r="K1078" i="1" s="1"/>
  <c r="M1086" i="1"/>
  <c r="N1086" i="1" s="1"/>
  <c r="I1086" i="1"/>
  <c r="J1086" i="1" s="1"/>
  <c r="K1086" i="1" s="1"/>
  <c r="M1095" i="1"/>
  <c r="N1095" i="1" s="1"/>
  <c r="I1095" i="1"/>
  <c r="J1095" i="1" s="1"/>
  <c r="K1095" i="1" s="1"/>
  <c r="M1102" i="1"/>
  <c r="N1102" i="1" s="1"/>
  <c r="I1102" i="1"/>
  <c r="J1102" i="1" s="1"/>
  <c r="K1102" i="1" s="1"/>
  <c r="M1110" i="1"/>
  <c r="N1110" i="1" s="1"/>
  <c r="I1110" i="1"/>
  <c r="J1110" i="1" s="1"/>
  <c r="K1110" i="1" s="1"/>
  <c r="M1118" i="1"/>
  <c r="N1118" i="1" s="1"/>
  <c r="I1118" i="1"/>
  <c r="J1118" i="1" s="1"/>
  <c r="K1118" i="1" s="1"/>
  <c r="M1125" i="1"/>
  <c r="N1125" i="1" s="1"/>
  <c r="I1125" i="1"/>
  <c r="J1125" i="1" s="1"/>
  <c r="K1125" i="1" s="1"/>
  <c r="M1134" i="1"/>
  <c r="N1134" i="1" s="1"/>
  <c r="I1134" i="1"/>
  <c r="J1134" i="1" s="1"/>
  <c r="K1134" i="1" s="1"/>
  <c r="M1142" i="1"/>
  <c r="N1142" i="1" s="1"/>
  <c r="I1142" i="1"/>
  <c r="J1142" i="1" s="1"/>
  <c r="K1142" i="1" s="1"/>
  <c r="I378" i="1"/>
  <c r="J378" i="1" s="1"/>
  <c r="K378" i="1" s="1"/>
  <c r="I892" i="1"/>
  <c r="J892" i="1" s="1"/>
  <c r="K892" i="1" s="1"/>
  <c r="M46" i="1"/>
  <c r="N46" i="1" s="1"/>
  <c r="I46" i="1"/>
  <c r="J46" i="1" s="1"/>
  <c r="K46" i="1" s="1"/>
  <c r="M100" i="1"/>
  <c r="N100" i="1" s="1"/>
  <c r="I100" i="1"/>
  <c r="J100" i="1" s="1"/>
  <c r="K100" i="1" s="1"/>
  <c r="M156" i="1"/>
  <c r="N156" i="1" s="1"/>
  <c r="I156" i="1"/>
  <c r="J156" i="1" s="1"/>
  <c r="K156" i="1" s="1"/>
  <c r="M212" i="1"/>
  <c r="N212" i="1" s="1"/>
  <c r="I212" i="1"/>
  <c r="J212" i="1" s="1"/>
  <c r="K212" i="1" s="1"/>
  <c r="M269" i="1"/>
  <c r="N269" i="1" s="1"/>
  <c r="I269" i="1"/>
  <c r="J269" i="1" s="1"/>
  <c r="K269" i="1" s="1"/>
  <c r="M324" i="1"/>
  <c r="N324" i="1" s="1"/>
  <c r="I324" i="1"/>
  <c r="J324" i="1" s="1"/>
  <c r="K324" i="1" s="1"/>
  <c r="M388" i="1"/>
  <c r="N388" i="1" s="1"/>
  <c r="I388" i="1"/>
  <c r="J388" i="1" s="1"/>
  <c r="K388" i="1" s="1"/>
  <c r="M453" i="1"/>
  <c r="N453" i="1" s="1"/>
  <c r="I453" i="1"/>
  <c r="J453" i="1" s="1"/>
  <c r="K453" i="1" s="1"/>
  <c r="M515" i="1"/>
  <c r="N515" i="1" s="1"/>
  <c r="I515" i="1"/>
  <c r="J515" i="1" s="1"/>
  <c r="K515" i="1" s="1"/>
  <c r="M564" i="1"/>
  <c r="N564" i="1" s="1"/>
  <c r="I564" i="1"/>
  <c r="J564" i="1" s="1"/>
  <c r="K564" i="1" s="1"/>
  <c r="M622" i="1"/>
  <c r="N622" i="1" s="1"/>
  <c r="I622" i="1"/>
  <c r="J622" i="1" s="1"/>
  <c r="K622" i="1" s="1"/>
  <c r="M677" i="1"/>
  <c r="N677" i="1" s="1"/>
  <c r="I677" i="1"/>
  <c r="J677" i="1" s="1"/>
  <c r="K677" i="1" s="1"/>
  <c r="M740" i="1"/>
  <c r="N740" i="1" s="1"/>
  <c r="I740" i="1"/>
  <c r="J740" i="1" s="1"/>
  <c r="K740" i="1" s="1"/>
  <c r="M787" i="1"/>
  <c r="N787" i="1" s="1"/>
  <c r="I787" i="1"/>
  <c r="J787" i="1" s="1"/>
  <c r="K787" i="1" s="1"/>
  <c r="M851" i="1"/>
  <c r="N851" i="1" s="1"/>
  <c r="I851" i="1"/>
  <c r="J851" i="1" s="1"/>
  <c r="K851" i="1" s="1"/>
  <c r="M900" i="1"/>
  <c r="N900" i="1" s="1"/>
  <c r="I900" i="1"/>
  <c r="J900" i="1" s="1"/>
  <c r="K900" i="1" s="1"/>
  <c r="M956" i="1"/>
  <c r="N956" i="1" s="1"/>
  <c r="I956" i="1"/>
  <c r="J956" i="1" s="1"/>
  <c r="K956" i="1" s="1"/>
  <c r="M1020" i="1"/>
  <c r="N1020" i="1" s="1"/>
  <c r="I1020" i="1"/>
  <c r="J1020" i="1" s="1"/>
  <c r="K1020" i="1" s="1"/>
  <c r="M1059" i="1"/>
  <c r="N1059" i="1" s="1"/>
  <c r="I1059" i="1"/>
  <c r="J1059" i="1" s="1"/>
  <c r="K1059" i="1" s="1"/>
  <c r="M1140" i="1"/>
  <c r="N1140" i="1" s="1"/>
  <c r="I1140" i="1"/>
  <c r="J1140" i="1" s="1"/>
  <c r="K1140" i="1" s="1"/>
  <c r="M16" i="1"/>
  <c r="N16" i="1" s="1"/>
  <c r="I16" i="1"/>
  <c r="J16" i="1" s="1"/>
  <c r="K16" i="1" s="1"/>
  <c r="M22" i="1"/>
  <c r="N22" i="1" s="1"/>
  <c r="I22" i="1"/>
  <c r="J22" i="1" s="1"/>
  <c r="K22" i="1" s="1"/>
  <c r="M31" i="1"/>
  <c r="N31" i="1" s="1"/>
  <c r="I31" i="1"/>
  <c r="J31" i="1" s="1"/>
  <c r="K31" i="1" s="1"/>
  <c r="M38" i="1"/>
  <c r="N38" i="1" s="1"/>
  <c r="I38" i="1"/>
  <c r="J38" i="1" s="1"/>
  <c r="K38" i="1" s="1"/>
  <c r="M49" i="1"/>
  <c r="N49" i="1" s="1"/>
  <c r="I49" i="1"/>
  <c r="J49" i="1" s="1"/>
  <c r="K49" i="1" s="1"/>
  <c r="M55" i="1"/>
  <c r="N55" i="1" s="1"/>
  <c r="I55" i="1"/>
  <c r="J55" i="1" s="1"/>
  <c r="K55" i="1" s="1"/>
  <c r="M62" i="1"/>
  <c r="N62" i="1" s="1"/>
  <c r="I62" i="1"/>
  <c r="J62" i="1" s="1"/>
  <c r="K62" i="1" s="1"/>
  <c r="M72" i="1"/>
  <c r="N72" i="1" s="1"/>
  <c r="I72" i="1"/>
  <c r="J72" i="1" s="1"/>
  <c r="K72" i="1" s="1"/>
  <c r="M79" i="1"/>
  <c r="N79" i="1" s="1"/>
  <c r="I79" i="1"/>
  <c r="J79" i="1" s="1"/>
  <c r="K79" i="1" s="1"/>
  <c r="M87" i="1"/>
  <c r="N87" i="1" s="1"/>
  <c r="I87" i="1"/>
  <c r="J87" i="1" s="1"/>
  <c r="K87" i="1" s="1"/>
  <c r="M94" i="1"/>
  <c r="N94" i="1" s="1"/>
  <c r="I94" i="1"/>
  <c r="J94" i="1" s="1"/>
  <c r="K94" i="1" s="1"/>
  <c r="M103" i="1"/>
  <c r="N103" i="1" s="1"/>
  <c r="I103" i="1"/>
  <c r="J103" i="1" s="1"/>
  <c r="K103" i="1" s="1"/>
  <c r="M111" i="1"/>
  <c r="N111" i="1" s="1"/>
  <c r="I111" i="1"/>
  <c r="J111" i="1" s="1"/>
  <c r="K111" i="1" s="1"/>
  <c r="M119" i="1"/>
  <c r="N119" i="1" s="1"/>
  <c r="I119" i="1"/>
  <c r="J119" i="1" s="1"/>
  <c r="K119" i="1" s="1"/>
  <c r="M127" i="1"/>
  <c r="N127" i="1" s="1"/>
  <c r="I127" i="1"/>
  <c r="J127" i="1" s="1"/>
  <c r="K127" i="1" s="1"/>
  <c r="M136" i="1"/>
  <c r="N136" i="1" s="1"/>
  <c r="I136" i="1"/>
  <c r="J136" i="1" s="1"/>
  <c r="K136" i="1" s="1"/>
  <c r="M143" i="1"/>
  <c r="N143" i="1" s="1"/>
  <c r="I143" i="1"/>
  <c r="J143" i="1" s="1"/>
  <c r="K143" i="1" s="1"/>
  <c r="M150" i="1"/>
  <c r="N150" i="1" s="1"/>
  <c r="I150" i="1"/>
  <c r="J150" i="1" s="1"/>
  <c r="K150" i="1" s="1"/>
  <c r="M159" i="1"/>
  <c r="N159" i="1" s="1"/>
  <c r="I159" i="1"/>
  <c r="J159" i="1" s="1"/>
  <c r="K159" i="1" s="1"/>
  <c r="M167" i="1"/>
  <c r="N167" i="1" s="1"/>
  <c r="I167" i="1"/>
  <c r="J167" i="1" s="1"/>
  <c r="K167" i="1" s="1"/>
  <c r="M175" i="1"/>
  <c r="N175" i="1" s="1"/>
  <c r="I175" i="1"/>
  <c r="J175" i="1" s="1"/>
  <c r="K175" i="1" s="1"/>
  <c r="M183" i="1"/>
  <c r="N183" i="1" s="1"/>
  <c r="I183" i="1"/>
  <c r="J183" i="1" s="1"/>
  <c r="K183" i="1" s="1"/>
  <c r="M191" i="1"/>
  <c r="N191" i="1" s="1"/>
  <c r="I191" i="1"/>
  <c r="J191" i="1" s="1"/>
  <c r="K191" i="1" s="1"/>
  <c r="M200" i="1"/>
  <c r="N200" i="1" s="1"/>
  <c r="I200" i="1"/>
  <c r="J200" i="1" s="1"/>
  <c r="K200" i="1" s="1"/>
  <c r="M207" i="1"/>
  <c r="N207" i="1" s="1"/>
  <c r="I207" i="1"/>
  <c r="J207" i="1" s="1"/>
  <c r="K207" i="1" s="1"/>
  <c r="M215" i="1"/>
  <c r="N215" i="1" s="1"/>
  <c r="I215" i="1"/>
  <c r="J215" i="1" s="1"/>
  <c r="K215" i="1" s="1"/>
  <c r="M223" i="1"/>
  <c r="N223" i="1" s="1"/>
  <c r="I223" i="1"/>
  <c r="J223" i="1" s="1"/>
  <c r="K223" i="1" s="1"/>
  <c r="M231" i="1"/>
  <c r="N231" i="1" s="1"/>
  <c r="I231" i="1"/>
  <c r="J231" i="1" s="1"/>
  <c r="K231" i="1" s="1"/>
  <c r="M239" i="1"/>
  <c r="N239" i="1" s="1"/>
  <c r="I239" i="1"/>
  <c r="J239" i="1" s="1"/>
  <c r="K239" i="1" s="1"/>
  <c r="M248" i="1"/>
  <c r="N248" i="1" s="1"/>
  <c r="I248" i="1"/>
  <c r="J248" i="1" s="1"/>
  <c r="K248" i="1" s="1"/>
  <c r="M254" i="1"/>
  <c r="N254" i="1" s="1"/>
  <c r="I254" i="1"/>
  <c r="J254" i="1" s="1"/>
  <c r="K254" i="1" s="1"/>
  <c r="M263" i="1"/>
  <c r="N263" i="1" s="1"/>
  <c r="I263" i="1"/>
  <c r="J263" i="1" s="1"/>
  <c r="K263" i="1" s="1"/>
  <c r="M271" i="1"/>
  <c r="N271" i="1" s="1"/>
  <c r="I271" i="1"/>
  <c r="J271" i="1" s="1"/>
  <c r="K271" i="1" s="1"/>
  <c r="M278" i="1"/>
  <c r="N278" i="1" s="1"/>
  <c r="I278" i="1"/>
  <c r="J278" i="1" s="1"/>
  <c r="K278" i="1" s="1"/>
  <c r="M288" i="1"/>
  <c r="N288" i="1" s="1"/>
  <c r="I288" i="1"/>
  <c r="J288" i="1" s="1"/>
  <c r="K288" i="1" s="1"/>
  <c r="M295" i="1"/>
  <c r="N295" i="1" s="1"/>
  <c r="I295" i="1"/>
  <c r="J295" i="1" s="1"/>
  <c r="K295" i="1" s="1"/>
  <c r="M303" i="1"/>
  <c r="N303" i="1" s="1"/>
  <c r="I303" i="1"/>
  <c r="J303" i="1" s="1"/>
  <c r="K303" i="1" s="1"/>
  <c r="M312" i="1"/>
  <c r="N312" i="1" s="1"/>
  <c r="I312" i="1"/>
  <c r="J312" i="1" s="1"/>
  <c r="K312" i="1" s="1"/>
  <c r="M319" i="1"/>
  <c r="N319" i="1" s="1"/>
  <c r="I319" i="1"/>
  <c r="J319" i="1" s="1"/>
  <c r="K319" i="1" s="1"/>
  <c r="M327" i="1"/>
  <c r="N327" i="1" s="1"/>
  <c r="I327" i="1"/>
  <c r="J327" i="1" s="1"/>
  <c r="K327" i="1" s="1"/>
  <c r="M335" i="1"/>
  <c r="N335" i="1" s="1"/>
  <c r="I335" i="1"/>
  <c r="J335" i="1" s="1"/>
  <c r="K335" i="1" s="1"/>
  <c r="M343" i="1"/>
  <c r="N343" i="1" s="1"/>
  <c r="I343" i="1"/>
  <c r="J343" i="1" s="1"/>
  <c r="K343" i="1" s="1"/>
  <c r="M352" i="1"/>
  <c r="N352" i="1" s="1"/>
  <c r="I352" i="1"/>
  <c r="J352" i="1" s="1"/>
  <c r="K352" i="1" s="1"/>
  <c r="M358" i="1"/>
  <c r="N358" i="1" s="1"/>
  <c r="I358" i="1"/>
  <c r="J358" i="1" s="1"/>
  <c r="K358" i="1" s="1"/>
  <c r="M367" i="1"/>
  <c r="N367" i="1" s="1"/>
  <c r="I367" i="1"/>
  <c r="J367" i="1" s="1"/>
  <c r="K367" i="1" s="1"/>
  <c r="M375" i="1"/>
  <c r="N375" i="1" s="1"/>
  <c r="I375" i="1"/>
  <c r="J375" i="1" s="1"/>
  <c r="K375" i="1" s="1"/>
  <c r="M383" i="1"/>
  <c r="N383" i="1" s="1"/>
  <c r="I383" i="1"/>
  <c r="J383" i="1" s="1"/>
  <c r="K383" i="1" s="1"/>
  <c r="M389" i="1"/>
  <c r="N389" i="1" s="1"/>
  <c r="I389" i="1"/>
  <c r="J389" i="1" s="1"/>
  <c r="K389" i="1" s="1"/>
  <c r="M398" i="1"/>
  <c r="N398" i="1" s="1"/>
  <c r="I398" i="1"/>
  <c r="J398" i="1" s="1"/>
  <c r="K398" i="1" s="1"/>
  <c r="M408" i="1"/>
  <c r="N408" i="1" s="1"/>
  <c r="I408" i="1"/>
  <c r="J408" i="1" s="1"/>
  <c r="K408" i="1" s="1"/>
  <c r="M415" i="1"/>
  <c r="N415" i="1" s="1"/>
  <c r="I415" i="1"/>
  <c r="J415" i="1" s="1"/>
  <c r="K415" i="1" s="1"/>
  <c r="M423" i="1"/>
  <c r="N423" i="1" s="1"/>
  <c r="I423" i="1"/>
  <c r="J423" i="1" s="1"/>
  <c r="K423" i="1" s="1"/>
  <c r="M431" i="1"/>
  <c r="N431" i="1" s="1"/>
  <c r="I431" i="1"/>
  <c r="J431" i="1" s="1"/>
  <c r="K431" i="1" s="1"/>
  <c r="M439" i="1"/>
  <c r="N439" i="1" s="1"/>
  <c r="I439" i="1"/>
  <c r="J439" i="1" s="1"/>
  <c r="K439" i="1" s="1"/>
  <c r="M448" i="1"/>
  <c r="N448" i="1" s="1"/>
  <c r="I448" i="1"/>
  <c r="J448" i="1" s="1"/>
  <c r="K448" i="1" s="1"/>
  <c r="M454" i="1"/>
  <c r="N454" i="1" s="1"/>
  <c r="I454" i="1"/>
  <c r="J454" i="1" s="1"/>
  <c r="K454" i="1" s="1"/>
  <c r="M463" i="1"/>
  <c r="N463" i="1" s="1"/>
  <c r="I463" i="1"/>
  <c r="J463" i="1" s="1"/>
  <c r="K463" i="1" s="1"/>
  <c r="M471" i="1"/>
  <c r="N471" i="1" s="1"/>
  <c r="I471" i="1"/>
  <c r="J471" i="1" s="1"/>
  <c r="K471" i="1" s="1"/>
  <c r="M479" i="1"/>
  <c r="N479" i="1" s="1"/>
  <c r="I479" i="1"/>
  <c r="J479" i="1" s="1"/>
  <c r="K479" i="1" s="1"/>
  <c r="M487" i="1"/>
  <c r="N487" i="1" s="1"/>
  <c r="I487" i="1"/>
  <c r="J487" i="1" s="1"/>
  <c r="K487" i="1" s="1"/>
  <c r="M494" i="1"/>
  <c r="N494" i="1" s="1"/>
  <c r="I494" i="1"/>
  <c r="J494" i="1" s="1"/>
  <c r="K494" i="1" s="1"/>
  <c r="M503" i="1"/>
  <c r="N503" i="1" s="1"/>
  <c r="I503" i="1"/>
  <c r="J503" i="1" s="1"/>
  <c r="K503" i="1" s="1"/>
  <c r="M511" i="1"/>
  <c r="N511" i="1" s="1"/>
  <c r="I511" i="1"/>
  <c r="J511" i="1" s="1"/>
  <c r="K511" i="1" s="1"/>
  <c r="M519" i="1"/>
  <c r="N519" i="1" s="1"/>
  <c r="I519" i="1"/>
  <c r="J519" i="1" s="1"/>
  <c r="K519" i="1" s="1"/>
  <c r="M527" i="1"/>
  <c r="N527" i="1" s="1"/>
  <c r="I527" i="1"/>
  <c r="J527" i="1" s="1"/>
  <c r="K527" i="1" s="1"/>
  <c r="M536" i="1"/>
  <c r="N536" i="1" s="1"/>
  <c r="I536" i="1"/>
  <c r="J536" i="1" s="1"/>
  <c r="K536" i="1" s="1"/>
  <c r="M543" i="1"/>
  <c r="N543" i="1" s="1"/>
  <c r="I543" i="1"/>
  <c r="J543" i="1" s="1"/>
  <c r="K543" i="1" s="1"/>
  <c r="M552" i="1"/>
  <c r="N552" i="1" s="1"/>
  <c r="I552" i="1"/>
  <c r="J552" i="1" s="1"/>
  <c r="K552" i="1" s="1"/>
  <c r="M559" i="1"/>
  <c r="N559" i="1" s="1"/>
  <c r="I559" i="1"/>
  <c r="J559" i="1" s="1"/>
  <c r="K559" i="1" s="1"/>
  <c r="M567" i="1"/>
  <c r="N567" i="1" s="1"/>
  <c r="I567" i="1"/>
  <c r="J567" i="1" s="1"/>
  <c r="K567" i="1" s="1"/>
  <c r="M577" i="1"/>
  <c r="N577" i="1" s="1"/>
  <c r="I577" i="1"/>
  <c r="J577" i="1" s="1"/>
  <c r="K577" i="1" s="1"/>
  <c r="M584" i="1"/>
  <c r="N584" i="1" s="1"/>
  <c r="I584" i="1"/>
  <c r="J584" i="1" s="1"/>
  <c r="K584" i="1" s="1"/>
  <c r="M591" i="1"/>
  <c r="N591" i="1" s="1"/>
  <c r="I591" i="1"/>
  <c r="J591" i="1" s="1"/>
  <c r="K591" i="1" s="1"/>
  <c r="M599" i="1"/>
  <c r="N599" i="1" s="1"/>
  <c r="I599" i="1"/>
  <c r="J599" i="1" s="1"/>
  <c r="K599" i="1" s="1"/>
  <c r="M607" i="1"/>
  <c r="N607" i="1" s="1"/>
  <c r="I607" i="1"/>
  <c r="J607" i="1" s="1"/>
  <c r="K607" i="1" s="1"/>
  <c r="M616" i="1"/>
  <c r="N616" i="1" s="1"/>
  <c r="I616" i="1"/>
  <c r="J616" i="1" s="1"/>
  <c r="K616" i="1" s="1"/>
  <c r="M623" i="1"/>
  <c r="N623" i="1" s="1"/>
  <c r="I623" i="1"/>
  <c r="J623" i="1" s="1"/>
  <c r="K623" i="1" s="1"/>
  <c r="M632" i="1"/>
  <c r="N632" i="1" s="1"/>
  <c r="I632" i="1"/>
  <c r="J632" i="1" s="1"/>
  <c r="K632" i="1" s="1"/>
  <c r="M638" i="1"/>
  <c r="N638" i="1" s="1"/>
  <c r="I638" i="1"/>
  <c r="J638" i="1" s="1"/>
  <c r="K638" i="1" s="1"/>
  <c r="M646" i="1"/>
  <c r="N646" i="1" s="1"/>
  <c r="I646" i="1"/>
  <c r="J646" i="1" s="1"/>
  <c r="K646" i="1" s="1"/>
  <c r="M655" i="1"/>
  <c r="N655" i="1" s="1"/>
  <c r="I655" i="1"/>
  <c r="J655" i="1" s="1"/>
  <c r="K655" i="1" s="1"/>
  <c r="M663" i="1"/>
  <c r="N663" i="1" s="1"/>
  <c r="I663" i="1"/>
  <c r="J663" i="1" s="1"/>
  <c r="K663" i="1" s="1"/>
  <c r="M671" i="1"/>
  <c r="N671" i="1" s="1"/>
  <c r="I671" i="1"/>
  <c r="J671" i="1" s="1"/>
  <c r="K671" i="1" s="1"/>
  <c r="M678" i="1"/>
  <c r="N678" i="1" s="1"/>
  <c r="I678" i="1"/>
  <c r="J678" i="1" s="1"/>
  <c r="K678" i="1" s="1"/>
  <c r="M687" i="1"/>
  <c r="N687" i="1" s="1"/>
  <c r="I687" i="1"/>
  <c r="J687" i="1" s="1"/>
  <c r="K687" i="1" s="1"/>
  <c r="M695" i="1"/>
  <c r="N695" i="1" s="1"/>
  <c r="I695" i="1"/>
  <c r="J695" i="1" s="1"/>
  <c r="K695" i="1" s="1"/>
  <c r="M703" i="1"/>
  <c r="N703" i="1" s="1"/>
  <c r="I703" i="1"/>
  <c r="J703" i="1" s="1"/>
  <c r="K703" i="1" s="1"/>
  <c r="M711" i="1"/>
  <c r="N711" i="1" s="1"/>
  <c r="I711" i="1"/>
  <c r="J711" i="1" s="1"/>
  <c r="K711" i="1" s="1"/>
  <c r="M719" i="1"/>
  <c r="N719" i="1" s="1"/>
  <c r="I719" i="1"/>
  <c r="J719" i="1" s="1"/>
  <c r="K719" i="1" s="1"/>
  <c r="M726" i="1"/>
  <c r="N726" i="1" s="1"/>
  <c r="I726" i="1"/>
  <c r="J726" i="1" s="1"/>
  <c r="K726" i="1" s="1"/>
  <c r="M736" i="1"/>
  <c r="N736" i="1" s="1"/>
  <c r="I736" i="1"/>
  <c r="J736" i="1" s="1"/>
  <c r="K736" i="1" s="1"/>
  <c r="M743" i="1"/>
  <c r="N743" i="1" s="1"/>
  <c r="I743" i="1"/>
  <c r="J743" i="1" s="1"/>
  <c r="K743" i="1" s="1"/>
  <c r="M751" i="1"/>
  <c r="N751" i="1" s="1"/>
  <c r="I751" i="1"/>
  <c r="J751" i="1" s="1"/>
  <c r="K751" i="1" s="1"/>
  <c r="M759" i="1"/>
  <c r="N759" i="1" s="1"/>
  <c r="I759" i="1"/>
  <c r="J759" i="1" s="1"/>
  <c r="K759" i="1" s="1"/>
  <c r="M767" i="1"/>
  <c r="N767" i="1" s="1"/>
  <c r="I767" i="1"/>
  <c r="J767" i="1" s="1"/>
  <c r="K767" i="1" s="1"/>
  <c r="M775" i="1"/>
  <c r="N775" i="1" s="1"/>
  <c r="I775" i="1"/>
  <c r="J775" i="1" s="1"/>
  <c r="K775" i="1" s="1"/>
  <c r="M783" i="1"/>
  <c r="N783" i="1" s="1"/>
  <c r="I783" i="1"/>
  <c r="J783" i="1" s="1"/>
  <c r="K783" i="1" s="1"/>
  <c r="M790" i="1"/>
  <c r="N790" i="1" s="1"/>
  <c r="I790" i="1"/>
  <c r="J790" i="1" s="1"/>
  <c r="K790" i="1" s="1"/>
  <c r="M799" i="1"/>
  <c r="N799" i="1" s="1"/>
  <c r="I799" i="1"/>
  <c r="J799" i="1" s="1"/>
  <c r="K799" i="1" s="1"/>
  <c r="M806" i="1"/>
  <c r="N806" i="1" s="1"/>
  <c r="I806" i="1"/>
  <c r="J806" i="1" s="1"/>
  <c r="K806" i="1" s="1"/>
  <c r="M817" i="1"/>
  <c r="N817" i="1" s="1"/>
  <c r="I817" i="1"/>
  <c r="J817" i="1" s="1"/>
  <c r="K817" i="1" s="1"/>
  <c r="M823" i="1"/>
  <c r="N823" i="1" s="1"/>
  <c r="I823" i="1"/>
  <c r="J823" i="1" s="1"/>
  <c r="K823" i="1" s="1"/>
  <c r="M831" i="1"/>
  <c r="N831" i="1" s="1"/>
  <c r="I831" i="1"/>
  <c r="J831" i="1" s="1"/>
  <c r="K831" i="1" s="1"/>
  <c r="M840" i="1"/>
  <c r="N840" i="1" s="1"/>
  <c r="I840" i="1"/>
  <c r="J840" i="1" s="1"/>
  <c r="K840" i="1" s="1"/>
  <c r="M847" i="1"/>
  <c r="N847" i="1" s="1"/>
  <c r="I847" i="1"/>
  <c r="J847" i="1" s="1"/>
  <c r="K847" i="1" s="1"/>
  <c r="M854" i="1"/>
  <c r="N854" i="1" s="1"/>
  <c r="I854" i="1"/>
  <c r="J854" i="1" s="1"/>
  <c r="K854" i="1" s="1"/>
  <c r="M863" i="1"/>
  <c r="N863" i="1" s="1"/>
  <c r="I863" i="1"/>
  <c r="J863" i="1" s="1"/>
  <c r="K863" i="1" s="1"/>
  <c r="M871" i="1"/>
  <c r="N871" i="1" s="1"/>
  <c r="I871" i="1"/>
  <c r="J871" i="1" s="1"/>
  <c r="K871" i="1" s="1"/>
  <c r="M879" i="1"/>
  <c r="N879" i="1" s="1"/>
  <c r="I879" i="1"/>
  <c r="J879" i="1" s="1"/>
  <c r="K879" i="1" s="1"/>
  <c r="M887" i="1"/>
  <c r="N887" i="1" s="1"/>
  <c r="I887" i="1"/>
  <c r="J887" i="1" s="1"/>
  <c r="K887" i="1" s="1"/>
  <c r="M896" i="1"/>
  <c r="N896" i="1" s="1"/>
  <c r="I896" i="1"/>
  <c r="J896" i="1" s="1"/>
  <c r="K896" i="1" s="1"/>
  <c r="M903" i="1"/>
  <c r="N903" i="1" s="1"/>
  <c r="I903" i="1"/>
  <c r="J903" i="1" s="1"/>
  <c r="K903" i="1" s="1"/>
  <c r="M911" i="1"/>
  <c r="N911" i="1" s="1"/>
  <c r="I911" i="1"/>
  <c r="J911" i="1" s="1"/>
  <c r="K911" i="1" s="1"/>
  <c r="M917" i="1"/>
  <c r="N917" i="1" s="1"/>
  <c r="I917" i="1"/>
  <c r="J917" i="1" s="1"/>
  <c r="K917" i="1" s="1"/>
  <c r="M928" i="1"/>
  <c r="N928" i="1" s="1"/>
  <c r="I928" i="1"/>
  <c r="J928" i="1" s="1"/>
  <c r="K928" i="1" s="1"/>
  <c r="M936" i="1"/>
  <c r="N936" i="1" s="1"/>
  <c r="I936" i="1"/>
  <c r="J936" i="1" s="1"/>
  <c r="K936" i="1" s="1"/>
  <c r="M943" i="1"/>
  <c r="N943" i="1" s="1"/>
  <c r="I943" i="1"/>
  <c r="J943" i="1" s="1"/>
  <c r="K943" i="1" s="1"/>
  <c r="M951" i="1"/>
  <c r="N951" i="1" s="1"/>
  <c r="I951" i="1"/>
  <c r="J951" i="1" s="1"/>
  <c r="K951" i="1" s="1"/>
  <c r="M959" i="1"/>
  <c r="N959" i="1" s="1"/>
  <c r="I959" i="1"/>
  <c r="J959" i="1" s="1"/>
  <c r="K959" i="1" s="1"/>
  <c r="M967" i="1"/>
  <c r="N967" i="1" s="1"/>
  <c r="I967" i="1"/>
  <c r="J967" i="1" s="1"/>
  <c r="K967" i="1" s="1"/>
  <c r="M975" i="1"/>
  <c r="N975" i="1" s="1"/>
  <c r="I975" i="1"/>
  <c r="J975" i="1" s="1"/>
  <c r="K975" i="1" s="1"/>
  <c r="M982" i="1"/>
  <c r="N982" i="1" s="1"/>
  <c r="I982" i="1"/>
  <c r="J982" i="1" s="1"/>
  <c r="K982" i="1" s="1"/>
  <c r="M991" i="1"/>
  <c r="N991" i="1" s="1"/>
  <c r="I991" i="1"/>
  <c r="J991" i="1" s="1"/>
  <c r="K991" i="1" s="1"/>
  <c r="M999" i="1"/>
  <c r="N999" i="1" s="1"/>
  <c r="I999" i="1"/>
  <c r="J999" i="1" s="1"/>
  <c r="K999" i="1" s="1"/>
  <c r="M1007" i="1"/>
  <c r="N1007" i="1" s="1"/>
  <c r="I1007" i="1"/>
  <c r="J1007" i="1" s="1"/>
  <c r="K1007" i="1" s="1"/>
  <c r="M1015" i="1"/>
  <c r="N1015" i="1" s="1"/>
  <c r="I1015" i="1"/>
  <c r="J1015" i="1" s="1"/>
  <c r="K1015" i="1" s="1"/>
  <c r="M1024" i="1"/>
  <c r="N1024" i="1" s="1"/>
  <c r="I1024" i="1"/>
  <c r="J1024" i="1" s="1"/>
  <c r="K1024" i="1" s="1"/>
  <c r="M1031" i="1"/>
  <c r="N1031" i="1" s="1"/>
  <c r="I1031" i="1"/>
  <c r="J1031" i="1" s="1"/>
  <c r="K1031" i="1" s="1"/>
  <c r="M1039" i="1"/>
  <c r="N1039" i="1" s="1"/>
  <c r="I1039" i="1"/>
  <c r="J1039" i="1" s="1"/>
  <c r="K1039" i="1" s="1"/>
  <c r="M1047" i="1"/>
  <c r="N1047" i="1" s="1"/>
  <c r="I1047" i="1"/>
  <c r="J1047" i="1" s="1"/>
  <c r="K1047" i="1" s="1"/>
  <c r="M1056" i="1"/>
  <c r="N1056" i="1" s="1"/>
  <c r="I1056" i="1"/>
  <c r="J1056" i="1" s="1"/>
  <c r="K1056" i="1" s="1"/>
  <c r="M1063" i="1"/>
  <c r="N1063" i="1" s="1"/>
  <c r="I1063" i="1"/>
  <c r="J1063" i="1" s="1"/>
  <c r="K1063" i="1" s="1"/>
  <c r="M1071" i="1"/>
  <c r="N1071" i="1" s="1"/>
  <c r="I1071" i="1"/>
  <c r="J1071" i="1" s="1"/>
  <c r="K1071" i="1" s="1"/>
  <c r="M1079" i="1"/>
  <c r="N1079" i="1" s="1"/>
  <c r="I1079" i="1"/>
  <c r="J1079" i="1" s="1"/>
  <c r="K1079" i="1" s="1"/>
  <c r="M1087" i="1"/>
  <c r="N1087" i="1" s="1"/>
  <c r="I1087" i="1"/>
  <c r="J1087" i="1" s="1"/>
  <c r="K1087" i="1" s="1"/>
  <c r="M1094" i="1"/>
  <c r="N1094" i="1" s="1"/>
  <c r="I1094" i="1"/>
  <c r="J1094" i="1" s="1"/>
  <c r="K1094" i="1" s="1"/>
  <c r="M1103" i="1"/>
  <c r="N1103" i="1" s="1"/>
  <c r="I1103" i="1"/>
  <c r="J1103" i="1" s="1"/>
  <c r="K1103" i="1" s="1"/>
  <c r="M1111" i="1"/>
  <c r="N1111" i="1" s="1"/>
  <c r="I1111" i="1"/>
  <c r="J1111" i="1" s="1"/>
  <c r="K1111" i="1" s="1"/>
  <c r="M1119" i="1"/>
  <c r="N1119" i="1" s="1"/>
  <c r="I1119" i="1"/>
  <c r="J1119" i="1" s="1"/>
  <c r="K1119" i="1" s="1"/>
  <c r="M1127" i="1"/>
  <c r="N1127" i="1" s="1"/>
  <c r="I1127" i="1"/>
  <c r="J1127" i="1" s="1"/>
  <c r="K1127" i="1" s="1"/>
  <c r="M1135" i="1"/>
  <c r="N1135" i="1" s="1"/>
  <c r="I1135" i="1"/>
  <c r="J1135" i="1" s="1"/>
  <c r="K1135" i="1" s="1"/>
  <c r="M1143" i="1"/>
  <c r="N1143" i="1" s="1"/>
  <c r="I1143" i="1"/>
  <c r="J1143" i="1" s="1"/>
  <c r="K1143" i="1" s="1"/>
  <c r="I442" i="1"/>
  <c r="J442" i="1" s="1"/>
  <c r="K442" i="1" s="1"/>
  <c r="I954" i="1"/>
  <c r="J954" i="1" s="1"/>
  <c r="K954" i="1" s="1"/>
  <c r="M60" i="1"/>
  <c r="N60" i="1" s="1"/>
  <c r="I60" i="1"/>
  <c r="J60" i="1" s="1"/>
  <c r="K60" i="1" s="1"/>
  <c r="M125" i="1"/>
  <c r="N125" i="1" s="1"/>
  <c r="I125" i="1"/>
  <c r="J125" i="1" s="1"/>
  <c r="K125" i="1" s="1"/>
  <c r="M180" i="1"/>
  <c r="N180" i="1" s="1"/>
  <c r="I180" i="1"/>
  <c r="J180" i="1" s="1"/>
  <c r="K180" i="1" s="1"/>
  <c r="M236" i="1"/>
  <c r="N236" i="1" s="1"/>
  <c r="I236" i="1"/>
  <c r="J236" i="1" s="1"/>
  <c r="K236" i="1" s="1"/>
  <c r="M292" i="1"/>
  <c r="N292" i="1" s="1"/>
  <c r="I292" i="1"/>
  <c r="J292" i="1" s="1"/>
  <c r="K292" i="1" s="1"/>
  <c r="M349" i="1"/>
  <c r="N349" i="1" s="1"/>
  <c r="I349" i="1"/>
  <c r="J349" i="1" s="1"/>
  <c r="K349" i="1" s="1"/>
  <c r="M404" i="1"/>
  <c r="N404" i="1" s="1"/>
  <c r="I404" i="1"/>
  <c r="J404" i="1" s="1"/>
  <c r="K404" i="1" s="1"/>
  <c r="M436" i="1"/>
  <c r="N436" i="1" s="1"/>
  <c r="I436" i="1"/>
  <c r="J436" i="1" s="1"/>
  <c r="K436" i="1" s="1"/>
  <c r="M492" i="1"/>
  <c r="N492" i="1" s="1"/>
  <c r="I492" i="1"/>
  <c r="J492" i="1" s="1"/>
  <c r="K492" i="1" s="1"/>
  <c r="M580" i="1"/>
  <c r="N580" i="1" s="1"/>
  <c r="I580" i="1"/>
  <c r="J580" i="1" s="1"/>
  <c r="K580" i="1" s="1"/>
  <c r="M629" i="1"/>
  <c r="N629" i="1" s="1"/>
  <c r="I629" i="1"/>
  <c r="J629" i="1" s="1"/>
  <c r="K629" i="1" s="1"/>
  <c r="M684" i="1"/>
  <c r="N684" i="1" s="1"/>
  <c r="I684" i="1"/>
  <c r="J684" i="1" s="1"/>
  <c r="K684" i="1" s="1"/>
  <c r="M748" i="1"/>
  <c r="N748" i="1" s="1"/>
  <c r="I748" i="1"/>
  <c r="J748" i="1" s="1"/>
  <c r="K748" i="1" s="1"/>
  <c r="M804" i="1"/>
  <c r="N804" i="1" s="1"/>
  <c r="I804" i="1"/>
  <c r="J804" i="1" s="1"/>
  <c r="K804" i="1" s="1"/>
  <c r="M861" i="1"/>
  <c r="N861" i="1" s="1"/>
  <c r="I861" i="1"/>
  <c r="J861" i="1" s="1"/>
  <c r="K861" i="1" s="1"/>
  <c r="M908" i="1"/>
  <c r="N908" i="1" s="1"/>
  <c r="I908" i="1"/>
  <c r="J908" i="1" s="1"/>
  <c r="K908" i="1" s="1"/>
  <c r="M964" i="1"/>
  <c r="N964" i="1" s="1"/>
  <c r="I964" i="1"/>
  <c r="J964" i="1" s="1"/>
  <c r="K964" i="1" s="1"/>
  <c r="M1004" i="1"/>
  <c r="N1004" i="1" s="1"/>
  <c r="I1004" i="1"/>
  <c r="J1004" i="1" s="1"/>
  <c r="K1004" i="1" s="1"/>
  <c r="M1046" i="1"/>
  <c r="N1046" i="1" s="1"/>
  <c r="I1046" i="1"/>
  <c r="J1046" i="1" s="1"/>
  <c r="K1046" i="1" s="1"/>
  <c r="M1132" i="1"/>
  <c r="N1132" i="1" s="1"/>
  <c r="I1132" i="1"/>
  <c r="J1132" i="1" s="1"/>
  <c r="K1132" i="1" s="1"/>
  <c r="M15" i="1"/>
  <c r="N15" i="1" s="1"/>
  <c r="I15" i="1"/>
  <c r="J15" i="1" s="1"/>
  <c r="K15" i="1" s="1"/>
  <c r="M24" i="1"/>
  <c r="N24" i="1" s="1"/>
  <c r="I24" i="1"/>
  <c r="J24" i="1" s="1"/>
  <c r="K24" i="1" s="1"/>
  <c r="M32" i="1"/>
  <c r="N32" i="1" s="1"/>
  <c r="I32" i="1"/>
  <c r="J32" i="1" s="1"/>
  <c r="K32" i="1" s="1"/>
  <c r="M40" i="1"/>
  <c r="N40" i="1" s="1"/>
  <c r="I40" i="1"/>
  <c r="J40" i="1" s="1"/>
  <c r="K40" i="1" s="1"/>
  <c r="M48" i="1"/>
  <c r="N48" i="1" s="1"/>
  <c r="I48" i="1"/>
  <c r="J48" i="1" s="1"/>
  <c r="K48" i="1" s="1"/>
  <c r="M56" i="1"/>
  <c r="N56" i="1" s="1"/>
  <c r="I56" i="1"/>
  <c r="J56" i="1" s="1"/>
  <c r="K56" i="1" s="1"/>
  <c r="M64" i="1"/>
  <c r="N64" i="1" s="1"/>
  <c r="I64" i="1"/>
  <c r="J64" i="1" s="1"/>
  <c r="K64" i="1" s="1"/>
  <c r="M71" i="1"/>
  <c r="N71" i="1" s="1"/>
  <c r="I71" i="1"/>
  <c r="J71" i="1" s="1"/>
  <c r="K71" i="1" s="1"/>
  <c r="M80" i="1"/>
  <c r="N80" i="1" s="1"/>
  <c r="I80" i="1"/>
  <c r="J80" i="1" s="1"/>
  <c r="K80" i="1" s="1"/>
  <c r="M89" i="1"/>
  <c r="N89" i="1" s="1"/>
  <c r="I89" i="1"/>
  <c r="J89" i="1" s="1"/>
  <c r="K89" i="1" s="1"/>
  <c r="M96" i="1"/>
  <c r="N96" i="1" s="1"/>
  <c r="I96" i="1"/>
  <c r="J96" i="1" s="1"/>
  <c r="K96" i="1" s="1"/>
  <c r="M104" i="1"/>
  <c r="N104" i="1" s="1"/>
  <c r="I104" i="1"/>
  <c r="J104" i="1" s="1"/>
  <c r="K104" i="1" s="1"/>
  <c r="M113" i="1"/>
  <c r="N113" i="1" s="1"/>
  <c r="I113" i="1"/>
  <c r="J113" i="1" s="1"/>
  <c r="K113" i="1" s="1"/>
  <c r="M120" i="1"/>
  <c r="N120" i="1" s="1"/>
  <c r="I120" i="1"/>
  <c r="J120" i="1" s="1"/>
  <c r="K120" i="1" s="1"/>
  <c r="M129" i="1"/>
  <c r="N129" i="1" s="1"/>
  <c r="I129" i="1"/>
  <c r="J129" i="1" s="1"/>
  <c r="K129" i="1" s="1"/>
  <c r="M135" i="1"/>
  <c r="N135" i="1" s="1"/>
  <c r="I135" i="1"/>
  <c r="J135" i="1" s="1"/>
  <c r="K135" i="1" s="1"/>
  <c r="M144" i="1"/>
  <c r="N144" i="1" s="1"/>
  <c r="I144" i="1"/>
  <c r="J144" i="1" s="1"/>
  <c r="K144" i="1" s="1"/>
  <c r="M152" i="1"/>
  <c r="N152" i="1" s="1"/>
  <c r="I152" i="1"/>
  <c r="J152" i="1" s="1"/>
  <c r="K152" i="1" s="1"/>
  <c r="M160" i="1"/>
  <c r="N160" i="1" s="1"/>
  <c r="I160" i="1"/>
  <c r="J160" i="1" s="1"/>
  <c r="K160" i="1" s="1"/>
  <c r="M168" i="1"/>
  <c r="N168" i="1" s="1"/>
  <c r="I168" i="1"/>
  <c r="J168" i="1" s="1"/>
  <c r="K168" i="1" s="1"/>
  <c r="M176" i="1"/>
  <c r="N176" i="1" s="1"/>
  <c r="I176" i="1"/>
  <c r="J176" i="1" s="1"/>
  <c r="K176" i="1" s="1"/>
  <c r="M184" i="1"/>
  <c r="N184" i="1" s="1"/>
  <c r="I184" i="1"/>
  <c r="J184" i="1" s="1"/>
  <c r="K184" i="1" s="1"/>
  <c r="M192" i="1"/>
  <c r="N192" i="1" s="1"/>
  <c r="I192" i="1"/>
  <c r="J192" i="1" s="1"/>
  <c r="K192" i="1" s="1"/>
  <c r="M199" i="1"/>
  <c r="N199" i="1" s="1"/>
  <c r="I199" i="1"/>
  <c r="J199" i="1" s="1"/>
  <c r="K199" i="1" s="1"/>
  <c r="M209" i="1"/>
  <c r="N209" i="1" s="1"/>
  <c r="I209" i="1"/>
  <c r="J209" i="1" s="1"/>
  <c r="K209" i="1" s="1"/>
  <c r="M216" i="1"/>
  <c r="N216" i="1" s="1"/>
  <c r="I216" i="1"/>
  <c r="J216" i="1" s="1"/>
  <c r="K216" i="1" s="1"/>
  <c r="M224" i="1"/>
  <c r="N224" i="1" s="1"/>
  <c r="I224" i="1"/>
  <c r="J224" i="1" s="1"/>
  <c r="K224" i="1" s="1"/>
  <c r="M232" i="1"/>
  <c r="N232" i="1" s="1"/>
  <c r="I232" i="1"/>
  <c r="J232" i="1" s="1"/>
  <c r="K232" i="1" s="1"/>
  <c r="M240" i="1"/>
  <c r="N240" i="1" s="1"/>
  <c r="I240" i="1"/>
  <c r="J240" i="1" s="1"/>
  <c r="K240" i="1" s="1"/>
  <c r="M247" i="1"/>
  <c r="N247" i="1" s="1"/>
  <c r="I247" i="1"/>
  <c r="J247" i="1" s="1"/>
  <c r="K247" i="1" s="1"/>
  <c r="M256" i="1"/>
  <c r="N256" i="1" s="1"/>
  <c r="I256" i="1"/>
  <c r="J256" i="1" s="1"/>
  <c r="K256" i="1" s="1"/>
  <c r="M264" i="1"/>
  <c r="N264" i="1" s="1"/>
  <c r="I264" i="1"/>
  <c r="J264" i="1" s="1"/>
  <c r="K264" i="1" s="1"/>
  <c r="M270" i="1"/>
  <c r="N270" i="1" s="1"/>
  <c r="I270" i="1"/>
  <c r="J270" i="1" s="1"/>
  <c r="K270" i="1" s="1"/>
  <c r="M280" i="1"/>
  <c r="N280" i="1" s="1"/>
  <c r="I280" i="1"/>
  <c r="J280" i="1" s="1"/>
  <c r="K280" i="1" s="1"/>
  <c r="M287" i="1"/>
  <c r="N287" i="1" s="1"/>
  <c r="I287" i="1"/>
  <c r="J287" i="1" s="1"/>
  <c r="K287" i="1" s="1"/>
  <c r="M297" i="1"/>
  <c r="N297" i="1" s="1"/>
  <c r="I297" i="1"/>
  <c r="J297" i="1" s="1"/>
  <c r="K297" i="1" s="1"/>
  <c r="M305" i="1"/>
  <c r="N305" i="1" s="1"/>
  <c r="I305" i="1"/>
  <c r="J305" i="1" s="1"/>
  <c r="K305" i="1" s="1"/>
  <c r="M311" i="1"/>
  <c r="N311" i="1" s="1"/>
  <c r="I311" i="1"/>
  <c r="J311" i="1" s="1"/>
  <c r="K311" i="1" s="1"/>
  <c r="M320" i="1"/>
  <c r="N320" i="1" s="1"/>
  <c r="I320" i="1"/>
  <c r="J320" i="1" s="1"/>
  <c r="K320" i="1" s="1"/>
  <c r="M328" i="1"/>
  <c r="N328" i="1" s="1"/>
  <c r="I328" i="1"/>
  <c r="J328" i="1" s="1"/>
  <c r="K328" i="1" s="1"/>
  <c r="M336" i="1"/>
  <c r="N336" i="1" s="1"/>
  <c r="I336" i="1"/>
  <c r="J336" i="1" s="1"/>
  <c r="K336" i="1" s="1"/>
  <c r="M344" i="1"/>
  <c r="N344" i="1" s="1"/>
  <c r="I344" i="1"/>
  <c r="J344" i="1" s="1"/>
  <c r="K344" i="1" s="1"/>
  <c r="M351" i="1"/>
  <c r="N351" i="1" s="1"/>
  <c r="I351" i="1"/>
  <c r="J351" i="1" s="1"/>
  <c r="K351" i="1" s="1"/>
  <c r="M360" i="1"/>
  <c r="N360" i="1" s="1"/>
  <c r="I360" i="1"/>
  <c r="J360" i="1" s="1"/>
  <c r="K360" i="1" s="1"/>
  <c r="M368" i="1"/>
  <c r="N368" i="1" s="1"/>
  <c r="I368" i="1"/>
  <c r="J368" i="1" s="1"/>
  <c r="K368" i="1" s="1"/>
  <c r="M376" i="1"/>
  <c r="N376" i="1" s="1"/>
  <c r="I376" i="1"/>
  <c r="J376" i="1" s="1"/>
  <c r="K376" i="1" s="1"/>
  <c r="M384" i="1"/>
  <c r="N384" i="1" s="1"/>
  <c r="I384" i="1"/>
  <c r="J384" i="1" s="1"/>
  <c r="K384" i="1" s="1"/>
  <c r="M392" i="1"/>
  <c r="N392" i="1" s="1"/>
  <c r="I392" i="1"/>
  <c r="J392" i="1" s="1"/>
  <c r="K392" i="1" s="1"/>
  <c r="M400" i="1"/>
  <c r="N400" i="1" s="1"/>
  <c r="I400" i="1"/>
  <c r="J400" i="1" s="1"/>
  <c r="K400" i="1" s="1"/>
  <c r="M407" i="1"/>
  <c r="N407" i="1" s="1"/>
  <c r="I407" i="1"/>
  <c r="J407" i="1" s="1"/>
  <c r="K407" i="1" s="1"/>
  <c r="M416" i="1"/>
  <c r="N416" i="1" s="1"/>
  <c r="I416" i="1"/>
  <c r="J416" i="1" s="1"/>
  <c r="K416" i="1" s="1"/>
  <c r="M424" i="1"/>
  <c r="N424" i="1" s="1"/>
  <c r="I424" i="1"/>
  <c r="J424" i="1" s="1"/>
  <c r="K424" i="1" s="1"/>
  <c r="M432" i="1"/>
  <c r="N432" i="1" s="1"/>
  <c r="I432" i="1"/>
  <c r="J432" i="1" s="1"/>
  <c r="K432" i="1" s="1"/>
  <c r="M440" i="1"/>
  <c r="N440" i="1" s="1"/>
  <c r="I440" i="1"/>
  <c r="J440" i="1" s="1"/>
  <c r="K440" i="1" s="1"/>
  <c r="M447" i="1"/>
  <c r="N447" i="1" s="1"/>
  <c r="I447" i="1"/>
  <c r="J447" i="1" s="1"/>
  <c r="K447" i="1" s="1"/>
  <c r="M456" i="1"/>
  <c r="N456" i="1" s="1"/>
  <c r="I456" i="1"/>
  <c r="J456" i="1" s="1"/>
  <c r="K456" i="1" s="1"/>
  <c r="M464" i="1"/>
  <c r="N464" i="1" s="1"/>
  <c r="I464" i="1"/>
  <c r="J464" i="1" s="1"/>
  <c r="K464" i="1" s="1"/>
  <c r="M472" i="1"/>
  <c r="N472" i="1" s="1"/>
  <c r="I472" i="1"/>
  <c r="J472" i="1" s="1"/>
  <c r="K472" i="1" s="1"/>
  <c r="M480" i="1"/>
  <c r="N480" i="1" s="1"/>
  <c r="I480" i="1"/>
  <c r="J480" i="1" s="1"/>
  <c r="K480" i="1" s="1"/>
  <c r="M488" i="1"/>
  <c r="N488" i="1" s="1"/>
  <c r="I488" i="1"/>
  <c r="J488" i="1" s="1"/>
  <c r="K488" i="1" s="1"/>
  <c r="M496" i="1"/>
  <c r="N496" i="1" s="1"/>
  <c r="I496" i="1"/>
  <c r="J496" i="1" s="1"/>
  <c r="K496" i="1" s="1"/>
  <c r="M504" i="1"/>
  <c r="N504" i="1" s="1"/>
  <c r="I504" i="1"/>
  <c r="J504" i="1" s="1"/>
  <c r="K504" i="1" s="1"/>
  <c r="M512" i="1"/>
  <c r="N512" i="1" s="1"/>
  <c r="I512" i="1"/>
  <c r="J512" i="1" s="1"/>
  <c r="K512" i="1" s="1"/>
  <c r="M520" i="1"/>
  <c r="N520" i="1" s="1"/>
  <c r="I520" i="1"/>
  <c r="J520" i="1" s="1"/>
  <c r="K520" i="1" s="1"/>
  <c r="M528" i="1"/>
  <c r="N528" i="1" s="1"/>
  <c r="I528" i="1"/>
  <c r="J528" i="1" s="1"/>
  <c r="K528" i="1" s="1"/>
  <c r="M535" i="1"/>
  <c r="N535" i="1" s="1"/>
  <c r="I535" i="1"/>
  <c r="J535" i="1" s="1"/>
  <c r="K535" i="1" s="1"/>
  <c r="M544" i="1"/>
  <c r="N544" i="1" s="1"/>
  <c r="I544" i="1"/>
  <c r="J544" i="1" s="1"/>
  <c r="K544" i="1" s="1"/>
  <c r="M551" i="1"/>
  <c r="N551" i="1" s="1"/>
  <c r="I551" i="1"/>
  <c r="J551" i="1" s="1"/>
  <c r="K551" i="1" s="1"/>
  <c r="M558" i="1"/>
  <c r="N558" i="1" s="1"/>
  <c r="I558" i="1"/>
  <c r="J558" i="1" s="1"/>
  <c r="K558" i="1" s="1"/>
  <c r="M568" i="1"/>
  <c r="N568" i="1" s="1"/>
  <c r="I568" i="1"/>
  <c r="J568" i="1" s="1"/>
  <c r="K568" i="1" s="1"/>
  <c r="M576" i="1"/>
  <c r="N576" i="1" s="1"/>
  <c r="I576" i="1"/>
  <c r="J576" i="1" s="1"/>
  <c r="K576" i="1" s="1"/>
  <c r="M583" i="1"/>
  <c r="N583" i="1" s="1"/>
  <c r="I583" i="1"/>
  <c r="J583" i="1" s="1"/>
  <c r="K583" i="1" s="1"/>
  <c r="M593" i="1"/>
  <c r="N593" i="1" s="1"/>
  <c r="I593" i="1"/>
  <c r="J593" i="1" s="1"/>
  <c r="K593" i="1" s="1"/>
  <c r="M600" i="1"/>
  <c r="N600" i="1" s="1"/>
  <c r="I600" i="1"/>
  <c r="J600" i="1" s="1"/>
  <c r="K600" i="1" s="1"/>
  <c r="M608" i="1"/>
  <c r="N608" i="1" s="1"/>
  <c r="I608" i="1"/>
  <c r="J608" i="1" s="1"/>
  <c r="K608" i="1" s="1"/>
  <c r="M615" i="1"/>
  <c r="N615" i="1" s="1"/>
  <c r="I615" i="1"/>
  <c r="J615" i="1" s="1"/>
  <c r="K615" i="1" s="1"/>
  <c r="M624" i="1"/>
  <c r="N624" i="1" s="1"/>
  <c r="I624" i="1"/>
  <c r="J624" i="1" s="1"/>
  <c r="K624" i="1" s="1"/>
  <c r="M631" i="1"/>
  <c r="N631" i="1" s="1"/>
  <c r="I631" i="1"/>
  <c r="J631" i="1" s="1"/>
  <c r="K631" i="1" s="1"/>
  <c r="M637" i="1"/>
  <c r="N637" i="1" s="1"/>
  <c r="I637" i="1"/>
  <c r="J637" i="1" s="1"/>
  <c r="K637" i="1" s="1"/>
  <c r="M645" i="1"/>
  <c r="N645" i="1" s="1"/>
  <c r="I645" i="1"/>
  <c r="J645" i="1" s="1"/>
  <c r="K645" i="1" s="1"/>
  <c r="M656" i="1"/>
  <c r="N656" i="1" s="1"/>
  <c r="I656" i="1"/>
  <c r="J656" i="1" s="1"/>
  <c r="K656" i="1" s="1"/>
  <c r="M664" i="1"/>
  <c r="N664" i="1" s="1"/>
  <c r="I664" i="1"/>
  <c r="J664" i="1" s="1"/>
  <c r="K664" i="1" s="1"/>
  <c r="M672" i="1"/>
  <c r="N672" i="1" s="1"/>
  <c r="I672" i="1"/>
  <c r="J672" i="1" s="1"/>
  <c r="K672" i="1" s="1"/>
  <c r="M680" i="1"/>
  <c r="N680" i="1" s="1"/>
  <c r="I680" i="1"/>
  <c r="J680" i="1" s="1"/>
  <c r="K680" i="1" s="1"/>
  <c r="M688" i="1"/>
  <c r="N688" i="1" s="1"/>
  <c r="I688" i="1"/>
  <c r="J688" i="1" s="1"/>
  <c r="K688" i="1" s="1"/>
  <c r="M697" i="1"/>
  <c r="N697" i="1" s="1"/>
  <c r="I697" i="1"/>
  <c r="J697" i="1" s="1"/>
  <c r="K697" i="1" s="1"/>
  <c r="M704" i="1"/>
  <c r="N704" i="1" s="1"/>
  <c r="I704" i="1"/>
  <c r="J704" i="1" s="1"/>
  <c r="K704" i="1" s="1"/>
  <c r="M713" i="1"/>
  <c r="N713" i="1" s="1"/>
  <c r="I713" i="1"/>
  <c r="J713" i="1" s="1"/>
  <c r="K713" i="1" s="1"/>
  <c r="M720" i="1"/>
  <c r="N720" i="1" s="1"/>
  <c r="I720" i="1"/>
  <c r="J720" i="1" s="1"/>
  <c r="K720" i="1" s="1"/>
  <c r="M728" i="1"/>
  <c r="N728" i="1" s="1"/>
  <c r="I728" i="1"/>
  <c r="J728" i="1" s="1"/>
  <c r="K728" i="1" s="1"/>
  <c r="M735" i="1"/>
  <c r="N735" i="1" s="1"/>
  <c r="I735" i="1"/>
  <c r="J735" i="1" s="1"/>
  <c r="K735" i="1" s="1"/>
  <c r="M744" i="1"/>
  <c r="N744" i="1" s="1"/>
  <c r="I744" i="1"/>
  <c r="J744" i="1" s="1"/>
  <c r="K744" i="1" s="1"/>
  <c r="M752" i="1"/>
  <c r="N752" i="1" s="1"/>
  <c r="I752" i="1"/>
  <c r="J752" i="1" s="1"/>
  <c r="K752" i="1" s="1"/>
  <c r="M760" i="1"/>
  <c r="N760" i="1" s="1"/>
  <c r="I760" i="1"/>
  <c r="J760" i="1" s="1"/>
  <c r="K760" i="1" s="1"/>
  <c r="M768" i="1"/>
  <c r="N768" i="1" s="1"/>
  <c r="I768" i="1"/>
  <c r="J768" i="1" s="1"/>
  <c r="K768" i="1" s="1"/>
  <c r="M776" i="1"/>
  <c r="N776" i="1" s="1"/>
  <c r="I776" i="1"/>
  <c r="J776" i="1" s="1"/>
  <c r="K776" i="1" s="1"/>
  <c r="M784" i="1"/>
  <c r="N784" i="1" s="1"/>
  <c r="I784" i="1"/>
  <c r="J784" i="1" s="1"/>
  <c r="K784" i="1" s="1"/>
  <c r="M792" i="1"/>
  <c r="N792" i="1" s="1"/>
  <c r="I792" i="1"/>
  <c r="J792" i="1" s="1"/>
  <c r="K792" i="1" s="1"/>
  <c r="M800" i="1"/>
  <c r="N800" i="1" s="1"/>
  <c r="I800" i="1"/>
  <c r="J800" i="1" s="1"/>
  <c r="K800" i="1" s="1"/>
  <c r="M808" i="1"/>
  <c r="N808" i="1" s="1"/>
  <c r="I808" i="1"/>
  <c r="J808" i="1" s="1"/>
  <c r="K808" i="1" s="1"/>
  <c r="M816" i="1"/>
  <c r="N816" i="1" s="1"/>
  <c r="I816" i="1"/>
  <c r="J816" i="1" s="1"/>
  <c r="K816" i="1" s="1"/>
  <c r="M824" i="1"/>
  <c r="N824" i="1" s="1"/>
  <c r="I824" i="1"/>
  <c r="J824" i="1" s="1"/>
  <c r="K824" i="1" s="1"/>
  <c r="M832" i="1"/>
  <c r="N832" i="1" s="1"/>
  <c r="I832" i="1"/>
  <c r="J832" i="1" s="1"/>
  <c r="K832" i="1" s="1"/>
  <c r="M839" i="1"/>
  <c r="N839" i="1" s="1"/>
  <c r="I839" i="1"/>
  <c r="J839" i="1" s="1"/>
  <c r="K839" i="1" s="1"/>
  <c r="M848" i="1"/>
  <c r="N848" i="1" s="1"/>
  <c r="I848" i="1"/>
  <c r="J848" i="1" s="1"/>
  <c r="K848" i="1" s="1"/>
  <c r="M856" i="1"/>
  <c r="N856" i="1" s="1"/>
  <c r="I856" i="1"/>
  <c r="J856" i="1" s="1"/>
  <c r="K856" i="1" s="1"/>
  <c r="M864" i="1"/>
  <c r="N864" i="1" s="1"/>
  <c r="I864" i="1"/>
  <c r="J864" i="1" s="1"/>
  <c r="K864" i="1" s="1"/>
  <c r="M872" i="1"/>
  <c r="N872" i="1" s="1"/>
  <c r="I872" i="1"/>
  <c r="J872" i="1" s="1"/>
  <c r="K872" i="1" s="1"/>
  <c r="M880" i="1"/>
  <c r="N880" i="1" s="1"/>
  <c r="I880" i="1"/>
  <c r="J880" i="1" s="1"/>
  <c r="K880" i="1" s="1"/>
  <c r="M888" i="1"/>
  <c r="N888" i="1" s="1"/>
  <c r="I888" i="1"/>
  <c r="J888" i="1" s="1"/>
  <c r="K888" i="1" s="1"/>
  <c r="M895" i="1"/>
  <c r="N895" i="1" s="1"/>
  <c r="I895" i="1"/>
  <c r="J895" i="1" s="1"/>
  <c r="K895" i="1" s="1"/>
  <c r="M904" i="1"/>
  <c r="N904" i="1" s="1"/>
  <c r="I904" i="1"/>
  <c r="J904" i="1" s="1"/>
  <c r="K904" i="1" s="1"/>
  <c r="M912" i="1"/>
  <c r="N912" i="1" s="1"/>
  <c r="I912" i="1"/>
  <c r="J912" i="1" s="1"/>
  <c r="K912" i="1" s="1"/>
  <c r="M920" i="1"/>
  <c r="N920" i="1" s="1"/>
  <c r="I920" i="1"/>
  <c r="J920" i="1" s="1"/>
  <c r="K920" i="1" s="1"/>
  <c r="M927" i="1"/>
  <c r="N927" i="1" s="1"/>
  <c r="I927" i="1"/>
  <c r="J927" i="1" s="1"/>
  <c r="K927" i="1" s="1"/>
  <c r="M935" i="1"/>
  <c r="N935" i="1" s="1"/>
  <c r="I935" i="1"/>
  <c r="J935" i="1" s="1"/>
  <c r="K935" i="1" s="1"/>
  <c r="M945" i="1"/>
  <c r="N945" i="1" s="1"/>
  <c r="I945" i="1"/>
  <c r="J945" i="1" s="1"/>
  <c r="K945" i="1" s="1"/>
  <c r="M953" i="1"/>
  <c r="N953" i="1" s="1"/>
  <c r="I953" i="1"/>
  <c r="J953" i="1" s="1"/>
  <c r="K953" i="1" s="1"/>
  <c r="M960" i="1"/>
  <c r="N960" i="1" s="1"/>
  <c r="I960" i="1"/>
  <c r="J960" i="1" s="1"/>
  <c r="K960" i="1" s="1"/>
  <c r="M969" i="1"/>
  <c r="N969" i="1" s="1"/>
  <c r="I969" i="1"/>
  <c r="J969" i="1" s="1"/>
  <c r="K969" i="1" s="1"/>
  <c r="M976" i="1"/>
  <c r="N976" i="1" s="1"/>
  <c r="I976" i="1"/>
  <c r="J976" i="1" s="1"/>
  <c r="K976" i="1" s="1"/>
  <c r="M985" i="1"/>
  <c r="N985" i="1" s="1"/>
  <c r="I985" i="1"/>
  <c r="J985" i="1" s="1"/>
  <c r="K985" i="1" s="1"/>
  <c r="M992" i="1"/>
  <c r="N992" i="1" s="1"/>
  <c r="I992" i="1"/>
  <c r="J992" i="1" s="1"/>
  <c r="K992" i="1" s="1"/>
  <c r="M1000" i="1"/>
  <c r="N1000" i="1" s="1"/>
  <c r="I1000" i="1"/>
  <c r="J1000" i="1" s="1"/>
  <c r="K1000" i="1" s="1"/>
  <c r="M1008" i="1"/>
  <c r="N1008" i="1" s="1"/>
  <c r="I1008" i="1"/>
  <c r="J1008" i="1" s="1"/>
  <c r="K1008" i="1" s="1"/>
  <c r="M1016" i="1"/>
  <c r="N1016" i="1" s="1"/>
  <c r="I1016" i="1"/>
  <c r="J1016" i="1" s="1"/>
  <c r="K1016" i="1" s="1"/>
  <c r="M1023" i="1"/>
  <c r="N1023" i="1" s="1"/>
  <c r="I1023" i="1"/>
  <c r="J1023" i="1" s="1"/>
  <c r="K1023" i="1" s="1"/>
  <c r="M1032" i="1"/>
  <c r="N1032" i="1" s="1"/>
  <c r="I1032" i="1"/>
  <c r="J1032" i="1" s="1"/>
  <c r="K1032" i="1" s="1"/>
  <c r="M1040" i="1"/>
  <c r="N1040" i="1" s="1"/>
  <c r="I1040" i="1"/>
  <c r="J1040" i="1" s="1"/>
  <c r="K1040" i="1" s="1"/>
  <c r="M1048" i="1"/>
  <c r="N1048" i="1" s="1"/>
  <c r="I1048" i="1"/>
  <c r="J1048" i="1" s="1"/>
  <c r="K1048" i="1" s="1"/>
  <c r="M1055" i="1"/>
  <c r="N1055" i="1" s="1"/>
  <c r="I1055" i="1"/>
  <c r="J1055" i="1" s="1"/>
  <c r="K1055" i="1" s="1"/>
  <c r="M1064" i="1"/>
  <c r="N1064" i="1" s="1"/>
  <c r="I1064" i="1"/>
  <c r="J1064" i="1" s="1"/>
  <c r="K1064" i="1" s="1"/>
  <c r="M1072" i="1"/>
  <c r="N1072" i="1" s="1"/>
  <c r="I1072" i="1"/>
  <c r="J1072" i="1" s="1"/>
  <c r="K1072" i="1" s="1"/>
  <c r="M1080" i="1"/>
  <c r="N1080" i="1" s="1"/>
  <c r="I1080" i="1"/>
  <c r="J1080" i="1" s="1"/>
  <c r="K1080" i="1" s="1"/>
  <c r="M1088" i="1"/>
  <c r="N1088" i="1" s="1"/>
  <c r="I1088" i="1"/>
  <c r="J1088" i="1" s="1"/>
  <c r="K1088" i="1" s="1"/>
  <c r="M1096" i="1"/>
  <c r="N1096" i="1" s="1"/>
  <c r="I1096" i="1"/>
  <c r="J1096" i="1" s="1"/>
  <c r="K1096" i="1" s="1"/>
  <c r="M1104" i="1"/>
  <c r="N1104" i="1" s="1"/>
  <c r="I1104" i="1"/>
  <c r="J1104" i="1" s="1"/>
  <c r="K1104" i="1" s="1"/>
  <c r="M1112" i="1"/>
  <c r="N1112" i="1" s="1"/>
  <c r="I1112" i="1"/>
  <c r="J1112" i="1" s="1"/>
  <c r="K1112" i="1" s="1"/>
  <c r="M1121" i="1"/>
  <c r="N1121" i="1" s="1"/>
  <c r="I1121" i="1"/>
  <c r="J1121" i="1" s="1"/>
  <c r="K1121" i="1" s="1"/>
  <c r="M1128" i="1"/>
  <c r="N1128" i="1" s="1"/>
  <c r="I1128" i="1"/>
  <c r="J1128" i="1" s="1"/>
  <c r="K1128" i="1" s="1"/>
  <c r="M1137" i="1"/>
  <c r="N1137" i="1" s="1"/>
  <c r="I1137" i="1"/>
  <c r="J1137" i="1" s="1"/>
  <c r="K1137" i="1" s="1"/>
  <c r="M1144" i="1"/>
  <c r="N1144" i="1" s="1"/>
  <c r="I1144" i="1"/>
  <c r="J1144" i="1" s="1"/>
  <c r="K1144" i="1" s="1"/>
  <c r="I506" i="1"/>
  <c r="J506" i="1" s="1"/>
  <c r="K506" i="1" s="1"/>
  <c r="I1018" i="1"/>
  <c r="J1018" i="1" s="1"/>
  <c r="K1018" i="1" s="1"/>
  <c r="M19" i="1"/>
  <c r="N19" i="1" s="1"/>
  <c r="I19" i="1"/>
  <c r="J19" i="1" s="1"/>
  <c r="K19" i="1" s="1"/>
  <c r="M84" i="1"/>
  <c r="N84" i="1" s="1"/>
  <c r="I84" i="1"/>
  <c r="J84" i="1" s="1"/>
  <c r="K84" i="1" s="1"/>
  <c r="M140" i="1"/>
  <c r="N140" i="1" s="1"/>
  <c r="I140" i="1"/>
  <c r="J140" i="1" s="1"/>
  <c r="K140" i="1" s="1"/>
  <c r="M196" i="1"/>
  <c r="N196" i="1" s="1"/>
  <c r="I196" i="1"/>
  <c r="J196" i="1" s="1"/>
  <c r="K196" i="1" s="1"/>
  <c r="M251" i="1"/>
  <c r="N251" i="1" s="1"/>
  <c r="I251" i="1"/>
  <c r="J251" i="1" s="1"/>
  <c r="K251" i="1" s="1"/>
  <c r="M308" i="1"/>
  <c r="N308" i="1" s="1"/>
  <c r="I308" i="1"/>
  <c r="J308" i="1" s="1"/>
  <c r="K308" i="1" s="1"/>
  <c r="M364" i="1"/>
  <c r="N364" i="1" s="1"/>
  <c r="I364" i="1"/>
  <c r="J364" i="1" s="1"/>
  <c r="K364" i="1" s="1"/>
  <c r="M419" i="1"/>
  <c r="N419" i="1" s="1"/>
  <c r="I419" i="1"/>
  <c r="J419" i="1" s="1"/>
  <c r="K419" i="1" s="1"/>
  <c r="M477" i="1"/>
  <c r="N477" i="1" s="1"/>
  <c r="I477" i="1"/>
  <c r="J477" i="1" s="1"/>
  <c r="K477" i="1" s="1"/>
  <c r="M532" i="1"/>
  <c r="N532" i="1" s="1"/>
  <c r="I532" i="1"/>
  <c r="J532" i="1" s="1"/>
  <c r="K532" i="1" s="1"/>
  <c r="M588" i="1"/>
  <c r="N588" i="1" s="1"/>
  <c r="I588" i="1"/>
  <c r="J588" i="1" s="1"/>
  <c r="K588" i="1" s="1"/>
  <c r="M644" i="1"/>
  <c r="N644" i="1" s="1"/>
  <c r="I644" i="1"/>
  <c r="J644" i="1" s="1"/>
  <c r="K644" i="1" s="1"/>
  <c r="M699" i="1"/>
  <c r="N699" i="1" s="1"/>
  <c r="I699" i="1"/>
  <c r="J699" i="1" s="1"/>
  <c r="K699" i="1" s="1"/>
  <c r="M756" i="1"/>
  <c r="N756" i="1" s="1"/>
  <c r="I756" i="1"/>
  <c r="J756" i="1" s="1"/>
  <c r="K756" i="1" s="1"/>
  <c r="M812" i="1"/>
  <c r="N812" i="1" s="1"/>
  <c r="I812" i="1"/>
  <c r="J812" i="1" s="1"/>
  <c r="K812" i="1" s="1"/>
  <c r="M868" i="1"/>
  <c r="N868" i="1" s="1"/>
  <c r="I868" i="1"/>
  <c r="J868" i="1" s="1"/>
  <c r="K868" i="1" s="1"/>
  <c r="M924" i="1"/>
  <c r="N924" i="1" s="1"/>
  <c r="I924" i="1"/>
  <c r="J924" i="1" s="1"/>
  <c r="K924" i="1" s="1"/>
  <c r="M980" i="1"/>
  <c r="N980" i="1" s="1"/>
  <c r="I980" i="1"/>
  <c r="J980" i="1" s="1"/>
  <c r="K980" i="1" s="1"/>
  <c r="M1028" i="1"/>
  <c r="N1028" i="1" s="1"/>
  <c r="I1028" i="1"/>
  <c r="J1028" i="1" s="1"/>
  <c r="K1028" i="1" s="1"/>
  <c r="M1085" i="1"/>
  <c r="N1085" i="1" s="1"/>
  <c r="I1085" i="1"/>
  <c r="J1085" i="1" s="1"/>
  <c r="K1085" i="1" s="1"/>
  <c r="M1116" i="1"/>
  <c r="N1116" i="1" s="1"/>
  <c r="I1116" i="1"/>
  <c r="J1116" i="1" s="1"/>
  <c r="K1116" i="1" s="1"/>
  <c r="M17" i="1"/>
  <c r="N17" i="1" s="1"/>
  <c r="I17" i="1"/>
  <c r="J17" i="1" s="1"/>
  <c r="K17" i="1" s="1"/>
  <c r="M25" i="1"/>
  <c r="N25" i="1" s="1"/>
  <c r="I25" i="1"/>
  <c r="J25" i="1" s="1"/>
  <c r="K25" i="1" s="1"/>
  <c r="M33" i="1"/>
  <c r="N33" i="1" s="1"/>
  <c r="I33" i="1"/>
  <c r="J33" i="1" s="1"/>
  <c r="K33" i="1" s="1"/>
  <c r="M41" i="1"/>
  <c r="N41" i="1" s="1"/>
  <c r="I41" i="1"/>
  <c r="J41" i="1" s="1"/>
  <c r="K41" i="1" s="1"/>
  <c r="M47" i="1"/>
  <c r="N47" i="1" s="1"/>
  <c r="I47" i="1"/>
  <c r="J47" i="1" s="1"/>
  <c r="K47" i="1" s="1"/>
  <c r="M59" i="1"/>
  <c r="N59" i="1" s="1"/>
  <c r="I59" i="1"/>
  <c r="J59" i="1" s="1"/>
  <c r="K59" i="1" s="1"/>
  <c r="M65" i="1"/>
  <c r="N65" i="1" s="1"/>
  <c r="I65" i="1"/>
  <c r="J65" i="1" s="1"/>
  <c r="K65" i="1" s="1"/>
  <c r="M73" i="1"/>
  <c r="N73" i="1" s="1"/>
  <c r="I73" i="1"/>
  <c r="J73" i="1" s="1"/>
  <c r="K73" i="1" s="1"/>
  <c r="M81" i="1"/>
  <c r="N81" i="1" s="1"/>
  <c r="I81" i="1"/>
  <c r="J81" i="1" s="1"/>
  <c r="K81" i="1" s="1"/>
  <c r="M88" i="1"/>
  <c r="N88" i="1" s="1"/>
  <c r="I88" i="1"/>
  <c r="J88" i="1" s="1"/>
  <c r="K88" i="1" s="1"/>
  <c r="M97" i="1"/>
  <c r="N97" i="1" s="1"/>
  <c r="I97" i="1"/>
  <c r="J97" i="1" s="1"/>
  <c r="K97" i="1" s="1"/>
  <c r="M105" i="1"/>
  <c r="N105" i="1" s="1"/>
  <c r="I105" i="1"/>
  <c r="J105" i="1" s="1"/>
  <c r="K105" i="1" s="1"/>
  <c r="M112" i="1"/>
  <c r="N112" i="1" s="1"/>
  <c r="I112" i="1"/>
  <c r="J112" i="1" s="1"/>
  <c r="K112" i="1" s="1"/>
  <c r="M121" i="1"/>
  <c r="N121" i="1" s="1"/>
  <c r="I121" i="1"/>
  <c r="J121" i="1" s="1"/>
  <c r="K121" i="1" s="1"/>
  <c r="M128" i="1"/>
  <c r="N128" i="1" s="1"/>
  <c r="I128" i="1"/>
  <c r="J128" i="1" s="1"/>
  <c r="K128" i="1" s="1"/>
  <c r="M137" i="1"/>
  <c r="N137" i="1" s="1"/>
  <c r="I137" i="1"/>
  <c r="J137" i="1" s="1"/>
  <c r="K137" i="1" s="1"/>
  <c r="M145" i="1"/>
  <c r="N145" i="1" s="1"/>
  <c r="I145" i="1"/>
  <c r="J145" i="1" s="1"/>
  <c r="K145" i="1" s="1"/>
  <c r="M153" i="1"/>
  <c r="N153" i="1" s="1"/>
  <c r="I153" i="1"/>
  <c r="J153" i="1" s="1"/>
  <c r="K153" i="1" s="1"/>
  <c r="M162" i="1"/>
  <c r="N162" i="1" s="1"/>
  <c r="I162" i="1"/>
  <c r="J162" i="1" s="1"/>
  <c r="K162" i="1" s="1"/>
  <c r="M169" i="1"/>
  <c r="N169" i="1" s="1"/>
  <c r="I169" i="1"/>
  <c r="J169" i="1" s="1"/>
  <c r="K169" i="1" s="1"/>
  <c r="M177" i="1"/>
  <c r="N177" i="1" s="1"/>
  <c r="I177" i="1"/>
  <c r="J177" i="1" s="1"/>
  <c r="K177" i="1" s="1"/>
  <c r="M185" i="1"/>
  <c r="N185" i="1" s="1"/>
  <c r="I185" i="1"/>
  <c r="J185" i="1" s="1"/>
  <c r="K185" i="1" s="1"/>
  <c r="M193" i="1"/>
  <c r="N193" i="1" s="1"/>
  <c r="I193" i="1"/>
  <c r="J193" i="1" s="1"/>
  <c r="K193" i="1" s="1"/>
  <c r="M201" i="1"/>
  <c r="N201" i="1" s="1"/>
  <c r="I201" i="1"/>
  <c r="J201" i="1" s="1"/>
  <c r="K201" i="1" s="1"/>
  <c r="M208" i="1"/>
  <c r="N208" i="1" s="1"/>
  <c r="I208" i="1"/>
  <c r="J208" i="1" s="1"/>
  <c r="K208" i="1" s="1"/>
  <c r="M217" i="1"/>
  <c r="N217" i="1" s="1"/>
  <c r="I217" i="1"/>
  <c r="J217" i="1" s="1"/>
  <c r="K217" i="1" s="1"/>
  <c r="M225" i="1"/>
  <c r="N225" i="1" s="1"/>
  <c r="I225" i="1"/>
  <c r="J225" i="1" s="1"/>
  <c r="K225" i="1" s="1"/>
  <c r="M235" i="1"/>
  <c r="N235" i="1" s="1"/>
  <c r="I235" i="1"/>
  <c r="J235" i="1" s="1"/>
  <c r="K235" i="1" s="1"/>
  <c r="M241" i="1"/>
  <c r="N241" i="1" s="1"/>
  <c r="I241" i="1"/>
  <c r="J241" i="1" s="1"/>
  <c r="K241" i="1" s="1"/>
  <c r="M249" i="1"/>
  <c r="N249" i="1" s="1"/>
  <c r="I249" i="1"/>
  <c r="J249" i="1" s="1"/>
  <c r="K249" i="1" s="1"/>
  <c r="M257" i="1"/>
  <c r="N257" i="1" s="1"/>
  <c r="I257" i="1"/>
  <c r="J257" i="1" s="1"/>
  <c r="K257" i="1" s="1"/>
  <c r="M265" i="1"/>
  <c r="N265" i="1" s="1"/>
  <c r="I265" i="1"/>
  <c r="J265" i="1" s="1"/>
  <c r="K265" i="1" s="1"/>
  <c r="M273" i="1"/>
  <c r="N273" i="1" s="1"/>
  <c r="I273" i="1"/>
  <c r="J273" i="1" s="1"/>
  <c r="K273" i="1" s="1"/>
  <c r="M281" i="1"/>
  <c r="N281" i="1" s="1"/>
  <c r="I281" i="1"/>
  <c r="J281" i="1" s="1"/>
  <c r="K281" i="1" s="1"/>
  <c r="M289" i="1"/>
  <c r="N289" i="1" s="1"/>
  <c r="I289" i="1"/>
  <c r="J289" i="1" s="1"/>
  <c r="K289" i="1" s="1"/>
  <c r="M296" i="1"/>
  <c r="N296" i="1" s="1"/>
  <c r="I296" i="1"/>
  <c r="J296" i="1" s="1"/>
  <c r="K296" i="1" s="1"/>
  <c r="M304" i="1"/>
  <c r="N304" i="1" s="1"/>
  <c r="I304" i="1"/>
  <c r="J304" i="1" s="1"/>
  <c r="K304" i="1" s="1"/>
  <c r="M313" i="1"/>
  <c r="N313" i="1" s="1"/>
  <c r="I313" i="1"/>
  <c r="J313" i="1" s="1"/>
  <c r="K313" i="1" s="1"/>
  <c r="M322" i="1"/>
  <c r="N322" i="1" s="1"/>
  <c r="I322" i="1"/>
  <c r="J322" i="1" s="1"/>
  <c r="K322" i="1" s="1"/>
  <c r="M329" i="1"/>
  <c r="N329" i="1" s="1"/>
  <c r="I329" i="1"/>
  <c r="J329" i="1" s="1"/>
  <c r="K329" i="1" s="1"/>
  <c r="M337" i="1"/>
  <c r="N337" i="1" s="1"/>
  <c r="I337" i="1"/>
  <c r="J337" i="1" s="1"/>
  <c r="K337" i="1" s="1"/>
  <c r="M345" i="1"/>
  <c r="N345" i="1" s="1"/>
  <c r="I345" i="1"/>
  <c r="J345" i="1" s="1"/>
  <c r="K345" i="1" s="1"/>
  <c r="M350" i="1"/>
  <c r="N350" i="1" s="1"/>
  <c r="I350" i="1"/>
  <c r="J350" i="1" s="1"/>
  <c r="K350" i="1" s="1"/>
  <c r="M361" i="1"/>
  <c r="N361" i="1" s="1"/>
  <c r="I361" i="1"/>
  <c r="J361" i="1" s="1"/>
  <c r="K361" i="1" s="1"/>
  <c r="M370" i="1"/>
  <c r="N370" i="1" s="1"/>
  <c r="I370" i="1"/>
  <c r="J370" i="1" s="1"/>
  <c r="K370" i="1" s="1"/>
  <c r="M377" i="1"/>
  <c r="N377" i="1" s="1"/>
  <c r="I377" i="1"/>
  <c r="J377" i="1" s="1"/>
  <c r="K377" i="1" s="1"/>
  <c r="M385" i="1"/>
  <c r="N385" i="1" s="1"/>
  <c r="I385" i="1"/>
  <c r="J385" i="1" s="1"/>
  <c r="K385" i="1" s="1"/>
  <c r="M393" i="1"/>
  <c r="N393" i="1" s="1"/>
  <c r="I393" i="1"/>
  <c r="J393" i="1" s="1"/>
  <c r="K393" i="1" s="1"/>
  <c r="M402" i="1"/>
  <c r="N402" i="1" s="1"/>
  <c r="I402" i="1"/>
  <c r="J402" i="1" s="1"/>
  <c r="K402" i="1" s="1"/>
  <c r="M409" i="1"/>
  <c r="N409" i="1" s="1"/>
  <c r="I409" i="1"/>
  <c r="J409" i="1" s="1"/>
  <c r="K409" i="1" s="1"/>
  <c r="M417" i="1"/>
  <c r="N417" i="1" s="1"/>
  <c r="I417" i="1"/>
  <c r="J417" i="1" s="1"/>
  <c r="K417" i="1" s="1"/>
  <c r="M425" i="1"/>
  <c r="N425" i="1" s="1"/>
  <c r="I425" i="1"/>
  <c r="J425" i="1" s="1"/>
  <c r="K425" i="1" s="1"/>
  <c r="M433" i="1"/>
  <c r="N433" i="1" s="1"/>
  <c r="I433" i="1"/>
  <c r="J433" i="1" s="1"/>
  <c r="K433" i="1" s="1"/>
  <c r="M443" i="1"/>
  <c r="N443" i="1" s="1"/>
  <c r="I443" i="1"/>
  <c r="J443" i="1" s="1"/>
  <c r="K443" i="1" s="1"/>
  <c r="M449" i="1"/>
  <c r="N449" i="1" s="1"/>
  <c r="I449" i="1"/>
  <c r="J449" i="1" s="1"/>
  <c r="K449" i="1" s="1"/>
  <c r="M457" i="1"/>
  <c r="N457" i="1" s="1"/>
  <c r="I457" i="1"/>
  <c r="J457" i="1" s="1"/>
  <c r="K457" i="1" s="1"/>
  <c r="M465" i="1"/>
  <c r="N465" i="1" s="1"/>
  <c r="I465" i="1"/>
  <c r="J465" i="1" s="1"/>
  <c r="K465" i="1" s="1"/>
  <c r="M473" i="1"/>
  <c r="N473" i="1" s="1"/>
  <c r="I473" i="1"/>
  <c r="J473" i="1" s="1"/>
  <c r="K473" i="1" s="1"/>
  <c r="M481" i="1"/>
  <c r="N481" i="1" s="1"/>
  <c r="I481" i="1"/>
  <c r="J481" i="1" s="1"/>
  <c r="K481" i="1" s="1"/>
  <c r="M490" i="1"/>
  <c r="N490" i="1" s="1"/>
  <c r="I490" i="1"/>
  <c r="J490" i="1" s="1"/>
  <c r="K490" i="1" s="1"/>
  <c r="M497" i="1"/>
  <c r="N497" i="1" s="1"/>
  <c r="I497" i="1"/>
  <c r="J497" i="1" s="1"/>
  <c r="K497" i="1" s="1"/>
  <c r="M505" i="1"/>
  <c r="N505" i="1" s="1"/>
  <c r="I505" i="1"/>
  <c r="J505" i="1" s="1"/>
  <c r="K505" i="1" s="1"/>
  <c r="M513" i="1"/>
  <c r="N513" i="1" s="1"/>
  <c r="I513" i="1"/>
  <c r="J513" i="1" s="1"/>
  <c r="K513" i="1" s="1"/>
  <c r="M521" i="1"/>
  <c r="N521" i="1" s="1"/>
  <c r="I521" i="1"/>
  <c r="J521" i="1" s="1"/>
  <c r="K521" i="1" s="1"/>
  <c r="M529" i="1"/>
  <c r="N529" i="1" s="1"/>
  <c r="I529" i="1"/>
  <c r="J529" i="1" s="1"/>
  <c r="K529" i="1" s="1"/>
  <c r="M537" i="1"/>
  <c r="N537" i="1" s="1"/>
  <c r="I537" i="1"/>
  <c r="J537" i="1" s="1"/>
  <c r="K537" i="1" s="1"/>
  <c r="M545" i="1"/>
  <c r="N545" i="1" s="1"/>
  <c r="I545" i="1"/>
  <c r="J545" i="1" s="1"/>
  <c r="K545" i="1" s="1"/>
  <c r="M553" i="1"/>
  <c r="N553" i="1" s="1"/>
  <c r="I553" i="1"/>
  <c r="J553" i="1" s="1"/>
  <c r="K553" i="1" s="1"/>
  <c r="M561" i="1"/>
  <c r="N561" i="1" s="1"/>
  <c r="I561" i="1"/>
  <c r="J561" i="1" s="1"/>
  <c r="K561" i="1" s="1"/>
  <c r="M569" i="1"/>
  <c r="N569" i="1" s="1"/>
  <c r="I569" i="1"/>
  <c r="J569" i="1" s="1"/>
  <c r="K569" i="1" s="1"/>
  <c r="M575" i="1"/>
  <c r="N575" i="1" s="1"/>
  <c r="I575" i="1"/>
  <c r="J575" i="1" s="1"/>
  <c r="K575" i="1" s="1"/>
  <c r="M585" i="1"/>
  <c r="N585" i="1" s="1"/>
  <c r="I585" i="1"/>
  <c r="J585" i="1" s="1"/>
  <c r="K585" i="1" s="1"/>
  <c r="M592" i="1"/>
  <c r="N592" i="1" s="1"/>
  <c r="I592" i="1"/>
  <c r="J592" i="1" s="1"/>
  <c r="K592" i="1" s="1"/>
  <c r="M601" i="1"/>
  <c r="N601" i="1" s="1"/>
  <c r="I601" i="1"/>
  <c r="J601" i="1" s="1"/>
  <c r="K601" i="1" s="1"/>
  <c r="M609" i="1"/>
  <c r="N609" i="1" s="1"/>
  <c r="I609" i="1"/>
  <c r="J609" i="1" s="1"/>
  <c r="K609" i="1" s="1"/>
  <c r="M617" i="1"/>
  <c r="N617" i="1" s="1"/>
  <c r="I617" i="1"/>
  <c r="J617" i="1" s="1"/>
  <c r="K617" i="1" s="1"/>
  <c r="M625" i="1"/>
  <c r="N625" i="1" s="1"/>
  <c r="I625" i="1"/>
  <c r="J625" i="1" s="1"/>
  <c r="K625" i="1" s="1"/>
  <c r="M633" i="1"/>
  <c r="N633" i="1" s="1"/>
  <c r="I633" i="1"/>
  <c r="J633" i="1" s="1"/>
  <c r="K633" i="1" s="1"/>
  <c r="M641" i="1"/>
  <c r="N641" i="1" s="1"/>
  <c r="I641" i="1"/>
  <c r="J641" i="1" s="1"/>
  <c r="K641" i="1" s="1"/>
  <c r="M650" i="1"/>
  <c r="N650" i="1" s="1"/>
  <c r="I650" i="1"/>
  <c r="J650" i="1" s="1"/>
  <c r="K650" i="1" s="1"/>
  <c r="M657" i="1"/>
  <c r="N657" i="1" s="1"/>
  <c r="I657" i="1"/>
  <c r="J657" i="1" s="1"/>
  <c r="K657" i="1" s="1"/>
  <c r="M665" i="1"/>
  <c r="N665" i="1" s="1"/>
  <c r="I665" i="1"/>
  <c r="J665" i="1" s="1"/>
  <c r="K665" i="1" s="1"/>
  <c r="M673" i="1"/>
  <c r="N673" i="1" s="1"/>
  <c r="I673" i="1"/>
  <c r="J673" i="1" s="1"/>
  <c r="K673" i="1" s="1"/>
  <c r="M681" i="1"/>
  <c r="N681" i="1" s="1"/>
  <c r="I681" i="1"/>
  <c r="J681" i="1" s="1"/>
  <c r="K681" i="1" s="1"/>
  <c r="M689" i="1"/>
  <c r="N689" i="1" s="1"/>
  <c r="I689" i="1"/>
  <c r="J689" i="1" s="1"/>
  <c r="K689" i="1" s="1"/>
  <c r="M696" i="1"/>
  <c r="N696" i="1" s="1"/>
  <c r="I696" i="1"/>
  <c r="J696" i="1" s="1"/>
  <c r="K696" i="1" s="1"/>
  <c r="M705" i="1"/>
  <c r="N705" i="1" s="1"/>
  <c r="I705" i="1"/>
  <c r="J705" i="1" s="1"/>
  <c r="K705" i="1" s="1"/>
  <c r="M712" i="1"/>
  <c r="N712" i="1" s="1"/>
  <c r="I712" i="1"/>
  <c r="J712" i="1" s="1"/>
  <c r="K712" i="1" s="1"/>
  <c r="M721" i="1"/>
  <c r="N721" i="1" s="1"/>
  <c r="I721" i="1"/>
  <c r="J721" i="1" s="1"/>
  <c r="K721" i="1" s="1"/>
  <c r="M729" i="1"/>
  <c r="N729" i="1" s="1"/>
  <c r="I729" i="1"/>
  <c r="J729" i="1" s="1"/>
  <c r="K729" i="1" s="1"/>
  <c r="M737" i="1"/>
  <c r="N737" i="1" s="1"/>
  <c r="I737" i="1"/>
  <c r="J737" i="1" s="1"/>
  <c r="K737" i="1" s="1"/>
  <c r="M746" i="1"/>
  <c r="N746" i="1" s="1"/>
  <c r="I746" i="1"/>
  <c r="J746" i="1" s="1"/>
  <c r="K746" i="1" s="1"/>
  <c r="M753" i="1"/>
  <c r="N753" i="1" s="1"/>
  <c r="I753" i="1"/>
  <c r="J753" i="1" s="1"/>
  <c r="K753" i="1" s="1"/>
  <c r="M761" i="1"/>
  <c r="N761" i="1" s="1"/>
  <c r="I761" i="1"/>
  <c r="J761" i="1" s="1"/>
  <c r="K761" i="1" s="1"/>
  <c r="M769" i="1"/>
  <c r="N769" i="1" s="1"/>
  <c r="I769" i="1"/>
  <c r="J769" i="1" s="1"/>
  <c r="K769" i="1" s="1"/>
  <c r="M777" i="1"/>
  <c r="N777" i="1" s="1"/>
  <c r="I777" i="1"/>
  <c r="J777" i="1" s="1"/>
  <c r="K777" i="1" s="1"/>
  <c r="M785" i="1"/>
  <c r="N785" i="1" s="1"/>
  <c r="I785" i="1"/>
  <c r="J785" i="1" s="1"/>
  <c r="K785" i="1" s="1"/>
  <c r="M793" i="1"/>
  <c r="N793" i="1" s="1"/>
  <c r="I793" i="1"/>
  <c r="J793" i="1" s="1"/>
  <c r="K793" i="1" s="1"/>
  <c r="M801" i="1"/>
  <c r="N801" i="1" s="1"/>
  <c r="I801" i="1"/>
  <c r="J801" i="1" s="1"/>
  <c r="K801" i="1" s="1"/>
  <c r="M809" i="1"/>
  <c r="N809" i="1" s="1"/>
  <c r="I809" i="1"/>
  <c r="J809" i="1" s="1"/>
  <c r="K809" i="1" s="1"/>
  <c r="M815" i="1"/>
  <c r="N815" i="1" s="1"/>
  <c r="I815" i="1"/>
  <c r="J815" i="1" s="1"/>
  <c r="K815" i="1" s="1"/>
  <c r="M825" i="1"/>
  <c r="N825" i="1" s="1"/>
  <c r="I825" i="1"/>
  <c r="J825" i="1" s="1"/>
  <c r="K825" i="1" s="1"/>
  <c r="M834" i="1"/>
  <c r="N834" i="1" s="1"/>
  <c r="I834" i="1"/>
  <c r="J834" i="1" s="1"/>
  <c r="K834" i="1" s="1"/>
  <c r="M841" i="1"/>
  <c r="N841" i="1" s="1"/>
  <c r="I841" i="1"/>
  <c r="J841" i="1" s="1"/>
  <c r="K841" i="1" s="1"/>
  <c r="M850" i="1"/>
  <c r="N850" i="1" s="1"/>
  <c r="I850" i="1"/>
  <c r="J850" i="1" s="1"/>
  <c r="K850" i="1" s="1"/>
  <c r="M857" i="1"/>
  <c r="N857" i="1" s="1"/>
  <c r="I857" i="1"/>
  <c r="J857" i="1" s="1"/>
  <c r="K857" i="1" s="1"/>
  <c r="M865" i="1"/>
  <c r="N865" i="1" s="1"/>
  <c r="I865" i="1"/>
  <c r="J865" i="1" s="1"/>
  <c r="K865" i="1" s="1"/>
  <c r="M873" i="1"/>
  <c r="N873" i="1" s="1"/>
  <c r="I873" i="1"/>
  <c r="J873" i="1" s="1"/>
  <c r="K873" i="1" s="1"/>
  <c r="M882" i="1"/>
  <c r="N882" i="1" s="1"/>
  <c r="I882" i="1"/>
  <c r="J882" i="1" s="1"/>
  <c r="K882" i="1" s="1"/>
  <c r="M889" i="1"/>
  <c r="N889" i="1" s="1"/>
  <c r="I889" i="1"/>
  <c r="J889" i="1" s="1"/>
  <c r="K889" i="1" s="1"/>
  <c r="M897" i="1"/>
  <c r="N897" i="1" s="1"/>
  <c r="I897" i="1"/>
  <c r="J897" i="1" s="1"/>
  <c r="K897" i="1" s="1"/>
  <c r="M905" i="1"/>
  <c r="N905" i="1" s="1"/>
  <c r="I905" i="1"/>
  <c r="J905" i="1" s="1"/>
  <c r="K905" i="1" s="1"/>
  <c r="M913" i="1"/>
  <c r="N913" i="1" s="1"/>
  <c r="I913" i="1"/>
  <c r="J913" i="1" s="1"/>
  <c r="K913" i="1" s="1"/>
  <c r="M921" i="1"/>
  <c r="N921" i="1" s="1"/>
  <c r="I921" i="1"/>
  <c r="J921" i="1" s="1"/>
  <c r="K921" i="1" s="1"/>
  <c r="M930" i="1"/>
  <c r="N930" i="1" s="1"/>
  <c r="I930" i="1"/>
  <c r="J930" i="1" s="1"/>
  <c r="K930" i="1" s="1"/>
  <c r="M937" i="1"/>
  <c r="N937" i="1" s="1"/>
  <c r="I937" i="1"/>
  <c r="J937" i="1" s="1"/>
  <c r="K937" i="1" s="1"/>
  <c r="M944" i="1"/>
  <c r="N944" i="1" s="1"/>
  <c r="I944" i="1"/>
  <c r="J944" i="1" s="1"/>
  <c r="K944" i="1" s="1"/>
  <c r="M952" i="1"/>
  <c r="N952" i="1" s="1"/>
  <c r="I952" i="1"/>
  <c r="J952" i="1" s="1"/>
  <c r="K952" i="1" s="1"/>
  <c r="M961" i="1"/>
  <c r="N961" i="1" s="1"/>
  <c r="I961" i="1"/>
  <c r="J961" i="1" s="1"/>
  <c r="K961" i="1" s="1"/>
  <c r="M968" i="1"/>
  <c r="N968" i="1" s="1"/>
  <c r="I968" i="1"/>
  <c r="J968" i="1" s="1"/>
  <c r="K968" i="1" s="1"/>
  <c r="M977" i="1"/>
  <c r="N977" i="1" s="1"/>
  <c r="I977" i="1"/>
  <c r="J977" i="1" s="1"/>
  <c r="K977" i="1" s="1"/>
  <c r="M984" i="1"/>
  <c r="N984" i="1" s="1"/>
  <c r="I984" i="1"/>
  <c r="J984" i="1" s="1"/>
  <c r="K984" i="1" s="1"/>
  <c r="M993" i="1"/>
  <c r="N993" i="1" s="1"/>
  <c r="I993" i="1"/>
  <c r="J993" i="1" s="1"/>
  <c r="K993" i="1" s="1"/>
  <c r="M1001" i="1"/>
  <c r="N1001" i="1" s="1"/>
  <c r="I1001" i="1"/>
  <c r="J1001" i="1" s="1"/>
  <c r="K1001" i="1" s="1"/>
  <c r="M1009" i="1"/>
  <c r="N1009" i="1" s="1"/>
  <c r="I1009" i="1"/>
  <c r="J1009" i="1" s="1"/>
  <c r="K1009" i="1" s="1"/>
  <c r="M1017" i="1"/>
  <c r="N1017" i="1" s="1"/>
  <c r="I1017" i="1"/>
  <c r="J1017" i="1" s="1"/>
  <c r="K1017" i="1" s="1"/>
  <c r="M1025" i="1"/>
  <c r="N1025" i="1" s="1"/>
  <c r="I1025" i="1"/>
  <c r="J1025" i="1" s="1"/>
  <c r="K1025" i="1" s="1"/>
  <c r="M1034" i="1"/>
  <c r="N1034" i="1" s="1"/>
  <c r="I1034" i="1"/>
  <c r="J1034" i="1" s="1"/>
  <c r="K1034" i="1" s="1"/>
  <c r="M1041" i="1"/>
  <c r="N1041" i="1" s="1"/>
  <c r="I1041" i="1"/>
  <c r="J1041" i="1" s="1"/>
  <c r="K1041" i="1" s="1"/>
  <c r="M1049" i="1"/>
  <c r="N1049" i="1" s="1"/>
  <c r="I1049" i="1"/>
  <c r="J1049" i="1" s="1"/>
  <c r="K1049" i="1" s="1"/>
  <c r="M1057" i="1"/>
  <c r="N1057" i="1" s="1"/>
  <c r="I1057" i="1"/>
  <c r="J1057" i="1" s="1"/>
  <c r="K1057" i="1" s="1"/>
  <c r="M1065" i="1"/>
  <c r="N1065" i="1" s="1"/>
  <c r="I1065" i="1"/>
  <c r="J1065" i="1" s="1"/>
  <c r="K1065" i="1" s="1"/>
  <c r="M1073" i="1"/>
  <c r="N1073" i="1" s="1"/>
  <c r="I1073" i="1"/>
  <c r="J1073" i="1" s="1"/>
  <c r="K1073" i="1" s="1"/>
  <c r="M1081" i="1"/>
  <c r="N1081" i="1" s="1"/>
  <c r="I1081" i="1"/>
  <c r="J1081" i="1" s="1"/>
  <c r="K1081" i="1" s="1"/>
  <c r="M1089" i="1"/>
  <c r="N1089" i="1" s="1"/>
  <c r="I1089" i="1"/>
  <c r="J1089" i="1" s="1"/>
  <c r="K1089" i="1" s="1"/>
  <c r="M1098" i="1"/>
  <c r="N1098" i="1" s="1"/>
  <c r="I1098" i="1"/>
  <c r="J1098" i="1" s="1"/>
  <c r="K1098" i="1" s="1"/>
  <c r="M1105" i="1"/>
  <c r="N1105" i="1" s="1"/>
  <c r="I1105" i="1"/>
  <c r="J1105" i="1" s="1"/>
  <c r="K1105" i="1" s="1"/>
  <c r="M1113" i="1"/>
  <c r="N1113" i="1" s="1"/>
  <c r="I1113" i="1"/>
  <c r="J1113" i="1" s="1"/>
  <c r="K1113" i="1" s="1"/>
  <c r="M1120" i="1"/>
  <c r="N1120" i="1" s="1"/>
  <c r="I1120" i="1"/>
  <c r="J1120" i="1" s="1"/>
  <c r="K1120" i="1" s="1"/>
  <c r="M1129" i="1"/>
  <c r="N1129" i="1" s="1"/>
  <c r="I1129" i="1"/>
  <c r="J1129" i="1" s="1"/>
  <c r="K1129" i="1" s="1"/>
  <c r="M1136" i="1"/>
  <c r="N1136" i="1" s="1"/>
  <c r="I1136" i="1"/>
  <c r="J1136" i="1" s="1"/>
  <c r="K1136" i="1" s="1"/>
  <c r="M1146" i="1"/>
  <c r="N1146" i="1" s="1"/>
  <c r="I1146" i="1"/>
  <c r="J1146" i="1" s="1"/>
  <c r="K1146" i="1" s="1"/>
  <c r="I58" i="1"/>
  <c r="J58" i="1" s="1"/>
  <c r="K58" i="1" s="1"/>
  <c r="I570" i="1"/>
  <c r="J570" i="1" s="1"/>
  <c r="K570" i="1" s="1"/>
  <c r="I1082" i="1"/>
  <c r="J1082" i="1" s="1"/>
  <c r="K1082" i="1" s="1"/>
  <c r="M37" i="1"/>
  <c r="N37" i="1" s="1"/>
  <c r="I37" i="1"/>
  <c r="J37" i="1" s="1"/>
  <c r="K37" i="1" s="1"/>
  <c r="M92" i="1"/>
  <c r="N92" i="1" s="1"/>
  <c r="I92" i="1"/>
  <c r="J92" i="1" s="1"/>
  <c r="K92" i="1" s="1"/>
  <c r="M147" i="1"/>
  <c r="N147" i="1" s="1"/>
  <c r="I147" i="1"/>
  <c r="J147" i="1" s="1"/>
  <c r="K147" i="1" s="1"/>
  <c r="M204" i="1"/>
  <c r="N204" i="1" s="1"/>
  <c r="I204" i="1"/>
  <c r="J204" i="1" s="1"/>
  <c r="K204" i="1" s="1"/>
  <c r="M260" i="1"/>
  <c r="N260" i="1" s="1"/>
  <c r="I260" i="1"/>
  <c r="J260" i="1" s="1"/>
  <c r="K260" i="1" s="1"/>
  <c r="M317" i="1"/>
  <c r="N317" i="1" s="1"/>
  <c r="I317" i="1"/>
  <c r="J317" i="1" s="1"/>
  <c r="K317" i="1" s="1"/>
  <c r="M373" i="1"/>
  <c r="N373" i="1" s="1"/>
  <c r="I373" i="1"/>
  <c r="J373" i="1" s="1"/>
  <c r="K373" i="1" s="1"/>
  <c r="M427" i="1"/>
  <c r="N427" i="1" s="1"/>
  <c r="I427" i="1"/>
  <c r="J427" i="1" s="1"/>
  <c r="K427" i="1" s="1"/>
  <c r="M485" i="1"/>
  <c r="N485" i="1" s="1"/>
  <c r="I485" i="1"/>
  <c r="J485" i="1" s="1"/>
  <c r="K485" i="1" s="1"/>
  <c r="M539" i="1"/>
  <c r="N539" i="1" s="1"/>
  <c r="I539" i="1"/>
  <c r="J539" i="1" s="1"/>
  <c r="K539" i="1" s="1"/>
  <c r="M595" i="1"/>
  <c r="N595" i="1" s="1"/>
  <c r="I595" i="1"/>
  <c r="J595" i="1" s="1"/>
  <c r="K595" i="1" s="1"/>
  <c r="M652" i="1"/>
  <c r="N652" i="1" s="1"/>
  <c r="I652" i="1"/>
  <c r="J652" i="1" s="1"/>
  <c r="K652" i="1" s="1"/>
  <c r="M725" i="1"/>
  <c r="N725" i="1" s="1"/>
  <c r="I725" i="1"/>
  <c r="J725" i="1" s="1"/>
  <c r="K725" i="1" s="1"/>
  <c r="M797" i="1"/>
  <c r="N797" i="1" s="1"/>
  <c r="I797" i="1"/>
  <c r="J797" i="1" s="1"/>
  <c r="K797" i="1" s="1"/>
  <c r="M844" i="1"/>
  <c r="N844" i="1" s="1"/>
  <c r="I844" i="1"/>
  <c r="J844" i="1" s="1"/>
  <c r="K844" i="1" s="1"/>
  <c r="M916" i="1"/>
  <c r="N916" i="1" s="1"/>
  <c r="I916" i="1"/>
  <c r="J916" i="1" s="1"/>
  <c r="K916" i="1" s="1"/>
  <c r="M972" i="1"/>
  <c r="N972" i="1" s="1"/>
  <c r="I972" i="1"/>
  <c r="J972" i="1" s="1"/>
  <c r="K972" i="1" s="1"/>
  <c r="M1036" i="1"/>
  <c r="N1036" i="1" s="1"/>
  <c r="I1036" i="1"/>
  <c r="J1036" i="1" s="1"/>
  <c r="K1036" i="1" s="1"/>
  <c r="M1092" i="1"/>
  <c r="N1092" i="1" s="1"/>
  <c r="I1092" i="1"/>
  <c r="J1092" i="1" s="1"/>
  <c r="K1092" i="1" s="1"/>
  <c r="M1100" i="1"/>
  <c r="N1100" i="1" s="1"/>
  <c r="I1100" i="1"/>
  <c r="J1100" i="1" s="1"/>
  <c r="K1100" i="1" s="1"/>
  <c r="M10" i="1"/>
  <c r="N10" i="1" s="1"/>
  <c r="I10" i="1"/>
  <c r="J10" i="1" s="1"/>
  <c r="K10" i="1" s="1"/>
  <c r="M18" i="1"/>
  <c r="N18" i="1" s="1"/>
  <c r="I18" i="1"/>
  <c r="J18" i="1" s="1"/>
  <c r="K18" i="1" s="1"/>
  <c r="M26" i="1"/>
  <c r="N26" i="1" s="1"/>
  <c r="I26" i="1"/>
  <c r="J26" i="1" s="1"/>
  <c r="K26" i="1" s="1"/>
  <c r="M35" i="1"/>
  <c r="N35" i="1" s="1"/>
  <c r="I35" i="1"/>
  <c r="J35" i="1" s="1"/>
  <c r="K35" i="1" s="1"/>
  <c r="M42" i="1"/>
  <c r="N42" i="1" s="1"/>
  <c r="I42" i="1"/>
  <c r="J42" i="1" s="1"/>
  <c r="K42" i="1" s="1"/>
  <c r="M51" i="1"/>
  <c r="N51" i="1" s="1"/>
  <c r="I51" i="1"/>
  <c r="J51" i="1" s="1"/>
  <c r="K51" i="1" s="1"/>
  <c r="M68" i="1"/>
  <c r="N68" i="1" s="1"/>
  <c r="I68" i="1"/>
  <c r="J68" i="1" s="1"/>
  <c r="K68" i="1" s="1"/>
  <c r="M74" i="1"/>
  <c r="N74" i="1" s="1"/>
  <c r="I74" i="1"/>
  <c r="J74" i="1" s="1"/>
  <c r="K74" i="1" s="1"/>
  <c r="M82" i="1"/>
  <c r="N82" i="1" s="1"/>
  <c r="I82" i="1"/>
  <c r="J82" i="1" s="1"/>
  <c r="K82" i="1" s="1"/>
  <c r="M90" i="1"/>
  <c r="N90" i="1" s="1"/>
  <c r="I90" i="1"/>
  <c r="J90" i="1" s="1"/>
  <c r="K90" i="1" s="1"/>
  <c r="M98" i="1"/>
  <c r="N98" i="1" s="1"/>
  <c r="I98" i="1"/>
  <c r="J98" i="1" s="1"/>
  <c r="K98" i="1" s="1"/>
  <c r="M106" i="1"/>
  <c r="N106" i="1" s="1"/>
  <c r="I106" i="1"/>
  <c r="J106" i="1" s="1"/>
  <c r="K106" i="1" s="1"/>
  <c r="M114" i="1"/>
  <c r="N114" i="1" s="1"/>
  <c r="I114" i="1"/>
  <c r="J114" i="1" s="1"/>
  <c r="K114" i="1" s="1"/>
  <c r="M130" i="1"/>
  <c r="N130" i="1" s="1"/>
  <c r="I130" i="1"/>
  <c r="J130" i="1" s="1"/>
  <c r="K130" i="1" s="1"/>
  <c r="M138" i="1"/>
  <c r="N138" i="1" s="1"/>
  <c r="I138" i="1"/>
  <c r="J138" i="1" s="1"/>
  <c r="K138" i="1" s="1"/>
  <c r="M146" i="1"/>
  <c r="N146" i="1" s="1"/>
  <c r="I146" i="1"/>
  <c r="J146" i="1" s="1"/>
  <c r="K146" i="1" s="1"/>
  <c r="M154" i="1"/>
  <c r="N154" i="1" s="1"/>
  <c r="I154" i="1"/>
  <c r="J154" i="1" s="1"/>
  <c r="K154" i="1" s="1"/>
  <c r="M161" i="1"/>
  <c r="N161" i="1" s="1"/>
  <c r="I161" i="1"/>
  <c r="J161" i="1" s="1"/>
  <c r="K161" i="1" s="1"/>
  <c r="M171" i="1"/>
  <c r="N171" i="1" s="1"/>
  <c r="I171" i="1"/>
  <c r="J171" i="1" s="1"/>
  <c r="K171" i="1" s="1"/>
  <c r="M178" i="1"/>
  <c r="N178" i="1" s="1"/>
  <c r="I178" i="1"/>
  <c r="J178" i="1" s="1"/>
  <c r="K178" i="1" s="1"/>
  <c r="M194" i="1"/>
  <c r="N194" i="1" s="1"/>
  <c r="I194" i="1"/>
  <c r="J194" i="1" s="1"/>
  <c r="K194" i="1" s="1"/>
  <c r="M202" i="1"/>
  <c r="N202" i="1" s="1"/>
  <c r="I202" i="1"/>
  <c r="J202" i="1" s="1"/>
  <c r="K202" i="1" s="1"/>
  <c r="M210" i="1"/>
  <c r="N210" i="1" s="1"/>
  <c r="I210" i="1"/>
  <c r="J210" i="1" s="1"/>
  <c r="K210" i="1" s="1"/>
  <c r="M218" i="1"/>
  <c r="N218" i="1" s="1"/>
  <c r="I218" i="1"/>
  <c r="J218" i="1" s="1"/>
  <c r="K218" i="1" s="1"/>
  <c r="M226" i="1"/>
  <c r="N226" i="1" s="1"/>
  <c r="I226" i="1"/>
  <c r="J226" i="1" s="1"/>
  <c r="K226" i="1" s="1"/>
  <c r="M234" i="1"/>
  <c r="N234" i="1" s="1"/>
  <c r="I234" i="1"/>
  <c r="J234" i="1" s="1"/>
  <c r="K234" i="1" s="1"/>
  <c r="M243" i="1"/>
  <c r="N243" i="1" s="1"/>
  <c r="I243" i="1"/>
  <c r="J243" i="1" s="1"/>
  <c r="K243" i="1" s="1"/>
  <c r="M258" i="1"/>
  <c r="N258" i="1" s="1"/>
  <c r="I258" i="1"/>
  <c r="J258" i="1" s="1"/>
  <c r="K258" i="1" s="1"/>
  <c r="M267" i="1"/>
  <c r="N267" i="1" s="1"/>
  <c r="I267" i="1"/>
  <c r="J267" i="1" s="1"/>
  <c r="K267" i="1" s="1"/>
  <c r="M275" i="1"/>
  <c r="N275" i="1" s="1"/>
  <c r="I275" i="1"/>
  <c r="J275" i="1" s="1"/>
  <c r="K275" i="1" s="1"/>
  <c r="M282" i="1"/>
  <c r="N282" i="1" s="1"/>
  <c r="I282" i="1"/>
  <c r="J282" i="1" s="1"/>
  <c r="K282" i="1" s="1"/>
  <c r="M290" i="1"/>
  <c r="N290" i="1" s="1"/>
  <c r="I290" i="1"/>
  <c r="J290" i="1" s="1"/>
  <c r="K290" i="1" s="1"/>
  <c r="M298" i="1"/>
  <c r="N298" i="1" s="1"/>
  <c r="I298" i="1"/>
  <c r="J298" i="1" s="1"/>
  <c r="K298" i="1" s="1"/>
  <c r="M307" i="1"/>
  <c r="N307" i="1" s="1"/>
  <c r="I307" i="1"/>
  <c r="J307" i="1" s="1"/>
  <c r="K307" i="1" s="1"/>
  <c r="M321" i="1"/>
  <c r="N321" i="1" s="1"/>
  <c r="I321" i="1"/>
  <c r="J321" i="1" s="1"/>
  <c r="K321" i="1" s="1"/>
  <c r="M330" i="1"/>
  <c r="N330" i="1" s="1"/>
  <c r="I330" i="1"/>
  <c r="J330" i="1" s="1"/>
  <c r="K330" i="1" s="1"/>
  <c r="M338" i="1"/>
  <c r="N338" i="1" s="1"/>
  <c r="I338" i="1"/>
  <c r="J338" i="1" s="1"/>
  <c r="K338" i="1" s="1"/>
  <c r="M346" i="1"/>
  <c r="N346" i="1" s="1"/>
  <c r="I346" i="1"/>
  <c r="J346" i="1" s="1"/>
  <c r="K346" i="1" s="1"/>
  <c r="M354" i="1"/>
  <c r="N354" i="1" s="1"/>
  <c r="I354" i="1"/>
  <c r="J354" i="1" s="1"/>
  <c r="K354" i="1" s="1"/>
  <c r="M362" i="1"/>
  <c r="N362" i="1" s="1"/>
  <c r="I362" i="1"/>
  <c r="J362" i="1" s="1"/>
  <c r="K362" i="1" s="1"/>
  <c r="M369" i="1"/>
  <c r="N369" i="1" s="1"/>
  <c r="I369" i="1"/>
  <c r="J369" i="1" s="1"/>
  <c r="K369" i="1" s="1"/>
  <c r="M387" i="1"/>
  <c r="N387" i="1" s="1"/>
  <c r="I387" i="1"/>
  <c r="J387" i="1" s="1"/>
  <c r="K387" i="1" s="1"/>
  <c r="M395" i="1"/>
  <c r="N395" i="1" s="1"/>
  <c r="I395" i="1"/>
  <c r="J395" i="1" s="1"/>
  <c r="K395" i="1" s="1"/>
  <c r="M401" i="1"/>
  <c r="N401" i="1" s="1"/>
  <c r="I401" i="1"/>
  <c r="J401" i="1" s="1"/>
  <c r="K401" i="1" s="1"/>
  <c r="M410" i="1"/>
  <c r="N410" i="1" s="1"/>
  <c r="I410" i="1"/>
  <c r="J410" i="1" s="1"/>
  <c r="K410" i="1" s="1"/>
  <c r="M418" i="1"/>
  <c r="N418" i="1" s="1"/>
  <c r="I418" i="1"/>
  <c r="J418" i="1" s="1"/>
  <c r="K418" i="1" s="1"/>
  <c r="M426" i="1"/>
  <c r="N426" i="1" s="1"/>
  <c r="I426" i="1"/>
  <c r="J426" i="1" s="1"/>
  <c r="K426" i="1" s="1"/>
  <c r="M435" i="1"/>
  <c r="N435" i="1" s="1"/>
  <c r="I435" i="1"/>
  <c r="J435" i="1" s="1"/>
  <c r="K435" i="1" s="1"/>
  <c r="M450" i="1"/>
  <c r="N450" i="1" s="1"/>
  <c r="I450" i="1"/>
  <c r="J450" i="1" s="1"/>
  <c r="K450" i="1" s="1"/>
  <c r="M458" i="1"/>
  <c r="N458" i="1" s="1"/>
  <c r="I458" i="1"/>
  <c r="J458" i="1" s="1"/>
  <c r="K458" i="1" s="1"/>
  <c r="M466" i="1"/>
  <c r="N466" i="1" s="1"/>
  <c r="I466" i="1"/>
  <c r="J466" i="1" s="1"/>
  <c r="K466" i="1" s="1"/>
  <c r="M474" i="1"/>
  <c r="N474" i="1" s="1"/>
  <c r="I474" i="1"/>
  <c r="J474" i="1" s="1"/>
  <c r="K474" i="1" s="1"/>
  <c r="M482" i="1"/>
  <c r="N482" i="1" s="1"/>
  <c r="I482" i="1"/>
  <c r="J482" i="1" s="1"/>
  <c r="K482" i="1" s="1"/>
  <c r="M489" i="1"/>
  <c r="N489" i="1" s="1"/>
  <c r="I489" i="1"/>
  <c r="J489" i="1" s="1"/>
  <c r="K489" i="1" s="1"/>
  <c r="M498" i="1"/>
  <c r="N498" i="1" s="1"/>
  <c r="I498" i="1"/>
  <c r="J498" i="1" s="1"/>
  <c r="K498" i="1" s="1"/>
  <c r="M514" i="1"/>
  <c r="N514" i="1" s="1"/>
  <c r="I514" i="1"/>
  <c r="J514" i="1" s="1"/>
  <c r="K514" i="1" s="1"/>
  <c r="M522" i="1"/>
  <c r="N522" i="1" s="1"/>
  <c r="I522" i="1"/>
  <c r="J522" i="1" s="1"/>
  <c r="K522" i="1" s="1"/>
  <c r="M531" i="1"/>
  <c r="N531" i="1" s="1"/>
  <c r="I531" i="1"/>
  <c r="J531" i="1" s="1"/>
  <c r="K531" i="1" s="1"/>
  <c r="M538" i="1"/>
  <c r="N538" i="1" s="1"/>
  <c r="I538" i="1"/>
  <c r="J538" i="1" s="1"/>
  <c r="K538" i="1" s="1"/>
  <c r="M547" i="1"/>
  <c r="N547" i="1" s="1"/>
  <c r="I547" i="1"/>
  <c r="J547" i="1" s="1"/>
  <c r="K547" i="1" s="1"/>
  <c r="M554" i="1"/>
  <c r="N554" i="1" s="1"/>
  <c r="I554" i="1"/>
  <c r="J554" i="1" s="1"/>
  <c r="K554" i="1" s="1"/>
  <c r="M563" i="1"/>
  <c r="N563" i="1" s="1"/>
  <c r="I563" i="1"/>
  <c r="J563" i="1" s="1"/>
  <c r="K563" i="1" s="1"/>
  <c r="M578" i="1"/>
  <c r="N578" i="1" s="1"/>
  <c r="I578" i="1"/>
  <c r="J578" i="1" s="1"/>
  <c r="K578" i="1" s="1"/>
  <c r="M586" i="1"/>
  <c r="N586" i="1" s="1"/>
  <c r="I586" i="1"/>
  <c r="J586" i="1" s="1"/>
  <c r="K586" i="1" s="1"/>
  <c r="M594" i="1"/>
  <c r="N594" i="1" s="1"/>
  <c r="I594" i="1"/>
  <c r="J594" i="1" s="1"/>
  <c r="K594" i="1" s="1"/>
  <c r="M602" i="1"/>
  <c r="N602" i="1" s="1"/>
  <c r="I602" i="1"/>
  <c r="J602" i="1" s="1"/>
  <c r="K602" i="1" s="1"/>
  <c r="M611" i="1"/>
  <c r="N611" i="1" s="1"/>
  <c r="I611" i="1"/>
  <c r="J611" i="1" s="1"/>
  <c r="K611" i="1" s="1"/>
  <c r="M618" i="1"/>
  <c r="N618" i="1" s="1"/>
  <c r="I618" i="1"/>
  <c r="J618" i="1" s="1"/>
  <c r="K618" i="1" s="1"/>
  <c r="M627" i="1"/>
  <c r="N627" i="1" s="1"/>
  <c r="I627" i="1"/>
  <c r="J627" i="1" s="1"/>
  <c r="K627" i="1" s="1"/>
  <c r="M642" i="1"/>
  <c r="N642" i="1" s="1"/>
  <c r="I642" i="1"/>
  <c r="J642" i="1" s="1"/>
  <c r="K642" i="1" s="1"/>
  <c r="M649" i="1"/>
  <c r="N649" i="1" s="1"/>
  <c r="I649" i="1"/>
  <c r="J649" i="1" s="1"/>
  <c r="K649" i="1" s="1"/>
  <c r="M658" i="1"/>
  <c r="N658" i="1" s="1"/>
  <c r="I658" i="1"/>
  <c r="J658" i="1" s="1"/>
  <c r="K658" i="1" s="1"/>
  <c r="M666" i="1"/>
  <c r="N666" i="1" s="1"/>
  <c r="I666" i="1"/>
  <c r="J666" i="1" s="1"/>
  <c r="K666" i="1" s="1"/>
  <c r="M674" i="1"/>
  <c r="N674" i="1" s="1"/>
  <c r="I674" i="1"/>
  <c r="J674" i="1" s="1"/>
  <c r="K674" i="1" s="1"/>
  <c r="M683" i="1"/>
  <c r="N683" i="1" s="1"/>
  <c r="I683" i="1"/>
  <c r="J683" i="1" s="1"/>
  <c r="K683" i="1" s="1"/>
  <c r="M690" i="1"/>
  <c r="N690" i="1" s="1"/>
  <c r="I690" i="1"/>
  <c r="J690" i="1" s="1"/>
  <c r="K690" i="1" s="1"/>
  <c r="M706" i="1"/>
  <c r="N706" i="1" s="1"/>
  <c r="I706" i="1"/>
  <c r="J706" i="1" s="1"/>
  <c r="K706" i="1" s="1"/>
  <c r="M715" i="1"/>
  <c r="N715" i="1" s="1"/>
  <c r="I715" i="1"/>
  <c r="J715" i="1" s="1"/>
  <c r="K715" i="1" s="1"/>
  <c r="M722" i="1"/>
  <c r="N722" i="1" s="1"/>
  <c r="I722" i="1"/>
  <c r="J722" i="1" s="1"/>
  <c r="K722" i="1" s="1"/>
  <c r="M731" i="1"/>
  <c r="N731" i="1" s="1"/>
  <c r="I731" i="1"/>
  <c r="J731" i="1" s="1"/>
  <c r="K731" i="1" s="1"/>
  <c r="M739" i="1"/>
  <c r="N739" i="1" s="1"/>
  <c r="I739" i="1"/>
  <c r="J739" i="1" s="1"/>
  <c r="K739" i="1" s="1"/>
  <c r="M745" i="1"/>
  <c r="N745" i="1" s="1"/>
  <c r="I745" i="1"/>
  <c r="J745" i="1" s="1"/>
  <c r="K745" i="1" s="1"/>
  <c r="M754" i="1"/>
  <c r="N754" i="1" s="1"/>
  <c r="I754" i="1"/>
  <c r="J754" i="1" s="1"/>
  <c r="K754" i="1" s="1"/>
  <c r="M770" i="1"/>
  <c r="N770" i="1" s="1"/>
  <c r="I770" i="1"/>
  <c r="J770" i="1" s="1"/>
  <c r="K770" i="1" s="1"/>
  <c r="M778" i="1"/>
  <c r="N778" i="1" s="1"/>
  <c r="I778" i="1"/>
  <c r="J778" i="1" s="1"/>
  <c r="K778" i="1" s="1"/>
  <c r="M786" i="1"/>
  <c r="N786" i="1" s="1"/>
  <c r="I786" i="1"/>
  <c r="J786" i="1" s="1"/>
  <c r="K786" i="1" s="1"/>
  <c r="M795" i="1"/>
  <c r="N795" i="1" s="1"/>
  <c r="I795" i="1"/>
  <c r="J795" i="1" s="1"/>
  <c r="K795" i="1" s="1"/>
  <c r="M802" i="1"/>
  <c r="N802" i="1" s="1"/>
  <c r="I802" i="1"/>
  <c r="J802" i="1" s="1"/>
  <c r="K802" i="1" s="1"/>
  <c r="M810" i="1"/>
  <c r="N810" i="1" s="1"/>
  <c r="I810" i="1"/>
  <c r="J810" i="1" s="1"/>
  <c r="K810" i="1" s="1"/>
  <c r="M818" i="1"/>
  <c r="N818" i="1" s="1"/>
  <c r="I818" i="1"/>
  <c r="J818" i="1" s="1"/>
  <c r="K818" i="1" s="1"/>
  <c r="M833" i="1"/>
  <c r="N833" i="1" s="1"/>
  <c r="I833" i="1"/>
  <c r="J833" i="1" s="1"/>
  <c r="K833" i="1" s="1"/>
  <c r="M842" i="1"/>
  <c r="N842" i="1" s="1"/>
  <c r="I842" i="1"/>
  <c r="J842" i="1" s="1"/>
  <c r="K842" i="1" s="1"/>
  <c r="M849" i="1"/>
  <c r="N849" i="1" s="1"/>
  <c r="I849" i="1"/>
  <c r="J849" i="1" s="1"/>
  <c r="K849" i="1" s="1"/>
  <c r="M858" i="1"/>
  <c r="N858" i="1" s="1"/>
  <c r="I858" i="1"/>
  <c r="J858" i="1" s="1"/>
  <c r="K858" i="1" s="1"/>
  <c r="M867" i="1"/>
  <c r="N867" i="1" s="1"/>
  <c r="I867" i="1"/>
  <c r="J867" i="1" s="1"/>
  <c r="K867" i="1" s="1"/>
  <c r="M874" i="1"/>
  <c r="N874" i="1" s="1"/>
  <c r="I874" i="1"/>
  <c r="J874" i="1" s="1"/>
  <c r="K874" i="1" s="1"/>
  <c r="M881" i="1"/>
  <c r="N881" i="1" s="1"/>
  <c r="I881" i="1"/>
  <c r="J881" i="1" s="1"/>
  <c r="K881" i="1" s="1"/>
  <c r="M898" i="1"/>
  <c r="N898" i="1" s="1"/>
  <c r="I898" i="1"/>
  <c r="J898" i="1" s="1"/>
  <c r="K898" i="1" s="1"/>
  <c r="M906" i="1"/>
  <c r="N906" i="1" s="1"/>
  <c r="I906" i="1"/>
  <c r="J906" i="1" s="1"/>
  <c r="K906" i="1" s="1"/>
  <c r="M915" i="1"/>
  <c r="N915" i="1" s="1"/>
  <c r="I915" i="1"/>
  <c r="J915" i="1" s="1"/>
  <c r="K915" i="1" s="1"/>
  <c r="M922" i="1"/>
  <c r="N922" i="1" s="1"/>
  <c r="I922" i="1"/>
  <c r="J922" i="1" s="1"/>
  <c r="K922" i="1" s="1"/>
  <c r="M929" i="1"/>
  <c r="N929" i="1" s="1"/>
  <c r="I929" i="1"/>
  <c r="J929" i="1" s="1"/>
  <c r="K929" i="1" s="1"/>
  <c r="M938" i="1"/>
  <c r="N938" i="1" s="1"/>
  <c r="I938" i="1"/>
  <c r="J938" i="1" s="1"/>
  <c r="K938" i="1" s="1"/>
  <c r="M946" i="1"/>
  <c r="N946" i="1" s="1"/>
  <c r="I946" i="1"/>
  <c r="J946" i="1" s="1"/>
  <c r="K946" i="1" s="1"/>
  <c r="M962" i="1"/>
  <c r="N962" i="1" s="1"/>
  <c r="I962" i="1"/>
  <c r="J962" i="1" s="1"/>
  <c r="K962" i="1" s="1"/>
  <c r="M970" i="1"/>
  <c r="N970" i="1" s="1"/>
  <c r="I970" i="1"/>
  <c r="J970" i="1" s="1"/>
  <c r="K970" i="1" s="1"/>
  <c r="M978" i="1"/>
  <c r="N978" i="1" s="1"/>
  <c r="I978" i="1"/>
  <c r="J978" i="1" s="1"/>
  <c r="K978" i="1" s="1"/>
  <c r="M986" i="1"/>
  <c r="N986" i="1" s="1"/>
  <c r="I986" i="1"/>
  <c r="J986" i="1" s="1"/>
  <c r="K986" i="1" s="1"/>
  <c r="M994" i="1"/>
  <c r="N994" i="1" s="1"/>
  <c r="I994" i="1"/>
  <c r="J994" i="1" s="1"/>
  <c r="K994" i="1" s="1"/>
  <c r="M1002" i="1"/>
  <c r="N1002" i="1" s="1"/>
  <c r="I1002" i="1"/>
  <c r="J1002" i="1" s="1"/>
  <c r="K1002" i="1" s="1"/>
  <c r="M1010" i="1"/>
  <c r="N1010" i="1" s="1"/>
  <c r="I1010" i="1"/>
  <c r="J1010" i="1" s="1"/>
  <c r="K1010" i="1" s="1"/>
  <c r="M1026" i="1"/>
  <c r="N1026" i="1" s="1"/>
  <c r="I1026" i="1"/>
  <c r="J1026" i="1" s="1"/>
  <c r="K1026" i="1" s="1"/>
  <c r="M1033" i="1"/>
  <c r="N1033" i="1" s="1"/>
  <c r="I1033" i="1"/>
  <c r="J1033" i="1" s="1"/>
  <c r="K1033" i="1" s="1"/>
  <c r="M1042" i="1"/>
  <c r="N1042" i="1" s="1"/>
  <c r="I1042" i="1"/>
  <c r="J1042" i="1" s="1"/>
  <c r="K1042" i="1" s="1"/>
  <c r="M1050" i="1"/>
  <c r="N1050" i="1" s="1"/>
  <c r="I1050" i="1"/>
  <c r="J1050" i="1" s="1"/>
  <c r="K1050" i="1" s="1"/>
  <c r="M1058" i="1"/>
  <c r="N1058" i="1" s="1"/>
  <c r="I1058" i="1"/>
  <c r="J1058" i="1" s="1"/>
  <c r="K1058" i="1" s="1"/>
  <c r="M1066" i="1"/>
  <c r="N1066" i="1" s="1"/>
  <c r="I1066" i="1"/>
  <c r="J1066" i="1" s="1"/>
  <c r="K1066" i="1" s="1"/>
  <c r="M1074" i="1"/>
  <c r="N1074" i="1" s="1"/>
  <c r="I1074" i="1"/>
  <c r="J1074" i="1" s="1"/>
  <c r="K1074" i="1" s="1"/>
  <c r="M1090" i="1"/>
  <c r="N1090" i="1" s="1"/>
  <c r="I1090" i="1"/>
  <c r="J1090" i="1" s="1"/>
  <c r="K1090" i="1" s="1"/>
  <c r="M1097" i="1"/>
  <c r="N1097" i="1" s="1"/>
  <c r="I1097" i="1"/>
  <c r="J1097" i="1" s="1"/>
  <c r="K1097" i="1" s="1"/>
  <c r="M1106" i="1"/>
  <c r="N1106" i="1" s="1"/>
  <c r="I1106" i="1"/>
  <c r="J1106" i="1" s="1"/>
  <c r="K1106" i="1" s="1"/>
  <c r="M1114" i="1"/>
  <c r="N1114" i="1" s="1"/>
  <c r="I1114" i="1"/>
  <c r="J1114" i="1" s="1"/>
  <c r="K1114" i="1" s="1"/>
  <c r="M1122" i="1"/>
  <c r="N1122" i="1" s="1"/>
  <c r="I1122" i="1"/>
  <c r="J1122" i="1" s="1"/>
  <c r="K1122" i="1" s="1"/>
  <c r="M1130" i="1"/>
  <c r="N1130" i="1" s="1"/>
  <c r="I1130" i="1"/>
  <c r="J1130" i="1" s="1"/>
  <c r="K1130" i="1" s="1"/>
  <c r="M1138" i="1"/>
  <c r="N1138" i="1" s="1"/>
  <c r="I1138" i="1"/>
  <c r="J1138" i="1" s="1"/>
  <c r="K1138" i="1" s="1"/>
  <c r="I123" i="1"/>
  <c r="J123" i="1" s="1"/>
  <c r="K123" i="1" s="1"/>
  <c r="I634" i="1"/>
  <c r="J634" i="1" s="1"/>
  <c r="K634" i="1" s="1"/>
  <c r="I1145" i="1"/>
  <c r="J1145" i="1" s="1"/>
  <c r="K1145" i="1" s="1"/>
  <c r="M52" i="1"/>
  <c r="N52" i="1" s="1"/>
  <c r="I52" i="1"/>
  <c r="J52" i="1" s="1"/>
  <c r="K52" i="1" s="1"/>
  <c r="M108" i="1"/>
  <c r="N108" i="1" s="1"/>
  <c r="I108" i="1"/>
  <c r="J108" i="1" s="1"/>
  <c r="K108" i="1" s="1"/>
  <c r="M164" i="1"/>
  <c r="N164" i="1" s="1"/>
  <c r="I164" i="1"/>
  <c r="J164" i="1" s="1"/>
  <c r="K164" i="1" s="1"/>
  <c r="M228" i="1"/>
  <c r="N228" i="1" s="1"/>
  <c r="I228" i="1"/>
  <c r="J228" i="1" s="1"/>
  <c r="K228" i="1" s="1"/>
  <c r="M285" i="1"/>
  <c r="N285" i="1" s="1"/>
  <c r="I285" i="1"/>
  <c r="J285" i="1" s="1"/>
  <c r="K285" i="1" s="1"/>
  <c r="M340" i="1"/>
  <c r="N340" i="1" s="1"/>
  <c r="I340" i="1"/>
  <c r="J340" i="1" s="1"/>
  <c r="K340" i="1" s="1"/>
  <c r="M396" i="1"/>
  <c r="N396" i="1" s="1"/>
  <c r="I396" i="1"/>
  <c r="J396" i="1" s="1"/>
  <c r="K396" i="1" s="1"/>
  <c r="M444" i="1"/>
  <c r="N444" i="1" s="1"/>
  <c r="I444" i="1"/>
  <c r="J444" i="1" s="1"/>
  <c r="K444" i="1" s="1"/>
  <c r="M500" i="1"/>
  <c r="N500" i="1" s="1"/>
  <c r="I500" i="1"/>
  <c r="J500" i="1" s="1"/>
  <c r="K500" i="1" s="1"/>
  <c r="M549" i="1"/>
  <c r="N549" i="1" s="1"/>
  <c r="I549" i="1"/>
  <c r="J549" i="1" s="1"/>
  <c r="K549" i="1" s="1"/>
  <c r="M603" i="1"/>
  <c r="N603" i="1" s="1"/>
  <c r="I603" i="1"/>
  <c r="J603" i="1" s="1"/>
  <c r="K603" i="1" s="1"/>
  <c r="M659" i="1"/>
  <c r="N659" i="1" s="1"/>
  <c r="I659" i="1"/>
  <c r="J659" i="1" s="1"/>
  <c r="K659" i="1" s="1"/>
  <c r="M708" i="1"/>
  <c r="N708" i="1" s="1"/>
  <c r="I708" i="1"/>
  <c r="J708" i="1" s="1"/>
  <c r="K708" i="1" s="1"/>
  <c r="M772" i="1"/>
  <c r="N772" i="1" s="1"/>
  <c r="I772" i="1"/>
  <c r="J772" i="1" s="1"/>
  <c r="K772" i="1" s="1"/>
  <c r="M828" i="1"/>
  <c r="N828" i="1" s="1"/>
  <c r="I828" i="1"/>
  <c r="J828" i="1" s="1"/>
  <c r="K828" i="1" s="1"/>
  <c r="M883" i="1"/>
  <c r="N883" i="1" s="1"/>
  <c r="I883" i="1"/>
  <c r="J883" i="1" s="1"/>
  <c r="K883" i="1" s="1"/>
  <c r="M947" i="1"/>
  <c r="N947" i="1" s="1"/>
  <c r="I947" i="1"/>
  <c r="J947" i="1" s="1"/>
  <c r="K947" i="1" s="1"/>
  <c r="M1012" i="1"/>
  <c r="N1012" i="1" s="1"/>
  <c r="I1012" i="1"/>
  <c r="J1012" i="1" s="1"/>
  <c r="K1012" i="1" s="1"/>
  <c r="M1076" i="1"/>
  <c r="N1076" i="1" s="1"/>
  <c r="I1076" i="1"/>
  <c r="J1076" i="1" s="1"/>
  <c r="K1076" i="1" s="1"/>
  <c r="M1108" i="1"/>
  <c r="N1108" i="1" s="1"/>
  <c r="I1108" i="1"/>
  <c r="J1108" i="1" s="1"/>
  <c r="K1108" i="1" s="1"/>
  <c r="M12" i="1"/>
  <c r="N12" i="1" s="1"/>
  <c r="I12" i="1"/>
  <c r="J12" i="1" s="1"/>
  <c r="K12" i="1" s="1"/>
  <c r="M20" i="1"/>
  <c r="N20" i="1" s="1"/>
  <c r="I20" i="1"/>
  <c r="J20" i="1" s="1"/>
  <c r="K20" i="1" s="1"/>
  <c r="M28" i="1"/>
  <c r="N28" i="1" s="1"/>
  <c r="I28" i="1"/>
  <c r="J28" i="1" s="1"/>
  <c r="K28" i="1" s="1"/>
  <c r="M34" i="1"/>
  <c r="N34" i="1" s="1"/>
  <c r="I34" i="1"/>
  <c r="J34" i="1" s="1"/>
  <c r="K34" i="1" s="1"/>
  <c r="M43" i="1"/>
  <c r="N43" i="1" s="1"/>
  <c r="I43" i="1"/>
  <c r="J43" i="1" s="1"/>
  <c r="K43" i="1" s="1"/>
  <c r="M50" i="1"/>
  <c r="N50" i="1" s="1"/>
  <c r="I50" i="1"/>
  <c r="J50" i="1" s="1"/>
  <c r="K50" i="1" s="1"/>
  <c r="M57" i="1"/>
  <c r="N57" i="1" s="1"/>
  <c r="I57" i="1"/>
  <c r="J57" i="1" s="1"/>
  <c r="K57" i="1" s="1"/>
  <c r="M67" i="1"/>
  <c r="N67" i="1" s="1"/>
  <c r="I67" i="1"/>
  <c r="J67" i="1" s="1"/>
  <c r="K67" i="1" s="1"/>
  <c r="M76" i="1"/>
  <c r="N76" i="1" s="1"/>
  <c r="I76" i="1"/>
  <c r="J76" i="1" s="1"/>
  <c r="K76" i="1" s="1"/>
  <c r="M83" i="1"/>
  <c r="N83" i="1" s="1"/>
  <c r="I83" i="1"/>
  <c r="J83" i="1" s="1"/>
  <c r="K83" i="1" s="1"/>
  <c r="M91" i="1"/>
  <c r="N91" i="1" s="1"/>
  <c r="I91" i="1"/>
  <c r="J91" i="1" s="1"/>
  <c r="K91" i="1" s="1"/>
  <c r="M99" i="1"/>
  <c r="N99" i="1" s="1"/>
  <c r="I99" i="1"/>
  <c r="J99" i="1" s="1"/>
  <c r="K99" i="1" s="1"/>
  <c r="M107" i="1"/>
  <c r="N107" i="1" s="1"/>
  <c r="I107" i="1"/>
  <c r="J107" i="1" s="1"/>
  <c r="K107" i="1" s="1"/>
  <c r="M115" i="1"/>
  <c r="N115" i="1" s="1"/>
  <c r="I115" i="1"/>
  <c r="J115" i="1" s="1"/>
  <c r="K115" i="1" s="1"/>
  <c r="M122" i="1"/>
  <c r="N122" i="1" s="1"/>
  <c r="I122" i="1"/>
  <c r="J122" i="1" s="1"/>
  <c r="K122" i="1" s="1"/>
  <c r="M132" i="1"/>
  <c r="N132" i="1" s="1"/>
  <c r="I132" i="1"/>
  <c r="J132" i="1" s="1"/>
  <c r="K132" i="1" s="1"/>
  <c r="M139" i="1"/>
  <c r="N139" i="1" s="1"/>
  <c r="I139" i="1"/>
  <c r="J139" i="1" s="1"/>
  <c r="K139" i="1" s="1"/>
  <c r="M148" i="1"/>
  <c r="N148" i="1" s="1"/>
  <c r="I148" i="1"/>
  <c r="J148" i="1" s="1"/>
  <c r="K148" i="1" s="1"/>
  <c r="M155" i="1"/>
  <c r="N155" i="1" s="1"/>
  <c r="I155" i="1"/>
  <c r="J155" i="1" s="1"/>
  <c r="K155" i="1" s="1"/>
  <c r="M163" i="1"/>
  <c r="N163" i="1" s="1"/>
  <c r="I163" i="1"/>
  <c r="J163" i="1" s="1"/>
  <c r="K163" i="1" s="1"/>
  <c r="M170" i="1"/>
  <c r="N170" i="1" s="1"/>
  <c r="I170" i="1"/>
  <c r="J170" i="1" s="1"/>
  <c r="K170" i="1" s="1"/>
  <c r="M179" i="1"/>
  <c r="N179" i="1" s="1"/>
  <c r="I179" i="1"/>
  <c r="J179" i="1" s="1"/>
  <c r="K179" i="1" s="1"/>
  <c r="M186" i="1"/>
  <c r="N186" i="1" s="1"/>
  <c r="I186" i="1"/>
  <c r="J186" i="1" s="1"/>
  <c r="K186" i="1" s="1"/>
  <c r="M195" i="1"/>
  <c r="N195" i="1" s="1"/>
  <c r="I195" i="1"/>
  <c r="J195" i="1" s="1"/>
  <c r="K195" i="1" s="1"/>
  <c r="M203" i="1"/>
  <c r="N203" i="1" s="1"/>
  <c r="I203" i="1"/>
  <c r="J203" i="1" s="1"/>
  <c r="K203" i="1" s="1"/>
  <c r="M211" i="1"/>
  <c r="N211" i="1" s="1"/>
  <c r="I211" i="1"/>
  <c r="J211" i="1" s="1"/>
  <c r="K211" i="1" s="1"/>
  <c r="M219" i="1"/>
  <c r="N219" i="1" s="1"/>
  <c r="I219" i="1"/>
  <c r="J219" i="1" s="1"/>
  <c r="K219" i="1" s="1"/>
  <c r="M227" i="1"/>
  <c r="N227" i="1" s="1"/>
  <c r="I227" i="1"/>
  <c r="J227" i="1" s="1"/>
  <c r="K227" i="1" s="1"/>
  <c r="M233" i="1"/>
  <c r="N233" i="1" s="1"/>
  <c r="I233" i="1"/>
  <c r="J233" i="1" s="1"/>
  <c r="K233" i="1" s="1"/>
  <c r="M242" i="1"/>
  <c r="N242" i="1" s="1"/>
  <c r="I242" i="1"/>
  <c r="J242" i="1" s="1"/>
  <c r="K242" i="1" s="1"/>
  <c r="M252" i="1"/>
  <c r="N252" i="1" s="1"/>
  <c r="I252" i="1"/>
  <c r="J252" i="1" s="1"/>
  <c r="K252" i="1" s="1"/>
  <c r="M259" i="1"/>
  <c r="N259" i="1" s="1"/>
  <c r="I259" i="1"/>
  <c r="J259" i="1" s="1"/>
  <c r="K259" i="1" s="1"/>
  <c r="M266" i="1"/>
  <c r="N266" i="1" s="1"/>
  <c r="I266" i="1"/>
  <c r="J266" i="1" s="1"/>
  <c r="K266" i="1" s="1"/>
  <c r="M274" i="1"/>
  <c r="N274" i="1" s="1"/>
  <c r="I274" i="1"/>
  <c r="J274" i="1" s="1"/>
  <c r="K274" i="1" s="1"/>
  <c r="M283" i="1"/>
  <c r="N283" i="1" s="1"/>
  <c r="I283" i="1"/>
  <c r="J283" i="1" s="1"/>
  <c r="K283" i="1" s="1"/>
  <c r="M291" i="1"/>
  <c r="N291" i="1" s="1"/>
  <c r="I291" i="1"/>
  <c r="J291" i="1" s="1"/>
  <c r="K291" i="1" s="1"/>
  <c r="M300" i="1"/>
  <c r="N300" i="1" s="1"/>
  <c r="I300" i="1"/>
  <c r="J300" i="1" s="1"/>
  <c r="K300" i="1" s="1"/>
  <c r="M306" i="1"/>
  <c r="N306" i="1" s="1"/>
  <c r="I306" i="1"/>
  <c r="J306" i="1" s="1"/>
  <c r="K306" i="1" s="1"/>
  <c r="M315" i="1"/>
  <c r="N315" i="1" s="1"/>
  <c r="I315" i="1"/>
  <c r="J315" i="1" s="1"/>
  <c r="K315" i="1" s="1"/>
  <c r="M323" i="1"/>
  <c r="N323" i="1" s="1"/>
  <c r="I323" i="1"/>
  <c r="J323" i="1" s="1"/>
  <c r="K323" i="1" s="1"/>
  <c r="M331" i="1"/>
  <c r="N331" i="1" s="1"/>
  <c r="I331" i="1"/>
  <c r="J331" i="1" s="1"/>
  <c r="K331" i="1" s="1"/>
  <c r="M339" i="1"/>
  <c r="N339" i="1" s="1"/>
  <c r="I339" i="1"/>
  <c r="J339" i="1" s="1"/>
  <c r="K339" i="1" s="1"/>
  <c r="M347" i="1"/>
  <c r="N347" i="1" s="1"/>
  <c r="I347" i="1"/>
  <c r="J347" i="1" s="1"/>
  <c r="K347" i="1" s="1"/>
  <c r="M355" i="1"/>
  <c r="N355" i="1" s="1"/>
  <c r="I355" i="1"/>
  <c r="J355" i="1" s="1"/>
  <c r="K355" i="1" s="1"/>
  <c r="M363" i="1"/>
  <c r="N363" i="1" s="1"/>
  <c r="I363" i="1"/>
  <c r="J363" i="1" s="1"/>
  <c r="K363" i="1" s="1"/>
  <c r="M371" i="1"/>
  <c r="N371" i="1" s="1"/>
  <c r="I371" i="1"/>
  <c r="J371" i="1" s="1"/>
  <c r="K371" i="1" s="1"/>
  <c r="M380" i="1"/>
  <c r="N380" i="1" s="1"/>
  <c r="I380" i="1"/>
  <c r="J380" i="1" s="1"/>
  <c r="K380" i="1" s="1"/>
  <c r="M386" i="1"/>
  <c r="N386" i="1" s="1"/>
  <c r="I386" i="1"/>
  <c r="J386" i="1" s="1"/>
  <c r="K386" i="1" s="1"/>
  <c r="M394" i="1"/>
  <c r="N394" i="1" s="1"/>
  <c r="I394" i="1"/>
  <c r="J394" i="1" s="1"/>
  <c r="K394" i="1" s="1"/>
  <c r="M403" i="1"/>
  <c r="N403" i="1" s="1"/>
  <c r="I403" i="1"/>
  <c r="J403" i="1" s="1"/>
  <c r="K403" i="1" s="1"/>
  <c r="M411" i="1"/>
  <c r="N411" i="1" s="1"/>
  <c r="I411" i="1"/>
  <c r="J411" i="1" s="1"/>
  <c r="K411" i="1" s="1"/>
  <c r="M420" i="1"/>
  <c r="N420" i="1" s="1"/>
  <c r="I420" i="1"/>
  <c r="J420" i="1" s="1"/>
  <c r="K420" i="1" s="1"/>
  <c r="M428" i="1"/>
  <c r="N428" i="1" s="1"/>
  <c r="I428" i="1"/>
  <c r="J428" i="1" s="1"/>
  <c r="K428" i="1" s="1"/>
  <c r="M434" i="1"/>
  <c r="N434" i="1" s="1"/>
  <c r="I434" i="1"/>
  <c r="J434" i="1" s="1"/>
  <c r="K434" i="1" s="1"/>
  <c r="M441" i="1"/>
  <c r="N441" i="1" s="1"/>
  <c r="I441" i="1"/>
  <c r="J441" i="1" s="1"/>
  <c r="K441" i="1" s="1"/>
  <c r="M451" i="1"/>
  <c r="N451" i="1" s="1"/>
  <c r="I451" i="1"/>
  <c r="J451" i="1" s="1"/>
  <c r="K451" i="1" s="1"/>
  <c r="M459" i="1"/>
  <c r="N459" i="1" s="1"/>
  <c r="I459" i="1"/>
  <c r="J459" i="1" s="1"/>
  <c r="K459" i="1" s="1"/>
  <c r="M467" i="1"/>
  <c r="N467" i="1" s="1"/>
  <c r="I467" i="1"/>
  <c r="J467" i="1" s="1"/>
  <c r="K467" i="1" s="1"/>
  <c r="M475" i="1"/>
  <c r="N475" i="1" s="1"/>
  <c r="I475" i="1"/>
  <c r="J475" i="1" s="1"/>
  <c r="K475" i="1" s="1"/>
  <c r="M483" i="1"/>
  <c r="N483" i="1" s="1"/>
  <c r="I483" i="1"/>
  <c r="J483" i="1" s="1"/>
  <c r="K483" i="1" s="1"/>
  <c r="M491" i="1"/>
  <c r="N491" i="1" s="1"/>
  <c r="I491" i="1"/>
  <c r="J491" i="1" s="1"/>
  <c r="K491" i="1" s="1"/>
  <c r="M499" i="1"/>
  <c r="N499" i="1" s="1"/>
  <c r="I499" i="1"/>
  <c r="J499" i="1" s="1"/>
  <c r="K499" i="1" s="1"/>
  <c r="M508" i="1"/>
  <c r="N508" i="1" s="1"/>
  <c r="I508" i="1"/>
  <c r="J508" i="1" s="1"/>
  <c r="K508" i="1" s="1"/>
  <c r="M516" i="1"/>
  <c r="N516" i="1" s="1"/>
  <c r="I516" i="1"/>
  <c r="J516" i="1" s="1"/>
  <c r="K516" i="1" s="1"/>
  <c r="M524" i="1"/>
  <c r="N524" i="1" s="1"/>
  <c r="I524" i="1"/>
  <c r="J524" i="1" s="1"/>
  <c r="K524" i="1" s="1"/>
  <c r="M530" i="1"/>
  <c r="N530" i="1" s="1"/>
  <c r="I530" i="1"/>
  <c r="J530" i="1" s="1"/>
  <c r="K530" i="1" s="1"/>
  <c r="M540" i="1"/>
  <c r="N540" i="1" s="1"/>
  <c r="I540" i="1"/>
  <c r="J540" i="1" s="1"/>
  <c r="K540" i="1" s="1"/>
  <c r="M546" i="1"/>
  <c r="N546" i="1" s="1"/>
  <c r="I546" i="1"/>
  <c r="J546" i="1" s="1"/>
  <c r="K546" i="1" s="1"/>
  <c r="M555" i="1"/>
  <c r="N555" i="1" s="1"/>
  <c r="I555" i="1"/>
  <c r="J555" i="1" s="1"/>
  <c r="K555" i="1" s="1"/>
  <c r="M562" i="1"/>
  <c r="N562" i="1" s="1"/>
  <c r="I562" i="1"/>
  <c r="J562" i="1" s="1"/>
  <c r="K562" i="1" s="1"/>
  <c r="M571" i="1"/>
  <c r="N571" i="1" s="1"/>
  <c r="I571" i="1"/>
  <c r="J571" i="1" s="1"/>
  <c r="K571" i="1" s="1"/>
  <c r="M579" i="1"/>
  <c r="N579" i="1" s="1"/>
  <c r="I579" i="1"/>
  <c r="J579" i="1" s="1"/>
  <c r="K579" i="1" s="1"/>
  <c r="M587" i="1"/>
  <c r="N587" i="1" s="1"/>
  <c r="I587" i="1"/>
  <c r="J587" i="1" s="1"/>
  <c r="K587" i="1" s="1"/>
  <c r="M596" i="1"/>
  <c r="N596" i="1" s="1"/>
  <c r="I596" i="1"/>
  <c r="J596" i="1" s="1"/>
  <c r="K596" i="1" s="1"/>
  <c r="M604" i="1"/>
  <c r="N604" i="1" s="1"/>
  <c r="I604" i="1"/>
  <c r="J604" i="1" s="1"/>
  <c r="K604" i="1" s="1"/>
  <c r="M610" i="1"/>
  <c r="N610" i="1" s="1"/>
  <c r="I610" i="1"/>
  <c r="J610" i="1" s="1"/>
  <c r="K610" i="1" s="1"/>
  <c r="M619" i="1"/>
  <c r="N619" i="1" s="1"/>
  <c r="I619" i="1"/>
  <c r="J619" i="1" s="1"/>
  <c r="K619" i="1" s="1"/>
  <c r="M626" i="1"/>
  <c r="N626" i="1" s="1"/>
  <c r="I626" i="1"/>
  <c r="J626" i="1" s="1"/>
  <c r="K626" i="1" s="1"/>
  <c r="M635" i="1"/>
  <c r="N635" i="1" s="1"/>
  <c r="I635" i="1"/>
  <c r="J635" i="1" s="1"/>
  <c r="K635" i="1" s="1"/>
  <c r="M643" i="1"/>
  <c r="N643" i="1" s="1"/>
  <c r="I643" i="1"/>
  <c r="J643" i="1" s="1"/>
  <c r="K643" i="1" s="1"/>
  <c r="M651" i="1"/>
  <c r="N651" i="1" s="1"/>
  <c r="I651" i="1"/>
  <c r="J651" i="1" s="1"/>
  <c r="K651" i="1" s="1"/>
  <c r="M660" i="1"/>
  <c r="N660" i="1" s="1"/>
  <c r="I660" i="1"/>
  <c r="J660" i="1" s="1"/>
  <c r="K660" i="1" s="1"/>
  <c r="M667" i="1"/>
  <c r="N667" i="1" s="1"/>
  <c r="I667" i="1"/>
  <c r="J667" i="1" s="1"/>
  <c r="K667" i="1" s="1"/>
  <c r="M675" i="1"/>
  <c r="N675" i="1" s="1"/>
  <c r="I675" i="1"/>
  <c r="J675" i="1" s="1"/>
  <c r="K675" i="1" s="1"/>
  <c r="M682" i="1"/>
  <c r="N682" i="1" s="1"/>
  <c r="I682" i="1"/>
  <c r="J682" i="1" s="1"/>
  <c r="K682" i="1" s="1"/>
  <c r="M691" i="1"/>
  <c r="N691" i="1" s="1"/>
  <c r="I691" i="1"/>
  <c r="J691" i="1" s="1"/>
  <c r="K691" i="1" s="1"/>
  <c r="M700" i="1"/>
  <c r="N700" i="1" s="1"/>
  <c r="I700" i="1"/>
  <c r="J700" i="1" s="1"/>
  <c r="K700" i="1" s="1"/>
  <c r="M707" i="1"/>
  <c r="N707" i="1" s="1"/>
  <c r="I707" i="1"/>
  <c r="J707" i="1" s="1"/>
  <c r="K707" i="1" s="1"/>
  <c r="M714" i="1"/>
  <c r="N714" i="1" s="1"/>
  <c r="I714" i="1"/>
  <c r="J714" i="1" s="1"/>
  <c r="K714" i="1" s="1"/>
  <c r="M723" i="1"/>
  <c r="N723" i="1" s="1"/>
  <c r="I723" i="1"/>
  <c r="J723" i="1" s="1"/>
  <c r="K723" i="1" s="1"/>
  <c r="M730" i="1"/>
  <c r="N730" i="1" s="1"/>
  <c r="I730" i="1"/>
  <c r="J730" i="1" s="1"/>
  <c r="K730" i="1" s="1"/>
  <c r="M738" i="1"/>
  <c r="N738" i="1" s="1"/>
  <c r="I738" i="1"/>
  <c r="J738" i="1" s="1"/>
  <c r="K738" i="1" s="1"/>
  <c r="M747" i="1"/>
  <c r="N747" i="1" s="1"/>
  <c r="I747" i="1"/>
  <c r="J747" i="1" s="1"/>
  <c r="K747" i="1" s="1"/>
  <c r="M755" i="1"/>
  <c r="N755" i="1" s="1"/>
  <c r="I755" i="1"/>
  <c r="J755" i="1" s="1"/>
  <c r="K755" i="1" s="1"/>
  <c r="M763" i="1"/>
  <c r="N763" i="1" s="1"/>
  <c r="I763" i="1"/>
  <c r="J763" i="1" s="1"/>
  <c r="K763" i="1" s="1"/>
  <c r="M771" i="1"/>
  <c r="N771" i="1" s="1"/>
  <c r="I771" i="1"/>
  <c r="J771" i="1" s="1"/>
  <c r="K771" i="1" s="1"/>
  <c r="M779" i="1"/>
  <c r="N779" i="1" s="1"/>
  <c r="I779" i="1"/>
  <c r="J779" i="1" s="1"/>
  <c r="K779" i="1" s="1"/>
  <c r="M788" i="1"/>
  <c r="N788" i="1" s="1"/>
  <c r="I788" i="1"/>
  <c r="J788" i="1" s="1"/>
  <c r="K788" i="1" s="1"/>
  <c r="M794" i="1"/>
  <c r="N794" i="1" s="1"/>
  <c r="I794" i="1"/>
  <c r="J794" i="1" s="1"/>
  <c r="K794" i="1" s="1"/>
  <c r="M803" i="1"/>
  <c r="N803" i="1" s="1"/>
  <c r="I803" i="1"/>
  <c r="J803" i="1" s="1"/>
  <c r="K803" i="1" s="1"/>
  <c r="M811" i="1"/>
  <c r="N811" i="1" s="1"/>
  <c r="I811" i="1"/>
  <c r="J811" i="1" s="1"/>
  <c r="K811" i="1" s="1"/>
  <c r="M820" i="1"/>
  <c r="N820" i="1" s="1"/>
  <c r="I820" i="1"/>
  <c r="J820" i="1" s="1"/>
  <c r="K820" i="1" s="1"/>
  <c r="M827" i="1"/>
  <c r="N827" i="1" s="1"/>
  <c r="I827" i="1"/>
  <c r="J827" i="1" s="1"/>
  <c r="K827" i="1" s="1"/>
  <c r="M836" i="1"/>
  <c r="N836" i="1" s="1"/>
  <c r="I836" i="1"/>
  <c r="J836" i="1" s="1"/>
  <c r="K836" i="1" s="1"/>
  <c r="M843" i="1"/>
  <c r="N843" i="1" s="1"/>
  <c r="I843" i="1"/>
  <c r="J843" i="1" s="1"/>
  <c r="K843" i="1" s="1"/>
  <c r="M852" i="1"/>
  <c r="N852" i="1" s="1"/>
  <c r="I852" i="1"/>
  <c r="J852" i="1" s="1"/>
  <c r="K852" i="1" s="1"/>
  <c r="M859" i="1"/>
  <c r="N859" i="1" s="1"/>
  <c r="I859" i="1"/>
  <c r="J859" i="1" s="1"/>
  <c r="K859" i="1" s="1"/>
  <c r="M866" i="1"/>
  <c r="N866" i="1" s="1"/>
  <c r="I866" i="1"/>
  <c r="J866" i="1" s="1"/>
  <c r="K866" i="1" s="1"/>
  <c r="M875" i="1"/>
  <c r="N875" i="1" s="1"/>
  <c r="I875" i="1"/>
  <c r="J875" i="1" s="1"/>
  <c r="K875" i="1" s="1"/>
  <c r="M884" i="1"/>
  <c r="N884" i="1" s="1"/>
  <c r="I884" i="1"/>
  <c r="J884" i="1" s="1"/>
  <c r="K884" i="1" s="1"/>
  <c r="M891" i="1"/>
  <c r="N891" i="1" s="1"/>
  <c r="I891" i="1"/>
  <c r="J891" i="1" s="1"/>
  <c r="K891" i="1" s="1"/>
  <c r="M899" i="1"/>
  <c r="N899" i="1" s="1"/>
  <c r="I899" i="1"/>
  <c r="J899" i="1" s="1"/>
  <c r="K899" i="1" s="1"/>
  <c r="M907" i="1"/>
  <c r="N907" i="1" s="1"/>
  <c r="I907" i="1"/>
  <c r="J907" i="1" s="1"/>
  <c r="K907" i="1" s="1"/>
  <c r="M914" i="1"/>
  <c r="N914" i="1" s="1"/>
  <c r="I914" i="1"/>
  <c r="J914" i="1" s="1"/>
  <c r="K914" i="1" s="1"/>
  <c r="M923" i="1"/>
  <c r="N923" i="1" s="1"/>
  <c r="I923" i="1"/>
  <c r="J923" i="1" s="1"/>
  <c r="K923" i="1" s="1"/>
  <c r="M931" i="1"/>
  <c r="N931" i="1" s="1"/>
  <c r="I931" i="1"/>
  <c r="J931" i="1" s="1"/>
  <c r="K931" i="1" s="1"/>
  <c r="M939" i="1"/>
  <c r="N939" i="1" s="1"/>
  <c r="I939" i="1"/>
  <c r="J939" i="1" s="1"/>
  <c r="K939" i="1" s="1"/>
  <c r="M948" i="1"/>
  <c r="N948" i="1" s="1"/>
  <c r="I948" i="1"/>
  <c r="J948" i="1" s="1"/>
  <c r="K948" i="1" s="1"/>
  <c r="M955" i="1"/>
  <c r="N955" i="1" s="1"/>
  <c r="I955" i="1"/>
  <c r="J955" i="1" s="1"/>
  <c r="K955" i="1" s="1"/>
  <c r="M963" i="1"/>
  <c r="N963" i="1" s="1"/>
  <c r="I963" i="1"/>
  <c r="J963" i="1" s="1"/>
  <c r="K963" i="1" s="1"/>
  <c r="M971" i="1"/>
  <c r="N971" i="1" s="1"/>
  <c r="I971" i="1"/>
  <c r="J971" i="1" s="1"/>
  <c r="K971" i="1" s="1"/>
  <c r="M979" i="1"/>
  <c r="N979" i="1" s="1"/>
  <c r="I979" i="1"/>
  <c r="J979" i="1" s="1"/>
  <c r="K979" i="1" s="1"/>
  <c r="M987" i="1"/>
  <c r="N987" i="1" s="1"/>
  <c r="I987" i="1"/>
  <c r="J987" i="1" s="1"/>
  <c r="K987" i="1" s="1"/>
  <c r="M995" i="1"/>
  <c r="N995" i="1" s="1"/>
  <c r="I995" i="1"/>
  <c r="J995" i="1" s="1"/>
  <c r="K995" i="1" s="1"/>
  <c r="M1003" i="1"/>
  <c r="N1003" i="1" s="1"/>
  <c r="I1003" i="1"/>
  <c r="J1003" i="1" s="1"/>
  <c r="K1003" i="1" s="1"/>
  <c r="M1011" i="1"/>
  <c r="N1011" i="1" s="1"/>
  <c r="I1011" i="1"/>
  <c r="J1011" i="1" s="1"/>
  <c r="K1011" i="1" s="1"/>
  <c r="M1019" i="1"/>
  <c r="N1019" i="1" s="1"/>
  <c r="I1019" i="1"/>
  <c r="J1019" i="1" s="1"/>
  <c r="K1019" i="1" s="1"/>
  <c r="M1027" i="1"/>
  <c r="N1027" i="1" s="1"/>
  <c r="I1027" i="1"/>
  <c r="J1027" i="1" s="1"/>
  <c r="K1027" i="1" s="1"/>
  <c r="M1035" i="1"/>
  <c r="N1035" i="1" s="1"/>
  <c r="I1035" i="1"/>
  <c r="J1035" i="1" s="1"/>
  <c r="K1035" i="1" s="1"/>
  <c r="M1043" i="1"/>
  <c r="N1043" i="1" s="1"/>
  <c r="I1043" i="1"/>
  <c r="J1043" i="1" s="1"/>
  <c r="K1043" i="1" s="1"/>
  <c r="M1051" i="1"/>
  <c r="N1051" i="1" s="1"/>
  <c r="I1051" i="1"/>
  <c r="J1051" i="1" s="1"/>
  <c r="K1051" i="1" s="1"/>
  <c r="M1060" i="1"/>
  <c r="N1060" i="1" s="1"/>
  <c r="I1060" i="1"/>
  <c r="J1060" i="1" s="1"/>
  <c r="K1060" i="1" s="1"/>
  <c r="M1067" i="1"/>
  <c r="N1067" i="1" s="1"/>
  <c r="I1067" i="1"/>
  <c r="J1067" i="1" s="1"/>
  <c r="K1067" i="1" s="1"/>
  <c r="M1075" i="1"/>
  <c r="N1075" i="1" s="1"/>
  <c r="I1075" i="1"/>
  <c r="J1075" i="1" s="1"/>
  <c r="K1075" i="1" s="1"/>
  <c r="M1083" i="1"/>
  <c r="N1083" i="1" s="1"/>
  <c r="I1083" i="1"/>
  <c r="J1083" i="1" s="1"/>
  <c r="K1083" i="1" s="1"/>
  <c r="M1091" i="1"/>
  <c r="N1091" i="1" s="1"/>
  <c r="I1091" i="1"/>
  <c r="J1091" i="1" s="1"/>
  <c r="K1091" i="1" s="1"/>
  <c r="M1099" i="1"/>
  <c r="N1099" i="1" s="1"/>
  <c r="I1099" i="1"/>
  <c r="J1099" i="1" s="1"/>
  <c r="K1099" i="1" s="1"/>
  <c r="M1107" i="1"/>
  <c r="N1107" i="1" s="1"/>
  <c r="I1107" i="1"/>
  <c r="J1107" i="1" s="1"/>
  <c r="K1107" i="1" s="1"/>
  <c r="M1115" i="1"/>
  <c r="N1115" i="1" s="1"/>
  <c r="I1115" i="1"/>
  <c r="J1115" i="1" s="1"/>
  <c r="K1115" i="1" s="1"/>
  <c r="M1123" i="1"/>
  <c r="N1123" i="1" s="1"/>
  <c r="I1123" i="1"/>
  <c r="J1123" i="1" s="1"/>
  <c r="K1123" i="1" s="1"/>
  <c r="M1131" i="1"/>
  <c r="N1131" i="1" s="1"/>
  <c r="I1131" i="1"/>
  <c r="J1131" i="1" s="1"/>
  <c r="K1131" i="1" s="1"/>
  <c r="M1139" i="1"/>
  <c r="N1139" i="1" s="1"/>
  <c r="I1139" i="1"/>
  <c r="J1139" i="1" s="1"/>
  <c r="K1139" i="1" s="1"/>
  <c r="M1147" i="1"/>
  <c r="N1147" i="1" s="1"/>
  <c r="I1147" i="1"/>
  <c r="J1147" i="1" s="1"/>
  <c r="K1147" i="1" s="1"/>
  <c r="I187" i="1"/>
  <c r="J187" i="1" s="1"/>
  <c r="K187" i="1" s="1"/>
  <c r="I698" i="1"/>
  <c r="J698" i="1" s="1"/>
  <c r="K698" i="1" s="1"/>
  <c r="G12" i="10" l="1"/>
  <c r="F10" i="10"/>
  <c r="E11" i="10"/>
  <c r="E9" i="10"/>
  <c r="G10" i="10"/>
  <c r="E12" i="10"/>
  <c r="G11" i="10"/>
  <c r="G9" i="10"/>
  <c r="F11" i="10"/>
  <c r="F12" i="10"/>
  <c r="F9" i="10"/>
  <c r="E10" i="10"/>
</calcChain>
</file>

<file path=xl/sharedStrings.xml><?xml version="1.0" encoding="utf-8"?>
<sst xmlns="http://schemas.openxmlformats.org/spreadsheetml/2006/main" count="3664" uniqueCount="1268">
  <si>
    <t>ID</t>
  </si>
  <si>
    <t>Date of Birth</t>
  </si>
  <si>
    <t>Tariff</t>
  </si>
  <si>
    <t>Date of Tariff Change</t>
  </si>
  <si>
    <t>Seconds Spent on Calls Since 01/01/2022</t>
  </si>
  <si>
    <t>Kilobytes of Data Used Since 01/01/2022</t>
  </si>
  <si>
    <t>Subscription to Online Cinema</t>
  </si>
  <si>
    <t>Subscription to E-Library</t>
  </si>
  <si>
    <t>TV Subscription</t>
  </si>
  <si>
    <t>Subscription to Online Courses</t>
  </si>
  <si>
    <t>Fitness App</t>
  </si>
  <si>
    <t>Online</t>
  </si>
  <si>
    <t>Ultra</t>
  </si>
  <si>
    <t>Premium</t>
  </si>
  <si>
    <t>AXOBV991</t>
  </si>
  <si>
    <t>YIWQU824</t>
  </si>
  <si>
    <t>TVVXJ702</t>
  </si>
  <si>
    <t>YIZKW418</t>
  </si>
  <si>
    <t>Basic</t>
  </si>
  <si>
    <t>MXYOM801</t>
  </si>
  <si>
    <t>GVTCR352</t>
  </si>
  <si>
    <t>Comfort</t>
  </si>
  <si>
    <t>LAXMN110</t>
  </si>
  <si>
    <t>PUAAG520</t>
  </si>
  <si>
    <t>FBCVN966</t>
  </si>
  <si>
    <t>EMVOF074</t>
  </si>
  <si>
    <t>FRRVI702</t>
  </si>
  <si>
    <t>NRQRT304</t>
  </si>
  <si>
    <t>TPTOR701</t>
  </si>
  <si>
    <t>RRYYM097</t>
  </si>
  <si>
    <t>IGOYU966</t>
  </si>
  <si>
    <t>ZQZTD201</t>
  </si>
  <si>
    <t>SHJYU629</t>
  </si>
  <si>
    <t>FVWTK713</t>
  </si>
  <si>
    <t>VUMJS954</t>
  </si>
  <si>
    <t>TGNME740</t>
  </si>
  <si>
    <t>JSVAN850</t>
  </si>
  <si>
    <t>SJZLW931</t>
  </si>
  <si>
    <t>IPMUO011</t>
  </si>
  <si>
    <t>PTZQU800</t>
  </si>
  <si>
    <t>PMOYT654</t>
  </si>
  <si>
    <t>HDBHD377</t>
  </si>
  <si>
    <t>FZDJJ453</t>
  </si>
  <si>
    <t>ZMVFL343</t>
  </si>
  <si>
    <t>RBMKX235</t>
  </si>
  <si>
    <t>NECUE148</t>
  </si>
  <si>
    <t>YTPJR660</t>
  </si>
  <si>
    <t>URMMH384</t>
  </si>
  <si>
    <t>QMHJL247</t>
  </si>
  <si>
    <t>FZJPC224</t>
  </si>
  <si>
    <t>PZSOJ921</t>
  </si>
  <si>
    <t>BOVIU389</t>
  </si>
  <si>
    <t>EGYFH038</t>
  </si>
  <si>
    <t>IOSSO326</t>
  </si>
  <si>
    <t>JACIM924</t>
  </si>
  <si>
    <t>VEDYI674</t>
  </si>
  <si>
    <t>IEBXH936</t>
  </si>
  <si>
    <t>PTNKC925</t>
  </si>
  <si>
    <t>KYDXL935</t>
  </si>
  <si>
    <t>PIMVN715</t>
  </si>
  <si>
    <t>GOUOF785</t>
  </si>
  <si>
    <t>GQOUP534</t>
  </si>
  <si>
    <t>MMHHC347</t>
  </si>
  <si>
    <t>VQVIS240</t>
  </si>
  <si>
    <t>HDBLI646</t>
  </si>
  <si>
    <t>TZJQT490</t>
  </si>
  <si>
    <t>IEGGD858</t>
  </si>
  <si>
    <t>RBXIR480</t>
  </si>
  <si>
    <t>NFLJR990</t>
  </si>
  <si>
    <t>FVLGG345</t>
  </si>
  <si>
    <t>KLCQU151</t>
  </si>
  <si>
    <t>EJMKZ012</t>
  </si>
  <si>
    <t>TTKKY674</t>
  </si>
  <si>
    <t>NEYAE565</t>
  </si>
  <si>
    <t>UJBHG100</t>
  </si>
  <si>
    <t>DHBTY221</t>
  </si>
  <si>
    <t>RMGFC991</t>
  </si>
  <si>
    <t>YOWRC851</t>
  </si>
  <si>
    <t>YKKBN126</t>
  </si>
  <si>
    <t>YMARB668</t>
  </si>
  <si>
    <t>ZLDMD722</t>
  </si>
  <si>
    <t>UBFUL455</t>
  </si>
  <si>
    <t>PWNWP932</t>
  </si>
  <si>
    <t>PKTXX788</t>
  </si>
  <si>
    <t>QBSQA163</t>
  </si>
  <si>
    <t>UYKWD395</t>
  </si>
  <si>
    <t>VFFFI920</t>
  </si>
  <si>
    <t>USETY757</t>
  </si>
  <si>
    <t>SMPPV971</t>
  </si>
  <si>
    <t>JJKCE344</t>
  </si>
  <si>
    <t>JQHKP483</t>
  </si>
  <si>
    <t>QQXJM516</t>
  </si>
  <si>
    <t>YGOSP005</t>
  </si>
  <si>
    <t>TVPIN002</t>
  </si>
  <si>
    <t>KGNCA896</t>
  </si>
  <si>
    <t>LQHTZ771</t>
  </si>
  <si>
    <t>SFYXJ970</t>
  </si>
  <si>
    <t>AYZTL391</t>
  </si>
  <si>
    <t>ALDCJ504</t>
  </si>
  <si>
    <t>XGHDE064</t>
  </si>
  <si>
    <t>FOPWQ678</t>
  </si>
  <si>
    <t>GDVFK555</t>
  </si>
  <si>
    <t>HBLGZ660</t>
  </si>
  <si>
    <t>INBWM285</t>
  </si>
  <si>
    <t>EYSMM151</t>
  </si>
  <si>
    <t>UXWYV589</t>
  </si>
  <si>
    <t>SFNVR683</t>
  </si>
  <si>
    <t>OAAFN516</t>
  </si>
  <si>
    <t>JSCFY345</t>
  </si>
  <si>
    <t>QKDGB784</t>
  </si>
  <si>
    <t>KCHOU287</t>
  </si>
  <si>
    <t>VNGAJ106</t>
  </si>
  <si>
    <t>DSNDT618</t>
  </si>
  <si>
    <t>FCZGV753</t>
  </si>
  <si>
    <t>PXBHX507</t>
  </si>
  <si>
    <t>JNHEP291</t>
  </si>
  <si>
    <t>ATIDW415</t>
  </si>
  <si>
    <t>WRNVS238</t>
  </si>
  <si>
    <t>PFOMN980</t>
  </si>
  <si>
    <t>PZWWM566</t>
  </si>
  <si>
    <t>QRYZE299</t>
  </si>
  <si>
    <t>GSFAO265</t>
  </si>
  <si>
    <t>XMCLO271</t>
  </si>
  <si>
    <t>TICRG753</t>
  </si>
  <si>
    <t>HDIPI156</t>
  </si>
  <si>
    <t>TELUJ520</t>
  </si>
  <si>
    <t>JSRJV069</t>
  </si>
  <si>
    <t>SZMCX684</t>
  </si>
  <si>
    <t>MGLHZ725</t>
  </si>
  <si>
    <t>HIRDP415</t>
  </si>
  <si>
    <t>KKPST594</t>
  </si>
  <si>
    <t>MUANJ436</t>
  </si>
  <si>
    <t>THILU070</t>
  </si>
  <si>
    <t>ZWLQX145</t>
  </si>
  <si>
    <t>FUYSN220</t>
  </si>
  <si>
    <t>XRLCI973</t>
  </si>
  <si>
    <t>SNGGI477</t>
  </si>
  <si>
    <t>TOQEP520</t>
  </si>
  <si>
    <t>KNLEK806</t>
  </si>
  <si>
    <t>MSJZL467</t>
  </si>
  <si>
    <t>RWAAC859</t>
  </si>
  <si>
    <t>PBUSP405</t>
  </si>
  <si>
    <t>RVKKJ559</t>
  </si>
  <si>
    <t>ICHHW652</t>
  </si>
  <si>
    <t>OQUEX618</t>
  </si>
  <si>
    <t>MHFXK165</t>
  </si>
  <si>
    <t>JGZCT904</t>
  </si>
  <si>
    <t>DADDV778</t>
  </si>
  <si>
    <t>KSFAF369</t>
  </si>
  <si>
    <t>LINNV430</t>
  </si>
  <si>
    <t>EGMIV831</t>
  </si>
  <si>
    <t>ITIWE433</t>
  </si>
  <si>
    <t>HHVAM674</t>
  </si>
  <si>
    <t>DISTN462</t>
  </si>
  <si>
    <t>GUISI205</t>
  </si>
  <si>
    <t>AKMKT444</t>
  </si>
  <si>
    <t>QICOZ415</t>
  </si>
  <si>
    <t>CPPQZ624</t>
  </si>
  <si>
    <t>OQKDN513</t>
  </si>
  <si>
    <t>CZQCE560</t>
  </si>
  <si>
    <t>BUCEQ181</t>
  </si>
  <si>
    <t>LQFRC033</t>
  </si>
  <si>
    <t>ZZPQV582</t>
  </si>
  <si>
    <t>PXKKL584</t>
  </si>
  <si>
    <t>EKKIM876</t>
  </si>
  <si>
    <t>DGSYQ148</t>
  </si>
  <si>
    <t>UMKTB834</t>
  </si>
  <si>
    <t>NNGNZ263</t>
  </si>
  <si>
    <t>ULWCM384</t>
  </si>
  <si>
    <t>YSAPZ145</t>
  </si>
  <si>
    <t>MVFEP234</t>
  </si>
  <si>
    <t>NTMAS076</t>
  </si>
  <si>
    <t>IPLZQ058</t>
  </si>
  <si>
    <t>YRQNX002</t>
  </si>
  <si>
    <t>RCUYF467</t>
  </si>
  <si>
    <t>YMOGY992</t>
  </si>
  <si>
    <t>GPRRY188</t>
  </si>
  <si>
    <t>WAGFF004</t>
  </si>
  <si>
    <t>OLCPI268</t>
  </si>
  <si>
    <t>WAIUD477</t>
  </si>
  <si>
    <t>IAIOW301</t>
  </si>
  <si>
    <t>OWKRP825</t>
  </si>
  <si>
    <t>WXLZO926</t>
  </si>
  <si>
    <t>SFCNH265</t>
  </si>
  <si>
    <t>YOMHZ909</t>
  </si>
  <si>
    <t>ERXDA073</t>
  </si>
  <si>
    <t>MRHCP062</t>
  </si>
  <si>
    <t>EKSRY956</t>
  </si>
  <si>
    <t>SZLTP487</t>
  </si>
  <si>
    <t>GVKFT024</t>
  </si>
  <si>
    <t>TXIFX516</t>
  </si>
  <si>
    <t>XWNHQ351</t>
  </si>
  <si>
    <t>IQIKW240</t>
  </si>
  <si>
    <t>VYUKQ976</t>
  </si>
  <si>
    <t>YAFHS464</t>
  </si>
  <si>
    <t>GVRFK909</t>
  </si>
  <si>
    <t>WXDVJ468</t>
  </si>
  <si>
    <t>YUVBT903</t>
  </si>
  <si>
    <t>IHGJB494</t>
  </si>
  <si>
    <t>ACDMF101</t>
  </si>
  <si>
    <t>IZOHO374</t>
  </si>
  <si>
    <t>GQCYX781</t>
  </si>
  <si>
    <t>CFHEZ921</t>
  </si>
  <si>
    <t>FWINY235</t>
  </si>
  <si>
    <t>UBKCW126</t>
  </si>
  <si>
    <t>TIZJQ306</t>
  </si>
  <si>
    <t>VBLGV698</t>
  </si>
  <si>
    <t>ADLER875</t>
  </si>
  <si>
    <t>VNSDX088</t>
  </si>
  <si>
    <t>CCFLW070</t>
  </si>
  <si>
    <t>DRGYS813</t>
  </si>
  <si>
    <t>FCYKZ583</t>
  </si>
  <si>
    <t>JHNLG723</t>
  </si>
  <si>
    <t>ZBGIE949</t>
  </si>
  <si>
    <t>UKGJY948</t>
  </si>
  <si>
    <t>XKHYH141</t>
  </si>
  <si>
    <t>FIUAG396</t>
  </si>
  <si>
    <t>UMCNB407</t>
  </si>
  <si>
    <t>QSDJL761</t>
  </si>
  <si>
    <t>WVDWL737</t>
  </si>
  <si>
    <t>YTTAQ900</t>
  </si>
  <si>
    <t>AVUVM258</t>
  </si>
  <si>
    <t>WGFZY391</t>
  </si>
  <si>
    <t>SHOVA695</t>
  </si>
  <si>
    <t>OUXJC375</t>
  </si>
  <si>
    <t>SNXGR641</t>
  </si>
  <si>
    <t>XIEWO391</t>
  </si>
  <si>
    <t>CXCMI742</t>
  </si>
  <si>
    <t>SBIHL559</t>
  </si>
  <si>
    <t>UBLND282</t>
  </si>
  <si>
    <t>ROXTK731</t>
  </si>
  <si>
    <t>KSULN264</t>
  </si>
  <si>
    <t>QLOQI191</t>
  </si>
  <si>
    <t>JVVVG595</t>
  </si>
  <si>
    <t>CYFXC925</t>
  </si>
  <si>
    <t>ZDGGR542</t>
  </si>
  <si>
    <t>CJKLC154</t>
  </si>
  <si>
    <t>REAMI346</t>
  </si>
  <si>
    <t>FZYHE293</t>
  </si>
  <si>
    <t>RLZBR544</t>
  </si>
  <si>
    <t>OXHHP087</t>
  </si>
  <si>
    <t>ZBOIT251</t>
  </si>
  <si>
    <t>DFYAX776</t>
  </si>
  <si>
    <t>MRHCV388</t>
  </si>
  <si>
    <t>EPKWC871</t>
  </si>
  <si>
    <t>JQLLZ435</t>
  </si>
  <si>
    <t>MABNL298</t>
  </si>
  <si>
    <t>SXWZU923</t>
  </si>
  <si>
    <t>MXDIU505</t>
  </si>
  <si>
    <t>IAYUZ841</t>
  </si>
  <si>
    <t>MVTIS736</t>
  </si>
  <si>
    <t>RJFTK460</t>
  </si>
  <si>
    <t>BHRFO853</t>
  </si>
  <si>
    <t>OXVNT219</t>
  </si>
  <si>
    <t>RLFQQ803</t>
  </si>
  <si>
    <t>TITWY457</t>
  </si>
  <si>
    <t>CXURX432</t>
  </si>
  <si>
    <t>SRMUG693</t>
  </si>
  <si>
    <t>BGGNR973</t>
  </si>
  <si>
    <t>DQIEU099</t>
  </si>
  <si>
    <t>TVKKW864</t>
  </si>
  <si>
    <t>CASWZ949</t>
  </si>
  <si>
    <t>GZHLO126</t>
  </si>
  <si>
    <t>TOBKL270</t>
  </si>
  <si>
    <t>NXHCU156</t>
  </si>
  <si>
    <t>MFVSA799</t>
  </si>
  <si>
    <t>QPAUT941</t>
  </si>
  <si>
    <t>WQOEK465</t>
  </si>
  <si>
    <t>IZGDJ190</t>
  </si>
  <si>
    <t>XZIXK132</t>
  </si>
  <si>
    <t>KXOYC999</t>
  </si>
  <si>
    <t>SGCWQ644</t>
  </si>
  <si>
    <t>JNUMB465</t>
  </si>
  <si>
    <t>QXXHQ023</t>
  </si>
  <si>
    <t>WNOUN848</t>
  </si>
  <si>
    <t>RJNUX688</t>
  </si>
  <si>
    <t>QNRPW833</t>
  </si>
  <si>
    <t>GMJJX699</t>
  </si>
  <si>
    <t>UOIPB247</t>
  </si>
  <si>
    <t>AAGIN644</t>
  </si>
  <si>
    <t>LVUNT083</t>
  </si>
  <si>
    <t>UWTFZ545</t>
  </si>
  <si>
    <t>CORFW191</t>
  </si>
  <si>
    <t>DFKOB146</t>
  </si>
  <si>
    <t>NBELC966</t>
  </si>
  <si>
    <t>NYLSA567</t>
  </si>
  <si>
    <t>RJTZK817</t>
  </si>
  <si>
    <t>XZXDA252</t>
  </si>
  <si>
    <t>YYHUW265</t>
  </si>
  <si>
    <t>EFYAF837</t>
  </si>
  <si>
    <t>WJKLX816</t>
  </si>
  <si>
    <t>QQAKT194</t>
  </si>
  <si>
    <t>TTHOA129</t>
  </si>
  <si>
    <t>WIUYW419</t>
  </si>
  <si>
    <t>ATMBI289</t>
  </si>
  <si>
    <t>AHVLY731</t>
  </si>
  <si>
    <t>ESMTH011</t>
  </si>
  <si>
    <t>JYCXD277</t>
  </si>
  <si>
    <t>OUUFW128</t>
  </si>
  <si>
    <t>ZHWMA613</t>
  </si>
  <si>
    <t>SAYWC512</t>
  </si>
  <si>
    <t>MYMVQ237</t>
  </si>
  <si>
    <t>NLDLP691</t>
  </si>
  <si>
    <t>AIOCV053</t>
  </si>
  <si>
    <t>DQOTK104</t>
  </si>
  <si>
    <t>CJMTG449</t>
  </si>
  <si>
    <t>ELBCP735</t>
  </si>
  <si>
    <t>BRICK300</t>
  </si>
  <si>
    <t>MESAC365</t>
  </si>
  <si>
    <t>DODSK789</t>
  </si>
  <si>
    <t>HALPV291</t>
  </si>
  <si>
    <t>TPNAK785</t>
  </si>
  <si>
    <t>BLFHU823</t>
  </si>
  <si>
    <t>DEMFS927</t>
  </si>
  <si>
    <t>OGTPF392</t>
  </si>
  <si>
    <t>TKJWY232</t>
  </si>
  <si>
    <t>NOQOI447</t>
  </si>
  <si>
    <t>NAUEC412</t>
  </si>
  <si>
    <t>OQOUY965</t>
  </si>
  <si>
    <t>UCUSL986</t>
  </si>
  <si>
    <t>YWQQQ065</t>
  </si>
  <si>
    <t>DKNDT780</t>
  </si>
  <si>
    <t>ROIZZ460</t>
  </si>
  <si>
    <t>CBSXP220</t>
  </si>
  <si>
    <t>CRPZP936</t>
  </si>
  <si>
    <t>NFUTD512</t>
  </si>
  <si>
    <t>SZGIA139</t>
  </si>
  <si>
    <t>JOUJU466</t>
  </si>
  <si>
    <t>GCNLF751</t>
  </si>
  <si>
    <t>JIQBX523</t>
  </si>
  <si>
    <t>CRZXQ148</t>
  </si>
  <si>
    <t>DWYUU328</t>
  </si>
  <si>
    <t>LMODL804</t>
  </si>
  <si>
    <t>TQYRW639</t>
  </si>
  <si>
    <t>FJZIA235</t>
  </si>
  <si>
    <t>RBFLJ076</t>
  </si>
  <si>
    <t>FVYKO550</t>
  </si>
  <si>
    <t>BAZPL108</t>
  </si>
  <si>
    <t>JUEME099</t>
  </si>
  <si>
    <t>PGATX805</t>
  </si>
  <si>
    <t>XFXMU819</t>
  </si>
  <si>
    <t>IURER909</t>
  </si>
  <si>
    <t>TSGHS017</t>
  </si>
  <si>
    <t>QJGMZ119</t>
  </si>
  <si>
    <t>NTULR678</t>
  </si>
  <si>
    <t>PFVPA459</t>
  </si>
  <si>
    <t>UHGGF290</t>
  </si>
  <si>
    <t>CDTLL528</t>
  </si>
  <si>
    <t>USAIZ221</t>
  </si>
  <si>
    <t>VKSKS700</t>
  </si>
  <si>
    <t>IQZXR021</t>
  </si>
  <si>
    <t>TGTVI776</t>
  </si>
  <si>
    <t>KJMWS217</t>
  </si>
  <si>
    <t>UZJBN251</t>
  </si>
  <si>
    <t>JJQHK326</t>
  </si>
  <si>
    <t>YKFSZ454</t>
  </si>
  <si>
    <t>QXRQM793</t>
  </si>
  <si>
    <t>MGGIZ639</t>
  </si>
  <si>
    <t>UPRZS896</t>
  </si>
  <si>
    <t>JMJVE294</t>
  </si>
  <si>
    <t>IECWZ600</t>
  </si>
  <si>
    <t>TJOQI204</t>
  </si>
  <si>
    <t>EUVLH642</t>
  </si>
  <si>
    <t>JETUP671</t>
  </si>
  <si>
    <t>GNPXL798</t>
  </si>
  <si>
    <t>RVPJA891</t>
  </si>
  <si>
    <t>MRUSL435</t>
  </si>
  <si>
    <t>EYTEC329</t>
  </si>
  <si>
    <t>YOYKY514</t>
  </si>
  <si>
    <t>BMGLA260</t>
  </si>
  <si>
    <t>XAXRG771</t>
  </si>
  <si>
    <t>JUYSG925</t>
  </si>
  <si>
    <t>ZPXYR466</t>
  </si>
  <si>
    <t>RLSYF704</t>
  </si>
  <si>
    <t>XEPGL257</t>
  </si>
  <si>
    <t>NNMJZ088</t>
  </si>
  <si>
    <t>DISLO682</t>
  </si>
  <si>
    <t>GTJHZ328</t>
  </si>
  <si>
    <t>HYLPU031</t>
  </si>
  <si>
    <t>EFXUF094</t>
  </si>
  <si>
    <t>SYQWR833</t>
  </si>
  <si>
    <t>XNRIX567</t>
  </si>
  <si>
    <t>HYHUB634</t>
  </si>
  <si>
    <t>LHOZW943</t>
  </si>
  <si>
    <t>QGVYI659</t>
  </si>
  <si>
    <t>OOBLV398</t>
  </si>
  <si>
    <t>QZWWV627</t>
  </si>
  <si>
    <t>ZXTEB808</t>
  </si>
  <si>
    <t>QYUVU090</t>
  </si>
  <si>
    <t>EONFL103</t>
  </si>
  <si>
    <t>MHFDS221</t>
  </si>
  <si>
    <t>ZQRGK689</t>
  </si>
  <si>
    <t>AVTFX703</t>
  </si>
  <si>
    <t>HLWVM236</t>
  </si>
  <si>
    <t>FLKDL727</t>
  </si>
  <si>
    <t>QGZOT453</t>
  </si>
  <si>
    <t>LDCGO516</t>
  </si>
  <si>
    <t>JHYJH196</t>
  </si>
  <si>
    <t>BSZYJ139</t>
  </si>
  <si>
    <t>EILJB603</t>
  </si>
  <si>
    <t>SPKXM631</t>
  </si>
  <si>
    <t>JHGZK471</t>
  </si>
  <si>
    <t>XOJVY555</t>
  </si>
  <si>
    <t>NFCGY425</t>
  </si>
  <si>
    <t>SIEPE881</t>
  </si>
  <si>
    <t>FNKIZ168</t>
  </si>
  <si>
    <t>BCTTM728</t>
  </si>
  <si>
    <t>RQECK962</t>
  </si>
  <si>
    <t>TNBVA901</t>
  </si>
  <si>
    <t>DPCTC973</t>
  </si>
  <si>
    <t>LPEHU230</t>
  </si>
  <si>
    <t>ORRCS821</t>
  </si>
  <si>
    <t>LSCKC526</t>
  </si>
  <si>
    <t>UUAYL326</t>
  </si>
  <si>
    <t>NHWLT352</t>
  </si>
  <si>
    <t>PKUVN359</t>
  </si>
  <si>
    <t>IIVUR490</t>
  </si>
  <si>
    <t>ZRSXY237</t>
  </si>
  <si>
    <t>DSOPO369</t>
  </si>
  <si>
    <t>TQCDD249</t>
  </si>
  <si>
    <t>CIVXB799</t>
  </si>
  <si>
    <t>PLAEZ810</t>
  </si>
  <si>
    <t>QEWKW893</t>
  </si>
  <si>
    <t>ZUXCO869</t>
  </si>
  <si>
    <t>GQOUL736</t>
  </si>
  <si>
    <t>LKDZU416</t>
  </si>
  <si>
    <t>FURDL120</t>
  </si>
  <si>
    <t>EKYZE441</t>
  </si>
  <si>
    <t>EALJO658</t>
  </si>
  <si>
    <t>OJRBO291</t>
  </si>
  <si>
    <t>WKEWE932</t>
  </si>
  <si>
    <t>XBVBH959</t>
  </si>
  <si>
    <t>PADSF860</t>
  </si>
  <si>
    <t>YNTYZ363</t>
  </si>
  <si>
    <t>JGWUF955</t>
  </si>
  <si>
    <t>AJVWS553</t>
  </si>
  <si>
    <t>TSUAC691</t>
  </si>
  <si>
    <t>MONYQ657</t>
  </si>
  <si>
    <t>TFIZP919</t>
  </si>
  <si>
    <t>IUITK321</t>
  </si>
  <si>
    <t>WWGDQ377</t>
  </si>
  <si>
    <t>WVNYO346</t>
  </si>
  <si>
    <t>RJTFE152</t>
  </si>
  <si>
    <t>QZTMS464</t>
  </si>
  <si>
    <t>SIFQR280</t>
  </si>
  <si>
    <t>DSHQH303</t>
  </si>
  <si>
    <t>ULFFK642</t>
  </si>
  <si>
    <t>SVSNS271</t>
  </si>
  <si>
    <t>HRGLG135</t>
  </si>
  <si>
    <t>JUIRA674</t>
  </si>
  <si>
    <t>LYMFS351</t>
  </si>
  <si>
    <t>DYBVE492</t>
  </si>
  <si>
    <t>SVNXK824</t>
  </si>
  <si>
    <t>CQJKQ566</t>
  </si>
  <si>
    <t>TZKVV014</t>
  </si>
  <si>
    <t>OROHG900</t>
  </si>
  <si>
    <t>SWUNJ016</t>
  </si>
  <si>
    <t>VGIBN794</t>
  </si>
  <si>
    <t>FVZAX328</t>
  </si>
  <si>
    <t>FEDIQ240</t>
  </si>
  <si>
    <t>SMRRR352</t>
  </si>
  <si>
    <t>JVPTY742</t>
  </si>
  <si>
    <t>JCSDX534</t>
  </si>
  <si>
    <t>FQCLS078</t>
  </si>
  <si>
    <t>KOEVO656</t>
  </si>
  <si>
    <t>URRCR802</t>
  </si>
  <si>
    <t>WSKJX024</t>
  </si>
  <si>
    <t>JCXEO477</t>
  </si>
  <si>
    <t>WNGPC995</t>
  </si>
  <si>
    <t>RGZXG313</t>
  </si>
  <si>
    <t>EKRPL661</t>
  </si>
  <si>
    <t>OFFCA788</t>
  </si>
  <si>
    <t>TGNSK482</t>
  </si>
  <si>
    <t>RWNLQ765</t>
  </si>
  <si>
    <t>MCBMA425</t>
  </si>
  <si>
    <t>CPJZW436</t>
  </si>
  <si>
    <t>ZFTOP521</t>
  </si>
  <si>
    <t>ODGIF253</t>
  </si>
  <si>
    <t>ZMIEI393</t>
  </si>
  <si>
    <t>WJHOF596</t>
  </si>
  <si>
    <t>PWXTC497</t>
  </si>
  <si>
    <t>OEHBB964</t>
  </si>
  <si>
    <t>OENMM482</t>
  </si>
  <si>
    <t>PWHLR636</t>
  </si>
  <si>
    <t>QFQNM599</t>
  </si>
  <si>
    <t>FBGQT890</t>
  </si>
  <si>
    <t>TZUYN962</t>
  </si>
  <si>
    <t>UAXVW706</t>
  </si>
  <si>
    <t>QTWRY658</t>
  </si>
  <si>
    <t>TUACG813</t>
  </si>
  <si>
    <t>UCEMT890</t>
  </si>
  <si>
    <t>ZIKUW936</t>
  </si>
  <si>
    <t>FHOLZ380</t>
  </si>
  <si>
    <t>XUCNJ316</t>
  </si>
  <si>
    <t>QAKSU146</t>
  </si>
  <si>
    <t>WHEXW864</t>
  </si>
  <si>
    <t>SUQWM907</t>
  </si>
  <si>
    <t>ICRZS007</t>
  </si>
  <si>
    <t>BMALT668</t>
  </si>
  <si>
    <t>EZKUJ739</t>
  </si>
  <si>
    <t>LGKPV470</t>
  </si>
  <si>
    <t>HMUTP717</t>
  </si>
  <si>
    <t>FLHHA902</t>
  </si>
  <si>
    <t>PRKBD095</t>
  </si>
  <si>
    <t>GLZQH903</t>
  </si>
  <si>
    <t>MFTZD280</t>
  </si>
  <si>
    <t>UICIR908</t>
  </si>
  <si>
    <t>OPAXT050</t>
  </si>
  <si>
    <t>LUUAB532</t>
  </si>
  <si>
    <t>OMWFB516</t>
  </si>
  <si>
    <t>BTGEU819</t>
  </si>
  <si>
    <t>ENDDU763</t>
  </si>
  <si>
    <t>QCPMV336</t>
  </si>
  <si>
    <t>UZXAW127</t>
  </si>
  <si>
    <t>CFCMY210</t>
  </si>
  <si>
    <t>POXZP734</t>
  </si>
  <si>
    <t>LAMJT496</t>
  </si>
  <si>
    <t>EYXOV590</t>
  </si>
  <si>
    <t>LBNXT214</t>
  </si>
  <si>
    <t>SKKLG660</t>
  </si>
  <si>
    <t>HXLJE621</t>
  </si>
  <si>
    <t>HYKMF754</t>
  </si>
  <si>
    <t>WHCXL388</t>
  </si>
  <si>
    <t>TOTDA061</t>
  </si>
  <si>
    <t>IBFPT804</t>
  </si>
  <si>
    <t>OJBEZ718</t>
  </si>
  <si>
    <t>POKFI611</t>
  </si>
  <si>
    <t>TBULR028</t>
  </si>
  <si>
    <t>LWHMH322</t>
  </si>
  <si>
    <t>LIMIP750</t>
  </si>
  <si>
    <t>BLNKX189</t>
  </si>
  <si>
    <t>RXFKP750</t>
  </si>
  <si>
    <t>GTXSY819</t>
  </si>
  <si>
    <t>ZUQOP294</t>
  </si>
  <si>
    <t>PIGXC972</t>
  </si>
  <si>
    <t>MFTMX622</t>
  </si>
  <si>
    <t>QALXY843</t>
  </si>
  <si>
    <t>DDOSG151</t>
  </si>
  <si>
    <t>VARBR822</t>
  </si>
  <si>
    <t>XJULK368</t>
  </si>
  <si>
    <t>XEJHU965</t>
  </si>
  <si>
    <t>GQEMO540</t>
  </si>
  <si>
    <t>GLRKB877</t>
  </si>
  <si>
    <t>PQIHQ825</t>
  </si>
  <si>
    <t>TAASA894</t>
  </si>
  <si>
    <t>JMEFC890</t>
  </si>
  <si>
    <t>AKPTX689</t>
  </si>
  <si>
    <t>LXZYA607</t>
  </si>
  <si>
    <t>CILYA739</t>
  </si>
  <si>
    <t>PMLNA609</t>
  </si>
  <si>
    <t>XZYQY132</t>
  </si>
  <si>
    <t>DGPXY904</t>
  </si>
  <si>
    <t>RYDJM336</t>
  </si>
  <si>
    <t>UGKAK583</t>
  </si>
  <si>
    <t>WWRGC016</t>
  </si>
  <si>
    <t>TYCAC438</t>
  </si>
  <si>
    <t>RJTLU681</t>
  </si>
  <si>
    <t>SWCIR604</t>
  </si>
  <si>
    <t>LNBTG154</t>
  </si>
  <si>
    <t>FJDIZ908</t>
  </si>
  <si>
    <t>LZHAF913</t>
  </si>
  <si>
    <t>QBGLD433</t>
  </si>
  <si>
    <t>QVMQD615</t>
  </si>
  <si>
    <t>HQWZQ565</t>
  </si>
  <si>
    <t>WWOEP382</t>
  </si>
  <si>
    <t>PAYRP633</t>
  </si>
  <si>
    <t>WWVNG117</t>
  </si>
  <si>
    <t>UISKE667</t>
  </si>
  <si>
    <t>WTUJU128</t>
  </si>
  <si>
    <t>ZTLYW029</t>
  </si>
  <si>
    <t>OIYMR777</t>
  </si>
  <si>
    <t>ECDMY367</t>
  </si>
  <si>
    <t>OBZYP189</t>
  </si>
  <si>
    <t>XMFLT123</t>
  </si>
  <si>
    <t>HOKTO272</t>
  </si>
  <si>
    <t>SKWLK283</t>
  </si>
  <si>
    <t>LWERY396</t>
  </si>
  <si>
    <t>EBNLL641</t>
  </si>
  <si>
    <t>YPMXJ580</t>
  </si>
  <si>
    <t>ABOJI528</t>
  </si>
  <si>
    <t>GDOFJ743</t>
  </si>
  <si>
    <t>WCOQM992</t>
  </si>
  <si>
    <t>FOKJN828</t>
  </si>
  <si>
    <t>JZGZM198</t>
  </si>
  <si>
    <t>DESLX403</t>
  </si>
  <si>
    <t>QVNXW035</t>
  </si>
  <si>
    <t>ZGCIC855</t>
  </si>
  <si>
    <t>DWXVS867</t>
  </si>
  <si>
    <t>FNBCB399</t>
  </si>
  <si>
    <t>LSQBZ026</t>
  </si>
  <si>
    <t>ZHPXF549</t>
  </si>
  <si>
    <t>AJGOU308</t>
  </si>
  <si>
    <t>YLLTD572</t>
  </si>
  <si>
    <t>QTVJS012</t>
  </si>
  <si>
    <t>DKZOP557</t>
  </si>
  <si>
    <t>GJVFO664</t>
  </si>
  <si>
    <t>SIWXE396</t>
  </si>
  <si>
    <t>QDCQP088</t>
  </si>
  <si>
    <t>MYUFG599</t>
  </si>
  <si>
    <t>VAMGL196</t>
  </si>
  <si>
    <t>XKOHF218</t>
  </si>
  <si>
    <t>FWWKU744</t>
  </si>
  <si>
    <t>PEKIK721</t>
  </si>
  <si>
    <t>VOUGG003</t>
  </si>
  <si>
    <t>GZDAK943</t>
  </si>
  <si>
    <t>IURSU195</t>
  </si>
  <si>
    <t>KCMTQ006</t>
  </si>
  <si>
    <t>ZQZJR354</t>
  </si>
  <si>
    <t>ANJXW186</t>
  </si>
  <si>
    <t>UUXAQ080</t>
  </si>
  <si>
    <t>GMVWO237</t>
  </si>
  <si>
    <t>ZOSLW286</t>
  </si>
  <si>
    <t>IROTI885</t>
  </si>
  <si>
    <t>KWCIN839</t>
  </si>
  <si>
    <t>BDFCL864</t>
  </si>
  <si>
    <t>CYWRN222</t>
  </si>
  <si>
    <t>LXPNS293</t>
  </si>
  <si>
    <t>CFUEQ576</t>
  </si>
  <si>
    <t>XNQDT138</t>
  </si>
  <si>
    <t>UQEUN515</t>
  </si>
  <si>
    <t>HKREU588</t>
  </si>
  <si>
    <t>YZJAT122</t>
  </si>
  <si>
    <t>IXHHB027</t>
  </si>
  <si>
    <t>PSJQM360</t>
  </si>
  <si>
    <t>GDGTH925</t>
  </si>
  <si>
    <t>JBQGX835</t>
  </si>
  <si>
    <t>NLPXO352</t>
  </si>
  <si>
    <t>CEYNZ979</t>
  </si>
  <si>
    <t>EYRZO846</t>
  </si>
  <si>
    <t>PGOBU846</t>
  </si>
  <si>
    <t>ULWVN765</t>
  </si>
  <si>
    <t>OZCPZ929</t>
  </si>
  <si>
    <t>DDEUU081</t>
  </si>
  <si>
    <t>TJXGG896</t>
  </si>
  <si>
    <t>YTXCR157</t>
  </si>
  <si>
    <t>KEFPK052</t>
  </si>
  <si>
    <t>CYYEI328</t>
  </si>
  <si>
    <t>XOYVE467</t>
  </si>
  <si>
    <t>HGKRU036</t>
  </si>
  <si>
    <t>ZNURP586</t>
  </si>
  <si>
    <t>NTBYG367</t>
  </si>
  <si>
    <t>OTIML470</t>
  </si>
  <si>
    <t>KZPTS826</t>
  </si>
  <si>
    <t>PPXAY009</t>
  </si>
  <si>
    <t>VLKKY906</t>
  </si>
  <si>
    <t>TIQTW725</t>
  </si>
  <si>
    <t>PIUXK896</t>
  </si>
  <si>
    <t>CHABB965</t>
  </si>
  <si>
    <t>AJJXH748</t>
  </si>
  <si>
    <t>TSEIF261</t>
  </si>
  <si>
    <t>LJWXO987</t>
  </si>
  <si>
    <t>NYSDV793</t>
  </si>
  <si>
    <t>PCNCQ596</t>
  </si>
  <si>
    <t>FBAJW491</t>
  </si>
  <si>
    <t>JZNUM670</t>
  </si>
  <si>
    <t>VZEPX988</t>
  </si>
  <si>
    <t>IGYHP956</t>
  </si>
  <si>
    <t>OVGGC199</t>
  </si>
  <si>
    <t>LQFUX426</t>
  </si>
  <si>
    <t>AFEUD360</t>
  </si>
  <si>
    <t>MPDXO314</t>
  </si>
  <si>
    <t>ZAGHP041</t>
  </si>
  <si>
    <t>HDNSO250</t>
  </si>
  <si>
    <t>SHLJG121</t>
  </si>
  <si>
    <t>ZVRQI834</t>
  </si>
  <si>
    <t>MWMRL844</t>
  </si>
  <si>
    <t>DGHXT934</t>
  </si>
  <si>
    <t>OWQXB880</t>
  </si>
  <si>
    <t>CHBVB524</t>
  </si>
  <si>
    <t>NZTUE463</t>
  </si>
  <si>
    <t>UUXOA188</t>
  </si>
  <si>
    <t>QXRKB943</t>
  </si>
  <si>
    <t>ROAZJ677</t>
  </si>
  <si>
    <t>NIDMA535</t>
  </si>
  <si>
    <t>ELSJO056</t>
  </si>
  <si>
    <t>KHTEW310</t>
  </si>
  <si>
    <t>CHWVJ778</t>
  </si>
  <si>
    <t>ONQTL892</t>
  </si>
  <si>
    <t>TLWXU600</t>
  </si>
  <si>
    <t>ATLRB413</t>
  </si>
  <si>
    <t>YXXFV716</t>
  </si>
  <si>
    <t>NOCRY115</t>
  </si>
  <si>
    <t>RTQUU258</t>
  </si>
  <si>
    <t>HFPFC275</t>
  </si>
  <si>
    <t>AFUTM422</t>
  </si>
  <si>
    <t>PTFRI551</t>
  </si>
  <si>
    <t>AWZZB338</t>
  </si>
  <si>
    <t>GNVGJ042</t>
  </si>
  <si>
    <t>WIZEX088</t>
  </si>
  <si>
    <t>IVMBB524</t>
  </si>
  <si>
    <t>ESLZH011</t>
  </si>
  <si>
    <t>AAGZN621</t>
  </si>
  <si>
    <t>APXRT042</t>
  </si>
  <si>
    <t>HWMQN616</t>
  </si>
  <si>
    <t>TKAZF107</t>
  </si>
  <si>
    <t>PBRKE012</t>
  </si>
  <si>
    <t>QICPF524</t>
  </si>
  <si>
    <t>JPEWK164</t>
  </si>
  <si>
    <t>RUDVX633</t>
  </si>
  <si>
    <t>ZMDIS131</t>
  </si>
  <si>
    <t>NHDIU145</t>
  </si>
  <si>
    <t>BXYWO556</t>
  </si>
  <si>
    <t>OQWUH675</t>
  </si>
  <si>
    <t>FETSD241</t>
  </si>
  <si>
    <t>LGTCW816</t>
  </si>
  <si>
    <t>NRNZG719</t>
  </si>
  <si>
    <t>KKVQU036</t>
  </si>
  <si>
    <t>NHOMU487</t>
  </si>
  <si>
    <t>NYYSC495</t>
  </si>
  <si>
    <t>RMYMY393</t>
  </si>
  <si>
    <t>MHCDC139</t>
  </si>
  <si>
    <t>PWKXT626</t>
  </si>
  <si>
    <t>ZAPUF689</t>
  </si>
  <si>
    <t>BPHZI693</t>
  </si>
  <si>
    <t>DMVAY785</t>
  </si>
  <si>
    <t>TOLBE820</t>
  </si>
  <si>
    <t>HCPNM086</t>
  </si>
  <si>
    <t>QXLIZ465</t>
  </si>
  <si>
    <t>YJFGW187</t>
  </si>
  <si>
    <t>JPLMY797</t>
  </si>
  <si>
    <t>MXJFX750</t>
  </si>
  <si>
    <t>BPNMQ316</t>
  </si>
  <si>
    <t>IAKYA575</t>
  </si>
  <si>
    <t>XJAAF209</t>
  </si>
  <si>
    <t>UDFMS370</t>
  </si>
  <si>
    <t>TWBEU422</t>
  </si>
  <si>
    <t>QYWVH445</t>
  </si>
  <si>
    <t>ILEUQ564</t>
  </si>
  <si>
    <t>APJPK475</t>
  </si>
  <si>
    <t>TIGDT529</t>
  </si>
  <si>
    <t>QBMFY333</t>
  </si>
  <si>
    <t>ZEXVQ652</t>
  </si>
  <si>
    <t>BPASY757</t>
  </si>
  <si>
    <t>GYVIW841</t>
  </si>
  <si>
    <t>MXUOB840</t>
  </si>
  <si>
    <t>TMVFA513</t>
  </si>
  <si>
    <t>CQMBK783</t>
  </si>
  <si>
    <t>CQYHD986</t>
  </si>
  <si>
    <t>DFMVZ237</t>
  </si>
  <si>
    <t>FGBYC975</t>
  </si>
  <si>
    <t>NOLVO164</t>
  </si>
  <si>
    <t>CIJVC974</t>
  </si>
  <si>
    <t>IAKVV015</t>
  </si>
  <si>
    <t>AFGLH776</t>
  </si>
  <si>
    <t>TPOGC571</t>
  </si>
  <si>
    <t>BXVJI671</t>
  </si>
  <si>
    <t>NJBXD126</t>
  </si>
  <si>
    <t>AZVPL448</t>
  </si>
  <si>
    <t>OXQNV345</t>
  </si>
  <si>
    <t>OJKDC905</t>
  </si>
  <si>
    <t>XSCES231</t>
  </si>
  <si>
    <t>ZNVGM826</t>
  </si>
  <si>
    <t>ZJBUE172</t>
  </si>
  <si>
    <t>QPJUD134</t>
  </si>
  <si>
    <t>XLRHD658</t>
  </si>
  <si>
    <t>RLIHK926</t>
  </si>
  <si>
    <t>OIIMG565</t>
  </si>
  <si>
    <t>BWLIM275</t>
  </si>
  <si>
    <t>PIMZQ488</t>
  </si>
  <si>
    <t>DVUBO891</t>
  </si>
  <si>
    <t>IHJJI639</t>
  </si>
  <si>
    <t>PHGYR942</t>
  </si>
  <si>
    <t>HKGON806</t>
  </si>
  <si>
    <t>LYWKO314</t>
  </si>
  <si>
    <t>ONRZQ066</t>
  </si>
  <si>
    <t>JOGYP644</t>
  </si>
  <si>
    <t>NGFRR350</t>
  </si>
  <si>
    <t>HLGJH584</t>
  </si>
  <si>
    <t>HMITY946</t>
  </si>
  <si>
    <t>HKWJM849</t>
  </si>
  <si>
    <t>RCPAS323</t>
  </si>
  <si>
    <t>DDOWK789</t>
  </si>
  <si>
    <t>ATLFX326</t>
  </si>
  <si>
    <t>GEFVV131</t>
  </si>
  <si>
    <t>JDTDW522</t>
  </si>
  <si>
    <t>VYZAW487</t>
  </si>
  <si>
    <t>OZZWZ912</t>
  </si>
  <si>
    <t>EIJTV101</t>
  </si>
  <si>
    <t>QDIMX551</t>
  </si>
  <si>
    <t>YBNBL298</t>
  </si>
  <si>
    <t>BIPHF520</t>
  </si>
  <si>
    <t>WUFRK495</t>
  </si>
  <si>
    <t>QFMFV830</t>
  </si>
  <si>
    <t>DAEZY763</t>
  </si>
  <si>
    <t>VBDGR917</t>
  </si>
  <si>
    <t>YZQCO301</t>
  </si>
  <si>
    <t>HESKN724</t>
  </si>
  <si>
    <t>DSKVP962</t>
  </si>
  <si>
    <t>VFBBA628</t>
  </si>
  <si>
    <t>QCZME776</t>
  </si>
  <si>
    <t>ANZAE039</t>
  </si>
  <si>
    <t>EIFHC961</t>
  </si>
  <si>
    <t>QFQNC760</t>
  </si>
  <si>
    <t>UADKS911</t>
  </si>
  <si>
    <t>EAJVZ439</t>
  </si>
  <si>
    <t>VLOZL951</t>
  </si>
  <si>
    <t>ATPEL891</t>
  </si>
  <si>
    <t>URFJO620</t>
  </si>
  <si>
    <t>QPHQZ282</t>
  </si>
  <si>
    <t>FWHUU203</t>
  </si>
  <si>
    <t>GZGCB247</t>
  </si>
  <si>
    <t>ARNFH791</t>
  </si>
  <si>
    <t>JNHDK024</t>
  </si>
  <si>
    <t>DPKCF705</t>
  </si>
  <si>
    <t>WFEED418</t>
  </si>
  <si>
    <t>XENXC321</t>
  </si>
  <si>
    <t>XWLRY971</t>
  </si>
  <si>
    <t>MKGXY478</t>
  </si>
  <si>
    <t>PYYAS746</t>
  </si>
  <si>
    <t>XDMHZ297</t>
  </si>
  <si>
    <t>CNNFJ341</t>
  </si>
  <si>
    <t>DWADB953</t>
  </si>
  <si>
    <t>KOHXH943</t>
  </si>
  <si>
    <t>NNNGE787</t>
  </si>
  <si>
    <t>UCGEB363</t>
  </si>
  <si>
    <t>OYBDX721</t>
  </si>
  <si>
    <t>ZUBSK353</t>
  </si>
  <si>
    <t>PAIFP591</t>
  </si>
  <si>
    <t>YJIEP710</t>
  </si>
  <si>
    <t>WANHU318</t>
  </si>
  <si>
    <t>VIQRX547</t>
  </si>
  <si>
    <t>IRQWP763</t>
  </si>
  <si>
    <t>RSBDM241</t>
  </si>
  <si>
    <t>TDBNE695</t>
  </si>
  <si>
    <t>EHGZD317</t>
  </si>
  <si>
    <t>ILRMB075</t>
  </si>
  <si>
    <t>VZUHZ883</t>
  </si>
  <si>
    <t>ITNMT334</t>
  </si>
  <si>
    <t>HBAJK899</t>
  </si>
  <si>
    <t>XNMCX072</t>
  </si>
  <si>
    <t>RNYIV849</t>
  </si>
  <si>
    <t>IDUDX804</t>
  </si>
  <si>
    <t>HENXA387</t>
  </si>
  <si>
    <t>TXMMZ673</t>
  </si>
  <si>
    <t>BVKVV642</t>
  </si>
  <si>
    <t>SQNSZ952</t>
  </si>
  <si>
    <t>AJMGM712</t>
  </si>
  <si>
    <t>CTQXN831</t>
  </si>
  <si>
    <t>OFHNG821</t>
  </si>
  <si>
    <t>MDDLW982</t>
  </si>
  <si>
    <t>PQKCK030</t>
  </si>
  <si>
    <t>IWSXU617</t>
  </si>
  <si>
    <t>ASLML130</t>
  </si>
  <si>
    <t>URACX508</t>
  </si>
  <si>
    <t>HDTTX285</t>
  </si>
  <si>
    <t>TVDUM907</t>
  </si>
  <si>
    <t>IJYZH199</t>
  </si>
  <si>
    <t>NZNQZ845</t>
  </si>
  <si>
    <t>QZBQM890</t>
  </si>
  <si>
    <t>UCESD158</t>
  </si>
  <si>
    <t>CAAYW201</t>
  </si>
  <si>
    <t>PUSPQ812</t>
  </si>
  <si>
    <t>LUVNU742</t>
  </si>
  <si>
    <t>OHLSH131</t>
  </si>
  <si>
    <t>KJEZD671</t>
  </si>
  <si>
    <t>WMWUW459</t>
  </si>
  <si>
    <t>MBGQI926</t>
  </si>
  <si>
    <t>EXQBQ840</t>
  </si>
  <si>
    <t>ZGACD935</t>
  </si>
  <si>
    <t>EKJGM926</t>
  </si>
  <si>
    <t>UPVLT722</t>
  </si>
  <si>
    <t>XARUS608</t>
  </si>
  <si>
    <t>IFTGX633</t>
  </si>
  <si>
    <t>LYUHI269</t>
  </si>
  <si>
    <t>EDSMG394</t>
  </si>
  <si>
    <t>VPJWC678</t>
  </si>
  <si>
    <t>WHBEQ911</t>
  </si>
  <si>
    <t>ORSYC922</t>
  </si>
  <si>
    <t>ROMYB789</t>
  </si>
  <si>
    <t>VNXEV874</t>
  </si>
  <si>
    <t>EGKGR184</t>
  </si>
  <si>
    <t>CYRQL108</t>
  </si>
  <si>
    <t>RPMGM666</t>
  </si>
  <si>
    <t>SXEMG375</t>
  </si>
  <si>
    <t>XPLGR764</t>
  </si>
  <si>
    <t>QPVIB669</t>
  </si>
  <si>
    <t>IQCSE645</t>
  </si>
  <si>
    <t>JQRBD591</t>
  </si>
  <si>
    <t>RWJHH645</t>
  </si>
  <si>
    <t>LLNDT500</t>
  </si>
  <si>
    <t>ZMEHA722</t>
  </si>
  <si>
    <t>DRTGW180</t>
  </si>
  <si>
    <t>VFBFH300</t>
  </si>
  <si>
    <t>GNKCQ969</t>
  </si>
  <si>
    <t>AOOQZ019</t>
  </si>
  <si>
    <t>CDLXK272</t>
  </si>
  <si>
    <t>XSFAR056</t>
  </si>
  <si>
    <t>FEHSR387</t>
  </si>
  <si>
    <t>PBQJI125</t>
  </si>
  <si>
    <t>GTUUZ828</t>
  </si>
  <si>
    <t>SVKWJ988</t>
  </si>
  <si>
    <t>OROXS139</t>
  </si>
  <si>
    <t>GOAUK965</t>
  </si>
  <si>
    <t>JFNAQ297</t>
  </si>
  <si>
    <t>RUTMA147</t>
  </si>
  <si>
    <t>QALWX639</t>
  </si>
  <si>
    <t>VGEJT519</t>
  </si>
  <si>
    <t>FFFKB855</t>
  </si>
  <si>
    <t>NHNHX040</t>
  </si>
  <si>
    <t>SDGQE907</t>
  </si>
  <si>
    <t>SCSET309</t>
  </si>
  <si>
    <t>QRQWM198</t>
  </si>
  <si>
    <t>QJJCR975</t>
  </si>
  <si>
    <t>HQNKR106</t>
  </si>
  <si>
    <t>VDMRH647</t>
  </si>
  <si>
    <t>HJRHZ133</t>
  </si>
  <si>
    <t>DUUXT488</t>
  </si>
  <si>
    <t>ORTJS413</t>
  </si>
  <si>
    <t>GRNBH897</t>
  </si>
  <si>
    <t>OEQGI393</t>
  </si>
  <si>
    <t>OHMGQ994</t>
  </si>
  <si>
    <t>MGOTE228</t>
  </si>
  <si>
    <t>LFLIA985</t>
  </si>
  <si>
    <t>NAWJB102</t>
  </si>
  <si>
    <t>MCUVJ000</t>
  </si>
  <si>
    <t>BCCEC678</t>
  </si>
  <si>
    <t>NXUUT497</t>
  </si>
  <si>
    <t>OMPME045</t>
  </si>
  <si>
    <t>SDHBZ773</t>
  </si>
  <si>
    <t>EURAE052</t>
  </si>
  <si>
    <t>JMQVS429</t>
  </si>
  <si>
    <t>RYDZJ989</t>
  </si>
  <si>
    <t>OXDCT117</t>
  </si>
  <si>
    <t>DEBVL613</t>
  </si>
  <si>
    <t>DJHOI129</t>
  </si>
  <si>
    <t>MMWGP800</t>
  </si>
  <si>
    <t>UZQQC116</t>
  </si>
  <si>
    <t>BMQLR884</t>
  </si>
  <si>
    <t>RXLSC035</t>
  </si>
  <si>
    <t>IGPIS441</t>
  </si>
  <si>
    <t>IOJPB464</t>
  </si>
  <si>
    <t>SGCDK638</t>
  </si>
  <si>
    <t>JDKBY559</t>
  </si>
  <si>
    <t>MZWTZ982</t>
  </si>
  <si>
    <t>FVERW989</t>
  </si>
  <si>
    <t>ZJMCS717</t>
  </si>
  <si>
    <t>VYREC190</t>
  </si>
  <si>
    <t>KSHJW855</t>
  </si>
  <si>
    <t>HFALM848</t>
  </si>
  <si>
    <t>SDZAP329</t>
  </si>
  <si>
    <t>LVYKA913</t>
  </si>
  <si>
    <t>YYRIV364</t>
  </si>
  <si>
    <t>UVJYL902</t>
  </si>
  <si>
    <t>ADPBA513</t>
  </si>
  <si>
    <t>XCCCN086</t>
  </si>
  <si>
    <t>ALFDX113</t>
  </si>
  <si>
    <t>ZGROB783</t>
  </si>
  <si>
    <t>PAPYC480</t>
  </si>
  <si>
    <t>GXTXR073</t>
  </si>
  <si>
    <t>YKPVW341</t>
  </si>
  <si>
    <t>PNYKM562</t>
  </si>
  <si>
    <t>WHVAW931</t>
  </si>
  <si>
    <t>HEILY541</t>
  </si>
  <si>
    <t>WAUHY594</t>
  </si>
  <si>
    <t>SGXAG053</t>
  </si>
  <si>
    <t>KJZMM021</t>
  </si>
  <si>
    <t>QQVKY383</t>
  </si>
  <si>
    <t>JVJCJ686</t>
  </si>
  <si>
    <t>JLHUE469</t>
  </si>
  <si>
    <t>ORTQF688</t>
  </si>
  <si>
    <t>DYOBW915</t>
  </si>
  <si>
    <t>PKXTF811</t>
  </si>
  <si>
    <t>GCTPY128</t>
  </si>
  <si>
    <t>VOZOR859</t>
  </si>
  <si>
    <t>NVMSP505</t>
  </si>
  <si>
    <t>SZXSZ937</t>
  </si>
  <si>
    <t>EARWC656</t>
  </si>
  <si>
    <t>FPYIL833</t>
  </si>
  <si>
    <t>EQWVZ426</t>
  </si>
  <si>
    <t>TEVSD451</t>
  </si>
  <si>
    <t>WVWHM755</t>
  </si>
  <si>
    <t>FAWLQ310</t>
  </si>
  <si>
    <t>NFTZY842</t>
  </si>
  <si>
    <t>HJVPU225</t>
  </si>
  <si>
    <t>TVWOY679</t>
  </si>
  <si>
    <t>SCNAB315</t>
  </si>
  <si>
    <t>LCVSL323</t>
  </si>
  <si>
    <t>BNVFU801</t>
  </si>
  <si>
    <t>XABVQ616</t>
  </si>
  <si>
    <t>FHNLW346</t>
  </si>
  <si>
    <t>UMMWD363</t>
  </si>
  <si>
    <t>OSLTH510</t>
  </si>
  <si>
    <t>WWWKG999</t>
  </si>
  <si>
    <t>WHXFD836</t>
  </si>
  <si>
    <t>CBYPA974</t>
  </si>
  <si>
    <t>MQUPA634</t>
  </si>
  <si>
    <t>RNFHL196</t>
  </si>
  <si>
    <t>TXFKU879</t>
  </si>
  <si>
    <t>AWXFG108</t>
  </si>
  <si>
    <t>RUKVO355</t>
  </si>
  <si>
    <t>EUZHG568</t>
  </si>
  <si>
    <t>DHUWB465</t>
  </si>
  <si>
    <t>RTCIE848</t>
  </si>
  <si>
    <t>GUROC511</t>
  </si>
  <si>
    <t>SVUDA600</t>
  </si>
  <si>
    <t>ZAZYX342</t>
  </si>
  <si>
    <t>UNVJZ234</t>
  </si>
  <si>
    <t>DKGLW215</t>
  </si>
  <si>
    <t>CWNMF346</t>
  </si>
  <si>
    <t>PFVKE464</t>
  </si>
  <si>
    <t>CWSZG664</t>
  </si>
  <si>
    <t>MWFNN721</t>
  </si>
  <si>
    <t>JSVKN127</t>
  </si>
  <si>
    <t>QBDJE643</t>
  </si>
  <si>
    <t>AEMXI826</t>
  </si>
  <si>
    <t>AGYLW841</t>
  </si>
  <si>
    <t>FDGLT878</t>
  </si>
  <si>
    <t>OWEIS832</t>
  </si>
  <si>
    <t>SIULD302</t>
  </si>
  <si>
    <t>INIMJ646</t>
  </si>
  <si>
    <t>QUKGV139</t>
  </si>
  <si>
    <t>OLUDV650</t>
  </si>
  <si>
    <t>SMIIY826</t>
  </si>
  <si>
    <t>AUFKS353</t>
  </si>
  <si>
    <t>MEOHD276</t>
  </si>
  <si>
    <t>MNNXN625</t>
  </si>
  <si>
    <t>PXYXZ036</t>
  </si>
  <si>
    <t>XELPU468</t>
  </si>
  <si>
    <t>YBDQC216</t>
  </si>
  <si>
    <t>FNUNT387</t>
  </si>
  <si>
    <t>EDZZZ173</t>
  </si>
  <si>
    <t>FWNAP195</t>
  </si>
  <si>
    <t>IKLPH176</t>
  </si>
  <si>
    <t>KQEYC776</t>
  </si>
  <si>
    <t>HWGYD890</t>
  </si>
  <si>
    <t>HXTBJ204</t>
  </si>
  <si>
    <t>KLNQM425</t>
  </si>
  <si>
    <t>NFTLC915</t>
  </si>
  <si>
    <t>EZMRH707</t>
  </si>
  <si>
    <t>HHZWO597</t>
  </si>
  <si>
    <t>MEBHS332</t>
  </si>
  <si>
    <t>SNKHM613</t>
  </si>
  <si>
    <t>IUJMA511</t>
  </si>
  <si>
    <t>USFQQ615</t>
  </si>
  <si>
    <t>VUIPO914</t>
  </si>
  <si>
    <t>HBZAV593</t>
  </si>
  <si>
    <t>NHNGR651</t>
  </si>
  <si>
    <t>LHOTX492</t>
  </si>
  <si>
    <t>LWTSV451</t>
  </si>
  <si>
    <t>BITFH709</t>
  </si>
  <si>
    <t>HQCQU020</t>
  </si>
  <si>
    <t>DGRAT764</t>
  </si>
  <si>
    <t>NIRBL281</t>
  </si>
  <si>
    <t>DITYU692</t>
  </si>
  <si>
    <t>AUVPS395</t>
  </si>
  <si>
    <t>YJLOV803</t>
  </si>
  <si>
    <t>KPLNQ245</t>
  </si>
  <si>
    <t>CVRXB216</t>
  </si>
  <si>
    <t>AVZRC505</t>
  </si>
  <si>
    <t>BLBHU681</t>
  </si>
  <si>
    <t>UTHTE055</t>
  </si>
  <si>
    <t>NQGYG289</t>
  </si>
  <si>
    <t>XBZVR326</t>
  </si>
  <si>
    <t>LQYHW474</t>
  </si>
  <si>
    <t>EYDFI800</t>
  </si>
  <si>
    <t>VMYGN758</t>
  </si>
  <si>
    <t>RSVEF729</t>
  </si>
  <si>
    <t>IWOVV809</t>
  </si>
  <si>
    <t>FBLQR968</t>
  </si>
  <si>
    <t>LKWOW121</t>
  </si>
  <si>
    <t>BARUQ399</t>
  </si>
  <si>
    <t>FZGNY465</t>
  </si>
  <si>
    <t>DPEJD759</t>
  </si>
  <si>
    <t>LADXO762</t>
  </si>
  <si>
    <t>BRNNP568</t>
  </si>
  <si>
    <t>RUVTG367</t>
  </si>
  <si>
    <t>CYHPU609</t>
  </si>
  <si>
    <t>XYZAN841</t>
  </si>
  <si>
    <t>NHBHC736</t>
  </si>
  <si>
    <t>FRXPH620</t>
  </si>
  <si>
    <t>SCZUL709</t>
  </si>
  <si>
    <t>ZGLWV800</t>
  </si>
  <si>
    <t>BVNKZ129</t>
  </si>
  <si>
    <t>WASDT221</t>
  </si>
  <si>
    <t>FHLHE289</t>
  </si>
  <si>
    <t>MNLVE874</t>
  </si>
  <si>
    <t>XKYRN569</t>
  </si>
  <si>
    <t>IGUKE379</t>
  </si>
  <si>
    <t>DYOVR712</t>
  </si>
  <si>
    <t>KEKZN954</t>
  </si>
  <si>
    <t>YQZIP097</t>
  </si>
  <si>
    <t>XPWCN892</t>
  </si>
  <si>
    <t>WDNEM601</t>
  </si>
  <si>
    <t>AYSNR279</t>
  </si>
  <si>
    <t>BVBTQ732</t>
  </si>
  <si>
    <t>VFBJO635</t>
  </si>
  <si>
    <t>IHKUI696</t>
  </si>
  <si>
    <t>XGKWY412</t>
  </si>
  <si>
    <t>EHQLU731</t>
  </si>
  <si>
    <t>RVJWO678</t>
  </si>
  <si>
    <t>GAIZK084</t>
  </si>
  <si>
    <t>BNCGD922</t>
  </si>
  <si>
    <t>BDOLJ613</t>
  </si>
  <si>
    <t>VINMB855</t>
  </si>
  <si>
    <t>MXXEW978</t>
  </si>
  <si>
    <t>AAGYR866</t>
  </si>
  <si>
    <t>CALET703</t>
  </si>
  <si>
    <t>RXGYQ511</t>
  </si>
  <si>
    <t>XZXQC530</t>
  </si>
  <si>
    <t>QCKMF214</t>
  </si>
  <si>
    <t>FKJME560</t>
  </si>
  <si>
    <t>KBOFC595</t>
  </si>
  <si>
    <t>YCJLR709</t>
  </si>
  <si>
    <t>YMGZZ052</t>
  </si>
  <si>
    <t>EJPMA441</t>
  </si>
  <si>
    <t>KFJLN993</t>
  </si>
  <si>
    <t>TNBBL994</t>
  </si>
  <si>
    <t>ZOJDY710</t>
  </si>
  <si>
    <t>HEQDH853</t>
  </si>
  <si>
    <t>OIXSR291</t>
  </si>
  <si>
    <t>IWQHO987</t>
  </si>
  <si>
    <t>ROKLY020</t>
  </si>
  <si>
    <t>ZENDD146</t>
  </si>
  <si>
    <t>DOXUJ817</t>
  </si>
  <si>
    <t>IJTXM080</t>
  </si>
  <si>
    <t>CORRU840</t>
  </si>
  <si>
    <t>OGDYF377</t>
  </si>
  <si>
    <t>XXJBN298</t>
  </si>
  <si>
    <t>ACWBC774</t>
  </si>
  <si>
    <t>FVMKR641</t>
  </si>
  <si>
    <t>LGCLN509</t>
  </si>
  <si>
    <t>DGPVC252</t>
  </si>
  <si>
    <t>NLFFT868</t>
  </si>
  <si>
    <t>AUJTW275</t>
  </si>
  <si>
    <t>ZZGOT618</t>
  </si>
  <si>
    <t>HQUBC029</t>
  </si>
  <si>
    <t>XUNTA270</t>
  </si>
  <si>
    <t>IVWZW953</t>
  </si>
  <si>
    <t>VNPFX353</t>
  </si>
  <si>
    <t>PVNVR555</t>
  </si>
  <si>
    <t>XZLJM290</t>
  </si>
  <si>
    <t>OWZQN102</t>
  </si>
  <si>
    <t>LRODA236</t>
  </si>
  <si>
    <t>FLMHN038</t>
  </si>
  <si>
    <t>TPSNV959</t>
  </si>
  <si>
    <t>IRZTT512</t>
  </si>
  <si>
    <t>QBLCG814</t>
  </si>
  <si>
    <t>YAING179</t>
  </si>
  <si>
    <t>SDFQB279</t>
  </si>
  <si>
    <t>KUREN620</t>
  </si>
  <si>
    <t>KDGCJ256</t>
  </si>
  <si>
    <t>RMGYA617</t>
  </si>
  <si>
    <t>IJKYA488</t>
  </si>
  <si>
    <t>NSUVN290</t>
  </si>
  <si>
    <t>EYUWX967</t>
  </si>
  <si>
    <t>YRZHR597</t>
  </si>
  <si>
    <t>CHDPQ652</t>
  </si>
  <si>
    <t>ODWSU376</t>
  </si>
  <si>
    <t>GFIKV164</t>
  </si>
  <si>
    <t>JLKAN757</t>
  </si>
  <si>
    <t>OQKCE938</t>
  </si>
  <si>
    <t>PEVLH859</t>
  </si>
  <si>
    <t>CHWIR422</t>
  </si>
  <si>
    <t>OCYUL934</t>
  </si>
  <si>
    <t>DIWQR122</t>
  </si>
  <si>
    <t>Respondent Number</t>
  </si>
  <si>
    <t>Age</t>
  </si>
  <si>
    <t>How Satisfied Are You with Your Mobile Operator?</t>
  </si>
  <si>
    <t>How Many Minutes Do You Spend on Calls Per Week?</t>
  </si>
  <si>
    <t>How Much Data Do You Use Per Month on Your Mobile Device?</t>
  </si>
  <si>
    <t>How Much Are You Willing to Pay for an Optimal Tariff? / USD</t>
  </si>
  <si>
    <t>Completely satisfied</t>
  </si>
  <si>
    <t>&lt;35</t>
  </si>
  <si>
    <t>&lt;10 GB</t>
  </si>
  <si>
    <t>50-60</t>
  </si>
  <si>
    <t>I find it difficult to answer</t>
  </si>
  <si>
    <t>Rather satisfied</t>
  </si>
  <si>
    <t>21-30 GB</t>
  </si>
  <si>
    <t>61+</t>
  </si>
  <si>
    <t>40+ GB</t>
  </si>
  <si>
    <t>up to 25</t>
  </si>
  <si>
    <t>Rather dissatisfied</t>
  </si>
  <si>
    <t>31-40 GB</t>
  </si>
  <si>
    <t>28-38</t>
  </si>
  <si>
    <t>10-20 GB</t>
  </si>
  <si>
    <t>91-120</t>
  </si>
  <si>
    <t>61-90</t>
  </si>
  <si>
    <t>35-60</t>
  </si>
  <si>
    <t>39-49</t>
  </si>
  <si>
    <t>120+</t>
  </si>
  <si>
    <t>Absolutely dissatisfied</t>
  </si>
  <si>
    <t>Tariff fee, USD</t>
  </si>
  <si>
    <t>Calls</t>
  </si>
  <si>
    <t>GB</t>
  </si>
  <si>
    <t>Days in the tariff</t>
  </si>
  <si>
    <t>Calls per month (min)</t>
  </si>
  <si>
    <t>Internet per month (GB)</t>
  </si>
  <si>
    <t>Row Labels</t>
  </si>
  <si>
    <t>Grand Total</t>
  </si>
  <si>
    <t>Column Labels</t>
  </si>
  <si>
    <t>Count of Respondent Number</t>
  </si>
  <si>
    <t>Calls per week (min)</t>
  </si>
  <si>
    <t>Data usage groups</t>
  </si>
  <si>
    <t>Count of ID</t>
  </si>
  <si>
    <t>Call groups per week</t>
  </si>
  <si>
    <t>Tariff_fee_marketing_research_with_excel</t>
  </si>
  <si>
    <t xml:space="preserve">May, 2022. </t>
  </si>
  <si>
    <t xml:space="preserve">A mobile network operator is planning to expand into a new region. </t>
  </si>
  <si>
    <t>Additional data</t>
  </si>
  <si>
    <t>In neighboring regions with similar socio-economic conditions, the operator offers the "Online" tariff for this target audience.</t>
  </si>
  <si>
    <t>Analyze whether it is possible to promote it under the same conditions in the new region.</t>
  </si>
  <si>
    <t>The operator wants to offer a promotion for new subscribers: a package of 2 additional services will be free for the first two months after activation.</t>
  </si>
  <si>
    <t>Determine which 2 services will be most attractive to the target audience.</t>
  </si>
  <si>
    <t>1.</t>
  </si>
  <si>
    <t>2.</t>
  </si>
  <si>
    <t>Report creation date</t>
  </si>
  <si>
    <t>Start of the year</t>
  </si>
  <si>
    <t>Step 1.</t>
  </si>
  <si>
    <t>Calculate the average monthly minutes spent on calls and internet usage. For convenience, provide time in minutes and internet traffic in gigabytes.</t>
  </si>
  <si>
    <t>To simplify, assume that subscribers spend approximately the same number of minutes and gigabytes each month.</t>
  </si>
  <si>
    <t>Tip: To calculate the averages for new subscribers who joined in 2022, use the DATEDIF formula.</t>
  </si>
  <si>
    <t>Tip:</t>
  </si>
  <si>
    <t>To calculate the averages for new subscribers who joined in 2022, use the DATEDIF formula.</t>
  </si>
  <si>
    <t>3.</t>
  </si>
  <si>
    <t>Step 2.</t>
  </si>
  <si>
    <t>Clean the survey data: remove duplicates, empty and incomplete rows, and respondents who are not from the target audience (not aged 18-25).</t>
  </si>
  <si>
    <t>Step 3.</t>
  </si>
  <si>
    <t>Step 4.</t>
  </si>
  <si>
    <t>Step 5.</t>
  </si>
  <si>
    <t>Step 6.</t>
  </si>
  <si>
    <t>Create a pivot table showing the popularity of possible combinations of minutes and gigabytes among those who are not satisfied with their mobile operator.</t>
  </si>
  <si>
    <t>Create the corresponding chart.</t>
  </si>
  <si>
    <t>Assume that a subscriber is not satisfied with the operator if they did not answer "Completely satisfied" or "Rather satisfied".</t>
  </si>
  <si>
    <t>Group the data on minutes and gigabytes spent: use the segmentation from the survey.</t>
  </si>
  <si>
    <t>To convert from months to weeks, assume that 1 month equals 30 days.</t>
  </si>
  <si>
    <t>Create a pivot table and chart as in Step 3. Only consider subscribers aged 18-25 as of May 1, 2022.</t>
  </si>
  <si>
    <t>Create pie charts:</t>
  </si>
  <si>
    <t>a) Distribution of subscription fees among active subscribers.</t>
  </si>
  <si>
    <t>b) Distribution of subjective willingness to pay among respondents who are dissatisfied with their operator.</t>
  </si>
  <si>
    <t>a) Calculate the number of respondents who would prefer the "Online" tariff.</t>
  </si>
  <si>
    <t>These are respondents who are dissatisfied with their current operator, talk less than 35 minutes per week, and use less than 40 GB of internet per month.</t>
  </si>
  <si>
    <t>The operator plans to offer potential subscribers a promotion: two months of free usage of a package with two additional services.</t>
  </si>
  <si>
    <t>To create the most attractive package for the target audience, create a matrix and determine which pair of additional services is most popular among subscribers.</t>
  </si>
  <si>
    <t>Remove unnecessary data: columns not relevant for analysis and subscribers not in the target audience (not aged 18-25 as of May 1, 2022).</t>
  </si>
  <si>
    <t>Transfer the information about the subscription fee from the "Tariff fee" sheet.</t>
  </si>
  <si>
    <t>You are involved in conducting a marketing research and need to determine which mobile plan will be most popular among subscribers aged 18–25.</t>
  </si>
  <si>
    <t>Introduction in the case</t>
  </si>
  <si>
    <t>Tasks</t>
  </si>
  <si>
    <t>Workflow algorithm</t>
  </si>
  <si>
    <t>1. Create a pivot table showing the popularity of possible combinations of minutes and gigabytes among those who are not satisfied with their mobile operator.</t>
  </si>
  <si>
    <t>2. Create the corresponding chart.</t>
  </si>
  <si>
    <t>1. Group the data on minutes and gigabytes spent: use the segmentation from the survey.</t>
  </si>
  <si>
    <t>2. Create a pivot table and chart as in Step 3. Only consider subscribers aged 18-25 as of May 1, 2022.</t>
  </si>
  <si>
    <t>1. Calculate the average monthly minutes spent on calls and internet usage. For convenience, provide time in minutes and internet traffic in gigabytes.</t>
  </si>
  <si>
    <t>2. Remove unnecessary data: columns not relevant for analysis and subscribers not in the target audience (not aged 18-25 as of May 1, 2022).</t>
  </si>
  <si>
    <t>3. Transfer the information about the subscription fee from the "Tariff fee" sheet.</t>
  </si>
  <si>
    <t>1. Clean the survey data: remove duplicates, empty and incomplete rows, and respondents who are not from the target audience (not aged 18-25).</t>
  </si>
  <si>
    <t>1. Create pie charts:</t>
  </si>
  <si>
    <t>(Multiple Items)</t>
  </si>
  <si>
    <t xml:space="preserve">The percentage of potential customers in the new region </t>
  </si>
  <si>
    <t>b) Calculate how many of these are willing to pay 28-38 USD for the suitable tariff.</t>
  </si>
  <si>
    <t>2. Determine the percentage of potential customers in the new region who are willing to pay 35 USD for the "Online" tariff:</t>
  </si>
  <si>
    <t>who are willing to pay 35 USD for the "Online" tariff:</t>
  </si>
  <si>
    <t>Determine the percentage of potential customers in the new region who are willing to pay 35 USD for the "Online" tariff:</t>
  </si>
  <si>
    <t>Prepare subscribers' personal data</t>
  </si>
  <si>
    <t>Prepare the survey results</t>
  </si>
  <si>
    <t>Assess which tariff parameters best suit the target audience</t>
  </si>
  <si>
    <t>Compare the results with the preferences of subscribers from another region</t>
  </si>
  <si>
    <t>Step 3. Assess which tariff parameters best suit the target audience</t>
  </si>
  <si>
    <t>Step 2. Prepare the survey results</t>
  </si>
  <si>
    <t>Step 1. Prepare subscribers' personal data</t>
  </si>
  <si>
    <t>Step 4. Compare the results with the preferences of subscribers from another region</t>
  </si>
  <si>
    <t>Evaluate the willingness to pay for the tariff</t>
  </si>
  <si>
    <t>Step 5. Evaluate the willingness to pay for the tariff</t>
  </si>
  <si>
    <t>Select which additional features are best to include in the complimentary service package</t>
  </si>
  <si>
    <t>Step 6. Select which additional features are best to include in the complimentary service package</t>
  </si>
  <si>
    <t>The most popular pair of additional services among subscribers:</t>
  </si>
  <si>
    <t>In other words, which two services are most frequently activated together.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</si>
</sst>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26A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1" applyFont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5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2" borderId="0" xfId="0" applyFont="1" applyFill="1"/>
    <xf numFmtId="14" fontId="4" fillId="0" borderId="0" xfId="0" applyNumberFormat="1" applyFont="1"/>
    <xf numFmtId="0" fontId="4" fillId="3" borderId="0" xfId="0" applyFont="1" applyFill="1"/>
    <xf numFmtId="0" fontId="2" fillId="0" borderId="0" xfId="0" applyFont="1" applyAlignment="1">
      <alignment horizontal="center"/>
    </xf>
    <xf numFmtId="0" fontId="6" fillId="3" borderId="0" xfId="0" applyFont="1" applyFill="1"/>
    <xf numFmtId="49" fontId="5" fillId="0" borderId="0" xfId="0" applyNumberFormat="1" applyFont="1" applyAlignment="1">
      <alignment horizontal="left"/>
    </xf>
    <xf numFmtId="0" fontId="4" fillId="0" borderId="0" xfId="0" pivotButton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2" fillId="3" borderId="0" xfId="0" applyFont="1" applyFill="1"/>
    <xf numFmtId="0" fontId="7" fillId="2" borderId="0" xfId="0" applyFont="1" applyFill="1"/>
    <xf numFmtId="0" fontId="2" fillId="0" borderId="1" xfId="1" applyFont="1" applyBorder="1" applyAlignment="1">
      <alignment horizontal="left" vertical="center"/>
    </xf>
    <xf numFmtId="0" fontId="7" fillId="0" borderId="0" xfId="0" applyFont="1"/>
    <xf numFmtId="0" fontId="4" fillId="0" borderId="1" xfId="1" applyFont="1" applyBorder="1"/>
    <xf numFmtId="0" fontId="4" fillId="0" borderId="0" xfId="1" applyFont="1"/>
    <xf numFmtId="14" fontId="4" fillId="0" borderId="0" xfId="1" applyNumberFormat="1" applyFont="1"/>
    <xf numFmtId="1" fontId="4" fillId="0" borderId="0" xfId="1" applyNumberFormat="1" applyFont="1"/>
    <xf numFmtId="164" fontId="4" fillId="0" borderId="0" xfId="1" applyNumberFormat="1" applyFont="1"/>
    <xf numFmtId="165" fontId="2" fillId="4" borderId="0" xfId="0" applyNumberFormat="1" applyFont="1" applyFill="1"/>
    <xf numFmtId="0" fontId="2" fillId="4" borderId="0" xfId="1" applyFont="1" applyFill="1" applyAlignment="1">
      <alignment horizontal="left"/>
    </xf>
    <xf numFmtId="0" fontId="4" fillId="4" borderId="0" xfId="0" applyFont="1" applyFill="1"/>
  </cellXfs>
  <cellStyles count="2">
    <cellStyle name="Normal" xfId="0" builtinId="0"/>
    <cellStyle name="Normal 2" xfId="1" xr:uid="{2C3F1912-A673-461B-A9AC-6CFE2953A2E8}"/>
  </cellStyles>
  <dxfs count="46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0.0%"/>
    </dxf>
    <dxf>
      <numFmt numFmtId="14" formatCode="0.00%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Green PivotTable Style 1" table="0" count="2" xr9:uid="{CB99221D-C1B5-4025-BC3F-9E13A655236E}">
      <tableStyleElement type="headerRow" dxfId="45"/>
      <tableStyleElement type="totalRow" dxfId="44"/>
    </tableStyle>
  </tableStyles>
  <colors>
    <mruColors>
      <color rgb="FF026A45"/>
      <color rgb="FFF7FFFC"/>
      <color rgb="FFE2FEF4"/>
      <color rgb="FFDAFEF1"/>
      <color rgb="FFC2FEE9"/>
      <color rgb="FFDAF5FA"/>
      <color rgb="FFA1E6F1"/>
      <color rgb="FF013220"/>
      <color rgb="FF01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[Tariff_fee_marketing_research_with_excel.xlsx]Step 3. Survey_pivot!PivotTable1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popularity of possible combinations of minutes and gigabytes</a:t>
            </a:r>
            <a:r>
              <a:rPr lang="ru-RU" b="1"/>
              <a:t> </a:t>
            </a:r>
            <a:r>
              <a:rPr lang="en-US" b="1"/>
              <a:t>among respondents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3. Survey_pivot'!$C$9:$C$10</c:f>
              <c:strCache>
                <c:ptCount val="1"/>
                <c:pt idx="0">
                  <c:v>&lt;10 GB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3. Survey_pivot'!$B$11:$B$16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3. Survey_pivot'!$C$11:$C$16</c:f>
              <c:numCache>
                <c:formatCode>0.0%</c:formatCode>
                <c:ptCount val="5"/>
                <c:pt idx="0">
                  <c:v>2.7586206896551724E-2</c:v>
                </c:pt>
                <c:pt idx="1">
                  <c:v>1.3793103448275862E-2</c:v>
                </c:pt>
                <c:pt idx="2">
                  <c:v>6.8965517241379309E-3</c:v>
                </c:pt>
                <c:pt idx="3">
                  <c:v>1.3793103448275862E-2</c:v>
                </c:pt>
                <c:pt idx="4">
                  <c:v>2.7586206896551724E-2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6A8-B56A-9993A247811D}"/>
            </c:ext>
          </c:extLst>
        </c:ser>
        <c:ser>
          <c:idx val="1"/>
          <c:order val="1"/>
          <c:tx>
            <c:strRef>
              <c:f>'Step 3. Survey_pivot'!$D$9:$D$10</c:f>
              <c:strCache>
                <c:ptCount val="1"/>
                <c:pt idx="0">
                  <c:v>10-20 GB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3. Survey_pivot'!$B$11:$B$16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3. Survey_pivot'!$D$11:$D$16</c:f>
              <c:numCache>
                <c:formatCode>0.0%</c:formatCode>
                <c:ptCount val="5"/>
                <c:pt idx="0">
                  <c:v>8.2758620689655171E-2</c:v>
                </c:pt>
                <c:pt idx="1">
                  <c:v>0</c:v>
                </c:pt>
                <c:pt idx="2">
                  <c:v>2.0689655172413793E-2</c:v>
                </c:pt>
                <c:pt idx="3">
                  <c:v>6.8965517241379309E-3</c:v>
                </c:pt>
                <c:pt idx="4">
                  <c:v>2.0689655172413793E-2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6A8-B56A-9993A247811D}"/>
            </c:ext>
          </c:extLst>
        </c:ser>
        <c:ser>
          <c:idx val="2"/>
          <c:order val="2"/>
          <c:tx>
            <c:strRef>
              <c:f>'Step 3. Survey_pivot'!$E$9:$E$10</c:f>
              <c:strCache>
                <c:ptCount val="1"/>
                <c:pt idx="0">
                  <c:v>21-30 GB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'Step 3. Survey_pivot'!$B$11:$B$16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3. Survey_pivot'!$E$11:$E$16</c:f>
              <c:numCache>
                <c:formatCode>0.0%</c:formatCode>
                <c:ptCount val="5"/>
                <c:pt idx="0">
                  <c:v>0.16551724137931034</c:v>
                </c:pt>
                <c:pt idx="1">
                  <c:v>3.4482758620689655E-2</c:v>
                </c:pt>
                <c:pt idx="2">
                  <c:v>2.7586206896551724E-2</c:v>
                </c:pt>
                <c:pt idx="3">
                  <c:v>6.2068965517241378E-2</c:v>
                </c:pt>
                <c:pt idx="4">
                  <c:v>4.1379310344827586E-2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6A8-B56A-9993A247811D}"/>
            </c:ext>
          </c:extLst>
        </c:ser>
        <c:ser>
          <c:idx val="3"/>
          <c:order val="3"/>
          <c:tx>
            <c:strRef>
              <c:f>'Step 3. Survey_pivot'!$F$9:$F$10</c:f>
              <c:strCache>
                <c:ptCount val="1"/>
                <c:pt idx="0">
                  <c:v>31-40 GB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3. Survey_pivot'!$B$11:$B$16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3. Survey_pivot'!$F$11:$F$16</c:f>
              <c:numCache>
                <c:formatCode>0.0%</c:formatCode>
                <c:ptCount val="5"/>
                <c:pt idx="0">
                  <c:v>0.22068965517241379</c:v>
                </c:pt>
                <c:pt idx="1">
                  <c:v>1.3793103448275862E-2</c:v>
                </c:pt>
                <c:pt idx="2">
                  <c:v>1.3793103448275862E-2</c:v>
                </c:pt>
                <c:pt idx="3">
                  <c:v>3.4482758620689655E-2</c:v>
                </c:pt>
                <c:pt idx="4">
                  <c:v>1.3793103448275862E-2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6A8-B56A-9993A247811D}"/>
            </c:ext>
          </c:extLst>
        </c:ser>
        <c:ser>
          <c:idx val="4"/>
          <c:order val="4"/>
          <c:tx>
            <c:strRef>
              <c:f>'Step 3. Survey_pivot'!$G$9:$G$10</c:f>
              <c:strCache>
                <c:ptCount val="1"/>
                <c:pt idx="0">
                  <c:v>40+ GB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3. Survey_pivot'!$B$11:$B$16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3. Survey_pivot'!$G$11:$G$16</c:f>
              <c:numCache>
                <c:formatCode>0.0%</c:formatCode>
                <c:ptCount val="5"/>
                <c:pt idx="0">
                  <c:v>5.5172413793103448E-2</c:v>
                </c:pt>
                <c:pt idx="1">
                  <c:v>1.3793103448275862E-2</c:v>
                </c:pt>
                <c:pt idx="2">
                  <c:v>4.1379310344827586E-2</c:v>
                </c:pt>
                <c:pt idx="3">
                  <c:v>2.0689655172413793E-2</c:v>
                </c:pt>
                <c:pt idx="4">
                  <c:v>2.0689655172413793E-2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C-41A2-AF28-37176019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41728"/>
        <c:axId val="204941744"/>
      </c:barChart>
      <c:catAx>
        <c:axId val="1536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 per week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1744"/>
        <c:crosses val="autoZero"/>
        <c:auto val="1"/>
        <c:lblAlgn val="ctr"/>
        <c:lblOffset val="100"/>
        <c:noMultiLvlLbl val="0"/>
      </c:catAx>
      <c:valAx>
        <c:axId val="2049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ysClr val="windowText" lastClr="000000"/>
                    </a:solidFill>
                  </a:rPr>
                  <a:t>Percentage of respondents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1029411764705883E-2"/>
              <c:y val="0.30588739243464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[Tariff_fee_marketing_research_with_excel.xlsx]Step 4. Personal_pivot!PivotTable2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popularity of possible combinations of minutes and gigabytes</a:t>
            </a:r>
            <a:r>
              <a:rPr lang="ru-RU" b="1"/>
              <a:t> </a:t>
            </a:r>
            <a:r>
              <a:rPr lang="en-US" b="1"/>
              <a:t>among 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4. Personal_pivot'!$C$7:$C$8</c:f>
              <c:strCache>
                <c:ptCount val="1"/>
                <c:pt idx="0">
                  <c:v>&lt;10 GB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4. Personal_pivot'!$B$9:$B$14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4. Personal_pivot'!$C$9:$C$14</c:f>
              <c:numCache>
                <c:formatCode>0.0%</c:formatCode>
                <c:ptCount val="5"/>
                <c:pt idx="0">
                  <c:v>9.8331870061457424E-2</c:v>
                </c:pt>
                <c:pt idx="1">
                  <c:v>6.145741878841089E-3</c:v>
                </c:pt>
                <c:pt idx="2">
                  <c:v>4.2142230026338892E-2</c:v>
                </c:pt>
                <c:pt idx="3">
                  <c:v>2.4582967515364356E-2</c:v>
                </c:pt>
                <c:pt idx="4">
                  <c:v>1.755926251097454E-2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AE9-857B-F36BD6178748}"/>
            </c:ext>
          </c:extLst>
        </c:ser>
        <c:ser>
          <c:idx val="1"/>
          <c:order val="1"/>
          <c:tx>
            <c:strRef>
              <c:f>'Step 4. Personal_pivot'!$D$7:$D$8</c:f>
              <c:strCache>
                <c:ptCount val="1"/>
                <c:pt idx="0">
                  <c:v>10-20 GB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4. Personal_pivot'!$B$9:$B$14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4. Personal_pivot'!$D$9:$D$14</c:f>
              <c:numCache>
                <c:formatCode>0.0%</c:formatCode>
                <c:ptCount val="5"/>
                <c:pt idx="0">
                  <c:v>5.0921861281826165E-2</c:v>
                </c:pt>
                <c:pt idx="1">
                  <c:v>6.145741878841089E-3</c:v>
                </c:pt>
                <c:pt idx="2">
                  <c:v>2.1949078138718173E-2</c:v>
                </c:pt>
                <c:pt idx="3">
                  <c:v>3.0728709394205442E-2</c:v>
                </c:pt>
                <c:pt idx="4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AE9-857B-F36BD6178748}"/>
            </c:ext>
          </c:extLst>
        </c:ser>
        <c:ser>
          <c:idx val="2"/>
          <c:order val="2"/>
          <c:tx>
            <c:strRef>
              <c:f>'Step 4. Personal_pivot'!$E$7:$E$8</c:f>
              <c:strCache>
                <c:ptCount val="1"/>
                <c:pt idx="0">
                  <c:v>21-30 GB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'Step 4. Personal_pivot'!$B$9:$B$14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4. Personal_pivot'!$E$9:$E$14</c:f>
              <c:numCache>
                <c:formatCode>0.0%</c:formatCode>
                <c:ptCount val="5"/>
                <c:pt idx="0">
                  <c:v>0.11501316944688324</c:v>
                </c:pt>
                <c:pt idx="1">
                  <c:v>3.5118525021949078E-3</c:v>
                </c:pt>
                <c:pt idx="2">
                  <c:v>6.3213345039508345E-2</c:v>
                </c:pt>
                <c:pt idx="3">
                  <c:v>7.2870939420544331E-2</c:v>
                </c:pt>
                <c:pt idx="4">
                  <c:v>4.9165935030728712E-2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8-4AE9-857B-F36BD6178748}"/>
            </c:ext>
          </c:extLst>
        </c:ser>
        <c:ser>
          <c:idx val="3"/>
          <c:order val="3"/>
          <c:tx>
            <c:strRef>
              <c:f>'Step 4. Personal_pivot'!$F$7:$F$8</c:f>
              <c:strCache>
                <c:ptCount val="1"/>
                <c:pt idx="0">
                  <c:v>31-40 GB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4. Personal_pivot'!$B$9:$B$14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4. Personal_pivot'!$F$9:$F$14</c:f>
              <c:numCache>
                <c:formatCode>0.0%</c:formatCode>
                <c:ptCount val="5"/>
                <c:pt idx="0">
                  <c:v>0.25021949078138717</c:v>
                </c:pt>
                <c:pt idx="1">
                  <c:v>8.7796312554872698E-3</c:v>
                </c:pt>
                <c:pt idx="2">
                  <c:v>2.6338893766461809E-2</c:v>
                </c:pt>
                <c:pt idx="3">
                  <c:v>2.1071115013169446E-2</c:v>
                </c:pt>
                <c:pt idx="4">
                  <c:v>2.9850746268656716E-2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8-4AE9-857B-F36BD6178748}"/>
            </c:ext>
          </c:extLst>
        </c:ser>
        <c:ser>
          <c:idx val="4"/>
          <c:order val="4"/>
          <c:tx>
            <c:strRef>
              <c:f>'Step 4. Personal_pivot'!$G$7:$G$8</c:f>
              <c:strCache>
                <c:ptCount val="1"/>
                <c:pt idx="0">
                  <c:v>40+ GB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4. Personal_pivot'!$B$9:$B$14</c:f>
              <c:strCache>
                <c:ptCount val="5"/>
                <c:pt idx="0">
                  <c:v>&lt;35</c:v>
                </c:pt>
                <c:pt idx="1">
                  <c:v>120+</c:v>
                </c:pt>
                <c:pt idx="2">
                  <c:v>35-60</c:v>
                </c:pt>
                <c:pt idx="3">
                  <c:v>61-90</c:v>
                </c:pt>
                <c:pt idx="4">
                  <c:v>91-120</c:v>
                </c:pt>
              </c:strCache>
            </c:strRef>
          </c:cat>
          <c:val>
            <c:numRef>
              <c:f>'Step 4. Personal_pivot'!$G$9:$G$14</c:f>
              <c:numCache>
                <c:formatCode>0.0%</c:formatCode>
                <c:ptCount val="5"/>
                <c:pt idx="0">
                  <c:v>1.2291483757682178E-2</c:v>
                </c:pt>
                <c:pt idx="1">
                  <c:v>2.1949078138718173E-2</c:v>
                </c:pt>
                <c:pt idx="2">
                  <c:v>4.3898156277436349E-3</c:v>
                </c:pt>
                <c:pt idx="3">
                  <c:v>2.6338893766461808E-3</c:v>
                </c:pt>
                <c:pt idx="4">
                  <c:v>5.2677787532923615E-3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8-4AE9-857B-F36BD617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106815"/>
        <c:axId val="954107775"/>
      </c:barChart>
      <c:catAx>
        <c:axId val="954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 per week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07775"/>
        <c:crosses val="autoZero"/>
        <c:auto val="1"/>
        <c:lblAlgn val="ctr"/>
        <c:lblOffset val="100"/>
        <c:noMultiLvlLbl val="0"/>
      </c:catAx>
      <c:valAx>
        <c:axId val="9541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ysClr val="windowText" lastClr="000000"/>
                    </a:solidFill>
                  </a:rPr>
                  <a:t>Percentage of subscribers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1029411764705883E-2"/>
              <c:y val="0.31311723357689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[Tariff_fee_marketing_research_with_excel.xlsx]Step 5. Pie_charts!PivotTable1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subscription fees among active 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'Step 5. Pie_charts'!$C$11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E-4720-A5E0-341800180E01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FE-4720-A5E0-341800180E0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FE-4720-A5E0-341800180E01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FE-4720-A5E0-341800180E01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FE-4720-A5E0-341800180E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'Step 5. Pie_charts'!$B$12:$B$17</c:f>
              <c:strCache>
                <c:ptCount val="5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70</c:v>
                </c:pt>
              </c:strCache>
            </c:strRef>
          </c:cat>
          <c:val>
            <c:numRef>
              <c:f>'Step 5. Pie_charts'!$C$12:$C$17</c:f>
              <c:numCache>
                <c:formatCode>0.0%</c:formatCode>
                <c:ptCount val="5"/>
                <c:pt idx="0">
                  <c:v>7.1115013169446878E-2</c:v>
                </c:pt>
                <c:pt idx="1">
                  <c:v>0.36259877085162423</c:v>
                </c:pt>
                <c:pt idx="2">
                  <c:v>0.32396839332748023</c:v>
                </c:pt>
                <c:pt idx="3">
                  <c:v>0.19227392449517119</c:v>
                </c:pt>
                <c:pt idx="4">
                  <c:v>5.0043898156277439E-2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E-47C2-A42E-5775953760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[Tariff_fee_marketing_research_with_excel.xlsx]Step 5. Pie_charts!PivotTable2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subjective willingness to pay among respondents who are dissatisfied with their operator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'Step 5. Pie_charts'!$C$30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9-4D96-8623-DC15E7562BCD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9-4D96-8623-DC15E7562BC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9-4D96-8623-DC15E7562BCD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9-4D96-8623-DC15E7562BCD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9-4D96-8623-DC15E7562B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'Step 5. Pie_charts'!$B$31:$B$36</c:f>
              <c:strCache>
                <c:ptCount val="5"/>
                <c:pt idx="0">
                  <c:v>28-38</c:v>
                </c:pt>
                <c:pt idx="1">
                  <c:v>39-49</c:v>
                </c:pt>
                <c:pt idx="2">
                  <c:v>50-60</c:v>
                </c:pt>
                <c:pt idx="3">
                  <c:v>61+</c:v>
                </c:pt>
                <c:pt idx="4">
                  <c:v>up to 25</c:v>
                </c:pt>
              </c:strCache>
            </c:strRef>
          </c:cat>
          <c:val>
            <c:numRef>
              <c:f>'Step 5. Pie_charts'!$C$31:$C$36</c:f>
              <c:numCache>
                <c:formatCode>0.0%</c:formatCode>
                <c:ptCount val="5"/>
                <c:pt idx="0">
                  <c:v>0.28965517241379313</c:v>
                </c:pt>
                <c:pt idx="1">
                  <c:v>0.17241379310344829</c:v>
                </c:pt>
                <c:pt idx="2">
                  <c:v>0.1310344827586207</c:v>
                </c:pt>
                <c:pt idx="3">
                  <c:v>0.1103448275862069</c:v>
                </c:pt>
                <c:pt idx="4">
                  <c:v>0.29655172413793102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C-4E36-A6E6-81231C9A44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26</xdr:col>
      <xdr:colOff>0</xdr:colOff>
      <xdr:row>33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5752E-EDD0-1456-6F53-5C1CD0344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1</xdr:rowOff>
    </xdr:from>
    <xdr:to>
      <xdr:col>26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365BF-6919-3DF9-9720-C6DF2A085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631372</xdr:colOff>
      <xdr:row>10</xdr:row>
      <xdr:rowOff>0</xdr:rowOff>
    </xdr:from>
    <xdr:to>
      <xdr:col>13</xdr:col>
      <xdr:colOff>566057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5D680-DC45-B95E-9028-53DEEC2C6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27</xdr:row>
      <xdr:rowOff>10887</xdr:rowOff>
    </xdr:from>
    <xdr:to>
      <xdr:col>13</xdr:col>
      <xdr:colOff>576942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DC078-8B02-E92D-E17C-D9014F6BB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genii Obieedkov" refreshedDate="45757.731724537036" createdVersion="8" refreshedVersion="8" minRefreshableVersion="3" recordCount="1139" xr:uid="{58A62457-3C27-4B2A-A21F-50475451C8F1}">
  <cacheSource type="worksheet">
    <worksheetSource name="Personal_data"/>
  </cacheSource>
  <cacheFields count="18">
    <cacheField name="ID" numFmtId="0">
      <sharedItems/>
    </cacheField>
    <cacheField name="Date of Birth" numFmtId="14">
      <sharedItems containsSemiMixedTypes="0" containsNonDate="0" containsDate="1" containsString="0" minDate="1996-05-05T00:00:00" maxDate="2004-04-29T00:00:00"/>
    </cacheField>
    <cacheField name="Tariff" numFmtId="0">
      <sharedItems count="5">
        <s v="Premium"/>
        <s v="Comfort"/>
        <s v="Online"/>
        <s v="Basic"/>
        <s v="Ultra"/>
      </sharedItems>
    </cacheField>
    <cacheField name="Tariff fee, USD" numFmtId="0">
      <sharedItems containsSemiMixedTypes="0" containsString="0" containsNumber="1" containsInteger="1" minValue="25" maxValue="70" count="5">
        <n v="55"/>
        <n v="45"/>
        <n v="35"/>
        <n v="25"/>
        <n v="70"/>
      </sharedItems>
    </cacheField>
    <cacheField name="Date of Tariff Change" numFmtId="14">
      <sharedItems containsSemiMixedTypes="0" containsNonDate="0" containsDate="1" containsString="0" minDate="2017-01-01T00:00:00" maxDate="2022-05-01T00:00:00"/>
    </cacheField>
    <cacheField name="Days in the tariff" numFmtId="1">
      <sharedItems containsSemiMixedTypes="0" containsString="0" containsNumber="1" containsInteger="1" minValue="1" maxValue="120"/>
    </cacheField>
    <cacheField name="Seconds Spent on Calls Since 01/01/2022" numFmtId="0">
      <sharedItems containsSemiMixedTypes="0" containsString="0" containsNumber="1" containsInteger="1" minValue="35" maxValue="203725"/>
    </cacheField>
    <cacheField name="Calls per month (min)" numFmtId="164">
      <sharedItems containsSemiMixedTypes="0" containsString="0" containsNumber="1" minValue="0.14583333333333334" maxValue="1177.6453488372092"/>
    </cacheField>
    <cacheField name="Calls per week (min)" numFmtId="164">
      <sharedItems containsSemiMixedTypes="0" containsString="0" containsNumber="1" minValue="3.4027777777777782E-2" maxValue="274.78391472868213"/>
    </cacheField>
    <cacheField name="Call groups per week" numFmtId="164">
      <sharedItems count="5">
        <s v="91-120"/>
        <s v="120+"/>
        <s v="61-90"/>
        <s v="&lt;35"/>
        <s v="35-60"/>
      </sharedItems>
    </cacheField>
    <cacheField name="Kilobytes of Data Used Since 01/01/2022" numFmtId="0">
      <sharedItems containsSemiMixedTypes="0" containsString="0" containsNumber="1" containsInteger="1" minValue="0" maxValue="530995575"/>
    </cacheField>
    <cacheField name="Internet per month (GB)" numFmtId="164">
      <sharedItems containsSemiMixedTypes="0" containsString="0" containsNumber="1" minValue="0" maxValue="176.65006116379141"/>
    </cacheField>
    <cacheField name="Data usage groups" numFmtId="164">
      <sharedItems count="5">
        <s v="10-20 GB"/>
        <s v="21-30 GB"/>
        <s v="&lt;10 GB"/>
        <s v="31-40 GB"/>
        <s v="40+ GB"/>
      </sharedItems>
    </cacheField>
    <cacheField name="Subscription to Online Cinema" numFmtId="0">
      <sharedItems containsString="0" containsBlank="1" containsNumber="1" containsInteger="1" minValue="1" maxValue="1"/>
    </cacheField>
    <cacheField name="Subscription to E-Library" numFmtId="0">
      <sharedItems containsString="0" containsBlank="1" containsNumber="1" containsInteger="1" minValue="1" maxValue="1"/>
    </cacheField>
    <cacheField name="TV Subscription" numFmtId="0">
      <sharedItems containsString="0" containsBlank="1" containsNumber="1" containsInteger="1" minValue="1" maxValue="1"/>
    </cacheField>
    <cacheField name="Subscription to Online Courses" numFmtId="0">
      <sharedItems containsString="0" containsBlank="1" containsNumber="1" containsInteger="1" minValue="1" maxValue="1"/>
    </cacheField>
    <cacheField name="Fitness App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genii Obieedkov" refreshedDate="45757.731724884259" createdVersion="8" refreshedVersion="8" minRefreshableVersion="3" recordCount="297" xr:uid="{F13B63A4-72BE-4FCD-AE30-24621C962478}">
  <cacheSource type="worksheet">
    <worksheetSource name="Survey"/>
  </cacheSource>
  <cacheFields count="6">
    <cacheField name="Respondent Number" numFmtId="0">
      <sharedItems containsSemiMixedTypes="0" containsString="0" containsNumber="1" containsInteger="1" minValue="1" maxValue="304"/>
    </cacheField>
    <cacheField name="Age" numFmtId="0">
      <sharedItems containsSemiMixedTypes="0" containsString="0" containsNumber="1" containsInteger="1" minValue="18" maxValue="25"/>
    </cacheField>
    <cacheField name="How Satisfied Are You with Your Mobile Operator?" numFmtId="0">
      <sharedItems count="5">
        <s v="Completely satisfied"/>
        <s v="I find it difficult to answer"/>
        <s v="Rather satisfied"/>
        <s v="Rather dissatisfied"/>
        <s v="Absolutely dissatisfied"/>
      </sharedItems>
    </cacheField>
    <cacheField name="How Many Minutes Do You Spend on Calls Per Week?" numFmtId="0">
      <sharedItems count="5">
        <s v="&lt;35"/>
        <s v="91-120"/>
        <s v="61-90"/>
        <s v="35-60"/>
        <s v="120+"/>
      </sharedItems>
    </cacheField>
    <cacheField name="How Much Data Do You Use Per Month on Your Mobile Device?" numFmtId="0">
      <sharedItems count="5">
        <s v="&lt;10 GB"/>
        <s v="21-30 GB"/>
        <s v="40+ GB"/>
        <s v="31-40 GB"/>
        <s v="10-20 GB"/>
      </sharedItems>
    </cacheField>
    <cacheField name="How Much Are You Willing to Pay for an Optimal Tariff? / USD" numFmtId="0">
      <sharedItems count="5">
        <s v="50-60"/>
        <s v="61+"/>
        <s v="up to 25"/>
        <s v="28-38"/>
        <s v="39-49"/>
      </sharedItems>
    </cacheField>
  </cacheFields>
  <extLst>
    <ext xmlns:x14="http://schemas.microsoft.com/office/spreadsheetml/2009/9/main" uri="{725AE2AE-9491-48be-B2B4-4EB974FC3084}">
      <x14:pivotCacheDefinition pivotCacheId="7415300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9">
  <r>
    <s v="DIWQR122"/>
    <d v="1996-05-05T00:00:00"/>
    <x v="0"/>
    <x v="0"/>
    <d v="2018-08-23T00:00:00"/>
    <n v="120"/>
    <n v="104440"/>
    <n v="435.16666666666669"/>
    <n v="101.53888888888889"/>
    <x v="0"/>
    <n v="61944625"/>
    <n v="14.768749475479126"/>
    <x v="0"/>
    <m/>
    <m/>
    <m/>
    <m/>
    <m/>
  </r>
  <r>
    <s v="CHWIR422"/>
    <d v="1996-05-13T00:00:00"/>
    <x v="0"/>
    <x v="0"/>
    <d v="2018-05-25T00:00:00"/>
    <n v="120"/>
    <n v="142350"/>
    <n v="593.125"/>
    <n v="138.39583333333331"/>
    <x v="1"/>
    <n v="120356100"/>
    <n v="28.695130348205566"/>
    <x v="1"/>
    <m/>
    <m/>
    <m/>
    <m/>
    <m/>
  </r>
  <r>
    <s v="OCYUL934"/>
    <d v="1996-05-13T00:00:00"/>
    <x v="1"/>
    <x v="1"/>
    <d v="2018-07-12T00:00:00"/>
    <n v="120"/>
    <n v="77595"/>
    <n v="323.3125"/>
    <n v="75.439583333333331"/>
    <x v="2"/>
    <n v="5641675"/>
    <n v="1.3450801372528076"/>
    <x v="2"/>
    <m/>
    <m/>
    <m/>
    <m/>
    <m/>
  </r>
  <r>
    <s v="OQKCE938"/>
    <d v="1996-05-14T00:00:00"/>
    <x v="1"/>
    <x v="1"/>
    <d v="2017-02-04T00:00:00"/>
    <n v="120"/>
    <n v="103885"/>
    <n v="432.85416666666669"/>
    <n v="100.99930555555555"/>
    <x v="0"/>
    <n v="130381625"/>
    <n v="31.085401773452762"/>
    <x v="3"/>
    <m/>
    <m/>
    <n v="1"/>
    <m/>
    <m/>
  </r>
  <r>
    <s v="PEVLH859"/>
    <d v="1996-05-14T00:00:00"/>
    <x v="1"/>
    <x v="1"/>
    <d v="2017-03-09T00:00:00"/>
    <n v="120"/>
    <n v="25160"/>
    <n v="104.83333333333333"/>
    <n v="24.461111111111112"/>
    <x v="3"/>
    <n v="143858375"/>
    <n v="34.298509359359741"/>
    <x v="3"/>
    <n v="1"/>
    <m/>
    <m/>
    <m/>
    <m/>
  </r>
  <r>
    <s v="GFIKV164"/>
    <d v="1996-05-15T00:00:00"/>
    <x v="0"/>
    <x v="0"/>
    <d v="2018-11-12T00:00:00"/>
    <n v="120"/>
    <n v="117145"/>
    <n v="488.10416666666674"/>
    <n v="113.89097222222223"/>
    <x v="0"/>
    <n v="38151475"/>
    <n v="9.0960204601287842"/>
    <x v="2"/>
    <m/>
    <m/>
    <m/>
    <m/>
    <m/>
  </r>
  <r>
    <s v="JLKAN757"/>
    <d v="1996-05-15T00:00:00"/>
    <x v="1"/>
    <x v="1"/>
    <d v="2019-03-21T00:00:00"/>
    <n v="120"/>
    <n v="76255"/>
    <n v="317.72916666666669"/>
    <n v="74.136805555555569"/>
    <x v="2"/>
    <n v="142206200"/>
    <n v="33.904600143432617"/>
    <x v="3"/>
    <n v="1"/>
    <m/>
    <m/>
    <m/>
    <m/>
  </r>
  <r>
    <s v="ODWSU376"/>
    <d v="1996-05-20T00:00:00"/>
    <x v="1"/>
    <x v="1"/>
    <d v="2017-06-23T00:00:00"/>
    <n v="120"/>
    <n v="77835"/>
    <n v="324.3125"/>
    <n v="75.672916666666666"/>
    <x v="2"/>
    <n v="7599550"/>
    <n v="1.8118739128112793"/>
    <x v="2"/>
    <m/>
    <m/>
    <m/>
    <m/>
    <m/>
  </r>
  <r>
    <s v="CHDPQ652"/>
    <d v="1996-05-21T00:00:00"/>
    <x v="0"/>
    <x v="0"/>
    <d v="2020-11-16T00:00:00"/>
    <n v="120"/>
    <n v="116100"/>
    <n v="483.75"/>
    <n v="112.875"/>
    <x v="0"/>
    <n v="65030700"/>
    <n v="15.50452709197998"/>
    <x v="0"/>
    <m/>
    <m/>
    <m/>
    <m/>
    <m/>
  </r>
  <r>
    <s v="EYUWX967"/>
    <d v="1996-05-22T00:00:00"/>
    <x v="0"/>
    <x v="0"/>
    <d v="2020-02-24T00:00:00"/>
    <n v="120"/>
    <n v="101630"/>
    <n v="423.45833333333331"/>
    <n v="98.80694444444444"/>
    <x v="0"/>
    <n v="170377200"/>
    <n v="40.621089935302734"/>
    <x v="4"/>
    <m/>
    <m/>
    <m/>
    <n v="1"/>
    <m/>
  </r>
  <r>
    <s v="YRZHR597"/>
    <d v="1996-05-22T00:00:00"/>
    <x v="2"/>
    <x v="2"/>
    <d v="2018-12-13T00:00:00"/>
    <n v="120"/>
    <n v="26080"/>
    <n v="108.66666666666667"/>
    <n v="25.355555555555554"/>
    <x v="3"/>
    <n v="147789675"/>
    <n v="35.235804319381714"/>
    <x v="3"/>
    <m/>
    <m/>
    <m/>
    <m/>
    <m/>
  </r>
  <r>
    <s v="NSUVN290"/>
    <d v="1996-05-28T00:00:00"/>
    <x v="1"/>
    <x v="1"/>
    <d v="2020-12-23T00:00:00"/>
    <n v="120"/>
    <n v="43535"/>
    <n v="181.39583333333334"/>
    <n v="42.325694444444451"/>
    <x v="4"/>
    <n v="142333425"/>
    <n v="33.934932947158813"/>
    <x v="3"/>
    <m/>
    <m/>
    <m/>
    <m/>
    <m/>
  </r>
  <r>
    <s v="RMGYA617"/>
    <d v="1996-06-01T00:00:00"/>
    <x v="2"/>
    <x v="2"/>
    <d v="2022-04-20T00:00:00"/>
    <n v="11"/>
    <n v="446"/>
    <n v="20.272727272727273"/>
    <n v="4.7303030303030305"/>
    <x v="3"/>
    <n v="5398826"/>
    <n v="14.041968258944426"/>
    <x v="0"/>
    <m/>
    <m/>
    <m/>
    <m/>
    <m/>
  </r>
  <r>
    <s v="IJKYA488"/>
    <d v="1996-06-01T00:00:00"/>
    <x v="1"/>
    <x v="1"/>
    <d v="2018-08-04T00:00:00"/>
    <n v="120"/>
    <n v="70995"/>
    <n v="295.8125"/>
    <n v="69.022916666666674"/>
    <x v="2"/>
    <n v="8489925"/>
    <n v="2.024155855178833"/>
    <x v="2"/>
    <m/>
    <m/>
    <m/>
    <m/>
    <m/>
  </r>
  <r>
    <s v="KDGCJ256"/>
    <d v="1996-06-04T00:00:00"/>
    <x v="1"/>
    <x v="1"/>
    <d v="2017-02-08T00:00:00"/>
    <n v="120"/>
    <n v="54385"/>
    <n v="226.60416666666666"/>
    <n v="52.874305555555551"/>
    <x v="4"/>
    <n v="86203700"/>
    <n v="20.552563667297363"/>
    <x v="1"/>
    <n v="1"/>
    <m/>
    <m/>
    <m/>
    <m/>
  </r>
  <r>
    <s v="KUREN620"/>
    <d v="1996-06-05T00:00:00"/>
    <x v="1"/>
    <x v="1"/>
    <d v="2021-04-25T00:00:00"/>
    <n v="120"/>
    <n v="109010"/>
    <n v="454.20833333333331"/>
    <n v="105.98194444444444"/>
    <x v="0"/>
    <n v="37306150"/>
    <n v="8.8944792747497559"/>
    <x v="2"/>
    <m/>
    <n v="1"/>
    <n v="1"/>
    <m/>
    <m/>
  </r>
  <r>
    <s v="SDFQB279"/>
    <d v="1996-06-07T00:00:00"/>
    <x v="2"/>
    <x v="2"/>
    <d v="2020-12-24T00:00:00"/>
    <n v="120"/>
    <n v="16600"/>
    <n v="69.166666666666671"/>
    <n v="16.138888888888889"/>
    <x v="3"/>
    <n v="166393825"/>
    <n v="39.671379327774048"/>
    <x v="3"/>
    <m/>
    <m/>
    <n v="1"/>
    <m/>
    <m/>
  </r>
  <r>
    <s v="QBLCG814"/>
    <d v="1996-06-09T00:00:00"/>
    <x v="1"/>
    <x v="1"/>
    <d v="2018-11-07T00:00:00"/>
    <n v="120"/>
    <n v="91725"/>
    <n v="382.1875"/>
    <n v="89.177083333333343"/>
    <x v="2"/>
    <n v="122819950"/>
    <n v="29.282557964324951"/>
    <x v="1"/>
    <m/>
    <m/>
    <m/>
    <m/>
    <m/>
  </r>
  <r>
    <s v="YAING179"/>
    <d v="1996-06-09T00:00:00"/>
    <x v="3"/>
    <x v="3"/>
    <d v="2020-01-11T00:00:00"/>
    <n v="120"/>
    <n v="10910"/>
    <n v="45.458333333333336"/>
    <n v="10.606944444444446"/>
    <x v="3"/>
    <n v="9945275"/>
    <n v="2.371138334274292"/>
    <x v="2"/>
    <m/>
    <m/>
    <m/>
    <m/>
    <m/>
  </r>
  <r>
    <s v="IRZTT512"/>
    <d v="1996-06-12T00:00:00"/>
    <x v="1"/>
    <x v="1"/>
    <d v="2020-05-22T00:00:00"/>
    <n v="120"/>
    <n v="62630"/>
    <n v="260.95833333333331"/>
    <n v="60.890277777777776"/>
    <x v="2"/>
    <n v="140323875"/>
    <n v="33.455818891525269"/>
    <x v="3"/>
    <m/>
    <m/>
    <m/>
    <m/>
    <m/>
  </r>
  <r>
    <s v="TPSNV959"/>
    <d v="1996-06-13T00:00:00"/>
    <x v="2"/>
    <x v="2"/>
    <d v="2019-05-07T00:00:00"/>
    <n v="120"/>
    <n v="17750"/>
    <n v="73.958333333333329"/>
    <n v="17.256944444444443"/>
    <x v="3"/>
    <n v="176847525"/>
    <n v="42.163735628128052"/>
    <x v="4"/>
    <n v="1"/>
    <n v="1"/>
    <m/>
    <m/>
    <m/>
  </r>
  <r>
    <s v="FLMHN038"/>
    <d v="1996-06-16T00:00:00"/>
    <x v="0"/>
    <x v="0"/>
    <d v="2021-10-16T00:00:00"/>
    <n v="120"/>
    <n v="120500"/>
    <n v="502.08333333333331"/>
    <n v="117.15277777777777"/>
    <x v="0"/>
    <n v="129843900"/>
    <n v="30.957198143005371"/>
    <x v="3"/>
    <m/>
    <m/>
    <m/>
    <m/>
    <m/>
  </r>
  <r>
    <s v="LRODA236"/>
    <d v="1996-06-22T00:00:00"/>
    <x v="1"/>
    <x v="1"/>
    <d v="2022-03-28T00:00:00"/>
    <n v="34"/>
    <n v="12613"/>
    <n v="185.48529411764704"/>
    <n v="43.279901960784315"/>
    <x v="4"/>
    <n v="23137680"/>
    <n v="19.469833374023438"/>
    <x v="0"/>
    <n v="1"/>
    <m/>
    <n v="1"/>
    <m/>
    <n v="1"/>
  </r>
  <r>
    <s v="OWZQN102"/>
    <d v="1996-06-27T00:00:00"/>
    <x v="1"/>
    <x v="1"/>
    <d v="2020-02-07T00:00:00"/>
    <n v="120"/>
    <n v="77655"/>
    <n v="323.5625"/>
    <n v="75.497916666666669"/>
    <x v="2"/>
    <n v="130470125"/>
    <n v="31.106501817703251"/>
    <x v="3"/>
    <m/>
    <m/>
    <m/>
    <m/>
    <m/>
  </r>
  <r>
    <s v="PVNVR555"/>
    <d v="1996-06-29T00:00:00"/>
    <x v="1"/>
    <x v="1"/>
    <d v="2018-05-25T00:00:00"/>
    <n v="120"/>
    <n v="19225"/>
    <n v="80.104166666666671"/>
    <n v="18.690972222222221"/>
    <x v="3"/>
    <n v="115311025"/>
    <n v="27.492290735244751"/>
    <x v="1"/>
    <m/>
    <m/>
    <m/>
    <m/>
    <m/>
  </r>
  <r>
    <s v="XZLJM290"/>
    <d v="1996-06-29T00:00:00"/>
    <x v="3"/>
    <x v="3"/>
    <d v="2018-02-11T00:00:00"/>
    <n v="120"/>
    <n v="1650"/>
    <n v="6.875"/>
    <n v="1.6041666666666665"/>
    <x v="3"/>
    <n v="23174550"/>
    <n v="5.5252432823181152"/>
    <x v="2"/>
    <n v="1"/>
    <n v="1"/>
    <n v="1"/>
    <m/>
    <m/>
  </r>
  <r>
    <s v="IVWZW953"/>
    <d v="1996-07-02T00:00:00"/>
    <x v="1"/>
    <x v="1"/>
    <d v="2018-06-15T00:00:00"/>
    <n v="120"/>
    <n v="100820"/>
    <n v="420.08333333333331"/>
    <n v="98.019444444444431"/>
    <x v="0"/>
    <n v="105491350"/>
    <n v="25.151097774505615"/>
    <x v="1"/>
    <m/>
    <m/>
    <m/>
    <m/>
    <m/>
  </r>
  <r>
    <s v="VNPFX353"/>
    <d v="1996-07-02T00:00:00"/>
    <x v="2"/>
    <x v="2"/>
    <d v="2018-05-11T00:00:00"/>
    <n v="120"/>
    <n v="3560"/>
    <n v="14.833333333333334"/>
    <n v="3.4611111111111112"/>
    <x v="3"/>
    <n v="149446025"/>
    <n v="35.630708932876587"/>
    <x v="3"/>
    <m/>
    <m/>
    <m/>
    <m/>
    <m/>
  </r>
  <r>
    <s v="HQUBC029"/>
    <d v="1996-07-03T00:00:00"/>
    <x v="1"/>
    <x v="1"/>
    <d v="2019-12-01T00:00:00"/>
    <n v="120"/>
    <n v="6910"/>
    <n v="28.791666666666668"/>
    <n v="6.7180555555555559"/>
    <x v="3"/>
    <n v="94640175"/>
    <n v="22.563976049423218"/>
    <x v="1"/>
    <m/>
    <m/>
    <n v="1"/>
    <m/>
    <m/>
  </r>
  <r>
    <s v="XUNTA270"/>
    <d v="1996-07-03T00:00:00"/>
    <x v="3"/>
    <x v="3"/>
    <d v="2018-12-20T00:00:00"/>
    <n v="120"/>
    <n v="52745"/>
    <n v="219.77083333333334"/>
    <n v="51.279861111111117"/>
    <x v="4"/>
    <n v="24409325"/>
    <n v="5.8196365833282471"/>
    <x v="2"/>
    <m/>
    <m/>
    <m/>
    <m/>
    <m/>
  </r>
  <r>
    <s v="ZZGOT618"/>
    <d v="1996-07-04T00:00:00"/>
    <x v="3"/>
    <x v="3"/>
    <d v="2018-12-10T00:00:00"/>
    <n v="120"/>
    <n v="57600"/>
    <n v="240"/>
    <n v="56"/>
    <x v="4"/>
    <n v="5756075"/>
    <n v="1.3723552227020264"/>
    <x v="2"/>
    <m/>
    <m/>
    <n v="1"/>
    <m/>
    <m/>
  </r>
  <r>
    <s v="AUJTW275"/>
    <d v="1996-07-06T00:00:00"/>
    <x v="4"/>
    <x v="4"/>
    <d v="2022-02-06T00:00:00"/>
    <n v="84"/>
    <n v="145415"/>
    <n v="865.56547619047626"/>
    <n v="201.9652777777778"/>
    <x v="1"/>
    <n v="150898825"/>
    <n v="51.395833492279053"/>
    <x v="4"/>
    <m/>
    <m/>
    <m/>
    <m/>
    <n v="1"/>
  </r>
  <r>
    <s v="NLFFT868"/>
    <d v="1996-07-08T00:00:00"/>
    <x v="1"/>
    <x v="1"/>
    <d v="2018-07-13T00:00:00"/>
    <n v="120"/>
    <n v="49200"/>
    <n v="205"/>
    <n v="47.833333333333329"/>
    <x v="4"/>
    <n v="145986450"/>
    <n v="34.805881977081299"/>
    <x v="3"/>
    <m/>
    <m/>
    <m/>
    <n v="1"/>
    <m/>
  </r>
  <r>
    <s v="DGPVC252"/>
    <d v="1996-07-09T00:00:00"/>
    <x v="0"/>
    <x v="0"/>
    <d v="2021-12-28T00:00:00"/>
    <n v="120"/>
    <n v="82780"/>
    <n v="344.91666666666669"/>
    <n v="80.480555555555569"/>
    <x v="2"/>
    <n v="185766750"/>
    <n v="44.290244579315186"/>
    <x v="4"/>
    <m/>
    <m/>
    <m/>
    <m/>
    <m/>
  </r>
  <r>
    <s v="ACWBC774"/>
    <d v="1996-07-19T00:00:00"/>
    <x v="4"/>
    <x v="4"/>
    <d v="2021-06-03T00:00:00"/>
    <n v="120"/>
    <n v="163970"/>
    <n v="683.20833333333337"/>
    <n v="159.41527777777779"/>
    <x v="1"/>
    <n v="238098625"/>
    <n v="56.767135858535767"/>
    <x v="4"/>
    <m/>
    <m/>
    <m/>
    <m/>
    <m/>
  </r>
  <r>
    <s v="FVMKR641"/>
    <d v="1996-07-19T00:00:00"/>
    <x v="0"/>
    <x v="0"/>
    <d v="2019-02-06T00:00:00"/>
    <n v="120"/>
    <n v="134900"/>
    <n v="562.08333333333337"/>
    <n v="131.15277777777777"/>
    <x v="1"/>
    <n v="139740100"/>
    <n v="33.316636085510254"/>
    <x v="3"/>
    <m/>
    <m/>
    <m/>
    <m/>
    <m/>
  </r>
  <r>
    <s v="LGCLN509"/>
    <d v="1996-07-19T00:00:00"/>
    <x v="1"/>
    <x v="1"/>
    <d v="2018-05-19T00:00:00"/>
    <n v="120"/>
    <n v="100125"/>
    <n v="417.1875"/>
    <n v="97.34375"/>
    <x v="0"/>
    <n v="10889150"/>
    <n v="2.5961756706237793"/>
    <x v="2"/>
    <m/>
    <m/>
    <m/>
    <m/>
    <m/>
  </r>
  <r>
    <s v="CORRU840"/>
    <d v="1996-07-23T00:00:00"/>
    <x v="0"/>
    <x v="0"/>
    <d v="2020-07-18T00:00:00"/>
    <n v="120"/>
    <n v="77650"/>
    <n v="323.54166666666669"/>
    <n v="75.493055555555557"/>
    <x v="2"/>
    <n v="139775900"/>
    <n v="33.32517147064209"/>
    <x v="3"/>
    <m/>
    <m/>
    <m/>
    <m/>
    <n v="1"/>
  </r>
  <r>
    <s v="OGDYF377"/>
    <d v="1996-07-23T00:00:00"/>
    <x v="1"/>
    <x v="1"/>
    <d v="2020-04-16T00:00:00"/>
    <n v="120"/>
    <n v="87170"/>
    <n v="363.20833333333331"/>
    <n v="84.748611111111103"/>
    <x v="2"/>
    <n v="141181400"/>
    <n v="33.660268783569336"/>
    <x v="3"/>
    <m/>
    <m/>
    <m/>
    <m/>
    <n v="1"/>
  </r>
  <r>
    <s v="XXJBN298"/>
    <d v="1996-07-23T00:00:00"/>
    <x v="3"/>
    <x v="3"/>
    <d v="2021-08-02T00:00:00"/>
    <n v="120"/>
    <n v="17705"/>
    <n v="73.770833333333329"/>
    <n v="17.213194444444444"/>
    <x v="3"/>
    <n v="7856625"/>
    <n v="1.8731653690338135"/>
    <x v="2"/>
    <n v="1"/>
    <m/>
    <m/>
    <m/>
    <m/>
  </r>
  <r>
    <s v="DOXUJ817"/>
    <d v="1996-07-29T00:00:00"/>
    <x v="0"/>
    <x v="0"/>
    <d v="2022-04-23T00:00:00"/>
    <n v="8"/>
    <n v="2832"/>
    <n v="177"/>
    <n v="41.300000000000004"/>
    <x v="4"/>
    <n v="8826887"/>
    <n v="31.567407846450806"/>
    <x v="3"/>
    <m/>
    <m/>
    <m/>
    <m/>
    <m/>
  </r>
  <r>
    <s v="IJTXM080"/>
    <d v="1996-07-29T00:00:00"/>
    <x v="1"/>
    <x v="1"/>
    <d v="2018-01-12T00:00:00"/>
    <n v="120"/>
    <n v="22365"/>
    <n v="93.1875"/>
    <n v="21.743750000000002"/>
    <x v="3"/>
    <n v="141739750"/>
    <n v="33.793389797210693"/>
    <x v="3"/>
    <m/>
    <n v="1"/>
    <n v="1"/>
    <m/>
    <m/>
  </r>
  <r>
    <s v="ZENDD146"/>
    <d v="1996-07-31T00:00:00"/>
    <x v="2"/>
    <x v="2"/>
    <d v="2019-10-06T00:00:00"/>
    <n v="120"/>
    <n v="13105"/>
    <n v="54.604166666666664"/>
    <n v="12.740972222222222"/>
    <x v="3"/>
    <n v="160423600"/>
    <n v="38.247966766357422"/>
    <x v="3"/>
    <m/>
    <m/>
    <m/>
    <m/>
    <m/>
  </r>
  <r>
    <s v="IWQHO987"/>
    <d v="1996-08-02T00:00:00"/>
    <x v="1"/>
    <x v="1"/>
    <d v="2018-03-16T00:00:00"/>
    <n v="120"/>
    <n v="63920"/>
    <n v="266.33333333333331"/>
    <n v="62.144444444444431"/>
    <x v="2"/>
    <n v="103338850"/>
    <n v="24.637901782989502"/>
    <x v="1"/>
    <m/>
    <m/>
    <m/>
    <m/>
    <m/>
  </r>
  <r>
    <s v="ROKLY020"/>
    <d v="1996-08-02T00:00:00"/>
    <x v="2"/>
    <x v="2"/>
    <d v="2019-02-12T00:00:00"/>
    <n v="120"/>
    <n v="28840"/>
    <n v="120.16666666666667"/>
    <n v="28.038888888888888"/>
    <x v="3"/>
    <n v="185042675"/>
    <n v="44.117611646652222"/>
    <x v="4"/>
    <n v="1"/>
    <m/>
    <n v="1"/>
    <m/>
    <n v="1"/>
  </r>
  <r>
    <s v="OIXSR291"/>
    <d v="1996-08-05T00:00:00"/>
    <x v="1"/>
    <x v="1"/>
    <d v="2018-03-10T00:00:00"/>
    <n v="120"/>
    <n v="7055"/>
    <n v="29.395833333333332"/>
    <n v="6.8590277777777775"/>
    <x v="3"/>
    <n v="34244275"/>
    <n v="8.1644713878631592"/>
    <x v="2"/>
    <m/>
    <m/>
    <m/>
    <m/>
    <m/>
  </r>
  <r>
    <s v="HEQDH853"/>
    <d v="1996-08-08T00:00:00"/>
    <x v="1"/>
    <x v="1"/>
    <d v="2022-03-12T00:00:00"/>
    <n v="50"/>
    <n v="22822"/>
    <n v="228.22"/>
    <n v="53.251333333333335"/>
    <x v="4"/>
    <n v="1622613"/>
    <n v="0.92846660614013665"/>
    <x v="2"/>
    <m/>
    <m/>
    <m/>
    <m/>
    <m/>
  </r>
  <r>
    <s v="KFJLN993"/>
    <d v="1996-08-09T00:00:00"/>
    <x v="1"/>
    <x v="1"/>
    <d v="2021-08-31T00:00:00"/>
    <n v="120"/>
    <n v="93330"/>
    <n v="388.875"/>
    <n v="90.737499999999997"/>
    <x v="0"/>
    <n v="16306675"/>
    <n v="3.8878142833709721"/>
    <x v="2"/>
    <m/>
    <m/>
    <m/>
    <m/>
    <m/>
  </r>
  <r>
    <s v="TNBBL994"/>
    <d v="1996-08-09T00:00:00"/>
    <x v="2"/>
    <x v="2"/>
    <d v="2018-05-23T00:00:00"/>
    <n v="120"/>
    <n v="37440"/>
    <n v="156"/>
    <n v="36.4"/>
    <x v="4"/>
    <n v="196188550"/>
    <n v="46.77499532699585"/>
    <x v="4"/>
    <n v="1"/>
    <m/>
    <n v="1"/>
    <m/>
    <n v="1"/>
  </r>
  <r>
    <s v="ZOJDY710"/>
    <d v="1996-08-09T00:00:00"/>
    <x v="3"/>
    <x v="3"/>
    <d v="2019-09-15T00:00:00"/>
    <n v="120"/>
    <n v="51900"/>
    <n v="216.25"/>
    <n v="50.458333333333329"/>
    <x v="4"/>
    <n v="8991175"/>
    <n v="2.1436631679534912"/>
    <x v="2"/>
    <m/>
    <m/>
    <m/>
    <m/>
    <m/>
  </r>
  <r>
    <s v="EJPMA441"/>
    <d v="1996-08-13T00:00:00"/>
    <x v="0"/>
    <x v="0"/>
    <d v="2021-01-23T00:00:00"/>
    <n v="120"/>
    <n v="72215"/>
    <n v="300.89583333333331"/>
    <n v="70.209027777777777"/>
    <x v="2"/>
    <n v="153650575"/>
    <n v="36.633151769638062"/>
    <x v="3"/>
    <m/>
    <m/>
    <m/>
    <m/>
    <m/>
  </r>
  <r>
    <s v="YMGZZ052"/>
    <d v="1996-08-18T00:00:00"/>
    <x v="2"/>
    <x v="2"/>
    <d v="2017-11-02T00:00:00"/>
    <n v="120"/>
    <n v="20270"/>
    <n v="84.458333333333329"/>
    <n v="19.706944444444446"/>
    <x v="3"/>
    <n v="160448500"/>
    <n v="38.253903388977051"/>
    <x v="3"/>
    <m/>
    <m/>
    <m/>
    <m/>
    <m/>
  </r>
  <r>
    <s v="KBOFC595"/>
    <d v="1996-08-23T00:00:00"/>
    <x v="1"/>
    <x v="1"/>
    <d v="2019-03-23T00:00:00"/>
    <n v="120"/>
    <n v="97680"/>
    <n v="407"/>
    <n v="94.966666666666669"/>
    <x v="0"/>
    <n v="41361925"/>
    <n v="9.8614513874053955"/>
    <x v="2"/>
    <n v="1"/>
    <m/>
    <n v="1"/>
    <m/>
    <m/>
  </r>
  <r>
    <s v="YCJLR709"/>
    <d v="1996-08-23T00:00:00"/>
    <x v="3"/>
    <x v="3"/>
    <d v="2017-09-04T00:00:00"/>
    <n v="120"/>
    <n v="58250"/>
    <n v="242.70833333333337"/>
    <n v="56.63194444444445"/>
    <x v="4"/>
    <n v="10560925"/>
    <n v="2.5179207324981689"/>
    <x v="2"/>
    <m/>
    <m/>
    <n v="1"/>
    <m/>
    <m/>
  </r>
  <r>
    <s v="FKJME560"/>
    <d v="1996-08-24T00:00:00"/>
    <x v="0"/>
    <x v="0"/>
    <d v="2018-04-26T00:00:00"/>
    <n v="120"/>
    <n v="116930"/>
    <n v="487.20833333333331"/>
    <n v="113.68194444444444"/>
    <x v="0"/>
    <n v="156194475"/>
    <n v="37.239664793014526"/>
    <x v="3"/>
    <m/>
    <m/>
    <m/>
    <m/>
    <m/>
  </r>
  <r>
    <s v="QCKMF214"/>
    <d v="1996-08-25T00:00:00"/>
    <x v="1"/>
    <x v="1"/>
    <d v="2017-08-18T00:00:00"/>
    <n v="120"/>
    <n v="76555"/>
    <n v="318.97916666666669"/>
    <n v="74.428472222222226"/>
    <x v="2"/>
    <n v="52193225"/>
    <n v="12.443834543228149"/>
    <x v="0"/>
    <m/>
    <m/>
    <m/>
    <m/>
    <m/>
  </r>
  <r>
    <s v="CALET703"/>
    <d v="1996-08-26T00:00:00"/>
    <x v="0"/>
    <x v="0"/>
    <d v="2021-12-22T00:00:00"/>
    <n v="120"/>
    <n v="111835"/>
    <n v="465.97916666666669"/>
    <n v="108.72847222222222"/>
    <x v="0"/>
    <n v="193167250"/>
    <n v="46.054661273956299"/>
    <x v="4"/>
    <m/>
    <m/>
    <m/>
    <n v="1"/>
    <m/>
  </r>
  <r>
    <s v="RXGYQ511"/>
    <d v="1996-08-26T00:00:00"/>
    <x v="2"/>
    <x v="2"/>
    <d v="2017-03-06T00:00:00"/>
    <n v="120"/>
    <n v="7935"/>
    <n v="33.0625"/>
    <n v="7.7145833333333336"/>
    <x v="3"/>
    <n v="145085800"/>
    <n v="34.591150283813477"/>
    <x v="3"/>
    <m/>
    <m/>
    <m/>
    <m/>
    <m/>
  </r>
  <r>
    <s v="XZXQC530"/>
    <d v="1996-08-26T00:00:00"/>
    <x v="3"/>
    <x v="3"/>
    <d v="2019-07-06T00:00:00"/>
    <n v="120"/>
    <n v="4055"/>
    <n v="16.895833333333332"/>
    <n v="3.942361111111111"/>
    <x v="3"/>
    <n v="18076025"/>
    <n v="4.3096601963043213"/>
    <x v="2"/>
    <m/>
    <m/>
    <m/>
    <m/>
    <m/>
  </r>
  <r>
    <s v="AAGYR866"/>
    <d v="1996-08-30T00:00:00"/>
    <x v="4"/>
    <x v="4"/>
    <d v="2018-02-20T00:00:00"/>
    <n v="120"/>
    <n v="171135"/>
    <n v="713.0625"/>
    <n v="166.38124999999999"/>
    <x v="1"/>
    <n v="18122775"/>
    <n v="4.3208062648773193"/>
    <x v="2"/>
    <m/>
    <m/>
    <m/>
    <m/>
    <m/>
  </r>
  <r>
    <s v="MXXEW978"/>
    <d v="1996-08-31T00:00:00"/>
    <x v="1"/>
    <x v="1"/>
    <d v="2021-12-07T00:00:00"/>
    <n v="120"/>
    <n v="45030"/>
    <n v="187.625"/>
    <n v="43.779166666666669"/>
    <x v="4"/>
    <n v="170724500"/>
    <n v="40.703892707824707"/>
    <x v="4"/>
    <n v="1"/>
    <m/>
    <m/>
    <m/>
    <m/>
  </r>
  <r>
    <s v="BDOLJ613"/>
    <d v="1996-09-01T00:00:00"/>
    <x v="4"/>
    <x v="4"/>
    <d v="2017-05-05T00:00:00"/>
    <n v="120"/>
    <n v="203440"/>
    <n v="847.66666666666663"/>
    <n v="197.78888888888886"/>
    <x v="1"/>
    <n v="57813600"/>
    <n v="13.783836364746094"/>
    <x v="0"/>
    <m/>
    <m/>
    <m/>
    <m/>
    <m/>
  </r>
  <r>
    <s v="VINMB855"/>
    <d v="1996-09-01T00:00:00"/>
    <x v="2"/>
    <x v="2"/>
    <d v="2017-07-09T00:00:00"/>
    <n v="120"/>
    <n v="30600"/>
    <n v="127.5"/>
    <n v="29.75"/>
    <x v="3"/>
    <n v="175595775"/>
    <n v="41.865295171737671"/>
    <x v="4"/>
    <m/>
    <m/>
    <m/>
    <m/>
    <m/>
  </r>
  <r>
    <s v="BNCGD922"/>
    <d v="1996-09-02T00:00:00"/>
    <x v="0"/>
    <x v="0"/>
    <d v="2017-07-25T00:00:00"/>
    <n v="120"/>
    <n v="138855"/>
    <n v="578.5625"/>
    <n v="134.99791666666667"/>
    <x v="1"/>
    <n v="24305750"/>
    <n v="5.7949423789978027"/>
    <x v="2"/>
    <n v="1"/>
    <m/>
    <m/>
    <m/>
    <m/>
  </r>
  <r>
    <s v="GAIZK084"/>
    <d v="1996-09-03T00:00:00"/>
    <x v="0"/>
    <x v="0"/>
    <d v="2018-04-21T00:00:00"/>
    <n v="120"/>
    <n v="22345"/>
    <n v="93.104166666666671"/>
    <n v="21.724305555555556"/>
    <x v="3"/>
    <n v="62450600"/>
    <n v="14.889383316040039"/>
    <x v="0"/>
    <m/>
    <m/>
    <m/>
    <m/>
    <m/>
  </r>
  <r>
    <s v="EHQLU731"/>
    <d v="1996-09-09T00:00:00"/>
    <x v="0"/>
    <x v="0"/>
    <d v="2019-01-25T00:00:00"/>
    <n v="120"/>
    <n v="143995"/>
    <n v="599.97916666666663"/>
    <n v="139.99513888888887"/>
    <x v="1"/>
    <n v="166470050"/>
    <n v="39.689552783966064"/>
    <x v="3"/>
    <m/>
    <n v="1"/>
    <m/>
    <m/>
    <m/>
  </r>
  <r>
    <s v="RVJWO678"/>
    <d v="1996-09-09T00:00:00"/>
    <x v="2"/>
    <x v="2"/>
    <d v="2021-05-09T00:00:00"/>
    <n v="120"/>
    <n v="42585"/>
    <n v="177.4375"/>
    <n v="41.402083333333337"/>
    <x v="4"/>
    <n v="140482600"/>
    <n v="33.493661880493164"/>
    <x v="3"/>
    <m/>
    <m/>
    <m/>
    <m/>
    <m/>
  </r>
  <r>
    <s v="XGKWY412"/>
    <d v="1996-09-11T00:00:00"/>
    <x v="2"/>
    <x v="2"/>
    <d v="2021-04-14T00:00:00"/>
    <n v="120"/>
    <n v="42560"/>
    <n v="177.33333333333334"/>
    <n v="41.37777777777778"/>
    <x v="4"/>
    <n v="182348750"/>
    <n v="43.475329875946045"/>
    <x v="4"/>
    <m/>
    <m/>
    <m/>
    <m/>
    <m/>
  </r>
  <r>
    <s v="IHKUI696"/>
    <d v="1996-09-13T00:00:00"/>
    <x v="1"/>
    <x v="1"/>
    <d v="2019-09-24T00:00:00"/>
    <n v="120"/>
    <n v="28010"/>
    <n v="116.70833333333333"/>
    <n v="27.231944444444444"/>
    <x v="3"/>
    <n v="131908550"/>
    <n v="31.449449062347416"/>
    <x v="3"/>
    <m/>
    <m/>
    <m/>
    <m/>
    <m/>
  </r>
  <r>
    <s v="VFBJO635"/>
    <d v="1996-09-14T00:00:00"/>
    <x v="2"/>
    <x v="2"/>
    <d v="2020-07-28T00:00:00"/>
    <n v="120"/>
    <n v="11005"/>
    <n v="45.854166666666664"/>
    <n v="10.699305555555556"/>
    <x v="3"/>
    <n v="168035975"/>
    <n v="40.062898397445679"/>
    <x v="4"/>
    <m/>
    <m/>
    <m/>
    <m/>
    <m/>
  </r>
  <r>
    <s v="BVBTQ732"/>
    <d v="1996-09-17T00:00:00"/>
    <x v="1"/>
    <x v="1"/>
    <d v="2018-07-03T00:00:00"/>
    <n v="120"/>
    <n v="87450"/>
    <n v="364.375"/>
    <n v="85.020833333333343"/>
    <x v="2"/>
    <n v="147256750"/>
    <n v="35.108745098114014"/>
    <x v="3"/>
    <n v="1"/>
    <m/>
    <n v="1"/>
    <m/>
    <n v="1"/>
  </r>
  <r>
    <s v="AYSNR279"/>
    <d v="1996-09-24T00:00:00"/>
    <x v="4"/>
    <x v="4"/>
    <d v="2021-11-23T00:00:00"/>
    <n v="120"/>
    <n v="186435"/>
    <n v="776.8125"/>
    <n v="181.25624999999999"/>
    <x v="1"/>
    <n v="241344325"/>
    <n v="57.540971040725708"/>
    <x v="4"/>
    <n v="1"/>
    <n v="1"/>
    <m/>
    <m/>
    <m/>
  </r>
  <r>
    <s v="WDNEM601"/>
    <d v="1996-09-25T00:00:00"/>
    <x v="2"/>
    <x v="2"/>
    <d v="2021-05-16T00:00:00"/>
    <n v="120"/>
    <n v="44845"/>
    <n v="186.85416666666666"/>
    <n v="43.599305555555553"/>
    <x v="4"/>
    <n v="176867225"/>
    <n v="42.168432474136353"/>
    <x v="4"/>
    <n v="1"/>
    <m/>
    <m/>
    <m/>
    <n v="1"/>
  </r>
  <r>
    <s v="XPWCN892"/>
    <d v="1996-09-26T00:00:00"/>
    <x v="3"/>
    <x v="3"/>
    <d v="2020-02-22T00:00:00"/>
    <n v="120"/>
    <n v="3880"/>
    <n v="16.166666666666668"/>
    <n v="3.772222222222223"/>
    <x v="3"/>
    <n v="11060350"/>
    <n v="2.6369929313659668"/>
    <x v="2"/>
    <m/>
    <m/>
    <m/>
    <m/>
    <m/>
  </r>
  <r>
    <s v="YQZIP097"/>
    <d v="1996-09-30T00:00:00"/>
    <x v="2"/>
    <x v="2"/>
    <d v="2019-12-19T00:00:00"/>
    <n v="120"/>
    <n v="11450"/>
    <n v="47.708333333333336"/>
    <n v="11.131944444444445"/>
    <x v="3"/>
    <n v="125275050"/>
    <n v="29.867899417877197"/>
    <x v="1"/>
    <m/>
    <m/>
    <n v="1"/>
    <m/>
    <m/>
  </r>
  <r>
    <s v="KEKZN954"/>
    <d v="1996-10-01T00:00:00"/>
    <x v="1"/>
    <x v="1"/>
    <d v="2017-01-21T00:00:00"/>
    <n v="120"/>
    <n v="74495"/>
    <n v="310.39583333333331"/>
    <n v="72.425694444444431"/>
    <x v="2"/>
    <n v="20495000"/>
    <n v="4.8863887786865234"/>
    <x v="2"/>
    <m/>
    <m/>
    <m/>
    <m/>
    <m/>
  </r>
  <r>
    <s v="DYOVR712"/>
    <d v="1996-10-04T00:00:00"/>
    <x v="0"/>
    <x v="0"/>
    <d v="2018-08-29T00:00:00"/>
    <n v="120"/>
    <n v="103685"/>
    <n v="432.02083333333331"/>
    <n v="100.80486111111111"/>
    <x v="0"/>
    <n v="167198575"/>
    <n v="39.86324667930603"/>
    <x v="3"/>
    <m/>
    <m/>
    <m/>
    <m/>
    <m/>
  </r>
  <r>
    <s v="IGUKE379"/>
    <d v="1996-10-11T00:00:00"/>
    <x v="1"/>
    <x v="1"/>
    <d v="2021-10-25T00:00:00"/>
    <n v="120"/>
    <n v="81670"/>
    <n v="340.29166666666669"/>
    <n v="79.401388888888903"/>
    <x v="2"/>
    <n v="15605775"/>
    <n v="3.7207067012786865"/>
    <x v="2"/>
    <n v="1"/>
    <m/>
    <m/>
    <m/>
    <m/>
  </r>
  <r>
    <s v="MNLVE874"/>
    <d v="1996-10-13T00:00:00"/>
    <x v="1"/>
    <x v="1"/>
    <d v="2018-03-09T00:00:00"/>
    <n v="120"/>
    <n v="58385"/>
    <n v="243.27083333333331"/>
    <n v="56.763194444444444"/>
    <x v="4"/>
    <n v="145014150"/>
    <n v="34.57406759262085"/>
    <x v="3"/>
    <m/>
    <n v="1"/>
    <m/>
    <n v="1"/>
    <m/>
  </r>
  <r>
    <s v="XKYRN569"/>
    <d v="1996-10-13T00:00:00"/>
    <x v="2"/>
    <x v="2"/>
    <d v="2018-04-25T00:00:00"/>
    <n v="120"/>
    <n v="34360"/>
    <n v="143.16666666666666"/>
    <n v="33.405555555555551"/>
    <x v="3"/>
    <n v="196892600"/>
    <n v="46.942853927612305"/>
    <x v="4"/>
    <m/>
    <m/>
    <m/>
    <m/>
    <m/>
  </r>
  <r>
    <s v="FHLHE289"/>
    <d v="1996-10-16T00:00:00"/>
    <x v="0"/>
    <x v="0"/>
    <d v="2017-11-19T00:00:00"/>
    <n v="120"/>
    <n v="150070"/>
    <n v="625.29166666666663"/>
    <n v="145.90138888888887"/>
    <x v="1"/>
    <n v="141531525"/>
    <n v="33.743745088577271"/>
    <x v="3"/>
    <m/>
    <m/>
    <m/>
    <m/>
    <m/>
  </r>
  <r>
    <s v="WASDT221"/>
    <d v="1996-10-17T00:00:00"/>
    <x v="2"/>
    <x v="2"/>
    <d v="2021-05-03T00:00:00"/>
    <n v="120"/>
    <n v="30245"/>
    <n v="126.02083333333333"/>
    <n v="29.40486111111111"/>
    <x v="3"/>
    <n v="156244450"/>
    <n v="37.251579761505127"/>
    <x v="3"/>
    <m/>
    <m/>
    <m/>
    <m/>
    <m/>
  </r>
  <r>
    <s v="BVNKZ129"/>
    <d v="1996-10-20T00:00:00"/>
    <x v="1"/>
    <x v="1"/>
    <d v="2019-12-26T00:00:00"/>
    <n v="120"/>
    <n v="30365"/>
    <n v="126.52083333333333"/>
    <n v="29.521527777777777"/>
    <x v="3"/>
    <n v="104453775"/>
    <n v="24.903720617294312"/>
    <x v="1"/>
    <n v="1"/>
    <m/>
    <m/>
    <m/>
    <m/>
  </r>
  <r>
    <s v="ZGLWV800"/>
    <d v="1996-10-21T00:00:00"/>
    <x v="1"/>
    <x v="1"/>
    <d v="2019-05-05T00:00:00"/>
    <n v="120"/>
    <n v="26800"/>
    <n v="111.66666666666667"/>
    <n v="26.055555555555557"/>
    <x v="3"/>
    <n v="112772550"/>
    <n v="26.887071132659912"/>
    <x v="1"/>
    <m/>
    <m/>
    <m/>
    <m/>
    <m/>
  </r>
  <r>
    <s v="FRXPH620"/>
    <d v="1996-10-22T00:00:00"/>
    <x v="0"/>
    <x v="0"/>
    <d v="2020-06-08T00:00:00"/>
    <n v="120"/>
    <n v="35815"/>
    <n v="149.22916666666666"/>
    <n v="34.820138888888891"/>
    <x v="3"/>
    <n v="68755375"/>
    <n v="16.392558813095093"/>
    <x v="0"/>
    <m/>
    <m/>
    <n v="1"/>
    <m/>
    <m/>
  </r>
  <r>
    <s v="SCZUL709"/>
    <d v="1996-10-22T00:00:00"/>
    <x v="2"/>
    <x v="2"/>
    <d v="2018-07-21T00:00:00"/>
    <n v="120"/>
    <n v="21410"/>
    <n v="89.208333333333329"/>
    <n v="20.815277777777776"/>
    <x v="3"/>
    <n v="192317225"/>
    <n v="45.851999521255493"/>
    <x v="4"/>
    <m/>
    <m/>
    <m/>
    <m/>
    <m/>
  </r>
  <r>
    <s v="NHBHC736"/>
    <d v="1996-10-23T00:00:00"/>
    <x v="1"/>
    <x v="1"/>
    <d v="2019-01-16T00:00:00"/>
    <n v="120"/>
    <n v="94990"/>
    <n v="395.79166666666669"/>
    <n v="92.351388888888891"/>
    <x v="0"/>
    <n v="88008750"/>
    <n v="20.982921123504639"/>
    <x v="1"/>
    <m/>
    <m/>
    <m/>
    <m/>
    <n v="1"/>
  </r>
  <r>
    <s v="XYZAN841"/>
    <d v="1996-10-26T00:00:00"/>
    <x v="3"/>
    <x v="3"/>
    <d v="2018-04-16T00:00:00"/>
    <n v="120"/>
    <n v="1620"/>
    <n v="6.75"/>
    <n v="1.575"/>
    <x v="3"/>
    <n v="14564400"/>
    <n v="3.4724235534667969"/>
    <x v="2"/>
    <n v="1"/>
    <m/>
    <n v="1"/>
    <m/>
    <n v="1"/>
  </r>
  <r>
    <s v="CYHPU609"/>
    <d v="1996-10-29T00:00:00"/>
    <x v="0"/>
    <x v="0"/>
    <d v="2018-10-14T00:00:00"/>
    <n v="120"/>
    <n v="111070"/>
    <n v="462.79166666666669"/>
    <n v="107.98472222222222"/>
    <x v="0"/>
    <n v="47660825"/>
    <n v="11.363226175308228"/>
    <x v="0"/>
    <m/>
    <m/>
    <m/>
    <m/>
    <m/>
  </r>
  <r>
    <s v="RUVTG367"/>
    <d v="1996-11-03T00:00:00"/>
    <x v="2"/>
    <x v="2"/>
    <d v="2021-03-14T00:00:00"/>
    <n v="120"/>
    <n v="28970"/>
    <n v="120.70833333333334"/>
    <n v="28.165277777777778"/>
    <x v="3"/>
    <n v="184270950"/>
    <n v="43.933618068695068"/>
    <x v="4"/>
    <m/>
    <m/>
    <m/>
    <m/>
    <m/>
  </r>
  <r>
    <s v="BRNNP568"/>
    <d v="1996-11-07T00:00:00"/>
    <x v="1"/>
    <x v="1"/>
    <d v="2018-03-19T00:00:00"/>
    <n v="120"/>
    <n v="47790"/>
    <n v="199.125"/>
    <n v="46.462499999999999"/>
    <x v="4"/>
    <n v="104704175"/>
    <n v="24.963420629501343"/>
    <x v="1"/>
    <m/>
    <m/>
    <n v="1"/>
    <m/>
    <m/>
  </r>
  <r>
    <s v="DPEJD759"/>
    <d v="1996-11-10T00:00:00"/>
    <x v="0"/>
    <x v="0"/>
    <d v="2022-04-09T00:00:00"/>
    <n v="22"/>
    <n v="5453"/>
    <n v="123.9318181818182"/>
    <n v="28.917424242424246"/>
    <x v="3"/>
    <n v="23171993"/>
    <n v="30.134365341880105"/>
    <x v="3"/>
    <m/>
    <m/>
    <m/>
    <m/>
    <m/>
  </r>
  <r>
    <s v="LADXO762"/>
    <d v="1996-11-10T00:00:00"/>
    <x v="1"/>
    <x v="1"/>
    <d v="2019-12-28T00:00:00"/>
    <n v="120"/>
    <n v="68900"/>
    <n v="287.08333333333331"/>
    <n v="66.986111111111114"/>
    <x v="2"/>
    <n v="112038450"/>
    <n v="26.712048053741455"/>
    <x v="1"/>
    <m/>
    <m/>
    <n v="1"/>
    <m/>
    <n v="1"/>
  </r>
  <r>
    <s v="FZGNY465"/>
    <d v="1996-11-12T00:00:00"/>
    <x v="0"/>
    <x v="0"/>
    <d v="2017-05-22T00:00:00"/>
    <n v="120"/>
    <n v="147810"/>
    <n v="615.875"/>
    <n v="143.70416666666665"/>
    <x v="1"/>
    <n v="164507425"/>
    <n v="39.22162652015686"/>
    <x v="3"/>
    <m/>
    <m/>
    <m/>
    <m/>
    <m/>
  </r>
  <r>
    <s v="BARUQ399"/>
    <d v="1996-11-15T00:00:00"/>
    <x v="4"/>
    <x v="4"/>
    <d v="2022-02-04T00:00:00"/>
    <n v="86"/>
    <n v="202555"/>
    <n v="1177.6453488372092"/>
    <n v="274.78391472868213"/>
    <x v="1"/>
    <n v="530995575"/>
    <n v="176.65006116379141"/>
    <x v="4"/>
    <m/>
    <m/>
    <m/>
    <m/>
    <m/>
  </r>
  <r>
    <s v="LKWOW121"/>
    <d v="1996-11-17T00:00:00"/>
    <x v="1"/>
    <x v="1"/>
    <d v="2017-07-30T00:00:00"/>
    <n v="120"/>
    <n v="106735"/>
    <n v="444.72916666666669"/>
    <n v="103.77013888888889"/>
    <x v="0"/>
    <n v="103152500"/>
    <n v="24.593472480773926"/>
    <x v="1"/>
    <m/>
    <m/>
    <m/>
    <m/>
    <m/>
  </r>
  <r>
    <s v="FBLQR968"/>
    <d v="1996-11-18T00:00:00"/>
    <x v="0"/>
    <x v="0"/>
    <d v="2020-10-27T00:00:00"/>
    <n v="120"/>
    <n v="90470"/>
    <n v="376.95833333333331"/>
    <n v="87.956944444444431"/>
    <x v="2"/>
    <n v="162298375"/>
    <n v="38.694947957992554"/>
    <x v="3"/>
    <m/>
    <m/>
    <m/>
    <m/>
    <m/>
  </r>
  <r>
    <s v="IWOVV809"/>
    <d v="1996-11-21T00:00:00"/>
    <x v="1"/>
    <x v="1"/>
    <d v="2020-06-13T00:00:00"/>
    <n v="120"/>
    <n v="12370"/>
    <n v="51.541666666666664"/>
    <n v="12.026388888888889"/>
    <x v="3"/>
    <n v="96001975"/>
    <n v="22.888654470443726"/>
    <x v="1"/>
    <m/>
    <m/>
    <m/>
    <m/>
    <m/>
  </r>
  <r>
    <s v="RSVEF729"/>
    <d v="1996-11-23T00:00:00"/>
    <x v="2"/>
    <x v="2"/>
    <d v="2021-03-21T00:00:00"/>
    <n v="120"/>
    <n v="27180"/>
    <n v="113.25"/>
    <n v="26.425000000000001"/>
    <x v="3"/>
    <n v="139799775"/>
    <n v="33.33086371421814"/>
    <x v="3"/>
    <m/>
    <m/>
    <m/>
    <m/>
    <m/>
  </r>
  <r>
    <s v="EYDFI800"/>
    <d v="1996-11-26T00:00:00"/>
    <x v="0"/>
    <x v="0"/>
    <d v="2018-08-08T00:00:00"/>
    <n v="120"/>
    <n v="119235"/>
    <n v="496.81249999999994"/>
    <n v="115.92291666666665"/>
    <x v="0"/>
    <n v="161610850"/>
    <n v="38.531029224395752"/>
    <x v="3"/>
    <m/>
    <m/>
    <m/>
    <m/>
    <m/>
  </r>
  <r>
    <s v="VMYGN758"/>
    <d v="1996-11-26T00:00:00"/>
    <x v="2"/>
    <x v="2"/>
    <d v="2021-05-09T00:00:00"/>
    <n v="120"/>
    <n v="17775"/>
    <n v="74.0625"/>
    <n v="17.28125"/>
    <x v="3"/>
    <n v="144216075"/>
    <n v="34.38379168510437"/>
    <x v="3"/>
    <m/>
    <m/>
    <m/>
    <m/>
    <m/>
  </r>
  <r>
    <s v="LQYHW474"/>
    <d v="1996-11-29T00:00:00"/>
    <x v="1"/>
    <x v="1"/>
    <d v="2020-02-26T00:00:00"/>
    <n v="120"/>
    <n v="17750"/>
    <n v="73.958333333333329"/>
    <n v="17.256944444444443"/>
    <x v="3"/>
    <n v="115433375"/>
    <n v="27.521461248397827"/>
    <x v="1"/>
    <m/>
    <m/>
    <m/>
    <m/>
    <m/>
  </r>
  <r>
    <s v="NQGYG289"/>
    <d v="1996-11-30T00:00:00"/>
    <x v="1"/>
    <x v="1"/>
    <d v="2019-02-16T00:00:00"/>
    <n v="120"/>
    <n v="65510"/>
    <n v="272.95833333333331"/>
    <n v="63.690277777777766"/>
    <x v="2"/>
    <n v="107018225"/>
    <n v="25.515133142471313"/>
    <x v="1"/>
    <m/>
    <m/>
    <m/>
    <m/>
    <m/>
  </r>
  <r>
    <s v="XBZVR326"/>
    <d v="1996-11-30T00:00:00"/>
    <x v="2"/>
    <x v="2"/>
    <d v="2021-08-29T00:00:00"/>
    <n v="120"/>
    <n v="16680"/>
    <n v="69.5"/>
    <n v="16.216666666666669"/>
    <x v="3"/>
    <n v="171557275"/>
    <n v="40.902441740036011"/>
    <x v="4"/>
    <m/>
    <m/>
    <m/>
    <m/>
    <m/>
  </r>
  <r>
    <s v="UTHTE055"/>
    <d v="1996-12-01T00:00:00"/>
    <x v="2"/>
    <x v="2"/>
    <d v="2017-06-01T00:00:00"/>
    <n v="120"/>
    <n v="34925"/>
    <n v="145.52083333333334"/>
    <n v="33.954861111111114"/>
    <x v="3"/>
    <n v="150009725"/>
    <n v="35.765105485916138"/>
    <x v="3"/>
    <n v="1"/>
    <m/>
    <m/>
    <m/>
    <m/>
  </r>
  <r>
    <s v="BLBHU681"/>
    <d v="1996-12-02T00:00:00"/>
    <x v="0"/>
    <x v="0"/>
    <d v="2017-05-25T00:00:00"/>
    <n v="120"/>
    <n v="96430"/>
    <n v="401.79166666666669"/>
    <n v="93.751388888888897"/>
    <x v="0"/>
    <n v="152003650"/>
    <n v="36.240494251251221"/>
    <x v="3"/>
    <m/>
    <m/>
    <m/>
    <m/>
    <m/>
  </r>
  <r>
    <s v="AVZRC505"/>
    <d v="1996-12-03T00:00:00"/>
    <x v="4"/>
    <x v="4"/>
    <d v="2019-02-18T00:00:00"/>
    <n v="120"/>
    <n v="203725"/>
    <n v="848.85416666666663"/>
    <n v="198.06597222222223"/>
    <x v="1"/>
    <n v="94874425"/>
    <n v="22.619825601577759"/>
    <x v="1"/>
    <n v="1"/>
    <m/>
    <m/>
    <m/>
    <m/>
  </r>
  <r>
    <s v="CVRXB216"/>
    <d v="1996-12-04T00:00:00"/>
    <x v="0"/>
    <x v="0"/>
    <d v="2019-04-14T00:00:00"/>
    <n v="120"/>
    <n v="56320"/>
    <n v="234.66666666666666"/>
    <n v="54.755555555555553"/>
    <x v="4"/>
    <n v="114260575"/>
    <n v="27.241843938827515"/>
    <x v="1"/>
    <m/>
    <m/>
    <m/>
    <m/>
    <m/>
  </r>
  <r>
    <s v="KPLNQ245"/>
    <d v="1996-12-09T00:00:00"/>
    <x v="1"/>
    <x v="1"/>
    <d v="2021-02-11T00:00:00"/>
    <n v="120"/>
    <n v="59810"/>
    <n v="249.20833333333337"/>
    <n v="58.148611111111116"/>
    <x v="4"/>
    <n v="128271550"/>
    <n v="30.582320690155026"/>
    <x v="3"/>
    <m/>
    <m/>
    <m/>
    <m/>
    <m/>
  </r>
  <r>
    <s v="YJLOV803"/>
    <d v="1996-12-10T00:00:00"/>
    <x v="2"/>
    <x v="2"/>
    <d v="2017-05-16T00:00:00"/>
    <n v="120"/>
    <n v="40770"/>
    <n v="169.875"/>
    <n v="39.637499999999996"/>
    <x v="4"/>
    <n v="127340650"/>
    <n v="30.360376834869381"/>
    <x v="3"/>
    <m/>
    <m/>
    <m/>
    <n v="1"/>
    <m/>
  </r>
  <r>
    <s v="AUVPS395"/>
    <d v="1996-12-14T00:00:00"/>
    <x v="4"/>
    <x v="4"/>
    <d v="2020-10-17T00:00:00"/>
    <n v="120"/>
    <n v="166795"/>
    <n v="694.97916666666663"/>
    <n v="162.16180555555553"/>
    <x v="1"/>
    <n v="205244075"/>
    <n v="48.934000730514526"/>
    <x v="4"/>
    <m/>
    <m/>
    <n v="1"/>
    <m/>
    <m/>
  </r>
  <r>
    <s v="DITYU692"/>
    <d v="1996-12-24T00:00:00"/>
    <x v="0"/>
    <x v="0"/>
    <d v="2022-01-09T00:00:00"/>
    <n v="112"/>
    <n v="103880"/>
    <n v="463.74999999999994"/>
    <n v="108.20833333333333"/>
    <x v="0"/>
    <n v="255989225"/>
    <n v="65.392057810510906"/>
    <x v="4"/>
    <m/>
    <m/>
    <m/>
    <m/>
    <m/>
  </r>
  <r>
    <s v="DGRAT764"/>
    <d v="1996-12-25T00:00:00"/>
    <x v="0"/>
    <x v="0"/>
    <d v="2018-11-19T00:00:00"/>
    <n v="120"/>
    <n v="107580"/>
    <n v="448.25"/>
    <n v="104.59166666666667"/>
    <x v="0"/>
    <n v="138366825"/>
    <n v="32.989221811294556"/>
    <x v="3"/>
    <m/>
    <m/>
    <m/>
    <m/>
    <m/>
  </r>
  <r>
    <s v="NIRBL281"/>
    <d v="1996-12-25T00:00:00"/>
    <x v="1"/>
    <x v="1"/>
    <d v="2021-02-16T00:00:00"/>
    <n v="120"/>
    <n v="25015"/>
    <n v="104.22916666666667"/>
    <n v="24.320138888888888"/>
    <x v="3"/>
    <n v="125268950"/>
    <n v="29.866445064544678"/>
    <x v="1"/>
    <m/>
    <m/>
    <n v="1"/>
    <n v="1"/>
    <m/>
  </r>
  <r>
    <s v="BITFH709"/>
    <d v="1996-12-29T00:00:00"/>
    <x v="4"/>
    <x v="4"/>
    <d v="2020-03-30T00:00:00"/>
    <n v="120"/>
    <n v="32025"/>
    <n v="133.4375"/>
    <n v="31.135416666666668"/>
    <x v="3"/>
    <n v="219340850"/>
    <n v="52.294933795928955"/>
    <x v="4"/>
    <m/>
    <m/>
    <n v="1"/>
    <m/>
    <m/>
  </r>
  <r>
    <s v="HQCQU020"/>
    <d v="1996-12-29T00:00:00"/>
    <x v="1"/>
    <x v="1"/>
    <d v="2020-12-20T00:00:00"/>
    <n v="120"/>
    <n v="24105"/>
    <n v="100.4375"/>
    <n v="23.435416666666669"/>
    <x v="3"/>
    <n v="132210175"/>
    <n v="31.521362066268917"/>
    <x v="3"/>
    <m/>
    <m/>
    <m/>
    <m/>
    <m/>
  </r>
  <r>
    <s v="LWTSV451"/>
    <d v="1996-12-30T00:00:00"/>
    <x v="1"/>
    <x v="1"/>
    <d v="2020-06-15T00:00:00"/>
    <n v="120"/>
    <n v="25280"/>
    <n v="105.33333333333333"/>
    <n v="24.577777777777776"/>
    <x v="3"/>
    <n v="99964850"/>
    <n v="23.83347749710083"/>
    <x v="1"/>
    <m/>
    <n v="1"/>
    <m/>
    <m/>
    <m/>
  </r>
  <r>
    <s v="LHOTX492"/>
    <d v="1997-01-04T00:00:00"/>
    <x v="1"/>
    <x v="1"/>
    <d v="2019-04-09T00:00:00"/>
    <n v="120"/>
    <n v="93555"/>
    <n v="389.8125"/>
    <n v="90.956249999999997"/>
    <x v="0"/>
    <n v="147729300"/>
    <n v="35.221409797668457"/>
    <x v="3"/>
    <m/>
    <m/>
    <m/>
    <m/>
    <m/>
  </r>
  <r>
    <s v="HBZAV593"/>
    <d v="1997-01-10T00:00:00"/>
    <x v="1"/>
    <x v="1"/>
    <d v="2019-09-08T00:00:00"/>
    <n v="120"/>
    <n v="74520"/>
    <n v="310.5"/>
    <n v="72.45"/>
    <x v="2"/>
    <n v="15026875"/>
    <n v="3.582686185836792"/>
    <x v="2"/>
    <m/>
    <m/>
    <m/>
    <m/>
    <m/>
  </r>
  <r>
    <s v="NHNGR651"/>
    <d v="1997-01-10T00:00:00"/>
    <x v="1"/>
    <x v="1"/>
    <d v="2020-07-20T00:00:00"/>
    <n v="120"/>
    <n v="52315"/>
    <n v="217.97916666666666"/>
    <n v="50.861805555555549"/>
    <x v="4"/>
    <n v="131125325"/>
    <n v="31.262713670730594"/>
    <x v="3"/>
    <m/>
    <m/>
    <m/>
    <m/>
    <m/>
  </r>
  <r>
    <s v="VUIPO914"/>
    <d v="1997-01-11T00:00:00"/>
    <x v="2"/>
    <x v="2"/>
    <d v="2018-01-06T00:00:00"/>
    <n v="120"/>
    <n v="14365"/>
    <n v="59.854166666666664"/>
    <n v="13.965972222222222"/>
    <x v="3"/>
    <n v="49910925"/>
    <n v="11.899691820144653"/>
    <x v="0"/>
    <n v="1"/>
    <n v="1"/>
    <m/>
    <m/>
    <n v="1"/>
  </r>
  <r>
    <s v="IUJMA511"/>
    <d v="1997-01-12T00:00:00"/>
    <x v="1"/>
    <x v="1"/>
    <d v="2017-11-25T00:00:00"/>
    <n v="120"/>
    <n v="106400"/>
    <n v="443.33333333333331"/>
    <n v="103.44444444444444"/>
    <x v="0"/>
    <n v="117626525"/>
    <n v="28.044348955154419"/>
    <x v="1"/>
    <m/>
    <m/>
    <m/>
    <m/>
    <m/>
  </r>
  <r>
    <s v="USFQQ615"/>
    <d v="1997-01-12T00:00:00"/>
    <x v="2"/>
    <x v="2"/>
    <d v="2020-04-15T00:00:00"/>
    <n v="120"/>
    <n v="7160"/>
    <n v="29.833333333333332"/>
    <n v="6.9611111111111104"/>
    <x v="3"/>
    <n v="199970775"/>
    <n v="47.676748037338257"/>
    <x v="4"/>
    <m/>
    <m/>
    <m/>
    <m/>
    <m/>
  </r>
  <r>
    <s v="MEBHS332"/>
    <d v="1997-01-14T00:00:00"/>
    <x v="1"/>
    <x v="1"/>
    <d v="2021-01-04T00:00:00"/>
    <n v="120"/>
    <n v="60090"/>
    <n v="250.375"/>
    <n v="58.420833333333334"/>
    <x v="4"/>
    <n v="106391375"/>
    <n v="25.365680456161499"/>
    <x v="1"/>
    <m/>
    <m/>
    <m/>
    <m/>
    <m/>
  </r>
  <r>
    <s v="SNKHM613"/>
    <d v="1997-01-14T00:00:00"/>
    <x v="2"/>
    <x v="2"/>
    <d v="2017-02-09T00:00:00"/>
    <n v="120"/>
    <n v="27945"/>
    <n v="116.4375"/>
    <n v="27.168749999999999"/>
    <x v="3"/>
    <n v="110435525"/>
    <n v="26.329880952835083"/>
    <x v="1"/>
    <m/>
    <m/>
    <m/>
    <m/>
    <m/>
  </r>
  <r>
    <s v="EZMRH707"/>
    <d v="1997-01-15T00:00:00"/>
    <x v="0"/>
    <x v="0"/>
    <d v="2017-12-10T00:00:00"/>
    <n v="120"/>
    <n v="124890"/>
    <n v="520.375"/>
    <n v="121.42083333333335"/>
    <x v="1"/>
    <n v="151201025"/>
    <n v="36.049133539199829"/>
    <x v="3"/>
    <m/>
    <m/>
    <n v="1"/>
    <m/>
    <m/>
  </r>
  <r>
    <s v="HHZWO597"/>
    <d v="1997-01-15T00:00:00"/>
    <x v="1"/>
    <x v="1"/>
    <d v="2018-03-11T00:00:00"/>
    <n v="120"/>
    <n v="39240"/>
    <n v="163.5"/>
    <n v="38.15"/>
    <x v="4"/>
    <n v="142211575"/>
    <n v="33.905881643295288"/>
    <x v="3"/>
    <m/>
    <m/>
    <m/>
    <n v="1"/>
    <m/>
  </r>
  <r>
    <s v="NFTLC915"/>
    <d v="1997-01-18T00:00:00"/>
    <x v="1"/>
    <x v="1"/>
    <d v="2019-03-04T00:00:00"/>
    <n v="120"/>
    <n v="89695"/>
    <n v="373.72916666666669"/>
    <n v="87.203472222222217"/>
    <x v="2"/>
    <n v="103478150"/>
    <n v="24.67111349105835"/>
    <x v="1"/>
    <n v="1"/>
    <m/>
    <m/>
    <m/>
    <m/>
  </r>
  <r>
    <s v="KLNQM425"/>
    <d v="1997-01-20T00:00:00"/>
    <x v="1"/>
    <x v="1"/>
    <d v="2019-02-06T00:00:00"/>
    <n v="120"/>
    <n v="24240"/>
    <n v="101"/>
    <n v="23.566666666666666"/>
    <x v="3"/>
    <n v="144760525"/>
    <n v="34.513598680496216"/>
    <x v="3"/>
    <m/>
    <m/>
    <m/>
    <m/>
    <m/>
  </r>
  <r>
    <s v="HXTBJ204"/>
    <d v="1997-01-21T00:00:00"/>
    <x v="1"/>
    <x v="1"/>
    <d v="2021-04-18T00:00:00"/>
    <n v="120"/>
    <n v="111225"/>
    <n v="463.4375"/>
    <n v="108.13541666666666"/>
    <x v="0"/>
    <n v="139672350"/>
    <n v="33.300483226776123"/>
    <x v="3"/>
    <m/>
    <m/>
    <m/>
    <m/>
    <m/>
  </r>
  <r>
    <s v="HWGYD890"/>
    <d v="1997-01-22T00:00:00"/>
    <x v="1"/>
    <x v="1"/>
    <d v="2022-02-16T00:00:00"/>
    <n v="74"/>
    <n v="110460"/>
    <n v="746.35135135135135"/>
    <n v="174.14864864864865"/>
    <x v="1"/>
    <n v="149967525"/>
    <n v="57.981152792234681"/>
    <x v="4"/>
    <n v="1"/>
    <m/>
    <m/>
    <m/>
    <n v="1"/>
  </r>
  <r>
    <s v="KQEYC776"/>
    <d v="1997-01-23T00:00:00"/>
    <x v="1"/>
    <x v="1"/>
    <d v="2018-05-19T00:00:00"/>
    <n v="120"/>
    <n v="30715"/>
    <n v="127.97916666666667"/>
    <n v="29.861805555555556"/>
    <x v="3"/>
    <n v="32120075"/>
    <n v="7.658022642135621"/>
    <x v="2"/>
    <m/>
    <m/>
    <m/>
    <m/>
    <m/>
  </r>
  <r>
    <s v="IKLPH176"/>
    <d v="1997-01-24T00:00:00"/>
    <x v="1"/>
    <x v="1"/>
    <d v="2022-03-08T00:00:00"/>
    <n v="54"/>
    <n v="23607"/>
    <n v="218.58333333333331"/>
    <n v="51.002777777777773"/>
    <x v="4"/>
    <n v="28333691"/>
    <n v="15.011729664272732"/>
    <x v="0"/>
    <m/>
    <m/>
    <n v="1"/>
    <m/>
    <m/>
  </r>
  <r>
    <s v="FWNAP195"/>
    <d v="1997-01-27T00:00:00"/>
    <x v="0"/>
    <x v="0"/>
    <d v="2017-06-08T00:00:00"/>
    <n v="120"/>
    <n v="106625"/>
    <n v="444.27083333333331"/>
    <n v="103.66319444444444"/>
    <x v="0"/>
    <n v="113107825"/>
    <n v="26.967006921768188"/>
    <x v="1"/>
    <m/>
    <m/>
    <m/>
    <m/>
    <m/>
  </r>
  <r>
    <s v="EDZZZ173"/>
    <d v="1997-01-30T00:00:00"/>
    <x v="0"/>
    <x v="0"/>
    <d v="2020-03-23T00:00:00"/>
    <n v="120"/>
    <n v="134205"/>
    <n v="559.1875"/>
    <n v="130.47708333333333"/>
    <x v="1"/>
    <n v="153460950"/>
    <n v="36.587941646575928"/>
    <x v="3"/>
    <m/>
    <m/>
    <m/>
    <m/>
    <m/>
  </r>
  <r>
    <s v="FNUNT387"/>
    <d v="1997-02-01T00:00:00"/>
    <x v="0"/>
    <x v="0"/>
    <d v="2017-09-30T00:00:00"/>
    <n v="120"/>
    <n v="103080"/>
    <n v="429.5"/>
    <n v="100.21666666666667"/>
    <x v="0"/>
    <n v="162368725"/>
    <n v="38.711720705032349"/>
    <x v="3"/>
    <m/>
    <m/>
    <m/>
    <m/>
    <m/>
  </r>
  <r>
    <s v="YBDQC216"/>
    <d v="1997-02-09T00:00:00"/>
    <x v="3"/>
    <x v="3"/>
    <d v="2019-05-02T00:00:00"/>
    <n v="120"/>
    <n v="42320"/>
    <n v="176.33333333333334"/>
    <n v="41.144444444444446"/>
    <x v="4"/>
    <n v="18214250"/>
    <n v="4.3426156044006348"/>
    <x v="2"/>
    <m/>
    <n v="1"/>
    <m/>
    <n v="1"/>
    <m/>
  </r>
  <r>
    <s v="PXYXZ036"/>
    <d v="1997-02-12T00:00:00"/>
    <x v="1"/>
    <x v="1"/>
    <d v="2018-08-18T00:00:00"/>
    <n v="120"/>
    <n v="26400"/>
    <n v="110"/>
    <n v="25.666666666666664"/>
    <x v="3"/>
    <n v="113637700"/>
    <n v="27.093338966369629"/>
    <x v="1"/>
    <m/>
    <m/>
    <m/>
    <m/>
    <m/>
  </r>
  <r>
    <s v="XELPU468"/>
    <d v="1997-02-12T00:00:00"/>
    <x v="2"/>
    <x v="2"/>
    <d v="2020-11-30T00:00:00"/>
    <n v="120"/>
    <n v="21630"/>
    <n v="90.125"/>
    <n v="21.029166666666669"/>
    <x v="3"/>
    <n v="117719225"/>
    <n v="28.066450357437134"/>
    <x v="1"/>
    <m/>
    <m/>
    <m/>
    <m/>
    <m/>
  </r>
  <r>
    <s v="MNNXN625"/>
    <d v="1997-02-13T00:00:00"/>
    <x v="1"/>
    <x v="1"/>
    <d v="2017-08-13T00:00:00"/>
    <n v="120"/>
    <n v="71095"/>
    <n v="296.22916666666669"/>
    <n v="69.120138888888903"/>
    <x v="2"/>
    <n v="112642525"/>
    <n v="26.856070756912231"/>
    <x v="1"/>
    <m/>
    <m/>
    <m/>
    <m/>
    <n v="1"/>
  </r>
  <r>
    <s v="AUFKS353"/>
    <d v="1997-02-17T00:00:00"/>
    <x v="4"/>
    <x v="4"/>
    <d v="2019-12-31T00:00:00"/>
    <n v="120"/>
    <n v="169500"/>
    <n v="706.25"/>
    <n v="164.79166666666669"/>
    <x v="1"/>
    <n v="126435650"/>
    <n v="30.144608020782474"/>
    <x v="3"/>
    <m/>
    <m/>
    <m/>
    <m/>
    <m/>
  </r>
  <r>
    <s v="MEOHD276"/>
    <d v="1997-02-17T00:00:00"/>
    <x v="1"/>
    <x v="1"/>
    <d v="2017-07-24T00:00:00"/>
    <n v="120"/>
    <n v="77130"/>
    <n v="321.375"/>
    <n v="74.987499999999997"/>
    <x v="2"/>
    <n v="46794675"/>
    <n v="11.156719923019409"/>
    <x v="0"/>
    <m/>
    <n v="1"/>
    <m/>
    <m/>
    <m/>
  </r>
  <r>
    <s v="SMIIY826"/>
    <d v="1997-02-21T00:00:00"/>
    <x v="2"/>
    <x v="2"/>
    <d v="2018-03-31T00:00:00"/>
    <n v="120"/>
    <n v="9230"/>
    <n v="38.458333333333336"/>
    <n v="8.9736111111111114"/>
    <x v="3"/>
    <n v="164447400"/>
    <n v="39.207315444946289"/>
    <x v="3"/>
    <m/>
    <m/>
    <m/>
    <m/>
    <m/>
  </r>
  <r>
    <s v="OLUDV650"/>
    <d v="1997-02-23T00:00:00"/>
    <x v="1"/>
    <x v="1"/>
    <d v="2020-05-28T00:00:00"/>
    <n v="120"/>
    <n v="40035"/>
    <n v="166.8125"/>
    <n v="38.922916666666666"/>
    <x v="4"/>
    <n v="128453625"/>
    <n v="30.625730752944946"/>
    <x v="3"/>
    <m/>
    <m/>
    <m/>
    <m/>
    <m/>
  </r>
  <r>
    <s v="QUKGV139"/>
    <d v="1997-02-26T00:00:00"/>
    <x v="2"/>
    <x v="2"/>
    <d v="2018-04-25T00:00:00"/>
    <n v="120"/>
    <n v="18110"/>
    <n v="75.458333333333329"/>
    <n v="17.606944444444444"/>
    <x v="3"/>
    <n v="156551225"/>
    <n v="37.324720621109009"/>
    <x v="3"/>
    <m/>
    <m/>
    <n v="1"/>
    <m/>
    <m/>
  </r>
  <r>
    <s v="INIMJ646"/>
    <d v="1997-03-01T00:00:00"/>
    <x v="1"/>
    <x v="1"/>
    <d v="2021-09-10T00:00:00"/>
    <n v="120"/>
    <n v="81695"/>
    <n v="340.39583333333331"/>
    <n v="79.425694444444431"/>
    <x v="2"/>
    <n v="57231275"/>
    <n v="13.644999265670776"/>
    <x v="0"/>
    <m/>
    <m/>
    <m/>
    <m/>
    <m/>
  </r>
  <r>
    <s v="SIULD302"/>
    <d v="1997-03-08T00:00:00"/>
    <x v="2"/>
    <x v="2"/>
    <d v="2022-01-17T00:00:00"/>
    <n v="104"/>
    <n v="14820"/>
    <n v="71.25"/>
    <n v="16.625"/>
    <x v="3"/>
    <n v="302948525"/>
    <n v="83.340642543939438"/>
    <x v="4"/>
    <n v="1"/>
    <m/>
    <m/>
    <m/>
    <m/>
  </r>
  <r>
    <s v="OWEIS832"/>
    <d v="1997-03-10T00:00:00"/>
    <x v="1"/>
    <x v="1"/>
    <d v="2018-03-07T00:00:00"/>
    <n v="120"/>
    <n v="56380"/>
    <n v="234.91666666666666"/>
    <n v="54.813888888888883"/>
    <x v="4"/>
    <n v="143590750"/>
    <n v="34.234702587127686"/>
    <x v="3"/>
    <n v="1"/>
    <m/>
    <m/>
    <m/>
    <n v="1"/>
  </r>
  <r>
    <s v="FDGLT878"/>
    <d v="1997-03-12T00:00:00"/>
    <x v="0"/>
    <x v="0"/>
    <d v="2019-03-28T00:00:00"/>
    <n v="120"/>
    <n v="132415"/>
    <n v="551.72916666666663"/>
    <n v="128.73680555555555"/>
    <x v="1"/>
    <n v="162473875"/>
    <n v="38.736790418624878"/>
    <x v="3"/>
    <m/>
    <m/>
    <m/>
    <m/>
    <m/>
  </r>
  <r>
    <s v="AGYLW841"/>
    <d v="1997-03-17T00:00:00"/>
    <x v="4"/>
    <x v="4"/>
    <d v="2018-05-14T00:00:00"/>
    <n v="120"/>
    <n v="123180"/>
    <n v="513.25"/>
    <n v="119.75833333333334"/>
    <x v="0"/>
    <n v="226956725"/>
    <n v="54.110699892044067"/>
    <x v="4"/>
    <m/>
    <m/>
    <m/>
    <m/>
    <m/>
  </r>
  <r>
    <s v="AEMXI826"/>
    <d v="1997-03-22T00:00:00"/>
    <x v="4"/>
    <x v="4"/>
    <d v="2021-12-15T00:00:00"/>
    <n v="120"/>
    <n v="170660"/>
    <n v="711.08333333333337"/>
    <n v="165.91944444444445"/>
    <x v="1"/>
    <n v="264740200"/>
    <n v="63.118982315063484"/>
    <x v="4"/>
    <m/>
    <m/>
    <n v="1"/>
    <m/>
    <m/>
  </r>
  <r>
    <s v="JSVKN127"/>
    <d v="1997-03-25T00:00:00"/>
    <x v="1"/>
    <x v="1"/>
    <d v="2021-07-30T00:00:00"/>
    <n v="120"/>
    <n v="56580"/>
    <n v="235.75"/>
    <n v="55.008333333333333"/>
    <x v="4"/>
    <n v="110944275"/>
    <n v="26.451176404953003"/>
    <x v="1"/>
    <m/>
    <m/>
    <m/>
    <m/>
    <m/>
  </r>
  <r>
    <s v="QBDJE643"/>
    <d v="1997-03-25T00:00:00"/>
    <x v="1"/>
    <x v="1"/>
    <d v="2019-03-11T00:00:00"/>
    <n v="120"/>
    <n v="18590"/>
    <n v="77.458333333333329"/>
    <n v="18.073611111111109"/>
    <x v="3"/>
    <n v="130201100"/>
    <n v="31.042361259460453"/>
    <x v="3"/>
    <m/>
    <n v="1"/>
    <m/>
    <m/>
    <m/>
  </r>
  <r>
    <s v="MWFNN721"/>
    <d v="1997-03-31T00:00:00"/>
    <x v="1"/>
    <x v="1"/>
    <d v="2019-07-10T00:00:00"/>
    <n v="120"/>
    <n v="11970"/>
    <n v="49.875"/>
    <n v="11.637500000000001"/>
    <x v="3"/>
    <n v="123018575"/>
    <n v="29.329913854598999"/>
    <x v="1"/>
    <n v="1"/>
    <m/>
    <m/>
    <n v="1"/>
    <m/>
  </r>
  <r>
    <s v="CWSZG664"/>
    <d v="1997-04-08T00:00:00"/>
    <x v="0"/>
    <x v="0"/>
    <d v="2020-09-24T00:00:00"/>
    <n v="120"/>
    <n v="108140"/>
    <n v="450.58333333333331"/>
    <n v="105.13611111111111"/>
    <x v="0"/>
    <n v="55501375"/>
    <n v="13.232558965682983"/>
    <x v="0"/>
    <m/>
    <m/>
    <n v="1"/>
    <m/>
    <m/>
  </r>
  <r>
    <s v="PFVKE464"/>
    <d v="1997-04-11T00:00:00"/>
    <x v="1"/>
    <x v="1"/>
    <d v="2020-12-18T00:00:00"/>
    <n v="120"/>
    <n v="74815"/>
    <n v="311.72916666666669"/>
    <n v="72.736805555555563"/>
    <x v="2"/>
    <n v="126296950"/>
    <n v="30.11153936386108"/>
    <x v="3"/>
    <m/>
    <m/>
    <m/>
    <m/>
    <m/>
  </r>
  <r>
    <s v="CWNMF346"/>
    <d v="1997-04-14T00:00:00"/>
    <x v="0"/>
    <x v="0"/>
    <d v="2021-04-11T00:00:00"/>
    <n v="120"/>
    <n v="110025"/>
    <n v="458.4375"/>
    <n v="106.96875"/>
    <x v="0"/>
    <n v="147303750"/>
    <n v="35.119950771331787"/>
    <x v="3"/>
    <m/>
    <m/>
    <m/>
    <n v="1"/>
    <m/>
  </r>
  <r>
    <s v="DKGLW215"/>
    <d v="1997-04-15T00:00:00"/>
    <x v="0"/>
    <x v="0"/>
    <d v="2018-07-07T00:00:00"/>
    <n v="120"/>
    <n v="122180"/>
    <n v="509.08333333333337"/>
    <n v="118.78611111111111"/>
    <x v="0"/>
    <n v="143278825"/>
    <n v="34.160333871841431"/>
    <x v="3"/>
    <m/>
    <m/>
    <m/>
    <m/>
    <m/>
  </r>
  <r>
    <s v="UNVJZ234"/>
    <d v="1997-04-17T00:00:00"/>
    <x v="2"/>
    <x v="2"/>
    <d v="2021-09-27T00:00:00"/>
    <n v="120"/>
    <n v="3845"/>
    <n v="16.020833333333332"/>
    <n v="3.7381944444444444"/>
    <x v="3"/>
    <n v="90471450"/>
    <n v="21.570074558258057"/>
    <x v="1"/>
    <m/>
    <n v="1"/>
    <m/>
    <m/>
    <m/>
  </r>
  <r>
    <s v="ZAZYX342"/>
    <d v="1997-04-21T00:00:00"/>
    <x v="3"/>
    <x v="3"/>
    <d v="2020-11-02T00:00:00"/>
    <n v="120"/>
    <n v="45665"/>
    <n v="190.27083333333334"/>
    <n v="44.396527777777784"/>
    <x v="4"/>
    <n v="16671300"/>
    <n v="3.9747476577758789"/>
    <x v="2"/>
    <m/>
    <m/>
    <m/>
    <m/>
    <m/>
  </r>
  <r>
    <s v="GUROC511"/>
    <d v="1997-04-23T00:00:00"/>
    <x v="1"/>
    <x v="1"/>
    <d v="2018-02-28T00:00:00"/>
    <n v="120"/>
    <n v="255"/>
    <n v="1.0625"/>
    <n v="0.24791666666666667"/>
    <x v="3"/>
    <n v="148620600"/>
    <n v="35.43391227722168"/>
    <x v="3"/>
    <m/>
    <m/>
    <m/>
    <m/>
    <m/>
  </r>
  <r>
    <s v="SVUDA600"/>
    <d v="1997-04-23T00:00:00"/>
    <x v="2"/>
    <x v="2"/>
    <d v="2018-08-07T00:00:00"/>
    <n v="120"/>
    <n v="12050"/>
    <n v="50.208333333333336"/>
    <n v="11.715277777777779"/>
    <x v="3"/>
    <n v="55477800"/>
    <n v="13.226938247680664"/>
    <x v="0"/>
    <m/>
    <m/>
    <m/>
    <m/>
    <m/>
  </r>
  <r>
    <s v="DHUWB465"/>
    <d v="1997-04-24T00:00:00"/>
    <x v="0"/>
    <x v="0"/>
    <d v="2017-12-02T00:00:00"/>
    <n v="120"/>
    <n v="34105"/>
    <n v="142.10416666666666"/>
    <n v="33.157638888888883"/>
    <x v="3"/>
    <n v="138129300"/>
    <n v="32.932591438293457"/>
    <x v="3"/>
    <m/>
    <n v="1"/>
    <n v="1"/>
    <m/>
    <m/>
  </r>
  <r>
    <s v="RTCIE848"/>
    <d v="1997-04-24T00:00:00"/>
    <x v="2"/>
    <x v="2"/>
    <d v="2018-04-20T00:00:00"/>
    <n v="120"/>
    <n v="21200"/>
    <n v="88.333333333333329"/>
    <n v="20.611111111111111"/>
    <x v="3"/>
    <n v="160765550"/>
    <n v="38.329493999481201"/>
    <x v="3"/>
    <n v="1"/>
    <m/>
    <m/>
    <m/>
    <n v="1"/>
  </r>
  <r>
    <s v="EUZHG568"/>
    <d v="1997-04-27T00:00:00"/>
    <x v="0"/>
    <x v="0"/>
    <d v="2017-01-01T00:00:00"/>
    <n v="120"/>
    <n v="49620"/>
    <n v="206.75"/>
    <n v="48.241666666666667"/>
    <x v="4"/>
    <n v="133553625"/>
    <n v="31.841665506362915"/>
    <x v="3"/>
    <m/>
    <m/>
    <m/>
    <m/>
    <m/>
  </r>
  <r>
    <s v="RUKVO355"/>
    <d v="1997-04-28T00:00:00"/>
    <x v="2"/>
    <x v="2"/>
    <d v="2020-06-04T00:00:00"/>
    <n v="120"/>
    <n v="32175"/>
    <n v="134.0625"/>
    <n v="31.28125"/>
    <x v="3"/>
    <n v="183151775"/>
    <n v="43.666785955429077"/>
    <x v="4"/>
    <m/>
    <m/>
    <m/>
    <m/>
    <m/>
  </r>
  <r>
    <s v="AWXFG108"/>
    <d v="1997-04-30T00:00:00"/>
    <x v="4"/>
    <x v="4"/>
    <d v="2019-05-30T00:00:00"/>
    <n v="120"/>
    <n v="189250"/>
    <n v="788.54166666666663"/>
    <n v="183.99305555555554"/>
    <x v="1"/>
    <n v="40082375"/>
    <n v="9.5563828945159912"/>
    <x v="2"/>
    <m/>
    <n v="1"/>
    <m/>
    <m/>
    <m/>
  </r>
  <r>
    <s v="TXFKU879"/>
    <d v="1997-05-01T00:00:00"/>
    <x v="2"/>
    <x v="2"/>
    <d v="2018-04-20T00:00:00"/>
    <n v="120"/>
    <n v="10460"/>
    <n v="43.583333333333336"/>
    <n v="10.169444444444446"/>
    <x v="3"/>
    <n v="191810550"/>
    <n v="45.731198787689209"/>
    <x v="4"/>
    <m/>
    <m/>
    <m/>
    <m/>
    <m/>
  </r>
  <r>
    <s v="RNFHL196"/>
    <d v="1997-05-02T00:00:00"/>
    <x v="2"/>
    <x v="2"/>
    <d v="2020-04-10T00:00:00"/>
    <n v="120"/>
    <n v="32505"/>
    <n v="135.4375"/>
    <n v="31.602083333333333"/>
    <x v="3"/>
    <n v="124125575"/>
    <n v="29.593843221664429"/>
    <x v="1"/>
    <m/>
    <m/>
    <m/>
    <m/>
    <m/>
  </r>
  <r>
    <s v="MQUPA634"/>
    <d v="1997-05-08T00:00:00"/>
    <x v="1"/>
    <x v="1"/>
    <d v="2021-11-25T00:00:00"/>
    <n v="120"/>
    <n v="64385"/>
    <n v="268.27083333333331"/>
    <n v="62.596527777777766"/>
    <x v="2"/>
    <n v="117245675"/>
    <n v="27.953547239303589"/>
    <x v="1"/>
    <m/>
    <m/>
    <m/>
    <m/>
    <m/>
  </r>
  <r>
    <s v="CBYPA974"/>
    <d v="1997-05-13T00:00:00"/>
    <x v="0"/>
    <x v="0"/>
    <d v="2018-07-06T00:00:00"/>
    <n v="120"/>
    <n v="130310"/>
    <n v="542.95833333333337"/>
    <n v="126.69027777777778"/>
    <x v="1"/>
    <n v="69793150"/>
    <n v="16.639983654022217"/>
    <x v="0"/>
    <n v="1"/>
    <m/>
    <m/>
    <m/>
    <m/>
  </r>
  <r>
    <s v="WHXFD836"/>
    <d v="1997-05-14T00:00:00"/>
    <x v="2"/>
    <x v="2"/>
    <d v="2020-01-26T00:00:00"/>
    <n v="120"/>
    <n v="8920"/>
    <n v="37.166666666666664"/>
    <n v="8.6722222222222207"/>
    <x v="3"/>
    <n v="156496550"/>
    <n v="37.311685085296631"/>
    <x v="3"/>
    <m/>
    <m/>
    <m/>
    <m/>
    <m/>
  </r>
  <r>
    <s v="WWWKG999"/>
    <d v="1997-05-15T00:00:00"/>
    <x v="2"/>
    <x v="2"/>
    <d v="2022-02-03T00:00:00"/>
    <n v="87"/>
    <n v="27400"/>
    <n v="157.47126436781608"/>
    <n v="36.743295019157088"/>
    <x v="4"/>
    <n v="68009250"/>
    <n v="22.365060345879918"/>
    <x v="1"/>
    <m/>
    <n v="1"/>
    <m/>
    <m/>
    <m/>
  </r>
  <r>
    <s v="OSLTH510"/>
    <d v="1997-05-19T00:00:00"/>
    <x v="1"/>
    <x v="1"/>
    <d v="2018-03-15T00:00:00"/>
    <n v="120"/>
    <n v="44955"/>
    <n v="187.3125"/>
    <n v="43.706250000000004"/>
    <x v="4"/>
    <n v="114591725"/>
    <n v="27.320796251296997"/>
    <x v="1"/>
    <m/>
    <m/>
    <m/>
    <m/>
    <m/>
  </r>
  <r>
    <s v="UMMWD363"/>
    <d v="1997-05-22T00:00:00"/>
    <x v="2"/>
    <x v="2"/>
    <d v="2021-02-04T00:00:00"/>
    <n v="120"/>
    <n v="14935"/>
    <n v="62.229166666666671"/>
    <n v="14.520138888888889"/>
    <x v="3"/>
    <n v="159278475"/>
    <n v="37.974947690963745"/>
    <x v="3"/>
    <m/>
    <m/>
    <m/>
    <m/>
    <m/>
  </r>
  <r>
    <s v="FHNLW346"/>
    <d v="1997-05-29T00:00:00"/>
    <x v="0"/>
    <x v="0"/>
    <d v="2022-03-04T00:00:00"/>
    <n v="58"/>
    <n v="5107"/>
    <n v="44.025862068965516"/>
    <n v="10.272701149425286"/>
    <x v="3"/>
    <n v="34473224"/>
    <n v="17.004945689234241"/>
    <x v="0"/>
    <n v="1"/>
    <n v="1"/>
    <m/>
    <m/>
    <m/>
  </r>
  <r>
    <s v="BNVFU801"/>
    <d v="1997-06-03T00:00:00"/>
    <x v="0"/>
    <x v="0"/>
    <d v="2017-01-25T00:00:00"/>
    <n v="120"/>
    <n v="15664"/>
    <n v="65.266666666666666"/>
    <n v="15.228888888888889"/>
    <x v="3"/>
    <n v="112000000"/>
    <n v="26.702880859375"/>
    <x v="1"/>
    <m/>
    <m/>
    <m/>
    <m/>
    <m/>
  </r>
  <r>
    <s v="XABVQ616"/>
    <d v="1997-06-03T00:00:00"/>
    <x v="2"/>
    <x v="2"/>
    <d v="2019-01-06T00:00:00"/>
    <n v="120"/>
    <n v="32544"/>
    <n v="135.6"/>
    <n v="31.639999999999997"/>
    <x v="3"/>
    <n v="144000000"/>
    <n v="34.332275390625"/>
    <x v="3"/>
    <m/>
    <n v="1"/>
    <m/>
    <m/>
    <m/>
  </r>
  <r>
    <s v="SCNAB315"/>
    <d v="1997-06-05T00:00:00"/>
    <x v="2"/>
    <x v="2"/>
    <d v="2022-01-31T00:00:00"/>
    <n v="90"/>
    <n v="27000"/>
    <n v="150"/>
    <n v="35"/>
    <x v="4"/>
    <n v="51000000"/>
    <n v="16.21246337890625"/>
    <x v="0"/>
    <m/>
    <m/>
    <m/>
    <m/>
    <m/>
  </r>
  <r>
    <s v="LCVSL323"/>
    <d v="1997-06-05T00:00:00"/>
    <x v="1"/>
    <x v="1"/>
    <d v="2018-06-19T00:00:00"/>
    <n v="120"/>
    <n v="39520"/>
    <n v="164.66666666666666"/>
    <n v="38.422222222222224"/>
    <x v="4"/>
    <n v="92000000"/>
    <n v="21.93450927734375"/>
    <x v="1"/>
    <m/>
    <m/>
    <m/>
    <m/>
    <m/>
  </r>
  <r>
    <s v="TVWOY679"/>
    <d v="1997-06-06T00:00:00"/>
    <x v="2"/>
    <x v="2"/>
    <d v="2018-04-21T00:00:00"/>
    <n v="120"/>
    <n v="21476"/>
    <n v="89.483333333333334"/>
    <n v="20.879444444444445"/>
    <x v="3"/>
    <n v="152000000"/>
    <n v="36.2396240234375"/>
    <x v="3"/>
    <m/>
    <m/>
    <n v="1"/>
    <m/>
    <m/>
  </r>
  <r>
    <s v="HJVPU225"/>
    <d v="1997-06-07T00:00:00"/>
    <x v="1"/>
    <x v="1"/>
    <d v="2017-04-12T00:00:00"/>
    <n v="120"/>
    <n v="7160"/>
    <n v="29.833333333333332"/>
    <n v="6.9611111111111104"/>
    <x v="3"/>
    <n v="96000000"/>
    <n v="22.88818359375"/>
    <x v="1"/>
    <m/>
    <m/>
    <m/>
    <m/>
    <m/>
  </r>
  <r>
    <s v="NFTZY842"/>
    <d v="1997-06-09T00:00:00"/>
    <x v="1"/>
    <x v="1"/>
    <d v="2019-11-08T00:00:00"/>
    <n v="120"/>
    <n v="18472"/>
    <n v="76.966666666666669"/>
    <n v="17.95888888888889"/>
    <x v="3"/>
    <n v="24000000"/>
    <n v="5.7220458984375"/>
    <x v="2"/>
    <n v="1"/>
    <m/>
    <m/>
    <m/>
    <n v="1"/>
  </r>
  <r>
    <s v="FAWLQ310"/>
    <d v="1997-06-11T00:00:00"/>
    <x v="0"/>
    <x v="0"/>
    <d v="2021-09-28T00:00:00"/>
    <n v="120"/>
    <n v="41060"/>
    <n v="171.08333333333334"/>
    <n v="39.919444444444451"/>
    <x v="4"/>
    <n v="124000000"/>
    <n v="29.56390380859375"/>
    <x v="1"/>
    <m/>
    <m/>
    <n v="1"/>
    <m/>
    <m/>
  </r>
  <r>
    <s v="WVWHM755"/>
    <d v="1997-06-14T00:00:00"/>
    <x v="1"/>
    <x v="1"/>
    <d v="2021-09-05T00:00:00"/>
    <n v="120"/>
    <n v="14056"/>
    <n v="58.56666666666667"/>
    <n v="13.665555555555557"/>
    <x v="3"/>
    <n v="88000000"/>
    <n v="20.9808349609375"/>
    <x v="1"/>
    <m/>
    <m/>
    <m/>
    <m/>
    <m/>
  </r>
  <r>
    <s v="TEVSD451"/>
    <d v="1997-06-20T00:00:00"/>
    <x v="2"/>
    <x v="2"/>
    <d v="2020-07-21T00:00:00"/>
    <n v="120"/>
    <n v="23864"/>
    <n v="99.433333333333337"/>
    <n v="23.201111111111114"/>
    <x v="3"/>
    <n v="148000000"/>
    <n v="35.28594970703125"/>
    <x v="3"/>
    <m/>
    <m/>
    <m/>
    <m/>
    <m/>
  </r>
  <r>
    <s v="EQWVZ426"/>
    <d v="1997-06-21T00:00:00"/>
    <x v="0"/>
    <x v="0"/>
    <d v="2018-07-09T00:00:00"/>
    <n v="120"/>
    <n v="79528"/>
    <n v="331.36666666666667"/>
    <n v="77.318888888888893"/>
    <x v="2"/>
    <n v="116000000"/>
    <n v="27.65655517578125"/>
    <x v="1"/>
    <n v="1"/>
    <n v="1"/>
    <m/>
    <m/>
    <m/>
  </r>
  <r>
    <s v="FPYIL833"/>
    <d v="1997-06-23T00:00:00"/>
    <x v="0"/>
    <x v="0"/>
    <d v="2017-07-03T00:00:00"/>
    <n v="120"/>
    <n v="66508"/>
    <n v="277.11666666666667"/>
    <n v="64.660555555555561"/>
    <x v="2"/>
    <n v="8000000"/>
    <n v="1.9073486328125002"/>
    <x v="2"/>
    <m/>
    <m/>
    <m/>
    <m/>
    <m/>
  </r>
  <r>
    <s v="EARWC656"/>
    <d v="1997-06-27T00:00:00"/>
    <x v="0"/>
    <x v="0"/>
    <d v="2019-11-06T00:00:00"/>
    <n v="120"/>
    <n v="100268"/>
    <n v="417.78333333333336"/>
    <n v="97.482777777777784"/>
    <x v="0"/>
    <n v="128000000"/>
    <n v="30.517578125000004"/>
    <x v="3"/>
    <m/>
    <m/>
    <m/>
    <m/>
    <m/>
  </r>
  <r>
    <s v="NVMSP505"/>
    <d v="1997-06-29T00:00:00"/>
    <x v="1"/>
    <x v="1"/>
    <d v="2017-06-20T00:00:00"/>
    <n v="120"/>
    <n v="87828"/>
    <n v="365.95"/>
    <n v="85.388333333333321"/>
    <x v="2"/>
    <n v="96000000"/>
    <n v="22.88818359375"/>
    <x v="1"/>
    <m/>
    <m/>
    <m/>
    <m/>
    <m/>
  </r>
  <r>
    <s v="SZXSZ937"/>
    <d v="1997-06-29T00:00:00"/>
    <x v="2"/>
    <x v="2"/>
    <d v="2021-09-20T00:00:00"/>
    <n v="120"/>
    <n v="20120"/>
    <n v="83.833333333333329"/>
    <n v="19.56111111111111"/>
    <x v="3"/>
    <n v="140000000"/>
    <n v="33.37860107421875"/>
    <x v="3"/>
    <m/>
    <m/>
    <m/>
    <m/>
    <m/>
  </r>
  <r>
    <s v="VOZOR859"/>
    <d v="1997-06-30T00:00:00"/>
    <x v="2"/>
    <x v="2"/>
    <d v="2021-03-22T00:00:00"/>
    <n v="120"/>
    <n v="12888"/>
    <n v="53.7"/>
    <n v="12.530000000000001"/>
    <x v="3"/>
    <n v="140000000"/>
    <n v="33.37860107421875"/>
    <x v="3"/>
    <m/>
    <m/>
    <m/>
    <m/>
    <m/>
  </r>
  <r>
    <s v="GCTPY128"/>
    <d v="1997-07-02T00:00:00"/>
    <x v="0"/>
    <x v="0"/>
    <d v="2018-07-27T00:00:00"/>
    <n v="120"/>
    <n v="82164"/>
    <n v="342.35"/>
    <n v="79.881666666666675"/>
    <x v="2"/>
    <n v="8000000"/>
    <n v="1.9073486328125002"/>
    <x v="2"/>
    <m/>
    <m/>
    <m/>
    <m/>
    <m/>
  </r>
  <r>
    <s v="PKXTF811"/>
    <d v="1997-07-04T00:00:00"/>
    <x v="1"/>
    <x v="1"/>
    <d v="2021-09-16T00:00:00"/>
    <n v="120"/>
    <n v="26864"/>
    <n v="111.93333333333334"/>
    <n v="26.117777777777778"/>
    <x v="3"/>
    <n v="104000000"/>
    <n v="24.7955322265625"/>
    <x v="1"/>
    <m/>
    <m/>
    <m/>
    <m/>
    <m/>
  </r>
  <r>
    <s v="DYOBW915"/>
    <d v="1997-07-05T00:00:00"/>
    <x v="0"/>
    <x v="0"/>
    <d v="2018-01-06T00:00:00"/>
    <n v="120"/>
    <n v="96440"/>
    <n v="401.83333333333331"/>
    <n v="93.761111111111106"/>
    <x v="0"/>
    <n v="64000000"/>
    <n v="15.258789062500002"/>
    <x v="0"/>
    <n v="1"/>
    <m/>
    <m/>
    <m/>
    <m/>
  </r>
  <r>
    <s v="JLHUE469"/>
    <d v="1997-07-06T00:00:00"/>
    <x v="1"/>
    <x v="1"/>
    <d v="2017-01-08T00:00:00"/>
    <n v="120"/>
    <n v="6180"/>
    <n v="25.75"/>
    <n v="6.0083333333333329"/>
    <x v="3"/>
    <n v="104000000"/>
    <n v="24.7955322265625"/>
    <x v="1"/>
    <n v="1"/>
    <m/>
    <m/>
    <m/>
    <m/>
  </r>
  <r>
    <s v="ORTQF688"/>
    <d v="1997-07-06T00:00:00"/>
    <x v="1"/>
    <x v="1"/>
    <d v="2018-03-02T00:00:00"/>
    <n v="120"/>
    <n v="51064"/>
    <n v="212.76666666666668"/>
    <n v="49.645555555555561"/>
    <x v="4"/>
    <n v="24000000"/>
    <n v="5.7220458984375"/>
    <x v="2"/>
    <n v="1"/>
    <m/>
    <m/>
    <m/>
    <m/>
  </r>
  <r>
    <s v="JVJCJ686"/>
    <d v="1997-07-08T00:00:00"/>
    <x v="1"/>
    <x v="1"/>
    <d v="2018-03-07T00:00:00"/>
    <n v="120"/>
    <n v="41872"/>
    <n v="174.46666666666667"/>
    <n v="40.708888888888893"/>
    <x v="4"/>
    <n v="48000000"/>
    <n v="11.444091796875"/>
    <x v="0"/>
    <m/>
    <m/>
    <m/>
    <m/>
    <m/>
  </r>
  <r>
    <s v="KJZMM021"/>
    <d v="1997-07-12T00:00:00"/>
    <x v="1"/>
    <x v="1"/>
    <d v="2018-04-15T00:00:00"/>
    <n v="120"/>
    <n v="27576"/>
    <n v="114.9"/>
    <n v="26.810000000000002"/>
    <x v="3"/>
    <n v="96000000"/>
    <n v="22.88818359375"/>
    <x v="1"/>
    <m/>
    <m/>
    <m/>
    <m/>
    <n v="1"/>
  </r>
  <r>
    <s v="QQVKY383"/>
    <d v="1997-07-12T00:00:00"/>
    <x v="2"/>
    <x v="2"/>
    <d v="2019-06-14T00:00:00"/>
    <n v="120"/>
    <n v="24236"/>
    <n v="100.98333333333333"/>
    <n v="23.562777777777779"/>
    <x v="3"/>
    <n v="148000000"/>
    <n v="35.28594970703125"/>
    <x v="3"/>
    <m/>
    <n v="1"/>
    <m/>
    <m/>
    <m/>
  </r>
  <r>
    <s v="SGXAG053"/>
    <d v="1997-07-13T00:00:00"/>
    <x v="2"/>
    <x v="2"/>
    <d v="2020-03-23T00:00:00"/>
    <n v="120"/>
    <n v="10148"/>
    <n v="42.283333333333331"/>
    <n v="9.8661111111111097"/>
    <x v="3"/>
    <n v="60000000"/>
    <n v="14.30511474609375"/>
    <x v="0"/>
    <m/>
    <m/>
    <m/>
    <m/>
    <m/>
  </r>
  <r>
    <s v="WAUHY594"/>
    <d v="1997-07-17T00:00:00"/>
    <x v="2"/>
    <x v="2"/>
    <d v="2020-03-27T00:00:00"/>
    <n v="120"/>
    <n v="22652"/>
    <n v="94.38333333333334"/>
    <n v="22.02277777777778"/>
    <x v="3"/>
    <n v="152000000"/>
    <n v="36.2396240234375"/>
    <x v="3"/>
    <m/>
    <m/>
    <m/>
    <m/>
    <m/>
  </r>
  <r>
    <s v="HEILY541"/>
    <d v="1997-07-21T00:00:00"/>
    <x v="1"/>
    <x v="1"/>
    <d v="2021-01-25T00:00:00"/>
    <n v="120"/>
    <n v="11388"/>
    <n v="47.45"/>
    <n v="11.071666666666667"/>
    <x v="3"/>
    <n v="84000000"/>
    <n v="20.02716064453125"/>
    <x v="1"/>
    <m/>
    <m/>
    <m/>
    <m/>
    <m/>
  </r>
  <r>
    <s v="PNYKM562"/>
    <d v="1997-07-22T00:00:00"/>
    <x v="1"/>
    <x v="1"/>
    <d v="2021-12-24T00:00:00"/>
    <n v="120"/>
    <n v="20770"/>
    <n v="86.541666666666671"/>
    <n v="20.193055555555556"/>
    <x v="3"/>
    <n v="88000000"/>
    <n v="20.9808349609375"/>
    <x v="1"/>
    <n v="1"/>
    <n v="1"/>
    <m/>
    <m/>
    <m/>
  </r>
  <r>
    <s v="WHVAW931"/>
    <d v="1997-07-22T00:00:00"/>
    <x v="2"/>
    <x v="2"/>
    <d v="2020-06-29T00:00:00"/>
    <n v="120"/>
    <n v="19616"/>
    <n v="81.733333333333334"/>
    <n v="19.071111111111112"/>
    <x v="3"/>
    <n v="152000000"/>
    <n v="36.2396240234375"/>
    <x v="3"/>
    <m/>
    <m/>
    <m/>
    <m/>
    <m/>
  </r>
  <r>
    <s v="YKPVW341"/>
    <d v="1997-07-29T00:00:00"/>
    <x v="3"/>
    <x v="3"/>
    <d v="2020-03-08T00:00:00"/>
    <n v="120"/>
    <n v="10872"/>
    <n v="45.3"/>
    <n v="10.57"/>
    <x v="3"/>
    <n v="16000000"/>
    <n v="3.8146972656250004"/>
    <x v="2"/>
    <m/>
    <m/>
    <m/>
    <m/>
    <m/>
  </r>
  <r>
    <s v="GXTXR073"/>
    <d v="1997-08-05T00:00:00"/>
    <x v="1"/>
    <x v="1"/>
    <d v="2018-06-29T00:00:00"/>
    <n v="120"/>
    <n v="36232"/>
    <n v="150.96666666666667"/>
    <n v="35.225555555555552"/>
    <x v="4"/>
    <n v="108000000"/>
    <n v="25.74920654296875"/>
    <x v="1"/>
    <n v="1"/>
    <m/>
    <n v="1"/>
    <m/>
    <n v="1"/>
  </r>
  <r>
    <s v="PAPYC480"/>
    <d v="1997-08-07T00:00:00"/>
    <x v="1"/>
    <x v="1"/>
    <d v="2019-06-02T00:00:00"/>
    <n v="120"/>
    <n v="54732"/>
    <n v="228.05"/>
    <n v="53.211666666666673"/>
    <x v="4"/>
    <n v="0"/>
    <n v="0"/>
    <x v="2"/>
    <m/>
    <m/>
    <m/>
    <m/>
    <m/>
  </r>
  <r>
    <s v="ZGROB783"/>
    <d v="1997-08-12T00:00:00"/>
    <x v="3"/>
    <x v="3"/>
    <d v="2017-07-01T00:00:00"/>
    <n v="120"/>
    <n v="37640"/>
    <n v="156.83333333333334"/>
    <n v="36.594444444444449"/>
    <x v="4"/>
    <n v="4000000"/>
    <n v="0.95367431640625011"/>
    <x v="2"/>
    <m/>
    <m/>
    <m/>
    <m/>
    <m/>
  </r>
  <r>
    <s v="ALFDX113"/>
    <d v="1997-08-18T00:00:00"/>
    <x v="4"/>
    <x v="4"/>
    <d v="2021-11-25T00:00:00"/>
    <n v="120"/>
    <n v="151344"/>
    <n v="630.6"/>
    <n v="147.13999999999999"/>
    <x v="1"/>
    <n v="172000000"/>
    <n v="41.00799560546875"/>
    <x v="4"/>
    <m/>
    <n v="1"/>
    <m/>
    <m/>
    <m/>
  </r>
  <r>
    <s v="XCCCN086"/>
    <d v="1997-08-19T00:00:00"/>
    <x v="2"/>
    <x v="2"/>
    <d v="2019-02-13T00:00:00"/>
    <n v="120"/>
    <n v="35012"/>
    <n v="145.88333333333333"/>
    <n v="34.039444444444442"/>
    <x v="3"/>
    <n v="128000000"/>
    <n v="30.517578125000004"/>
    <x v="3"/>
    <n v="1"/>
    <m/>
    <m/>
    <m/>
    <m/>
  </r>
  <r>
    <s v="ADPBA513"/>
    <d v="1997-08-26T00:00:00"/>
    <x v="4"/>
    <x v="4"/>
    <d v="2018-06-17T00:00:00"/>
    <n v="120"/>
    <n v="115676"/>
    <n v="481.98333333333335"/>
    <n v="112.46277777777779"/>
    <x v="0"/>
    <n v="192000000"/>
    <n v="45.7763671875"/>
    <x v="4"/>
    <m/>
    <m/>
    <m/>
    <m/>
    <m/>
  </r>
  <r>
    <s v="UVJYL902"/>
    <d v="1997-08-28T00:00:00"/>
    <x v="2"/>
    <x v="2"/>
    <d v="2018-11-22T00:00:00"/>
    <n v="120"/>
    <n v="4872"/>
    <n v="20.3"/>
    <n v="4.7366666666666664"/>
    <x v="3"/>
    <n v="156000000"/>
    <n v="37.19329833984375"/>
    <x v="3"/>
    <m/>
    <m/>
    <m/>
    <n v="1"/>
    <m/>
  </r>
  <r>
    <s v="YYRIV364"/>
    <d v="1997-08-29T00:00:00"/>
    <x v="3"/>
    <x v="3"/>
    <d v="2018-12-12T00:00:00"/>
    <n v="120"/>
    <n v="20132"/>
    <n v="83.88333333333334"/>
    <n v="19.57277777777778"/>
    <x v="3"/>
    <n v="20000000"/>
    <n v="4.76837158203125"/>
    <x v="2"/>
    <m/>
    <n v="1"/>
    <m/>
    <m/>
    <m/>
  </r>
  <r>
    <s v="LVYKA913"/>
    <d v="1997-09-09T00:00:00"/>
    <x v="1"/>
    <x v="1"/>
    <d v="2020-01-30T00:00:00"/>
    <n v="120"/>
    <n v="22492"/>
    <n v="93.716666666666669"/>
    <n v="21.867222222222225"/>
    <x v="3"/>
    <n v="16000000"/>
    <n v="3.8146972656250004"/>
    <x v="2"/>
    <m/>
    <m/>
    <m/>
    <m/>
    <m/>
  </r>
  <r>
    <s v="SDZAP329"/>
    <d v="1997-09-10T00:00:00"/>
    <x v="2"/>
    <x v="2"/>
    <d v="2021-09-17T00:00:00"/>
    <n v="120"/>
    <n v="10800"/>
    <n v="45"/>
    <n v="10.5"/>
    <x v="3"/>
    <n v="36000000"/>
    <n v="8.58306884765625"/>
    <x v="2"/>
    <m/>
    <m/>
    <m/>
    <m/>
    <m/>
  </r>
  <r>
    <s v="HFALM848"/>
    <d v="1997-09-12T00:00:00"/>
    <x v="1"/>
    <x v="1"/>
    <d v="2021-12-01T00:00:00"/>
    <n v="120"/>
    <n v="40532"/>
    <n v="168.88333333333333"/>
    <n v="39.406111111111109"/>
    <x v="4"/>
    <n v="60000000"/>
    <n v="14.30511474609375"/>
    <x v="0"/>
    <m/>
    <m/>
    <m/>
    <m/>
    <m/>
  </r>
  <r>
    <s v="KSHJW855"/>
    <d v="1997-09-13T00:00:00"/>
    <x v="1"/>
    <x v="1"/>
    <d v="2021-03-24T00:00:00"/>
    <n v="120"/>
    <n v="46260"/>
    <n v="192.75"/>
    <n v="44.975000000000001"/>
    <x v="4"/>
    <n v="84000000"/>
    <n v="20.02716064453125"/>
    <x v="1"/>
    <m/>
    <m/>
    <m/>
    <m/>
    <m/>
  </r>
  <r>
    <s v="VYREC190"/>
    <d v="1997-09-15T00:00:00"/>
    <x v="2"/>
    <x v="2"/>
    <d v="2019-12-31T00:00:00"/>
    <n v="120"/>
    <n v="32204"/>
    <n v="134.18333333333334"/>
    <n v="31.309444444444445"/>
    <x v="3"/>
    <n v="12000000"/>
    <n v="2.86102294921875"/>
    <x v="2"/>
    <m/>
    <m/>
    <m/>
    <m/>
    <m/>
  </r>
  <r>
    <s v="ZJMCS717"/>
    <d v="1997-09-16T00:00:00"/>
    <x v="3"/>
    <x v="3"/>
    <d v="2022-04-28T00:00:00"/>
    <n v="3"/>
    <n v="454"/>
    <n v="75.666666666666657"/>
    <n v="17.655555555555551"/>
    <x v="3"/>
    <n v="300000"/>
    <n v="2.86102294921875"/>
    <x v="2"/>
    <m/>
    <m/>
    <m/>
    <m/>
    <m/>
  </r>
  <r>
    <s v="FVERW989"/>
    <d v="1997-09-18T00:00:00"/>
    <x v="0"/>
    <x v="0"/>
    <d v="2017-03-04T00:00:00"/>
    <n v="120"/>
    <n v="102300"/>
    <n v="426.25"/>
    <n v="99.458333333333343"/>
    <x v="0"/>
    <n v="136000000"/>
    <n v="32.4249267578125"/>
    <x v="3"/>
    <m/>
    <m/>
    <m/>
    <m/>
    <m/>
  </r>
  <r>
    <s v="MZWTZ982"/>
    <d v="1997-09-20T00:00:00"/>
    <x v="1"/>
    <x v="1"/>
    <d v="2019-09-12T00:00:00"/>
    <n v="120"/>
    <n v="5280"/>
    <n v="22"/>
    <n v="5.1333333333333329"/>
    <x v="3"/>
    <n v="96000000"/>
    <n v="22.88818359375"/>
    <x v="1"/>
    <m/>
    <m/>
    <m/>
    <m/>
    <m/>
  </r>
  <r>
    <s v="JDKBY559"/>
    <d v="1997-09-27T00:00:00"/>
    <x v="1"/>
    <x v="1"/>
    <d v="2017-04-28T00:00:00"/>
    <n v="120"/>
    <n v="1292"/>
    <n v="5.3833333333333337"/>
    <n v="1.2561111111111112"/>
    <x v="3"/>
    <n v="108000000"/>
    <n v="25.74920654296875"/>
    <x v="1"/>
    <n v="1"/>
    <m/>
    <m/>
    <m/>
    <n v="1"/>
  </r>
  <r>
    <s v="IGPIS441"/>
    <d v="1997-09-29T00:00:00"/>
    <x v="1"/>
    <x v="1"/>
    <d v="2021-08-20T00:00:00"/>
    <n v="120"/>
    <n v="280"/>
    <n v="1.1666666666666667"/>
    <n v="0.27222222222222225"/>
    <x v="3"/>
    <n v="36000000"/>
    <n v="8.58306884765625"/>
    <x v="2"/>
    <m/>
    <m/>
    <m/>
    <m/>
    <m/>
  </r>
  <r>
    <s v="IOJPB464"/>
    <d v="1997-09-29T00:00:00"/>
    <x v="1"/>
    <x v="1"/>
    <d v="2019-10-20T00:00:00"/>
    <n v="120"/>
    <n v="85880"/>
    <n v="357.83333333333331"/>
    <n v="83.49444444444444"/>
    <x v="2"/>
    <n v="4000000"/>
    <n v="0.95367431640625011"/>
    <x v="2"/>
    <m/>
    <m/>
    <m/>
    <m/>
    <m/>
  </r>
  <r>
    <s v="SGCDK638"/>
    <d v="1997-09-29T00:00:00"/>
    <x v="2"/>
    <x v="2"/>
    <d v="2019-10-02T00:00:00"/>
    <n v="120"/>
    <n v="17544"/>
    <n v="73.099999999999994"/>
    <n v="17.056666666666665"/>
    <x v="3"/>
    <n v="156000000"/>
    <n v="37.19329833984375"/>
    <x v="3"/>
    <m/>
    <m/>
    <m/>
    <m/>
    <m/>
  </r>
  <r>
    <s v="RXLSC035"/>
    <d v="1997-09-30T00:00:00"/>
    <x v="2"/>
    <x v="2"/>
    <d v="2018-06-21T00:00:00"/>
    <n v="120"/>
    <n v="19436"/>
    <n v="80.983333333333334"/>
    <n v="18.896111111111111"/>
    <x v="3"/>
    <n v="56000000"/>
    <n v="13.3514404296875"/>
    <x v="0"/>
    <m/>
    <m/>
    <m/>
    <m/>
    <m/>
  </r>
  <r>
    <s v="BMQLR884"/>
    <d v="1997-10-01T00:00:00"/>
    <x v="0"/>
    <x v="0"/>
    <d v="2017-05-30T00:00:00"/>
    <n v="120"/>
    <n v="101468"/>
    <n v="422.78333333333336"/>
    <n v="98.649444444444441"/>
    <x v="0"/>
    <n v="80000000"/>
    <n v="19.073486328125"/>
    <x v="0"/>
    <m/>
    <m/>
    <m/>
    <m/>
    <m/>
  </r>
  <r>
    <s v="UZQQC116"/>
    <d v="1997-10-02T00:00:00"/>
    <x v="2"/>
    <x v="2"/>
    <d v="2020-05-13T00:00:00"/>
    <n v="120"/>
    <n v="9624"/>
    <n v="40.1"/>
    <n v="9.3566666666666674"/>
    <x v="3"/>
    <n v="160000000"/>
    <n v="38.14697265625"/>
    <x v="3"/>
    <m/>
    <m/>
    <m/>
    <m/>
    <m/>
  </r>
  <r>
    <s v="MMWGP800"/>
    <d v="1997-10-03T00:00:00"/>
    <x v="1"/>
    <x v="1"/>
    <d v="2020-04-27T00:00:00"/>
    <n v="120"/>
    <n v="6804"/>
    <n v="28.35"/>
    <n v="6.6150000000000002"/>
    <x v="3"/>
    <n v="12000000"/>
    <n v="2.86102294921875"/>
    <x v="2"/>
    <m/>
    <m/>
    <m/>
    <m/>
    <m/>
  </r>
  <r>
    <s v="DJHOI129"/>
    <d v="1997-10-07T00:00:00"/>
    <x v="0"/>
    <x v="0"/>
    <d v="2020-08-31T00:00:00"/>
    <n v="120"/>
    <n v="91680"/>
    <n v="382"/>
    <n v="89.133333333333326"/>
    <x v="2"/>
    <n v="92000000"/>
    <n v="21.93450927734375"/>
    <x v="1"/>
    <m/>
    <m/>
    <m/>
    <m/>
    <m/>
  </r>
  <r>
    <s v="DEBVL613"/>
    <d v="1997-10-08T00:00:00"/>
    <x v="0"/>
    <x v="0"/>
    <d v="2019-11-26T00:00:00"/>
    <n v="120"/>
    <n v="102072"/>
    <n v="425.3"/>
    <n v="99.236666666666679"/>
    <x v="0"/>
    <n v="128000000"/>
    <n v="30.517578125000004"/>
    <x v="3"/>
    <n v="1"/>
    <n v="1"/>
    <m/>
    <m/>
    <m/>
  </r>
  <r>
    <s v="RYDZJ989"/>
    <d v="1997-10-09T00:00:00"/>
    <x v="2"/>
    <x v="2"/>
    <d v="2022-03-29T00:00:00"/>
    <n v="33"/>
    <n v="1445"/>
    <n v="21.893939393939394"/>
    <n v="5.1085858585858581"/>
    <x v="3"/>
    <n v="33000000"/>
    <n v="28.6102294921875"/>
    <x v="1"/>
    <m/>
    <m/>
    <m/>
    <m/>
    <m/>
  </r>
  <r>
    <s v="OXDCT117"/>
    <d v="1997-10-09T00:00:00"/>
    <x v="1"/>
    <x v="1"/>
    <d v="2020-03-02T00:00:00"/>
    <n v="120"/>
    <n v="9720"/>
    <n v="40.5"/>
    <n v="9.4500000000000011"/>
    <x v="3"/>
    <n v="56000000"/>
    <n v="13.3514404296875"/>
    <x v="0"/>
    <m/>
    <m/>
    <m/>
    <m/>
    <m/>
  </r>
  <r>
    <s v="JMQVS429"/>
    <d v="1997-10-12T00:00:00"/>
    <x v="1"/>
    <x v="1"/>
    <d v="2019-02-05T00:00:00"/>
    <n v="120"/>
    <n v="6768"/>
    <n v="28.2"/>
    <n v="6.58"/>
    <x v="3"/>
    <n v="12000000"/>
    <n v="2.86102294921875"/>
    <x v="2"/>
    <m/>
    <m/>
    <m/>
    <m/>
    <m/>
  </r>
  <r>
    <s v="EURAE052"/>
    <d v="1997-10-13T00:00:00"/>
    <x v="0"/>
    <x v="0"/>
    <d v="2018-07-11T00:00:00"/>
    <n v="120"/>
    <n v="98852"/>
    <n v="411.88333333333333"/>
    <n v="96.106111111111119"/>
    <x v="0"/>
    <n v="104000000"/>
    <n v="24.7955322265625"/>
    <x v="1"/>
    <m/>
    <m/>
    <m/>
    <n v="1"/>
    <m/>
  </r>
  <r>
    <s v="SDHBZ773"/>
    <d v="1997-10-14T00:00:00"/>
    <x v="2"/>
    <x v="2"/>
    <d v="2018-03-03T00:00:00"/>
    <n v="120"/>
    <n v="9616"/>
    <n v="40.06666666666667"/>
    <n v="9.3488888888888901"/>
    <x v="3"/>
    <n v="152000000"/>
    <n v="36.2396240234375"/>
    <x v="3"/>
    <m/>
    <m/>
    <m/>
    <m/>
    <m/>
  </r>
  <r>
    <s v="NXUUT497"/>
    <d v="1997-10-18T00:00:00"/>
    <x v="1"/>
    <x v="1"/>
    <d v="2021-06-27T00:00:00"/>
    <n v="120"/>
    <n v="59004"/>
    <n v="245.85000000000002"/>
    <n v="57.365000000000002"/>
    <x v="4"/>
    <n v="20000000"/>
    <n v="4.76837158203125"/>
    <x v="2"/>
    <m/>
    <m/>
    <m/>
    <m/>
    <m/>
  </r>
  <r>
    <s v="OMPME045"/>
    <d v="1997-10-18T00:00:00"/>
    <x v="1"/>
    <x v="1"/>
    <d v="2019-08-27T00:00:00"/>
    <n v="120"/>
    <n v="60156"/>
    <n v="250.65"/>
    <n v="58.484999999999999"/>
    <x v="4"/>
    <n v="96000000"/>
    <n v="22.88818359375"/>
    <x v="1"/>
    <m/>
    <m/>
    <m/>
    <m/>
    <m/>
  </r>
  <r>
    <s v="BCCEC678"/>
    <d v="1997-10-22T00:00:00"/>
    <x v="4"/>
    <x v="4"/>
    <d v="2018-12-18T00:00:00"/>
    <n v="120"/>
    <n v="63480"/>
    <n v="264.5"/>
    <n v="61.716666666666669"/>
    <x v="2"/>
    <n v="36000000"/>
    <n v="8.58306884765625"/>
    <x v="2"/>
    <m/>
    <m/>
    <m/>
    <m/>
    <m/>
  </r>
  <r>
    <s v="MCUVJ000"/>
    <d v="1997-10-24T00:00:00"/>
    <x v="1"/>
    <x v="1"/>
    <d v="2020-01-20T00:00:00"/>
    <n v="120"/>
    <n v="24136"/>
    <n v="100.56666666666666"/>
    <n v="23.465555555555554"/>
    <x v="3"/>
    <n v="80000000"/>
    <n v="19.073486328125"/>
    <x v="0"/>
    <m/>
    <m/>
    <m/>
    <m/>
    <m/>
  </r>
  <r>
    <s v="LFLIA985"/>
    <d v="1997-10-31T00:00:00"/>
    <x v="1"/>
    <x v="1"/>
    <d v="2018-09-03T00:00:00"/>
    <n v="120"/>
    <n v="90208"/>
    <n v="375.86666666666667"/>
    <n v="87.702222222222233"/>
    <x v="2"/>
    <n v="56000000"/>
    <n v="13.3514404296875"/>
    <x v="0"/>
    <n v="1"/>
    <m/>
    <m/>
    <m/>
    <m/>
  </r>
  <r>
    <s v="NAWJB102"/>
    <d v="1997-10-31T00:00:00"/>
    <x v="1"/>
    <x v="1"/>
    <d v="2020-11-01T00:00:00"/>
    <n v="120"/>
    <n v="16788"/>
    <n v="69.95"/>
    <n v="16.321666666666665"/>
    <x v="3"/>
    <n v="32000000"/>
    <n v="7.6293945312500009"/>
    <x v="2"/>
    <m/>
    <m/>
    <m/>
    <m/>
    <m/>
  </r>
  <r>
    <s v="MGOTE228"/>
    <d v="1997-11-02T00:00:00"/>
    <x v="1"/>
    <x v="1"/>
    <d v="2021-09-14T00:00:00"/>
    <n v="120"/>
    <n v="54460"/>
    <n v="226.91666666666666"/>
    <n v="52.947222222222216"/>
    <x v="4"/>
    <n v="104000000"/>
    <n v="24.7955322265625"/>
    <x v="1"/>
    <m/>
    <m/>
    <m/>
    <n v="1"/>
    <m/>
  </r>
  <r>
    <s v="OEQGI393"/>
    <d v="1997-11-03T00:00:00"/>
    <x v="1"/>
    <x v="1"/>
    <d v="2019-03-16T00:00:00"/>
    <n v="120"/>
    <n v="45748"/>
    <n v="190.61666666666667"/>
    <n v="44.477222222222224"/>
    <x v="4"/>
    <n v="120000000"/>
    <n v="28.6102294921875"/>
    <x v="1"/>
    <m/>
    <m/>
    <m/>
    <m/>
    <m/>
  </r>
  <r>
    <s v="OHMGQ994"/>
    <d v="1997-11-03T00:00:00"/>
    <x v="1"/>
    <x v="1"/>
    <d v="2017-09-21T00:00:00"/>
    <n v="120"/>
    <n v="47700"/>
    <n v="198.75"/>
    <n v="46.375"/>
    <x v="4"/>
    <n v="92000000"/>
    <n v="21.93450927734375"/>
    <x v="1"/>
    <n v="1"/>
    <m/>
    <m/>
    <m/>
    <m/>
  </r>
  <r>
    <s v="GRNBH897"/>
    <d v="1997-11-04T00:00:00"/>
    <x v="0"/>
    <x v="0"/>
    <d v="2021-06-17T00:00:00"/>
    <n v="120"/>
    <n v="77804"/>
    <n v="324.18333333333334"/>
    <n v="75.642777777777781"/>
    <x v="2"/>
    <n v="136000000"/>
    <n v="32.4249267578125"/>
    <x v="3"/>
    <m/>
    <m/>
    <m/>
    <m/>
    <m/>
  </r>
  <r>
    <s v="ORTJS413"/>
    <d v="1997-11-07T00:00:00"/>
    <x v="1"/>
    <x v="1"/>
    <d v="2021-03-16T00:00:00"/>
    <n v="120"/>
    <n v="48240"/>
    <n v="201"/>
    <n v="46.9"/>
    <x v="4"/>
    <n v="0"/>
    <n v="0"/>
    <x v="2"/>
    <m/>
    <m/>
    <m/>
    <m/>
    <m/>
  </r>
  <r>
    <s v="DUUXT488"/>
    <d v="1997-11-10T00:00:00"/>
    <x v="0"/>
    <x v="0"/>
    <d v="2018-09-22T00:00:00"/>
    <n v="120"/>
    <n v="18428"/>
    <n v="76.783333333333331"/>
    <n v="17.91611111111111"/>
    <x v="3"/>
    <n v="56000000"/>
    <n v="13.3514404296875"/>
    <x v="0"/>
    <m/>
    <m/>
    <m/>
    <m/>
    <m/>
  </r>
  <r>
    <s v="HJRHZ133"/>
    <d v="1997-11-13T00:00:00"/>
    <x v="1"/>
    <x v="1"/>
    <d v="2020-12-01T00:00:00"/>
    <n v="120"/>
    <n v="37436"/>
    <n v="155.98333333333332"/>
    <n v="36.396111111111104"/>
    <x v="4"/>
    <n v="104000000"/>
    <n v="24.7955322265625"/>
    <x v="1"/>
    <m/>
    <m/>
    <m/>
    <m/>
    <m/>
  </r>
  <r>
    <s v="VDMRH647"/>
    <d v="1997-11-14T00:00:00"/>
    <x v="2"/>
    <x v="2"/>
    <d v="2017-01-31T00:00:00"/>
    <n v="120"/>
    <n v="18304"/>
    <n v="76.266666666666666"/>
    <n v="17.795555555555556"/>
    <x v="3"/>
    <n v="108000000"/>
    <n v="25.74920654296875"/>
    <x v="1"/>
    <n v="1"/>
    <m/>
    <m/>
    <m/>
    <m/>
  </r>
  <r>
    <s v="HQNKR106"/>
    <d v="1997-11-15T00:00:00"/>
    <x v="1"/>
    <x v="1"/>
    <d v="2017-06-16T00:00:00"/>
    <n v="120"/>
    <n v="29468"/>
    <n v="122.78333333333335"/>
    <n v="28.649444444444448"/>
    <x v="3"/>
    <n v="116000000"/>
    <n v="27.65655517578125"/>
    <x v="1"/>
    <n v="1"/>
    <m/>
    <m/>
    <m/>
    <m/>
  </r>
  <r>
    <s v="QJJCR975"/>
    <d v="1997-11-17T00:00:00"/>
    <x v="2"/>
    <x v="2"/>
    <d v="2020-04-16T00:00:00"/>
    <n v="120"/>
    <n v="35732"/>
    <n v="148.88333333333333"/>
    <n v="34.739444444444445"/>
    <x v="3"/>
    <n v="152000000"/>
    <n v="36.2396240234375"/>
    <x v="3"/>
    <m/>
    <m/>
    <m/>
    <m/>
    <n v="1"/>
  </r>
  <r>
    <s v="QRQWM198"/>
    <d v="1997-11-19T00:00:00"/>
    <x v="2"/>
    <x v="2"/>
    <d v="2017-12-26T00:00:00"/>
    <n v="120"/>
    <n v="4492"/>
    <n v="18.716666666666665"/>
    <n v="4.3672222222222219"/>
    <x v="3"/>
    <n v="144000000"/>
    <n v="34.332275390625"/>
    <x v="3"/>
    <n v="1"/>
    <m/>
    <m/>
    <m/>
    <m/>
  </r>
  <r>
    <s v="SCSET309"/>
    <d v="1997-11-20T00:00:00"/>
    <x v="2"/>
    <x v="2"/>
    <d v="2018-11-01T00:00:00"/>
    <n v="120"/>
    <n v="27236"/>
    <n v="113.48333333333333"/>
    <n v="26.479444444444447"/>
    <x v="3"/>
    <n v="140000000"/>
    <n v="33.37860107421875"/>
    <x v="3"/>
    <m/>
    <m/>
    <m/>
    <m/>
    <m/>
  </r>
  <r>
    <s v="SDGQE907"/>
    <d v="1997-11-22T00:00:00"/>
    <x v="2"/>
    <x v="2"/>
    <d v="2021-01-14T00:00:00"/>
    <n v="120"/>
    <n v="1532"/>
    <n v="6.3833333333333337"/>
    <n v="1.4894444444444446"/>
    <x v="3"/>
    <n v="124000000"/>
    <n v="29.56390380859375"/>
    <x v="1"/>
    <m/>
    <m/>
    <n v="1"/>
    <m/>
    <m/>
  </r>
  <r>
    <s v="FFFKB855"/>
    <d v="1997-11-24T00:00:00"/>
    <x v="0"/>
    <x v="0"/>
    <d v="2020-01-16T00:00:00"/>
    <n v="120"/>
    <n v="72712"/>
    <n v="302.96666666666664"/>
    <n v="70.692222222222213"/>
    <x v="2"/>
    <n v="116000000"/>
    <n v="27.65655517578125"/>
    <x v="1"/>
    <m/>
    <m/>
    <m/>
    <m/>
    <m/>
  </r>
  <r>
    <s v="NHNHX040"/>
    <d v="1997-11-24T00:00:00"/>
    <x v="1"/>
    <x v="1"/>
    <d v="2018-04-18T00:00:00"/>
    <n v="120"/>
    <n v="9368"/>
    <n v="39.033333333333331"/>
    <n v="9.1077777777777769"/>
    <x v="3"/>
    <n v="32000000"/>
    <n v="7.6293945312500009"/>
    <x v="2"/>
    <n v="1"/>
    <m/>
    <m/>
    <m/>
    <n v="1"/>
  </r>
  <r>
    <s v="QALWX639"/>
    <d v="1997-11-25T00:00:00"/>
    <x v="1"/>
    <x v="1"/>
    <d v="2022-04-27T00:00:00"/>
    <n v="4"/>
    <n v="3041"/>
    <n v="380.125"/>
    <n v="88.695833333333326"/>
    <x v="2"/>
    <n v="3200000"/>
    <n v="22.88818359375"/>
    <x v="1"/>
    <m/>
    <m/>
    <m/>
    <m/>
    <m/>
  </r>
  <r>
    <s v="VGEJT519"/>
    <d v="1997-11-25T00:00:00"/>
    <x v="2"/>
    <x v="2"/>
    <d v="2018-03-06T00:00:00"/>
    <n v="120"/>
    <n v="9356"/>
    <n v="38.983333333333334"/>
    <n v="9.0961111111111101"/>
    <x v="3"/>
    <n v="152000000"/>
    <n v="36.2396240234375"/>
    <x v="3"/>
    <m/>
    <m/>
    <m/>
    <m/>
    <m/>
  </r>
  <r>
    <s v="GOAUK965"/>
    <d v="1997-11-30T00:00:00"/>
    <x v="0"/>
    <x v="0"/>
    <d v="2019-10-03T00:00:00"/>
    <n v="120"/>
    <n v="105824"/>
    <n v="440.93333333333334"/>
    <n v="102.88444444444445"/>
    <x v="0"/>
    <n v="124000000"/>
    <n v="29.56390380859375"/>
    <x v="1"/>
    <m/>
    <m/>
    <m/>
    <m/>
    <m/>
  </r>
  <r>
    <s v="JFNAQ297"/>
    <d v="1997-11-30T00:00:00"/>
    <x v="1"/>
    <x v="1"/>
    <d v="2021-01-10T00:00:00"/>
    <n v="120"/>
    <n v="67900"/>
    <n v="282.91666666666669"/>
    <n v="66.013888888888886"/>
    <x v="2"/>
    <n v="48000000"/>
    <n v="11.444091796875"/>
    <x v="0"/>
    <m/>
    <m/>
    <m/>
    <m/>
    <m/>
  </r>
  <r>
    <s v="RUTMA147"/>
    <d v="1997-11-30T00:00:00"/>
    <x v="2"/>
    <x v="2"/>
    <d v="2019-04-01T00:00:00"/>
    <n v="120"/>
    <n v="35404"/>
    <n v="147.51666666666668"/>
    <n v="34.420555555555559"/>
    <x v="3"/>
    <n v="160000000"/>
    <n v="38.14697265625"/>
    <x v="3"/>
    <n v="1"/>
    <n v="1"/>
    <m/>
    <m/>
    <m/>
  </r>
  <r>
    <s v="OROXS139"/>
    <d v="1997-12-02T00:00:00"/>
    <x v="1"/>
    <x v="1"/>
    <d v="2022-03-14T00:00:00"/>
    <n v="48"/>
    <n v="15389"/>
    <n v="160.30208333333334"/>
    <n v="37.403819444444451"/>
    <x v="4"/>
    <n v="40000000"/>
    <n v="23.84185791015625"/>
    <x v="1"/>
    <n v="1"/>
    <m/>
    <m/>
    <m/>
    <m/>
  </r>
  <r>
    <s v="GTUUZ828"/>
    <d v="1997-12-03T00:00:00"/>
    <x v="1"/>
    <x v="1"/>
    <d v="2018-07-11T00:00:00"/>
    <n v="120"/>
    <n v="29364"/>
    <n v="122.35"/>
    <n v="28.548333333333332"/>
    <x v="3"/>
    <n v="80000000"/>
    <n v="19.073486328125"/>
    <x v="0"/>
    <m/>
    <m/>
    <m/>
    <m/>
    <m/>
  </r>
  <r>
    <s v="SVKWJ988"/>
    <d v="1997-12-03T00:00:00"/>
    <x v="2"/>
    <x v="2"/>
    <d v="2019-07-07T00:00:00"/>
    <n v="120"/>
    <n v="24600"/>
    <n v="102.5"/>
    <n v="23.916666666666664"/>
    <x v="3"/>
    <n v="44000000"/>
    <n v="10.49041748046875"/>
    <x v="0"/>
    <m/>
    <m/>
    <m/>
    <m/>
    <m/>
  </r>
  <r>
    <s v="FEHSR387"/>
    <d v="1997-12-06T00:00:00"/>
    <x v="0"/>
    <x v="0"/>
    <d v="2022-02-20T00:00:00"/>
    <n v="70"/>
    <n v="70000"/>
    <n v="500.00000000000006"/>
    <n v="116.66666666666667"/>
    <x v="0"/>
    <n v="60666667"/>
    <n v="24.795532362801687"/>
    <x v="1"/>
    <m/>
    <m/>
    <m/>
    <m/>
    <m/>
  </r>
  <r>
    <s v="PBQJI125"/>
    <d v="1997-12-06T00:00:00"/>
    <x v="1"/>
    <x v="1"/>
    <d v="2021-07-11T00:00:00"/>
    <n v="120"/>
    <n v="77248"/>
    <n v="321.86666666666667"/>
    <n v="75.102222222222224"/>
    <x v="2"/>
    <n v="100000000"/>
    <n v="23.84185791015625"/>
    <x v="1"/>
    <m/>
    <m/>
    <m/>
    <m/>
    <m/>
  </r>
  <r>
    <s v="CDLXK272"/>
    <d v="1997-12-07T00:00:00"/>
    <x v="0"/>
    <x v="0"/>
    <d v="2021-01-23T00:00:00"/>
    <n v="120"/>
    <n v="94808"/>
    <n v="395.03333333333336"/>
    <n v="92.174444444444447"/>
    <x v="0"/>
    <n v="40000000"/>
    <n v="9.5367431640625"/>
    <x v="2"/>
    <m/>
    <m/>
    <m/>
    <m/>
    <n v="1"/>
  </r>
  <r>
    <s v="XSFAR056"/>
    <d v="1997-12-07T00:00:00"/>
    <x v="3"/>
    <x v="3"/>
    <d v="2019-02-28T00:00:00"/>
    <n v="120"/>
    <n v="19844"/>
    <n v="82.683333333333337"/>
    <n v="19.292777777777779"/>
    <x v="3"/>
    <n v="20000000"/>
    <n v="4.76837158203125"/>
    <x v="2"/>
    <n v="1"/>
    <m/>
    <m/>
    <m/>
    <n v="1"/>
  </r>
  <r>
    <s v="AOOQZ019"/>
    <d v="1997-12-10T00:00:00"/>
    <x v="4"/>
    <x v="4"/>
    <d v="2017-03-11T00:00:00"/>
    <n v="120"/>
    <n v="142060"/>
    <n v="591.91666666666663"/>
    <n v="138.11388888888888"/>
    <x v="1"/>
    <n v="196000000"/>
    <n v="46.73004150390625"/>
    <x v="4"/>
    <m/>
    <m/>
    <m/>
    <m/>
    <m/>
  </r>
  <r>
    <s v="GNKCQ969"/>
    <d v="1997-12-12T00:00:00"/>
    <x v="0"/>
    <x v="0"/>
    <d v="2019-02-10T00:00:00"/>
    <n v="120"/>
    <n v="38680"/>
    <n v="161.16666666666666"/>
    <n v="37.605555555555554"/>
    <x v="4"/>
    <n v="128000000"/>
    <n v="30.517578125000004"/>
    <x v="3"/>
    <m/>
    <n v="1"/>
    <m/>
    <m/>
    <m/>
  </r>
  <r>
    <s v="VFBFH300"/>
    <d v="1997-12-25T00:00:00"/>
    <x v="2"/>
    <x v="2"/>
    <d v="2018-03-26T00:00:00"/>
    <n v="120"/>
    <n v="25028"/>
    <n v="104.28333333333333"/>
    <n v="24.332777777777778"/>
    <x v="3"/>
    <n v="156000000"/>
    <n v="37.19329833984375"/>
    <x v="3"/>
    <m/>
    <m/>
    <n v="1"/>
    <m/>
    <m/>
  </r>
  <r>
    <s v="DRTGW180"/>
    <d v="1998-01-21T00:00:00"/>
    <x v="0"/>
    <x v="0"/>
    <d v="2021-08-19T00:00:00"/>
    <n v="120"/>
    <n v="92908"/>
    <n v="387.11666666666667"/>
    <n v="90.327222222222233"/>
    <x v="0"/>
    <n v="120000000"/>
    <n v="28.6102294921875"/>
    <x v="1"/>
    <m/>
    <m/>
    <m/>
    <m/>
    <m/>
  </r>
  <r>
    <s v="LLNDT500"/>
    <d v="1998-01-22T00:00:00"/>
    <x v="1"/>
    <x v="1"/>
    <d v="2017-05-27T00:00:00"/>
    <n v="120"/>
    <n v="38380"/>
    <n v="159.91666666666666"/>
    <n v="37.313888888888883"/>
    <x v="4"/>
    <n v="96000000"/>
    <n v="22.88818359375"/>
    <x v="1"/>
    <m/>
    <m/>
    <m/>
    <m/>
    <m/>
  </r>
  <r>
    <s v="ZMEHA722"/>
    <d v="1998-01-22T00:00:00"/>
    <x v="3"/>
    <x v="3"/>
    <d v="2019-04-12T00:00:00"/>
    <n v="120"/>
    <n v="29828"/>
    <n v="124.28333333333333"/>
    <n v="28.999444444444446"/>
    <x v="3"/>
    <n v="12000000"/>
    <n v="2.86102294921875"/>
    <x v="2"/>
    <m/>
    <m/>
    <m/>
    <m/>
    <m/>
  </r>
  <r>
    <s v="RWJHH645"/>
    <d v="1998-01-24T00:00:00"/>
    <x v="2"/>
    <x v="2"/>
    <d v="2017-04-24T00:00:00"/>
    <n v="120"/>
    <n v="13288"/>
    <n v="55.366666666666667"/>
    <n v="12.918888888888889"/>
    <x v="3"/>
    <n v="112000000"/>
    <n v="26.702880859375"/>
    <x v="1"/>
    <m/>
    <m/>
    <m/>
    <m/>
    <m/>
  </r>
  <r>
    <s v="IQCSE645"/>
    <d v="1998-02-11T00:00:00"/>
    <x v="1"/>
    <x v="1"/>
    <d v="2019-12-25T00:00:00"/>
    <n v="120"/>
    <n v="95156"/>
    <n v="396.48333333333335"/>
    <n v="92.512777777777785"/>
    <x v="0"/>
    <n v="48000000"/>
    <n v="11.444091796875"/>
    <x v="0"/>
    <m/>
    <m/>
    <n v="1"/>
    <m/>
    <m/>
  </r>
  <r>
    <s v="JQRBD591"/>
    <d v="1998-02-11T00:00:00"/>
    <x v="1"/>
    <x v="1"/>
    <d v="2019-04-22T00:00:00"/>
    <n v="120"/>
    <n v="84272"/>
    <n v="351.13333333333333"/>
    <n v="81.931111111111107"/>
    <x v="2"/>
    <n v="24000000"/>
    <n v="5.7220458984375"/>
    <x v="2"/>
    <n v="1"/>
    <m/>
    <m/>
    <m/>
    <m/>
  </r>
  <r>
    <s v="QPVIB669"/>
    <d v="1998-02-13T00:00:00"/>
    <x v="2"/>
    <x v="2"/>
    <d v="2021-07-13T00:00:00"/>
    <n v="120"/>
    <n v="16604"/>
    <n v="69.183333333333337"/>
    <n v="16.142777777777781"/>
    <x v="3"/>
    <n v="88000000"/>
    <n v="20.9808349609375"/>
    <x v="1"/>
    <m/>
    <n v="1"/>
    <m/>
    <m/>
    <m/>
  </r>
  <r>
    <s v="XPLGR764"/>
    <d v="1998-02-19T00:00:00"/>
    <x v="3"/>
    <x v="3"/>
    <d v="2019-12-01T00:00:00"/>
    <n v="120"/>
    <n v="3252"/>
    <n v="13.55"/>
    <n v="3.1616666666666671"/>
    <x v="3"/>
    <n v="16000000"/>
    <n v="3.8146972656250004"/>
    <x v="2"/>
    <m/>
    <m/>
    <m/>
    <m/>
    <m/>
  </r>
  <r>
    <s v="SXEMG375"/>
    <d v="1998-02-21T00:00:00"/>
    <x v="2"/>
    <x v="2"/>
    <d v="2020-06-18T00:00:00"/>
    <n v="120"/>
    <n v="29496"/>
    <n v="122.9"/>
    <n v="28.676666666666666"/>
    <x v="3"/>
    <n v="160000000"/>
    <n v="38.14697265625"/>
    <x v="3"/>
    <m/>
    <m/>
    <m/>
    <m/>
    <m/>
  </r>
  <r>
    <s v="RPMGM666"/>
    <d v="1998-02-26T00:00:00"/>
    <x v="2"/>
    <x v="2"/>
    <d v="2018-04-09T00:00:00"/>
    <n v="120"/>
    <n v="14896"/>
    <n v="62.06666666666667"/>
    <n v="14.482222222222223"/>
    <x v="3"/>
    <n v="144000000"/>
    <n v="34.332275390625"/>
    <x v="3"/>
    <m/>
    <n v="1"/>
    <m/>
    <m/>
    <m/>
  </r>
  <r>
    <s v="CYRQL108"/>
    <d v="1998-02-27T00:00:00"/>
    <x v="0"/>
    <x v="0"/>
    <d v="2019-10-24T00:00:00"/>
    <n v="120"/>
    <n v="49488"/>
    <n v="206.2"/>
    <n v="48.11333333333333"/>
    <x v="4"/>
    <n v="32000000"/>
    <n v="7.6293945312500009"/>
    <x v="2"/>
    <m/>
    <m/>
    <m/>
    <n v="1"/>
    <m/>
  </r>
  <r>
    <s v="EGKGR184"/>
    <d v="1998-03-03T00:00:00"/>
    <x v="0"/>
    <x v="0"/>
    <d v="2020-02-01T00:00:00"/>
    <n v="120"/>
    <n v="95040"/>
    <n v="396"/>
    <n v="92.399999999999991"/>
    <x v="0"/>
    <n v="116000000"/>
    <n v="27.65655517578125"/>
    <x v="1"/>
    <m/>
    <m/>
    <m/>
    <m/>
    <m/>
  </r>
  <r>
    <s v="VNXEV874"/>
    <d v="1998-03-05T00:00:00"/>
    <x v="2"/>
    <x v="2"/>
    <d v="2017-08-28T00:00:00"/>
    <n v="120"/>
    <n v="23444"/>
    <n v="97.683333333333337"/>
    <n v="22.792777777777779"/>
    <x v="3"/>
    <n v="92000000"/>
    <n v="21.93450927734375"/>
    <x v="1"/>
    <m/>
    <m/>
    <m/>
    <m/>
    <m/>
  </r>
  <r>
    <s v="ORSYC922"/>
    <d v="1998-03-07T00:00:00"/>
    <x v="1"/>
    <x v="1"/>
    <d v="2017-05-06T00:00:00"/>
    <n v="120"/>
    <n v="60496"/>
    <n v="252.06666666666669"/>
    <n v="58.815555555555562"/>
    <x v="4"/>
    <n v="116000000"/>
    <n v="27.65655517578125"/>
    <x v="1"/>
    <m/>
    <n v="1"/>
    <m/>
    <m/>
    <m/>
  </r>
  <r>
    <s v="ROMYB789"/>
    <d v="1998-03-07T00:00:00"/>
    <x v="2"/>
    <x v="2"/>
    <d v="2020-09-04T00:00:00"/>
    <n v="120"/>
    <n v="29000"/>
    <n v="120.83333333333333"/>
    <n v="28.194444444444443"/>
    <x v="3"/>
    <n v="56000000"/>
    <n v="13.3514404296875"/>
    <x v="0"/>
    <m/>
    <m/>
    <n v="1"/>
    <m/>
    <m/>
  </r>
  <r>
    <s v="WHBEQ911"/>
    <d v="1998-03-09T00:00:00"/>
    <x v="2"/>
    <x v="2"/>
    <d v="2021-12-27T00:00:00"/>
    <n v="120"/>
    <n v="22815"/>
    <n v="95.0625"/>
    <n v="22.181250000000002"/>
    <x v="3"/>
    <n v="20000000"/>
    <n v="4.76837158203125"/>
    <x v="2"/>
    <m/>
    <m/>
    <n v="1"/>
    <m/>
    <m/>
  </r>
  <r>
    <s v="EDSMG394"/>
    <d v="1998-03-10T00:00:00"/>
    <x v="0"/>
    <x v="0"/>
    <d v="2017-07-30T00:00:00"/>
    <n v="120"/>
    <n v="61936"/>
    <n v="258.06666666666666"/>
    <n v="60.215555555555554"/>
    <x v="2"/>
    <n v="124000000"/>
    <n v="29.56390380859375"/>
    <x v="1"/>
    <m/>
    <m/>
    <m/>
    <m/>
    <m/>
  </r>
  <r>
    <s v="VPJWC678"/>
    <d v="1998-03-10T00:00:00"/>
    <x v="2"/>
    <x v="2"/>
    <d v="2018-08-19T00:00:00"/>
    <n v="120"/>
    <n v="25768"/>
    <n v="107.36666666666666"/>
    <n v="25.05222222222222"/>
    <x v="3"/>
    <n v="148000000"/>
    <n v="35.28594970703125"/>
    <x v="3"/>
    <m/>
    <m/>
    <m/>
    <m/>
    <m/>
  </r>
  <r>
    <s v="IFTGX633"/>
    <d v="1998-03-20T00:00:00"/>
    <x v="1"/>
    <x v="1"/>
    <d v="2018-12-20T00:00:00"/>
    <n v="120"/>
    <n v="67664"/>
    <n v="281.93333333333334"/>
    <n v="65.784444444444446"/>
    <x v="2"/>
    <n v="104000000"/>
    <n v="24.7955322265625"/>
    <x v="1"/>
    <m/>
    <m/>
    <m/>
    <m/>
    <m/>
  </r>
  <r>
    <s v="LYUHI269"/>
    <d v="1998-03-20T00:00:00"/>
    <x v="1"/>
    <x v="1"/>
    <d v="2017-06-01T00:00:00"/>
    <n v="120"/>
    <n v="31256"/>
    <n v="130.23333333333332"/>
    <n v="30.387777777777771"/>
    <x v="3"/>
    <n v="100000000"/>
    <n v="23.84185791015625"/>
    <x v="1"/>
    <m/>
    <m/>
    <n v="1"/>
    <m/>
    <m/>
  </r>
  <r>
    <s v="XARUS608"/>
    <d v="1998-03-23T00:00:00"/>
    <x v="2"/>
    <x v="2"/>
    <d v="2020-04-04T00:00:00"/>
    <n v="120"/>
    <n v="17792"/>
    <n v="74.13333333333334"/>
    <n v="17.297777777777782"/>
    <x v="3"/>
    <n v="12000000"/>
    <n v="2.86102294921875"/>
    <x v="2"/>
    <m/>
    <m/>
    <m/>
    <m/>
    <m/>
  </r>
  <r>
    <s v="EKJGM926"/>
    <d v="1998-03-28T00:00:00"/>
    <x v="0"/>
    <x v="0"/>
    <d v="2017-06-25T00:00:00"/>
    <n v="120"/>
    <n v="103564"/>
    <n v="431.51666666666665"/>
    <n v="100.68722222222222"/>
    <x v="0"/>
    <n v="100000000"/>
    <n v="23.84185791015625"/>
    <x v="1"/>
    <m/>
    <m/>
    <m/>
    <m/>
    <m/>
  </r>
  <r>
    <s v="UPVLT722"/>
    <d v="1998-03-28T00:00:00"/>
    <x v="2"/>
    <x v="2"/>
    <d v="2021-03-15T00:00:00"/>
    <n v="120"/>
    <n v="7692"/>
    <n v="32.049999999999997"/>
    <n v="7.4783333333333317"/>
    <x v="3"/>
    <n v="156000000"/>
    <n v="37.19329833984375"/>
    <x v="3"/>
    <n v="1"/>
    <n v="1"/>
    <m/>
    <n v="1"/>
    <m/>
  </r>
  <r>
    <s v="EXQBQ840"/>
    <d v="1998-03-29T00:00:00"/>
    <x v="0"/>
    <x v="0"/>
    <d v="2017-09-30T00:00:00"/>
    <n v="120"/>
    <n v="37928"/>
    <n v="158.03333333333333"/>
    <n v="36.874444444444443"/>
    <x v="4"/>
    <n v="112000000"/>
    <n v="26.702880859375"/>
    <x v="1"/>
    <n v="1"/>
    <n v="1"/>
    <m/>
    <m/>
    <n v="1"/>
  </r>
  <r>
    <s v="ZGACD935"/>
    <d v="1998-03-29T00:00:00"/>
    <x v="3"/>
    <x v="3"/>
    <d v="2021-07-16T00:00:00"/>
    <n v="120"/>
    <n v="46500"/>
    <n v="193.75"/>
    <n v="45.208333333333329"/>
    <x v="4"/>
    <n v="12000000"/>
    <n v="2.86102294921875"/>
    <x v="2"/>
    <m/>
    <n v="1"/>
    <m/>
    <m/>
    <m/>
  </r>
  <r>
    <s v="MBGQI926"/>
    <d v="1998-04-02T00:00:00"/>
    <x v="1"/>
    <x v="1"/>
    <d v="2017-01-24T00:00:00"/>
    <n v="120"/>
    <n v="23316"/>
    <n v="97.15"/>
    <n v="22.668333333333337"/>
    <x v="3"/>
    <n v="84000000"/>
    <n v="20.02716064453125"/>
    <x v="1"/>
    <m/>
    <m/>
    <m/>
    <m/>
    <m/>
  </r>
  <r>
    <s v="KJEZD671"/>
    <d v="1998-04-03T00:00:00"/>
    <x v="1"/>
    <x v="1"/>
    <d v="2018-01-21T00:00:00"/>
    <n v="120"/>
    <n v="45572"/>
    <n v="189.88333333333333"/>
    <n v="44.306111111111107"/>
    <x v="4"/>
    <n v="100000000"/>
    <n v="23.84185791015625"/>
    <x v="1"/>
    <n v="1"/>
    <n v="1"/>
    <m/>
    <m/>
    <m/>
  </r>
  <r>
    <s v="WMWUW459"/>
    <d v="1998-04-03T00:00:00"/>
    <x v="1"/>
    <x v="1"/>
    <d v="2021-09-13T00:00:00"/>
    <n v="120"/>
    <n v="84940"/>
    <n v="353.91666666666669"/>
    <n v="82.580555555555563"/>
    <x v="2"/>
    <n v="72000000"/>
    <n v="17.1661376953125"/>
    <x v="0"/>
    <m/>
    <m/>
    <n v="1"/>
    <m/>
    <m/>
  </r>
  <r>
    <s v="LUVNU742"/>
    <d v="1998-04-05T00:00:00"/>
    <x v="1"/>
    <x v="1"/>
    <d v="2018-10-30T00:00:00"/>
    <n v="120"/>
    <n v="17732"/>
    <n v="73.88333333333334"/>
    <n v="17.239444444444448"/>
    <x v="3"/>
    <n v="120000000"/>
    <n v="28.6102294921875"/>
    <x v="1"/>
    <m/>
    <m/>
    <m/>
    <m/>
    <m/>
  </r>
  <r>
    <s v="OHLSH131"/>
    <d v="1998-04-05T00:00:00"/>
    <x v="1"/>
    <x v="1"/>
    <d v="2017-07-20T00:00:00"/>
    <n v="120"/>
    <n v="52684"/>
    <n v="219.51666666666668"/>
    <n v="51.220555555555563"/>
    <x v="4"/>
    <n v="96000000"/>
    <n v="22.88818359375"/>
    <x v="1"/>
    <m/>
    <m/>
    <m/>
    <m/>
    <m/>
  </r>
  <r>
    <s v="PUSPQ812"/>
    <d v="1998-04-07T00:00:00"/>
    <x v="2"/>
    <x v="2"/>
    <d v="2019-12-02T00:00:00"/>
    <n v="120"/>
    <n v="18004"/>
    <n v="75.016666666666666"/>
    <n v="17.503888888888888"/>
    <x v="3"/>
    <n v="140000000"/>
    <n v="33.37860107421875"/>
    <x v="3"/>
    <m/>
    <n v="1"/>
    <m/>
    <m/>
    <m/>
  </r>
  <r>
    <s v="CAAYW201"/>
    <d v="1998-04-08T00:00:00"/>
    <x v="0"/>
    <x v="0"/>
    <d v="2020-07-31T00:00:00"/>
    <n v="120"/>
    <n v="24876"/>
    <n v="103.65"/>
    <n v="24.185000000000002"/>
    <x v="3"/>
    <n v="52000000"/>
    <n v="12.39776611328125"/>
    <x v="0"/>
    <m/>
    <m/>
    <m/>
    <m/>
    <m/>
  </r>
  <r>
    <s v="UCESD158"/>
    <d v="1998-04-09T00:00:00"/>
    <x v="2"/>
    <x v="2"/>
    <d v="2021-10-18T00:00:00"/>
    <n v="120"/>
    <n v="17680"/>
    <n v="73.666666666666671"/>
    <n v="17.18888888888889"/>
    <x v="3"/>
    <n v="160000000"/>
    <n v="38.14697265625"/>
    <x v="3"/>
    <m/>
    <n v="1"/>
    <m/>
    <m/>
    <m/>
  </r>
  <r>
    <s v="NZNQZ845"/>
    <d v="1998-04-11T00:00:00"/>
    <x v="1"/>
    <x v="1"/>
    <d v="2018-07-12T00:00:00"/>
    <n v="120"/>
    <n v="92788"/>
    <n v="386.61666666666667"/>
    <n v="90.210555555555558"/>
    <x v="0"/>
    <n v="112000000"/>
    <n v="26.702880859375"/>
    <x v="1"/>
    <m/>
    <m/>
    <n v="1"/>
    <m/>
    <m/>
  </r>
  <r>
    <s v="QZBQM890"/>
    <d v="1998-04-11T00:00:00"/>
    <x v="2"/>
    <x v="2"/>
    <d v="2020-05-15T00:00:00"/>
    <n v="120"/>
    <n v="32952"/>
    <n v="137.30000000000001"/>
    <n v="32.036666666666669"/>
    <x v="3"/>
    <n v="60000000"/>
    <n v="14.30511474609375"/>
    <x v="0"/>
    <m/>
    <m/>
    <m/>
    <m/>
    <m/>
  </r>
  <r>
    <s v="IJYZH199"/>
    <d v="1998-04-12T00:00:00"/>
    <x v="1"/>
    <x v="1"/>
    <d v="2018-11-15T00:00:00"/>
    <n v="120"/>
    <n v="47036"/>
    <n v="195.98333333333332"/>
    <n v="45.729444444444439"/>
    <x v="4"/>
    <n v="108000000"/>
    <n v="25.74920654296875"/>
    <x v="1"/>
    <m/>
    <n v="1"/>
    <m/>
    <m/>
    <m/>
  </r>
  <r>
    <s v="TVDUM907"/>
    <d v="1998-04-14T00:00:00"/>
    <x v="2"/>
    <x v="2"/>
    <d v="2018-05-09T00:00:00"/>
    <n v="120"/>
    <n v="31704"/>
    <n v="132.1"/>
    <n v="30.823333333333334"/>
    <x v="3"/>
    <n v="148000000"/>
    <n v="35.28594970703125"/>
    <x v="3"/>
    <m/>
    <m/>
    <m/>
    <m/>
    <m/>
  </r>
  <r>
    <s v="HDTTX285"/>
    <d v="1998-04-15T00:00:00"/>
    <x v="1"/>
    <x v="1"/>
    <d v="2018-04-19T00:00:00"/>
    <n v="120"/>
    <n v="76644"/>
    <n v="319.35000000000002"/>
    <n v="74.515000000000015"/>
    <x v="2"/>
    <n v="88000000"/>
    <n v="20.9808349609375"/>
    <x v="1"/>
    <m/>
    <m/>
    <m/>
    <m/>
    <m/>
  </r>
  <r>
    <s v="ASLML130"/>
    <d v="1998-04-18T00:00:00"/>
    <x v="4"/>
    <x v="4"/>
    <d v="2019-01-01T00:00:00"/>
    <n v="120"/>
    <n v="125396"/>
    <n v="522.48333333333335"/>
    <n v="121.91277777777778"/>
    <x v="1"/>
    <n v="188000000"/>
    <n v="44.82269287109375"/>
    <x v="4"/>
    <m/>
    <m/>
    <m/>
    <m/>
    <m/>
  </r>
  <r>
    <s v="URACX508"/>
    <d v="1998-04-18T00:00:00"/>
    <x v="2"/>
    <x v="2"/>
    <d v="2018-10-17T00:00:00"/>
    <n v="120"/>
    <n v="21652"/>
    <n v="90.216666666666669"/>
    <n v="21.050555555555558"/>
    <x v="3"/>
    <n v="28000000"/>
    <n v="6.67572021484375"/>
    <x v="2"/>
    <m/>
    <m/>
    <m/>
    <m/>
    <m/>
  </r>
  <r>
    <s v="IWSXU617"/>
    <d v="1998-04-20T00:00:00"/>
    <x v="1"/>
    <x v="1"/>
    <d v="2019-05-07T00:00:00"/>
    <n v="120"/>
    <n v="36464"/>
    <n v="151.93333333333334"/>
    <n v="35.451111111111111"/>
    <x v="4"/>
    <n v="116000000"/>
    <n v="27.65655517578125"/>
    <x v="1"/>
    <m/>
    <m/>
    <m/>
    <m/>
    <m/>
  </r>
  <r>
    <s v="PQKCK030"/>
    <d v="1998-04-25T00:00:00"/>
    <x v="2"/>
    <x v="2"/>
    <d v="2018-10-09T00:00:00"/>
    <n v="120"/>
    <n v="22480"/>
    <n v="93.666666666666671"/>
    <n v="21.855555555555554"/>
    <x v="3"/>
    <n v="144000000"/>
    <n v="34.332275390625"/>
    <x v="3"/>
    <n v="1"/>
    <n v="1"/>
    <m/>
    <m/>
    <n v="1"/>
  </r>
  <r>
    <s v="MDDLW982"/>
    <d v="1998-04-26T00:00:00"/>
    <x v="1"/>
    <x v="1"/>
    <d v="2020-07-05T00:00:00"/>
    <n v="120"/>
    <n v="88440"/>
    <n v="368.5"/>
    <n v="85.983333333333334"/>
    <x v="2"/>
    <n v="32000000"/>
    <n v="7.6293945312500009"/>
    <x v="2"/>
    <m/>
    <m/>
    <m/>
    <m/>
    <m/>
  </r>
  <r>
    <s v="OFHNG821"/>
    <d v="1998-04-27T00:00:00"/>
    <x v="1"/>
    <x v="1"/>
    <d v="2017-06-28T00:00:00"/>
    <n v="120"/>
    <n v="42644"/>
    <n v="177.68333333333334"/>
    <n v="41.459444444444443"/>
    <x v="4"/>
    <n v="108000000"/>
    <n v="25.74920654296875"/>
    <x v="1"/>
    <m/>
    <m/>
    <m/>
    <m/>
    <m/>
  </r>
  <r>
    <s v="CTQXN831"/>
    <d v="1998-04-30T00:00:00"/>
    <x v="0"/>
    <x v="0"/>
    <d v="2020-08-27T00:00:00"/>
    <n v="120"/>
    <n v="74256"/>
    <n v="309.39999999999998"/>
    <n v="72.193333333333328"/>
    <x v="2"/>
    <n v="40000000"/>
    <n v="9.5367431640625"/>
    <x v="2"/>
    <m/>
    <m/>
    <m/>
    <m/>
    <m/>
  </r>
  <r>
    <s v="AJMGM712"/>
    <d v="1998-05-02T00:00:00"/>
    <x v="4"/>
    <x v="4"/>
    <d v="2021-10-31T00:00:00"/>
    <n v="120"/>
    <n v="87712"/>
    <n v="365.46666666666664"/>
    <n v="85.275555555555542"/>
    <x v="2"/>
    <n v="168000000"/>
    <n v="40.0543212890625"/>
    <x v="4"/>
    <m/>
    <m/>
    <m/>
    <m/>
    <m/>
  </r>
  <r>
    <s v="SQNSZ952"/>
    <d v="1998-05-03T00:00:00"/>
    <x v="2"/>
    <x v="2"/>
    <d v="2019-07-28T00:00:00"/>
    <n v="120"/>
    <n v="5028"/>
    <n v="20.95"/>
    <n v="4.8883333333333336"/>
    <x v="3"/>
    <n v="144000000"/>
    <n v="34.332275390625"/>
    <x v="3"/>
    <m/>
    <m/>
    <m/>
    <m/>
    <m/>
  </r>
  <r>
    <s v="BVKVV642"/>
    <d v="1998-05-09T00:00:00"/>
    <x v="1"/>
    <x v="1"/>
    <d v="2017-01-17T00:00:00"/>
    <n v="120"/>
    <n v="77064"/>
    <n v="321.10000000000002"/>
    <n v="74.923333333333346"/>
    <x v="2"/>
    <n v="112000000"/>
    <n v="26.702880859375"/>
    <x v="1"/>
    <m/>
    <m/>
    <m/>
    <m/>
    <m/>
  </r>
  <r>
    <s v="TXMMZ673"/>
    <d v="1998-05-12T00:00:00"/>
    <x v="2"/>
    <x v="2"/>
    <d v="2022-02-22T00:00:00"/>
    <n v="68"/>
    <n v="9811"/>
    <n v="72.139705882352942"/>
    <n v="16.832598039215686"/>
    <x v="3"/>
    <n v="83866667"/>
    <n v="35.285949847277479"/>
    <x v="3"/>
    <n v="1"/>
    <m/>
    <m/>
    <m/>
    <m/>
  </r>
  <r>
    <s v="HENXA387"/>
    <d v="1998-05-16T00:00:00"/>
    <x v="1"/>
    <x v="1"/>
    <d v="2021-07-02T00:00:00"/>
    <n v="120"/>
    <n v="50676"/>
    <n v="211.15"/>
    <n v="49.268333333333331"/>
    <x v="4"/>
    <n v="84000000"/>
    <n v="20.02716064453125"/>
    <x v="1"/>
    <m/>
    <m/>
    <m/>
    <m/>
    <m/>
  </r>
  <r>
    <s v="IDUDX804"/>
    <d v="1998-05-24T00:00:00"/>
    <x v="1"/>
    <x v="1"/>
    <d v="2017-08-31T00:00:00"/>
    <n v="120"/>
    <n v="66140"/>
    <n v="275.58333333333331"/>
    <n v="64.302777777777777"/>
    <x v="2"/>
    <n v="72000000"/>
    <n v="17.1661376953125"/>
    <x v="0"/>
    <m/>
    <m/>
    <m/>
    <m/>
    <m/>
  </r>
  <r>
    <s v="RNYIV849"/>
    <d v="1998-05-27T00:00:00"/>
    <x v="2"/>
    <x v="2"/>
    <d v="2017-04-10T00:00:00"/>
    <n v="120"/>
    <n v="20532"/>
    <n v="85.55"/>
    <n v="19.961666666666666"/>
    <x v="3"/>
    <n v="88000000"/>
    <n v="20.9808349609375"/>
    <x v="1"/>
    <m/>
    <m/>
    <n v="1"/>
    <m/>
    <m/>
  </r>
  <r>
    <s v="XNMCX072"/>
    <d v="1998-05-29T00:00:00"/>
    <x v="3"/>
    <x v="3"/>
    <d v="2018-11-09T00:00:00"/>
    <n v="120"/>
    <n v="19576"/>
    <n v="81.566666666666663"/>
    <n v="19.032222222222224"/>
    <x v="3"/>
    <n v="20000000"/>
    <n v="4.76837158203125"/>
    <x v="2"/>
    <m/>
    <m/>
    <m/>
    <m/>
    <m/>
  </r>
  <r>
    <s v="HBAJK899"/>
    <d v="1998-05-30T00:00:00"/>
    <x v="1"/>
    <x v="1"/>
    <d v="2021-12-09T00:00:00"/>
    <n v="120"/>
    <n v="114400"/>
    <n v="476.66666666666669"/>
    <n v="111.22222222222223"/>
    <x v="0"/>
    <n v="112000000"/>
    <n v="26.702880859375"/>
    <x v="1"/>
    <m/>
    <m/>
    <m/>
    <m/>
    <m/>
  </r>
  <r>
    <s v="ITNMT334"/>
    <d v="1998-06-01T00:00:00"/>
    <x v="1"/>
    <x v="1"/>
    <d v="2021-07-13T00:00:00"/>
    <n v="120"/>
    <n v="62132"/>
    <n v="258.88333333333333"/>
    <n v="60.406111111111102"/>
    <x v="2"/>
    <n v="72000000"/>
    <n v="17.1661376953125"/>
    <x v="0"/>
    <m/>
    <m/>
    <m/>
    <m/>
    <m/>
  </r>
  <r>
    <s v="VZUHZ883"/>
    <d v="1998-06-03T00:00:00"/>
    <x v="2"/>
    <x v="2"/>
    <d v="2018-09-02T00:00:00"/>
    <n v="120"/>
    <n v="13004"/>
    <n v="54.18333333333333"/>
    <n v="12.642777777777777"/>
    <x v="3"/>
    <n v="76000000"/>
    <n v="18.11981201171875"/>
    <x v="0"/>
    <n v="1"/>
    <n v="1"/>
    <m/>
    <m/>
    <n v="1"/>
  </r>
  <r>
    <s v="ILRMB075"/>
    <d v="1998-06-06T00:00:00"/>
    <x v="1"/>
    <x v="1"/>
    <d v="2021-06-02T00:00:00"/>
    <n v="120"/>
    <n v="42676"/>
    <n v="177.81666666666666"/>
    <n v="41.490555555555559"/>
    <x v="4"/>
    <n v="72000000"/>
    <n v="17.1661376953125"/>
    <x v="0"/>
    <m/>
    <n v="1"/>
    <m/>
    <m/>
    <m/>
  </r>
  <r>
    <s v="EHGZD317"/>
    <d v="1998-06-09T00:00:00"/>
    <x v="0"/>
    <x v="0"/>
    <d v="2021-10-25T00:00:00"/>
    <n v="120"/>
    <n v="102296"/>
    <n v="426.23333333333335"/>
    <n v="99.454444444444448"/>
    <x v="0"/>
    <n v="116000000"/>
    <n v="27.65655517578125"/>
    <x v="1"/>
    <m/>
    <m/>
    <m/>
    <m/>
    <m/>
  </r>
  <r>
    <s v="TDBNE695"/>
    <d v="1998-06-11T00:00:00"/>
    <x v="2"/>
    <x v="2"/>
    <d v="2020-01-25T00:00:00"/>
    <n v="120"/>
    <n v="27184"/>
    <n v="113.26666666666667"/>
    <n v="26.428888888888888"/>
    <x v="3"/>
    <n v="148000000"/>
    <n v="35.28594970703125"/>
    <x v="3"/>
    <m/>
    <m/>
    <m/>
    <m/>
    <m/>
  </r>
  <r>
    <s v="RSBDM241"/>
    <d v="1998-06-12T00:00:00"/>
    <x v="2"/>
    <x v="2"/>
    <d v="2019-05-24T00:00:00"/>
    <n v="120"/>
    <n v="21420"/>
    <n v="89.25"/>
    <n v="20.824999999999999"/>
    <x v="3"/>
    <n v="112000000"/>
    <n v="26.702880859375"/>
    <x v="1"/>
    <m/>
    <n v="1"/>
    <m/>
    <m/>
    <m/>
  </r>
  <r>
    <s v="IRQWP763"/>
    <d v="1998-06-14T00:00:00"/>
    <x v="1"/>
    <x v="1"/>
    <d v="2017-11-29T00:00:00"/>
    <n v="120"/>
    <n v="7156"/>
    <n v="29.816666666666666"/>
    <n v="6.9572222222222226"/>
    <x v="3"/>
    <n v="104000000"/>
    <n v="24.7955322265625"/>
    <x v="1"/>
    <n v="1"/>
    <m/>
    <m/>
    <m/>
    <m/>
  </r>
  <r>
    <s v="VIQRX547"/>
    <d v="1998-06-15T00:00:00"/>
    <x v="2"/>
    <x v="2"/>
    <d v="2020-03-05T00:00:00"/>
    <n v="120"/>
    <n v="17276"/>
    <n v="71.983333333333334"/>
    <n v="16.796111111111109"/>
    <x v="3"/>
    <n v="128000000"/>
    <n v="30.517578125000004"/>
    <x v="3"/>
    <m/>
    <m/>
    <m/>
    <m/>
    <m/>
  </r>
  <r>
    <s v="WANHU318"/>
    <d v="1998-06-21T00:00:00"/>
    <x v="2"/>
    <x v="2"/>
    <d v="2017-12-22T00:00:00"/>
    <n v="120"/>
    <n v="8796"/>
    <n v="36.65"/>
    <n v="8.5516666666666659"/>
    <x v="3"/>
    <n v="28000000"/>
    <n v="6.67572021484375"/>
    <x v="2"/>
    <m/>
    <m/>
    <m/>
    <m/>
    <m/>
  </r>
  <r>
    <s v="YJIEP710"/>
    <d v="1998-06-24T00:00:00"/>
    <x v="3"/>
    <x v="3"/>
    <d v="2020-02-14T00:00:00"/>
    <n v="120"/>
    <n v="14864"/>
    <n v="61.93333333333333"/>
    <n v="14.451111111111111"/>
    <x v="3"/>
    <n v="16000000"/>
    <n v="3.8146972656250004"/>
    <x v="2"/>
    <m/>
    <m/>
    <n v="1"/>
    <m/>
    <m/>
  </r>
  <r>
    <s v="PAIFP591"/>
    <d v="1998-06-26T00:00:00"/>
    <x v="1"/>
    <x v="1"/>
    <d v="2018-05-18T00:00:00"/>
    <n v="120"/>
    <n v="75304"/>
    <n v="313.76666666666665"/>
    <n v="73.212222222222209"/>
    <x v="2"/>
    <n v="56000000"/>
    <n v="13.3514404296875"/>
    <x v="0"/>
    <m/>
    <m/>
    <m/>
    <m/>
    <m/>
  </r>
  <r>
    <s v="OYBDX721"/>
    <d v="1998-07-03T00:00:00"/>
    <x v="1"/>
    <x v="1"/>
    <d v="2019-01-19T00:00:00"/>
    <n v="120"/>
    <n v="82556"/>
    <n v="343.98333333333335"/>
    <n v="80.262777777777785"/>
    <x v="2"/>
    <n v="112000000"/>
    <n v="26.702880859375"/>
    <x v="1"/>
    <m/>
    <m/>
    <m/>
    <m/>
    <m/>
  </r>
  <r>
    <s v="ZUBSK353"/>
    <d v="1998-07-03T00:00:00"/>
    <x v="3"/>
    <x v="3"/>
    <d v="2018-12-31T00:00:00"/>
    <n v="120"/>
    <n v="37188"/>
    <n v="154.94999999999999"/>
    <n v="36.155000000000001"/>
    <x v="4"/>
    <n v="8000000"/>
    <n v="1.9073486328125002"/>
    <x v="2"/>
    <m/>
    <m/>
    <m/>
    <m/>
    <m/>
  </r>
  <r>
    <s v="DWADB953"/>
    <d v="1998-07-04T00:00:00"/>
    <x v="0"/>
    <x v="0"/>
    <d v="2018-12-14T00:00:00"/>
    <n v="120"/>
    <n v="70028"/>
    <n v="291.78333333333336"/>
    <n v="68.082777777777792"/>
    <x v="2"/>
    <n v="76000000"/>
    <n v="18.11981201171875"/>
    <x v="0"/>
    <n v="1"/>
    <m/>
    <m/>
    <m/>
    <m/>
  </r>
  <r>
    <s v="KOHXH943"/>
    <d v="1998-07-04T00:00:00"/>
    <x v="1"/>
    <x v="1"/>
    <d v="2020-10-28T00:00:00"/>
    <n v="120"/>
    <n v="89764"/>
    <n v="374.01666666666665"/>
    <n v="87.270555555555561"/>
    <x v="2"/>
    <n v="68000000"/>
    <n v="16.21246337890625"/>
    <x v="0"/>
    <m/>
    <m/>
    <n v="1"/>
    <m/>
    <m/>
  </r>
  <r>
    <s v="NNNGE787"/>
    <d v="1998-07-04T00:00:00"/>
    <x v="1"/>
    <x v="1"/>
    <d v="2021-04-11T00:00:00"/>
    <n v="120"/>
    <n v="88420"/>
    <n v="368.41666666666669"/>
    <n v="85.963888888888903"/>
    <x v="2"/>
    <n v="52000000"/>
    <n v="12.39776611328125"/>
    <x v="0"/>
    <m/>
    <n v="1"/>
    <m/>
    <n v="1"/>
    <m/>
  </r>
  <r>
    <s v="UCGEB363"/>
    <d v="1998-07-04T00:00:00"/>
    <x v="2"/>
    <x v="2"/>
    <d v="2020-05-19T00:00:00"/>
    <n v="120"/>
    <n v="19036"/>
    <n v="79.316666666666663"/>
    <n v="18.507222222222222"/>
    <x v="3"/>
    <n v="156000000"/>
    <n v="37.19329833984375"/>
    <x v="3"/>
    <n v="1"/>
    <n v="1"/>
    <m/>
    <m/>
    <m/>
  </r>
  <r>
    <s v="CNNFJ341"/>
    <d v="1998-07-05T00:00:00"/>
    <x v="0"/>
    <x v="0"/>
    <d v="2020-10-28T00:00:00"/>
    <n v="120"/>
    <n v="114700"/>
    <n v="477.91666666666669"/>
    <n v="111.51388888888889"/>
    <x v="0"/>
    <n v="96000000"/>
    <n v="22.88818359375"/>
    <x v="1"/>
    <m/>
    <m/>
    <m/>
    <m/>
    <m/>
  </r>
  <r>
    <s v="XDMHZ297"/>
    <d v="1998-07-08T00:00:00"/>
    <x v="2"/>
    <x v="2"/>
    <d v="2019-05-11T00:00:00"/>
    <n v="120"/>
    <n v="660"/>
    <n v="2.75"/>
    <n v="0.64166666666666661"/>
    <x v="3"/>
    <n v="36000000"/>
    <n v="8.58306884765625"/>
    <x v="2"/>
    <n v="1"/>
    <m/>
    <m/>
    <m/>
    <m/>
  </r>
  <r>
    <s v="PYYAS746"/>
    <d v="1998-07-09T00:00:00"/>
    <x v="2"/>
    <x v="2"/>
    <d v="2020-06-23T00:00:00"/>
    <n v="120"/>
    <n v="27008"/>
    <n v="112.53333333333333"/>
    <n v="26.257777777777775"/>
    <x v="3"/>
    <n v="156000000"/>
    <n v="37.19329833984375"/>
    <x v="3"/>
    <m/>
    <m/>
    <m/>
    <m/>
    <m/>
  </r>
  <r>
    <s v="MKGXY478"/>
    <d v="1998-07-14T00:00:00"/>
    <x v="1"/>
    <x v="1"/>
    <d v="2022-01-30T00:00:00"/>
    <n v="91"/>
    <n v="72800"/>
    <n v="399.99999999999994"/>
    <n v="93.333333333333329"/>
    <x v="0"/>
    <n v="66733333"/>
    <n v="20.980834856138124"/>
    <x v="1"/>
    <m/>
    <m/>
    <m/>
    <m/>
    <m/>
  </r>
  <r>
    <s v="XENXC321"/>
    <d v="1998-07-16T00:00:00"/>
    <x v="2"/>
    <x v="2"/>
    <d v="2018-05-19T00:00:00"/>
    <n v="120"/>
    <n v="16732"/>
    <n v="69.716666666666669"/>
    <n v="16.267222222222223"/>
    <x v="3"/>
    <n v="120000000"/>
    <n v="28.6102294921875"/>
    <x v="1"/>
    <m/>
    <m/>
    <n v="1"/>
    <m/>
    <m/>
  </r>
  <r>
    <s v="XWLRY971"/>
    <d v="1998-07-16T00:00:00"/>
    <x v="3"/>
    <x v="3"/>
    <d v="2018-11-24T00:00:00"/>
    <n v="120"/>
    <n v="17644"/>
    <n v="73.516666666666666"/>
    <n v="17.153888888888886"/>
    <x v="3"/>
    <n v="20000000"/>
    <n v="4.76837158203125"/>
    <x v="2"/>
    <m/>
    <m/>
    <m/>
    <m/>
    <m/>
  </r>
  <r>
    <s v="WFEED418"/>
    <d v="1998-07-18T00:00:00"/>
    <x v="2"/>
    <x v="2"/>
    <d v="2017-06-15T00:00:00"/>
    <n v="120"/>
    <n v="34244"/>
    <n v="142.68333333333334"/>
    <n v="33.292777777777779"/>
    <x v="3"/>
    <n v="96000000"/>
    <n v="22.88818359375"/>
    <x v="1"/>
    <m/>
    <n v="1"/>
    <m/>
    <m/>
    <m/>
  </r>
  <r>
    <s v="DPKCF705"/>
    <d v="1998-07-23T00:00:00"/>
    <x v="0"/>
    <x v="0"/>
    <d v="2020-09-30T00:00:00"/>
    <n v="120"/>
    <n v="47684"/>
    <n v="198.68333333333334"/>
    <n v="46.359444444444449"/>
    <x v="4"/>
    <n v="112000000"/>
    <n v="26.702880859375"/>
    <x v="1"/>
    <n v="1"/>
    <m/>
    <m/>
    <m/>
    <m/>
  </r>
  <r>
    <s v="JNHDK024"/>
    <d v="1998-08-02T00:00:00"/>
    <x v="1"/>
    <x v="1"/>
    <d v="2018-05-24T00:00:00"/>
    <n v="120"/>
    <n v="88728"/>
    <n v="369.7"/>
    <n v="86.263333333333321"/>
    <x v="2"/>
    <n v="100000000"/>
    <n v="23.84185791015625"/>
    <x v="1"/>
    <m/>
    <m/>
    <m/>
    <m/>
    <m/>
  </r>
  <r>
    <s v="ARNFH791"/>
    <d v="1998-08-07T00:00:00"/>
    <x v="4"/>
    <x v="4"/>
    <d v="2019-08-08T00:00:00"/>
    <n v="120"/>
    <n v="127092"/>
    <n v="529.54999999999995"/>
    <n v="123.56166666666664"/>
    <x v="1"/>
    <n v="180000000"/>
    <n v="42.91534423828125"/>
    <x v="4"/>
    <m/>
    <m/>
    <m/>
    <m/>
    <m/>
  </r>
  <r>
    <s v="GZGCB247"/>
    <d v="1998-08-09T00:00:00"/>
    <x v="1"/>
    <x v="1"/>
    <d v="2020-03-26T00:00:00"/>
    <n v="120"/>
    <n v="21468"/>
    <n v="89.45"/>
    <n v="20.87166666666667"/>
    <x v="3"/>
    <n v="92000000"/>
    <n v="21.93450927734375"/>
    <x v="1"/>
    <m/>
    <m/>
    <m/>
    <m/>
    <m/>
  </r>
  <r>
    <s v="QPHQZ282"/>
    <d v="1998-08-12T00:00:00"/>
    <x v="2"/>
    <x v="2"/>
    <d v="2022-01-16T00:00:00"/>
    <n v="105"/>
    <n v="3665"/>
    <n v="17.452380952380953"/>
    <n v="4.0722222222222229"/>
    <x v="3"/>
    <n v="3500000"/>
    <n v="0.95367431640625011"/>
    <x v="2"/>
    <m/>
    <n v="1"/>
    <m/>
    <m/>
    <m/>
  </r>
  <r>
    <s v="FWHUU203"/>
    <d v="1998-08-12T00:00:00"/>
    <x v="0"/>
    <x v="0"/>
    <d v="2019-03-23T00:00:00"/>
    <n v="120"/>
    <n v="37688"/>
    <n v="157.03333333333333"/>
    <n v="36.641111111111115"/>
    <x v="4"/>
    <n v="124000000"/>
    <n v="29.56390380859375"/>
    <x v="1"/>
    <m/>
    <m/>
    <n v="1"/>
    <m/>
    <m/>
  </r>
  <r>
    <s v="URFJO620"/>
    <d v="1998-08-13T00:00:00"/>
    <x v="2"/>
    <x v="2"/>
    <d v="2018-08-20T00:00:00"/>
    <n v="120"/>
    <n v="10080"/>
    <n v="42"/>
    <n v="9.7999999999999989"/>
    <x v="3"/>
    <n v="148000000"/>
    <n v="35.28594970703125"/>
    <x v="3"/>
    <n v="1"/>
    <m/>
    <m/>
    <m/>
    <m/>
  </r>
  <r>
    <s v="ATPEL891"/>
    <d v="1998-08-15T00:00:00"/>
    <x v="4"/>
    <x v="4"/>
    <d v="2018-11-19T00:00:00"/>
    <n v="120"/>
    <n v="128640"/>
    <n v="536"/>
    <n v="125.06666666666666"/>
    <x v="1"/>
    <n v="176000000"/>
    <n v="41.961669921875"/>
    <x v="4"/>
    <m/>
    <m/>
    <m/>
    <m/>
    <m/>
  </r>
  <r>
    <s v="EAJVZ439"/>
    <d v="1998-08-17T00:00:00"/>
    <x v="0"/>
    <x v="0"/>
    <d v="2019-06-19T00:00:00"/>
    <n v="120"/>
    <n v="85504"/>
    <n v="356.26666666666665"/>
    <n v="83.128888888888895"/>
    <x v="2"/>
    <n v="136000000"/>
    <n v="32.4249267578125"/>
    <x v="3"/>
    <n v="1"/>
    <n v="1"/>
    <m/>
    <m/>
    <n v="1"/>
  </r>
  <r>
    <s v="VLOZL951"/>
    <d v="1998-08-17T00:00:00"/>
    <x v="2"/>
    <x v="2"/>
    <d v="2018-10-22T00:00:00"/>
    <n v="120"/>
    <n v="5248"/>
    <n v="21.866666666666667"/>
    <n v="5.1022222222222222"/>
    <x v="3"/>
    <n v="144000000"/>
    <n v="34.332275390625"/>
    <x v="3"/>
    <m/>
    <m/>
    <m/>
    <m/>
    <m/>
  </r>
  <r>
    <s v="UADKS911"/>
    <d v="1998-08-18T00:00:00"/>
    <x v="2"/>
    <x v="2"/>
    <d v="2019-07-25T00:00:00"/>
    <n v="120"/>
    <n v="29280"/>
    <n v="122"/>
    <n v="28.466666666666665"/>
    <x v="3"/>
    <n v="160000000"/>
    <n v="38.14697265625"/>
    <x v="3"/>
    <m/>
    <m/>
    <m/>
    <m/>
    <m/>
  </r>
  <r>
    <s v="EIFHC961"/>
    <d v="1998-08-21T00:00:00"/>
    <x v="0"/>
    <x v="0"/>
    <d v="2017-04-03T00:00:00"/>
    <n v="120"/>
    <n v="7404"/>
    <n v="30.85"/>
    <n v="7.1983333333333333"/>
    <x v="3"/>
    <n v="112000000"/>
    <n v="26.702880859375"/>
    <x v="1"/>
    <m/>
    <m/>
    <m/>
    <m/>
    <m/>
  </r>
  <r>
    <s v="QFQNC760"/>
    <d v="1998-08-21T00:00:00"/>
    <x v="1"/>
    <x v="1"/>
    <d v="2018-02-22T00:00:00"/>
    <n v="120"/>
    <n v="13232"/>
    <n v="55.133333333333333"/>
    <n v="12.864444444444445"/>
    <x v="3"/>
    <n v="8000000"/>
    <n v="1.9073486328125002"/>
    <x v="2"/>
    <m/>
    <m/>
    <m/>
    <m/>
    <m/>
  </r>
  <r>
    <s v="ANZAE039"/>
    <d v="1998-09-02T00:00:00"/>
    <x v="4"/>
    <x v="4"/>
    <d v="2018-02-03T00:00:00"/>
    <n v="120"/>
    <n v="155480"/>
    <n v="647.83333333333337"/>
    <n v="151.16111111111113"/>
    <x v="1"/>
    <n v="184000000"/>
    <n v="43.8690185546875"/>
    <x v="4"/>
    <n v="1"/>
    <n v="1"/>
    <m/>
    <m/>
    <n v="1"/>
  </r>
  <r>
    <s v="QCZME776"/>
    <d v="1998-09-03T00:00:00"/>
    <x v="2"/>
    <x v="2"/>
    <d v="2021-12-05T00:00:00"/>
    <n v="120"/>
    <n v="44100"/>
    <n v="183.75"/>
    <n v="42.875"/>
    <x v="4"/>
    <n v="156000000"/>
    <n v="37.19329833984375"/>
    <x v="3"/>
    <m/>
    <m/>
    <m/>
    <m/>
    <m/>
  </r>
  <r>
    <s v="VFBBA628"/>
    <d v="1998-09-05T00:00:00"/>
    <x v="2"/>
    <x v="2"/>
    <d v="2021-08-25T00:00:00"/>
    <n v="120"/>
    <n v="4576"/>
    <n v="19.066666666666666"/>
    <n v="4.4488888888888889"/>
    <x v="3"/>
    <n v="140000000"/>
    <n v="33.37860107421875"/>
    <x v="3"/>
    <m/>
    <m/>
    <m/>
    <n v="1"/>
    <m/>
  </r>
  <r>
    <s v="DSKVP962"/>
    <d v="1998-09-09T00:00:00"/>
    <x v="0"/>
    <x v="0"/>
    <d v="2020-12-07T00:00:00"/>
    <n v="120"/>
    <n v="90600"/>
    <n v="377.5"/>
    <n v="88.083333333333343"/>
    <x v="2"/>
    <n v="28000000"/>
    <n v="6.67572021484375"/>
    <x v="2"/>
    <m/>
    <m/>
    <m/>
    <m/>
    <m/>
  </r>
  <r>
    <s v="HESKN724"/>
    <d v="1998-09-11T00:00:00"/>
    <x v="1"/>
    <x v="1"/>
    <d v="2020-01-21T00:00:00"/>
    <n v="120"/>
    <n v="54464"/>
    <n v="226.93333333333334"/>
    <n v="52.951111111111111"/>
    <x v="4"/>
    <n v="120000000"/>
    <n v="28.6102294921875"/>
    <x v="1"/>
    <m/>
    <m/>
    <m/>
    <m/>
    <m/>
  </r>
  <r>
    <s v="VBDGR917"/>
    <d v="1998-09-12T00:00:00"/>
    <x v="2"/>
    <x v="2"/>
    <d v="2019-02-01T00:00:00"/>
    <n v="120"/>
    <n v="28560"/>
    <n v="119"/>
    <n v="27.766666666666666"/>
    <x v="3"/>
    <n v="128000000"/>
    <n v="30.517578125000004"/>
    <x v="3"/>
    <m/>
    <m/>
    <m/>
    <m/>
    <m/>
  </r>
  <r>
    <s v="YZQCO301"/>
    <d v="1998-09-12T00:00:00"/>
    <x v="3"/>
    <x v="3"/>
    <d v="2019-08-23T00:00:00"/>
    <n v="120"/>
    <n v="11552"/>
    <n v="48.133333333333333"/>
    <n v="11.23111111111111"/>
    <x v="3"/>
    <n v="20000000"/>
    <n v="4.76837158203125"/>
    <x v="2"/>
    <m/>
    <m/>
    <m/>
    <m/>
    <m/>
  </r>
  <r>
    <s v="DAEZY763"/>
    <d v="1998-09-14T00:00:00"/>
    <x v="0"/>
    <x v="0"/>
    <d v="2018-11-30T00:00:00"/>
    <n v="120"/>
    <n v="107208"/>
    <n v="446.7"/>
    <n v="104.22999999999999"/>
    <x v="0"/>
    <n v="0"/>
    <n v="0"/>
    <x v="2"/>
    <m/>
    <m/>
    <m/>
    <m/>
    <m/>
  </r>
  <r>
    <s v="QFMFV830"/>
    <d v="1998-09-15T00:00:00"/>
    <x v="1"/>
    <x v="1"/>
    <d v="2021-05-12T00:00:00"/>
    <n v="120"/>
    <n v="60168"/>
    <n v="250.69999999999996"/>
    <n v="58.496666666666655"/>
    <x v="4"/>
    <n v="108000000"/>
    <n v="25.74920654296875"/>
    <x v="1"/>
    <m/>
    <m/>
    <m/>
    <m/>
    <m/>
  </r>
  <r>
    <s v="WUFRK495"/>
    <d v="1998-09-22T00:00:00"/>
    <x v="2"/>
    <x v="2"/>
    <d v="2019-05-09T00:00:00"/>
    <n v="120"/>
    <n v="32512"/>
    <n v="135.46666666666667"/>
    <n v="31.608888888888888"/>
    <x v="3"/>
    <n v="116000000"/>
    <n v="27.65655517578125"/>
    <x v="1"/>
    <n v="1"/>
    <m/>
    <n v="1"/>
    <m/>
    <m/>
  </r>
  <r>
    <s v="BIPHF520"/>
    <d v="1998-09-23T00:00:00"/>
    <x v="4"/>
    <x v="4"/>
    <d v="2018-12-29T00:00:00"/>
    <n v="120"/>
    <n v="128192"/>
    <n v="534.13333333333333"/>
    <n v="124.63111111111112"/>
    <x v="1"/>
    <n v="184000000"/>
    <n v="43.8690185546875"/>
    <x v="4"/>
    <m/>
    <m/>
    <m/>
    <m/>
    <m/>
  </r>
  <r>
    <s v="YBNBL298"/>
    <d v="1998-09-26T00:00:00"/>
    <x v="3"/>
    <x v="3"/>
    <d v="2020-03-24T00:00:00"/>
    <n v="120"/>
    <n v="36524"/>
    <n v="152.18333333333334"/>
    <n v="35.509444444444441"/>
    <x v="4"/>
    <n v="8000000"/>
    <n v="1.9073486328125002"/>
    <x v="2"/>
    <m/>
    <m/>
    <m/>
    <m/>
    <m/>
  </r>
  <r>
    <s v="EIJTV101"/>
    <d v="1998-09-28T00:00:00"/>
    <x v="0"/>
    <x v="0"/>
    <d v="2021-09-14T00:00:00"/>
    <n v="120"/>
    <n v="30784"/>
    <n v="128.26666666666668"/>
    <n v="29.928888888888892"/>
    <x v="3"/>
    <n v="140000000"/>
    <n v="33.37860107421875"/>
    <x v="3"/>
    <m/>
    <m/>
    <m/>
    <m/>
    <m/>
  </r>
  <r>
    <s v="QDIMX551"/>
    <d v="1998-09-28T00:00:00"/>
    <x v="2"/>
    <x v="2"/>
    <d v="2019-03-15T00:00:00"/>
    <n v="120"/>
    <n v="19572"/>
    <n v="81.55"/>
    <n v="19.028333333333332"/>
    <x v="3"/>
    <n v="148000000"/>
    <n v="35.28594970703125"/>
    <x v="3"/>
    <m/>
    <m/>
    <m/>
    <n v="1"/>
    <m/>
  </r>
  <r>
    <s v="OZZWZ912"/>
    <d v="1998-09-29T00:00:00"/>
    <x v="1"/>
    <x v="1"/>
    <d v="2017-02-15T00:00:00"/>
    <n v="120"/>
    <n v="20408"/>
    <n v="85.033333333333331"/>
    <n v="19.841111111111111"/>
    <x v="3"/>
    <n v="104000000"/>
    <n v="24.7955322265625"/>
    <x v="1"/>
    <m/>
    <m/>
    <m/>
    <m/>
    <m/>
  </r>
  <r>
    <s v="GEFVV131"/>
    <d v="1998-09-30T00:00:00"/>
    <x v="0"/>
    <x v="0"/>
    <d v="2022-01-31T00:00:00"/>
    <n v="90"/>
    <n v="48720"/>
    <n v="270.66666666666669"/>
    <n v="63.155555555555551"/>
    <x v="2"/>
    <n v="81000000"/>
    <n v="25.74920654296875"/>
    <x v="1"/>
    <m/>
    <n v="1"/>
    <m/>
    <m/>
    <n v="1"/>
  </r>
  <r>
    <s v="JDTDW522"/>
    <d v="1998-09-30T00:00:00"/>
    <x v="1"/>
    <x v="1"/>
    <d v="2020-09-28T00:00:00"/>
    <n v="120"/>
    <n v="58400"/>
    <n v="243.33333333333331"/>
    <n v="56.777777777777771"/>
    <x v="4"/>
    <n v="84000000"/>
    <n v="20.02716064453125"/>
    <x v="1"/>
    <n v="1"/>
    <m/>
    <m/>
    <m/>
    <m/>
  </r>
  <r>
    <s v="VYZAW487"/>
    <d v="1998-09-30T00:00:00"/>
    <x v="2"/>
    <x v="2"/>
    <d v="2017-03-16T00:00:00"/>
    <n v="120"/>
    <n v="7272"/>
    <n v="30.3"/>
    <n v="7.07"/>
    <x v="3"/>
    <n v="136000000"/>
    <n v="32.4249267578125"/>
    <x v="3"/>
    <m/>
    <n v="1"/>
    <m/>
    <m/>
    <m/>
  </r>
  <r>
    <s v="ATLFX326"/>
    <d v="1998-10-02T00:00:00"/>
    <x v="4"/>
    <x v="4"/>
    <d v="2021-07-11T00:00:00"/>
    <n v="120"/>
    <n v="87808"/>
    <n v="365.86666666666667"/>
    <n v="85.36888888888889"/>
    <x v="2"/>
    <n v="164000000"/>
    <n v="39.10064697265625"/>
    <x v="3"/>
    <n v="1"/>
    <n v="1"/>
    <n v="1"/>
    <m/>
    <n v="1"/>
  </r>
  <r>
    <s v="DDOWK789"/>
    <d v="1998-10-07T00:00:00"/>
    <x v="0"/>
    <x v="0"/>
    <d v="2021-11-10T00:00:00"/>
    <n v="120"/>
    <n v="100444"/>
    <n v="418.51666666666665"/>
    <n v="97.653888888888886"/>
    <x v="0"/>
    <n v="28000000"/>
    <n v="6.67572021484375"/>
    <x v="2"/>
    <n v="1"/>
    <m/>
    <m/>
    <m/>
    <m/>
  </r>
  <r>
    <s v="HKWJM849"/>
    <d v="1998-10-08T00:00:00"/>
    <x v="1"/>
    <x v="1"/>
    <d v="2018-10-05T00:00:00"/>
    <n v="120"/>
    <n v="44812"/>
    <n v="186.71666666666667"/>
    <n v="43.567222222222227"/>
    <x v="4"/>
    <n v="8000000"/>
    <n v="1.9073486328125002"/>
    <x v="2"/>
    <m/>
    <m/>
    <m/>
    <m/>
    <m/>
  </r>
  <r>
    <s v="RCPAS323"/>
    <d v="1998-10-08T00:00:00"/>
    <x v="2"/>
    <x v="2"/>
    <d v="2018-05-22T00:00:00"/>
    <n v="120"/>
    <n v="240"/>
    <n v="1"/>
    <n v="0.23333333333333334"/>
    <x v="3"/>
    <n v="116000000"/>
    <n v="27.65655517578125"/>
    <x v="1"/>
    <m/>
    <m/>
    <n v="1"/>
    <n v="1"/>
    <m/>
  </r>
  <r>
    <s v="HMITY946"/>
    <d v="1998-10-09T00:00:00"/>
    <x v="1"/>
    <x v="1"/>
    <d v="2020-04-25T00:00:00"/>
    <n v="120"/>
    <n v="53836"/>
    <n v="224.31666666666666"/>
    <n v="52.340555555555554"/>
    <x v="4"/>
    <n v="28000000"/>
    <n v="6.67572021484375"/>
    <x v="2"/>
    <m/>
    <m/>
    <m/>
    <m/>
    <m/>
  </r>
  <r>
    <s v="HLGJH584"/>
    <d v="1998-10-11T00:00:00"/>
    <x v="1"/>
    <x v="1"/>
    <d v="2019-04-05T00:00:00"/>
    <n v="120"/>
    <n v="36672"/>
    <n v="152.80000000000001"/>
    <n v="35.653333333333336"/>
    <x v="4"/>
    <n v="100000000"/>
    <n v="23.84185791015625"/>
    <x v="1"/>
    <m/>
    <m/>
    <n v="1"/>
    <m/>
    <m/>
  </r>
  <r>
    <s v="JOGYP644"/>
    <d v="1998-10-16T00:00:00"/>
    <x v="1"/>
    <x v="1"/>
    <d v="2019-11-05T00:00:00"/>
    <n v="120"/>
    <n v="82480"/>
    <n v="343.66666666666669"/>
    <n v="80.188888888888897"/>
    <x v="2"/>
    <n v="20000000"/>
    <n v="4.76837158203125"/>
    <x v="2"/>
    <m/>
    <m/>
    <m/>
    <m/>
    <m/>
  </r>
  <r>
    <s v="NGFRR350"/>
    <d v="1998-10-16T00:00:00"/>
    <x v="1"/>
    <x v="1"/>
    <d v="2021-07-20T00:00:00"/>
    <n v="120"/>
    <n v="71848"/>
    <n v="299.36666666666667"/>
    <n v="69.852222222222224"/>
    <x v="2"/>
    <n v="52000000"/>
    <n v="12.39776611328125"/>
    <x v="0"/>
    <m/>
    <m/>
    <m/>
    <m/>
    <m/>
  </r>
  <r>
    <s v="ONRZQ066"/>
    <d v="1998-10-17T00:00:00"/>
    <x v="1"/>
    <x v="1"/>
    <d v="2020-07-10T00:00:00"/>
    <n v="120"/>
    <n v="54972"/>
    <n v="229.05"/>
    <n v="53.445000000000007"/>
    <x v="4"/>
    <n v="108000000"/>
    <n v="25.74920654296875"/>
    <x v="1"/>
    <m/>
    <m/>
    <n v="1"/>
    <m/>
    <m/>
  </r>
  <r>
    <s v="HKGON806"/>
    <d v="1998-10-21T00:00:00"/>
    <x v="1"/>
    <x v="1"/>
    <d v="2020-05-10T00:00:00"/>
    <n v="120"/>
    <n v="80012"/>
    <n v="333.38333333333333"/>
    <n v="77.789444444444442"/>
    <x v="2"/>
    <n v="92000000"/>
    <n v="21.93450927734375"/>
    <x v="1"/>
    <m/>
    <m/>
    <m/>
    <m/>
    <m/>
  </r>
  <r>
    <s v="LYWKO314"/>
    <d v="1998-10-21T00:00:00"/>
    <x v="1"/>
    <x v="1"/>
    <d v="2017-01-04T00:00:00"/>
    <n v="120"/>
    <n v="37068"/>
    <n v="154.44999999999999"/>
    <n v="36.038333333333327"/>
    <x v="4"/>
    <n v="16000000"/>
    <n v="3.8146972656250004"/>
    <x v="2"/>
    <m/>
    <m/>
    <m/>
    <m/>
    <m/>
  </r>
  <r>
    <s v="PHGYR942"/>
    <d v="1998-10-23T00:00:00"/>
    <x v="2"/>
    <x v="2"/>
    <d v="2021-10-23T00:00:00"/>
    <n v="120"/>
    <n v="35568"/>
    <n v="148.19999999999999"/>
    <n v="34.58"/>
    <x v="3"/>
    <n v="140000000"/>
    <n v="33.37860107421875"/>
    <x v="3"/>
    <m/>
    <m/>
    <m/>
    <m/>
    <m/>
  </r>
  <r>
    <s v="IHJJI639"/>
    <d v="1998-10-27T00:00:00"/>
    <x v="1"/>
    <x v="1"/>
    <d v="2018-12-26T00:00:00"/>
    <n v="120"/>
    <n v="52772"/>
    <n v="219.88333333333333"/>
    <n v="51.306111111111107"/>
    <x v="4"/>
    <n v="8000000"/>
    <n v="1.9073486328125002"/>
    <x v="2"/>
    <m/>
    <m/>
    <m/>
    <m/>
    <m/>
  </r>
  <r>
    <s v="DVUBO891"/>
    <d v="1998-10-30T00:00:00"/>
    <x v="0"/>
    <x v="0"/>
    <d v="2021-01-13T00:00:00"/>
    <n v="120"/>
    <n v="115844"/>
    <n v="482.68333333333339"/>
    <n v="112.62611111111113"/>
    <x v="0"/>
    <n v="112000000"/>
    <n v="26.702880859375"/>
    <x v="1"/>
    <m/>
    <m/>
    <m/>
    <m/>
    <m/>
  </r>
  <r>
    <s v="PIMZQ488"/>
    <d v="1998-10-31T00:00:00"/>
    <x v="2"/>
    <x v="2"/>
    <d v="2017-07-22T00:00:00"/>
    <n v="120"/>
    <n v="15056"/>
    <n v="62.733333333333334"/>
    <n v="14.637777777777778"/>
    <x v="3"/>
    <n v="156000000"/>
    <n v="37.19329833984375"/>
    <x v="3"/>
    <m/>
    <m/>
    <m/>
    <n v="1"/>
    <m/>
  </r>
  <r>
    <s v="OIIMG565"/>
    <d v="1998-11-05T00:00:00"/>
    <x v="1"/>
    <x v="1"/>
    <d v="2022-01-08T00:00:00"/>
    <n v="113"/>
    <n v="12810"/>
    <n v="56.681415929203538"/>
    <n v="13.225663716814159"/>
    <x v="3"/>
    <n v="90400000"/>
    <n v="22.88818359375"/>
    <x v="1"/>
    <n v="1"/>
    <m/>
    <m/>
    <m/>
    <m/>
  </r>
  <r>
    <s v="BWLIM275"/>
    <d v="1998-11-05T00:00:00"/>
    <x v="0"/>
    <x v="0"/>
    <d v="2021-07-18T00:00:00"/>
    <n v="120"/>
    <n v="71364"/>
    <n v="297.35000000000002"/>
    <n v="69.381666666666675"/>
    <x v="2"/>
    <n v="104000000"/>
    <n v="24.7955322265625"/>
    <x v="1"/>
    <m/>
    <n v="1"/>
    <m/>
    <m/>
    <m/>
  </r>
  <r>
    <s v="RLIHK926"/>
    <d v="1998-11-06T00:00:00"/>
    <x v="2"/>
    <x v="2"/>
    <d v="2022-01-17T00:00:00"/>
    <n v="104"/>
    <n v="24805"/>
    <n v="119.25480769230769"/>
    <n v="27.826121794871796"/>
    <x v="3"/>
    <n v="131733333"/>
    <n v="36.239623931738045"/>
    <x v="3"/>
    <m/>
    <m/>
    <m/>
    <m/>
    <m/>
  </r>
  <r>
    <s v="XLRHD658"/>
    <d v="1998-11-11T00:00:00"/>
    <x v="2"/>
    <x v="2"/>
    <d v="2022-03-04T00:00:00"/>
    <n v="58"/>
    <n v="8951"/>
    <n v="77.163793103448285"/>
    <n v="18.004885057471267"/>
    <x v="3"/>
    <n v="9666667"/>
    <n v="4.7683717464578566"/>
    <x v="2"/>
    <n v="1"/>
    <m/>
    <m/>
    <m/>
    <m/>
  </r>
  <r>
    <s v="QPJUD134"/>
    <d v="1998-11-16T00:00:00"/>
    <x v="2"/>
    <x v="2"/>
    <d v="2020-11-11T00:00:00"/>
    <n v="120"/>
    <n v="33640"/>
    <n v="140.16666666666666"/>
    <n v="32.705555555555549"/>
    <x v="3"/>
    <n v="152000000"/>
    <n v="36.2396240234375"/>
    <x v="3"/>
    <m/>
    <m/>
    <m/>
    <m/>
    <m/>
  </r>
  <r>
    <s v="ZJBUE172"/>
    <d v="1998-11-17T00:00:00"/>
    <x v="3"/>
    <x v="3"/>
    <d v="2022-03-19T00:00:00"/>
    <n v="43"/>
    <n v="13879"/>
    <n v="161.38372093023256"/>
    <n v="37.656201550387593"/>
    <x v="4"/>
    <n v="4300000"/>
    <n v="2.86102294921875"/>
    <x v="2"/>
    <n v="1"/>
    <m/>
    <m/>
    <m/>
    <m/>
  </r>
  <r>
    <s v="XSCES231"/>
    <d v="1998-11-19T00:00:00"/>
    <x v="3"/>
    <x v="3"/>
    <d v="2022-01-24T00:00:00"/>
    <n v="97"/>
    <n v="21685"/>
    <n v="111.77835051546393"/>
    <n v="26.081615120274918"/>
    <x v="3"/>
    <n v="3233333"/>
    <n v="0.95367421808931008"/>
    <x v="2"/>
    <n v="1"/>
    <n v="1"/>
    <m/>
    <m/>
    <n v="1"/>
  </r>
  <r>
    <s v="ZNVGM826"/>
    <d v="1998-11-19T00:00:00"/>
    <x v="3"/>
    <x v="3"/>
    <d v="2021-07-04T00:00:00"/>
    <n v="120"/>
    <n v="34280"/>
    <n v="142.83333333333334"/>
    <n v="33.327777777777776"/>
    <x v="3"/>
    <n v="16000000"/>
    <n v="3.8146972656250004"/>
    <x v="2"/>
    <m/>
    <n v="1"/>
    <m/>
    <m/>
    <m/>
  </r>
  <r>
    <s v="OJKDC905"/>
    <d v="1998-11-22T00:00:00"/>
    <x v="1"/>
    <x v="1"/>
    <d v="2017-05-10T00:00:00"/>
    <n v="120"/>
    <n v="71984"/>
    <n v="299.93333333333334"/>
    <n v="69.984444444444449"/>
    <x v="2"/>
    <n v="92000000"/>
    <n v="21.93450927734375"/>
    <x v="1"/>
    <m/>
    <m/>
    <m/>
    <m/>
    <m/>
  </r>
  <r>
    <s v="OXQNV345"/>
    <d v="1998-11-23T00:00:00"/>
    <x v="1"/>
    <x v="1"/>
    <d v="2018-01-30T00:00:00"/>
    <n v="120"/>
    <n v="95840"/>
    <n v="399.33333333333331"/>
    <n v="93.177777777777777"/>
    <x v="0"/>
    <n v="16000000"/>
    <n v="3.8146972656250004"/>
    <x v="2"/>
    <m/>
    <m/>
    <m/>
    <m/>
    <m/>
  </r>
  <r>
    <s v="AZVPL448"/>
    <d v="1998-11-30T00:00:00"/>
    <x v="4"/>
    <x v="4"/>
    <d v="2017-01-14T00:00:00"/>
    <n v="120"/>
    <n v="126444"/>
    <n v="526.85"/>
    <n v="122.93166666666667"/>
    <x v="1"/>
    <n v="104000000"/>
    <n v="24.7955322265625"/>
    <x v="1"/>
    <m/>
    <m/>
    <m/>
    <m/>
    <m/>
  </r>
  <r>
    <s v="NJBXD126"/>
    <d v="1998-12-02T00:00:00"/>
    <x v="1"/>
    <x v="1"/>
    <d v="2019-12-14T00:00:00"/>
    <n v="120"/>
    <n v="57592"/>
    <n v="239.96666666666667"/>
    <n v="55.992222222222225"/>
    <x v="4"/>
    <n v="84000000"/>
    <n v="20.02716064453125"/>
    <x v="1"/>
    <m/>
    <m/>
    <m/>
    <m/>
    <m/>
  </r>
  <r>
    <s v="TPOGC571"/>
    <d v="1998-12-03T00:00:00"/>
    <x v="2"/>
    <x v="2"/>
    <d v="2021-12-21T00:00:00"/>
    <n v="120"/>
    <n v="93956"/>
    <n v="391.48333333333335"/>
    <n v="91.346111111111114"/>
    <x v="0"/>
    <n v="16000000"/>
    <n v="3.8146972656250004"/>
    <x v="2"/>
    <n v="1"/>
    <m/>
    <m/>
    <m/>
    <m/>
  </r>
  <r>
    <s v="BXVJI671"/>
    <d v="1998-12-03T00:00:00"/>
    <x v="0"/>
    <x v="0"/>
    <d v="2017-04-13T00:00:00"/>
    <n v="120"/>
    <n v="26360"/>
    <n v="109.83333333333333"/>
    <n v="25.627777777777776"/>
    <x v="3"/>
    <n v="144000000"/>
    <n v="34.332275390625"/>
    <x v="3"/>
    <m/>
    <m/>
    <n v="1"/>
    <m/>
    <m/>
  </r>
  <r>
    <s v="AFGLH776"/>
    <d v="1998-12-07T00:00:00"/>
    <x v="4"/>
    <x v="4"/>
    <d v="2021-11-26T00:00:00"/>
    <n v="120"/>
    <n v="109148"/>
    <n v="454.78333333333336"/>
    <n v="106.11611111111111"/>
    <x v="0"/>
    <n v="132000000"/>
    <n v="31.47125244140625"/>
    <x v="3"/>
    <n v="1"/>
    <n v="1"/>
    <n v="1"/>
    <m/>
    <n v="1"/>
  </r>
  <r>
    <s v="IAKVV015"/>
    <d v="1998-12-11T00:00:00"/>
    <x v="1"/>
    <x v="1"/>
    <d v="2022-01-27T00:00:00"/>
    <n v="94"/>
    <n v="75200"/>
    <n v="399.99999999999994"/>
    <n v="93.333333333333329"/>
    <x v="0"/>
    <n v="65800000"/>
    <n v="20.02716064453125"/>
    <x v="1"/>
    <m/>
    <m/>
    <m/>
    <m/>
    <m/>
  </r>
  <r>
    <s v="CIJVC974"/>
    <d v="1998-12-14T00:00:00"/>
    <x v="0"/>
    <x v="0"/>
    <d v="2019-11-13T00:00:00"/>
    <n v="120"/>
    <n v="44364"/>
    <n v="184.85"/>
    <n v="43.131666666666661"/>
    <x v="4"/>
    <n v="128000000"/>
    <n v="30.517578125000004"/>
    <x v="3"/>
    <m/>
    <m/>
    <m/>
    <m/>
    <m/>
  </r>
  <r>
    <s v="NOLVO164"/>
    <d v="1998-12-23T00:00:00"/>
    <x v="1"/>
    <x v="1"/>
    <d v="2021-05-03T00:00:00"/>
    <n v="120"/>
    <n v="90576"/>
    <n v="377.4"/>
    <n v="88.06"/>
    <x v="2"/>
    <n v="68000000"/>
    <n v="16.21246337890625"/>
    <x v="0"/>
    <n v="1"/>
    <n v="1"/>
    <m/>
    <m/>
    <m/>
  </r>
  <r>
    <s v="FGBYC975"/>
    <d v="1998-12-25T00:00:00"/>
    <x v="0"/>
    <x v="0"/>
    <d v="2017-03-16T00:00:00"/>
    <n v="120"/>
    <n v="114508"/>
    <n v="477.11666666666667"/>
    <n v="111.32722222222223"/>
    <x v="0"/>
    <n v="136000000"/>
    <n v="32.4249267578125"/>
    <x v="3"/>
    <m/>
    <m/>
    <m/>
    <m/>
    <m/>
  </r>
  <r>
    <s v="DFMVZ237"/>
    <d v="1998-12-28T00:00:00"/>
    <x v="0"/>
    <x v="0"/>
    <d v="2019-02-16T00:00:00"/>
    <n v="120"/>
    <n v="78864"/>
    <n v="328.6"/>
    <n v="76.673333333333346"/>
    <x v="2"/>
    <n v="128000000"/>
    <n v="30.517578125000004"/>
    <x v="3"/>
    <m/>
    <n v="1"/>
    <m/>
    <m/>
    <m/>
  </r>
  <r>
    <s v="CQMBK783"/>
    <d v="1999-01-02T00:00:00"/>
    <x v="0"/>
    <x v="0"/>
    <d v="2020-03-15T00:00:00"/>
    <n v="120"/>
    <n v="102048"/>
    <n v="425.2"/>
    <n v="99.213333333333338"/>
    <x v="0"/>
    <n v="96000000"/>
    <n v="22.88818359375"/>
    <x v="1"/>
    <m/>
    <m/>
    <m/>
    <m/>
    <m/>
  </r>
  <r>
    <s v="CQYHD986"/>
    <d v="1999-01-02T00:00:00"/>
    <x v="2"/>
    <x v="2"/>
    <d v="2018-08-12T00:00:00"/>
    <n v="120"/>
    <n v="32912"/>
    <n v="137.13333333333333"/>
    <n v="31.997777777777774"/>
    <x v="3"/>
    <n v="148000000"/>
    <n v="35.28594970703125"/>
    <x v="3"/>
    <m/>
    <m/>
    <m/>
    <m/>
    <m/>
  </r>
  <r>
    <s v="MXUOB840"/>
    <d v="1999-01-05T00:00:00"/>
    <x v="1"/>
    <x v="1"/>
    <d v="2017-09-11T00:00:00"/>
    <n v="120"/>
    <n v="79568"/>
    <n v="331.53333333333336"/>
    <n v="77.357777777777784"/>
    <x v="2"/>
    <n v="88000000"/>
    <n v="20.9808349609375"/>
    <x v="1"/>
    <n v="1"/>
    <n v="1"/>
    <m/>
    <m/>
    <m/>
  </r>
  <r>
    <s v="TMVFA513"/>
    <d v="1999-01-05T00:00:00"/>
    <x v="2"/>
    <x v="2"/>
    <d v="2020-04-08T00:00:00"/>
    <n v="120"/>
    <n v="8348"/>
    <n v="34.783333333333331"/>
    <n v="8.1161111111111097"/>
    <x v="3"/>
    <n v="144000000"/>
    <n v="34.332275390625"/>
    <x v="3"/>
    <m/>
    <n v="1"/>
    <m/>
    <m/>
    <m/>
  </r>
  <r>
    <s v="GYVIW841"/>
    <d v="1999-01-08T00:00:00"/>
    <x v="1"/>
    <x v="1"/>
    <d v="2017-09-07T00:00:00"/>
    <n v="120"/>
    <n v="68348"/>
    <n v="284.78333333333336"/>
    <n v="66.449444444444453"/>
    <x v="2"/>
    <n v="76000000"/>
    <n v="18.11981201171875"/>
    <x v="0"/>
    <m/>
    <m/>
    <m/>
    <m/>
    <m/>
  </r>
  <r>
    <s v="BPASY757"/>
    <d v="1999-01-10T00:00:00"/>
    <x v="0"/>
    <x v="0"/>
    <d v="2022-03-10T00:00:00"/>
    <n v="52"/>
    <n v="7476"/>
    <n v="71.884615384615387"/>
    <n v="16.773076923076921"/>
    <x v="3"/>
    <n v="50266667"/>
    <n v="27.656555359180157"/>
    <x v="1"/>
    <m/>
    <m/>
    <m/>
    <m/>
    <m/>
  </r>
  <r>
    <s v="ZEXVQ652"/>
    <d v="1999-01-11T00:00:00"/>
    <x v="3"/>
    <x v="3"/>
    <d v="2018-01-19T00:00:00"/>
    <n v="120"/>
    <n v="1768"/>
    <n v="7.3666666666666663"/>
    <n v="1.7188888888888889"/>
    <x v="3"/>
    <n v="4000000"/>
    <n v="0.95367431640625011"/>
    <x v="2"/>
    <m/>
    <n v="1"/>
    <m/>
    <m/>
    <m/>
  </r>
  <r>
    <s v="TIGDT529"/>
    <d v="1999-01-12T00:00:00"/>
    <x v="2"/>
    <x v="2"/>
    <d v="2022-04-12T00:00:00"/>
    <n v="19"/>
    <n v="3535"/>
    <n v="93.026315789473671"/>
    <n v="21.706140350877192"/>
    <x v="3"/>
    <n v="24066667"/>
    <n v="36.239624525371347"/>
    <x v="3"/>
    <m/>
    <n v="1"/>
    <m/>
    <m/>
    <m/>
  </r>
  <r>
    <s v="QBMFY333"/>
    <d v="1999-01-12T00:00:00"/>
    <x v="1"/>
    <x v="1"/>
    <d v="2019-01-18T00:00:00"/>
    <n v="120"/>
    <n v="60108"/>
    <n v="250.45"/>
    <n v="58.438333333333333"/>
    <x v="4"/>
    <n v="68000000"/>
    <n v="16.21246337890625"/>
    <x v="0"/>
    <m/>
    <m/>
    <m/>
    <m/>
    <m/>
  </r>
  <r>
    <s v="APJPK475"/>
    <d v="1999-01-17T00:00:00"/>
    <x v="4"/>
    <x v="4"/>
    <d v="2019-01-17T00:00:00"/>
    <n v="120"/>
    <n v="156948"/>
    <n v="653.95000000000005"/>
    <n v="152.58833333333334"/>
    <x v="1"/>
    <n v="196000000"/>
    <n v="46.73004150390625"/>
    <x v="4"/>
    <m/>
    <m/>
    <m/>
    <m/>
    <m/>
  </r>
  <r>
    <s v="ILEUQ564"/>
    <d v="1999-01-20T00:00:00"/>
    <x v="1"/>
    <x v="1"/>
    <d v="2020-10-20T00:00:00"/>
    <n v="120"/>
    <n v="76360"/>
    <n v="318.16666666666669"/>
    <n v="74.238888888888894"/>
    <x v="2"/>
    <n v="108000000"/>
    <n v="25.74920654296875"/>
    <x v="1"/>
    <m/>
    <m/>
    <m/>
    <m/>
    <m/>
  </r>
  <r>
    <s v="QYWVH445"/>
    <d v="1999-01-23T00:00:00"/>
    <x v="2"/>
    <x v="2"/>
    <d v="2021-02-08T00:00:00"/>
    <n v="120"/>
    <n v="33016"/>
    <n v="137.56666666666666"/>
    <n v="32.098888888888887"/>
    <x v="3"/>
    <n v="108000000"/>
    <n v="25.74920654296875"/>
    <x v="1"/>
    <m/>
    <m/>
    <m/>
    <m/>
    <m/>
  </r>
  <r>
    <s v="TWBEU422"/>
    <d v="1999-01-29T00:00:00"/>
    <x v="2"/>
    <x v="2"/>
    <d v="2022-03-07T00:00:00"/>
    <n v="55"/>
    <n v="3801"/>
    <n v="34.554545454545455"/>
    <n v="8.0627272727272725"/>
    <x v="3"/>
    <n v="71500000"/>
    <n v="37.19329833984375"/>
    <x v="3"/>
    <m/>
    <m/>
    <m/>
    <m/>
    <m/>
  </r>
  <r>
    <s v="UDFMS370"/>
    <d v="1999-01-30T00:00:00"/>
    <x v="2"/>
    <x v="2"/>
    <d v="2017-03-11T00:00:00"/>
    <n v="120"/>
    <n v="18572"/>
    <n v="77.38333333333334"/>
    <n v="18.056111111111115"/>
    <x v="3"/>
    <n v="148000000"/>
    <n v="35.28594970703125"/>
    <x v="3"/>
    <m/>
    <m/>
    <n v="1"/>
    <m/>
    <m/>
  </r>
  <r>
    <s v="BPNMQ316"/>
    <d v="1999-01-31T00:00:00"/>
    <x v="0"/>
    <x v="0"/>
    <d v="2022-02-04T00:00:00"/>
    <n v="86"/>
    <n v="50835"/>
    <n v="295.55232558139534"/>
    <n v="68.962209302325576"/>
    <x v="2"/>
    <n v="88866667"/>
    <n v="29.563903919486112"/>
    <x v="1"/>
    <m/>
    <m/>
    <m/>
    <m/>
    <m/>
  </r>
  <r>
    <s v="IAKYA575"/>
    <d v="1999-01-31T00:00:00"/>
    <x v="1"/>
    <x v="1"/>
    <d v="2018-02-21T00:00:00"/>
    <n v="120"/>
    <n v="33840"/>
    <n v="141"/>
    <n v="32.9"/>
    <x v="3"/>
    <n v="56000000"/>
    <n v="13.3514404296875"/>
    <x v="0"/>
    <n v="1"/>
    <m/>
    <m/>
    <m/>
    <n v="1"/>
  </r>
  <r>
    <s v="XJAAF209"/>
    <d v="1999-01-31T00:00:00"/>
    <x v="2"/>
    <x v="2"/>
    <d v="2020-11-20T00:00:00"/>
    <n v="120"/>
    <n v="9936"/>
    <n v="41.4"/>
    <n v="9.66"/>
    <x v="3"/>
    <n v="132000000"/>
    <n v="31.47125244140625"/>
    <x v="3"/>
    <m/>
    <m/>
    <m/>
    <m/>
    <m/>
  </r>
  <r>
    <s v="MXJFX750"/>
    <d v="1999-02-03T00:00:00"/>
    <x v="1"/>
    <x v="1"/>
    <d v="2018-03-13T00:00:00"/>
    <n v="120"/>
    <n v="69536"/>
    <n v="289.73333333333335"/>
    <n v="67.604444444444439"/>
    <x v="2"/>
    <n v="64000000"/>
    <n v="15.258789062500002"/>
    <x v="0"/>
    <m/>
    <m/>
    <m/>
    <n v="1"/>
    <m/>
  </r>
  <r>
    <s v="JPLMY797"/>
    <d v="1999-02-06T00:00:00"/>
    <x v="1"/>
    <x v="1"/>
    <d v="2020-07-06T00:00:00"/>
    <n v="120"/>
    <n v="58024"/>
    <n v="241.76666666666668"/>
    <n v="56.412222222222226"/>
    <x v="4"/>
    <n v="100000000"/>
    <n v="23.84185791015625"/>
    <x v="1"/>
    <m/>
    <m/>
    <m/>
    <m/>
    <m/>
  </r>
  <r>
    <s v="YJFGW187"/>
    <d v="1999-02-09T00:00:00"/>
    <x v="3"/>
    <x v="3"/>
    <d v="2018-07-13T00:00:00"/>
    <n v="120"/>
    <n v="43024"/>
    <n v="179.26666666666668"/>
    <n v="41.828888888888891"/>
    <x v="4"/>
    <n v="16000000"/>
    <n v="3.8146972656250004"/>
    <x v="2"/>
    <m/>
    <m/>
    <n v="1"/>
    <m/>
    <m/>
  </r>
  <r>
    <s v="HCPNM086"/>
    <d v="1999-02-17T00:00:00"/>
    <x v="1"/>
    <x v="1"/>
    <d v="2017-12-23T00:00:00"/>
    <n v="120"/>
    <n v="75616"/>
    <n v="315.06666666666666"/>
    <n v="73.515555555555551"/>
    <x v="2"/>
    <n v="104000000"/>
    <n v="24.7955322265625"/>
    <x v="1"/>
    <m/>
    <m/>
    <m/>
    <m/>
    <m/>
  </r>
  <r>
    <s v="QXLIZ465"/>
    <d v="1999-02-17T00:00:00"/>
    <x v="2"/>
    <x v="2"/>
    <d v="2018-02-01T00:00:00"/>
    <n v="120"/>
    <n v="2128"/>
    <n v="8.8666666666666671"/>
    <n v="2.068888888888889"/>
    <x v="3"/>
    <n v="88000000"/>
    <n v="20.9808349609375"/>
    <x v="1"/>
    <n v="1"/>
    <m/>
    <m/>
    <m/>
    <m/>
  </r>
  <r>
    <s v="TOLBE820"/>
    <d v="1999-02-18T00:00:00"/>
    <x v="2"/>
    <x v="2"/>
    <d v="2019-01-02T00:00:00"/>
    <n v="120"/>
    <n v="34912"/>
    <n v="145.46666666666667"/>
    <n v="33.942222222222227"/>
    <x v="3"/>
    <n v="148000000"/>
    <n v="35.28594970703125"/>
    <x v="3"/>
    <m/>
    <m/>
    <m/>
    <m/>
    <m/>
  </r>
  <r>
    <s v="DMVAY785"/>
    <d v="1999-02-19T00:00:00"/>
    <x v="2"/>
    <x v="2"/>
    <d v="2017-02-20T00:00:00"/>
    <n v="120"/>
    <n v="17640"/>
    <n v="73.5"/>
    <n v="17.150000000000002"/>
    <x v="3"/>
    <n v="28000000"/>
    <n v="6.67572021484375"/>
    <x v="2"/>
    <n v="1"/>
    <n v="1"/>
    <m/>
    <n v="1"/>
    <m/>
  </r>
  <r>
    <s v="BPHZI693"/>
    <d v="1999-02-20T00:00:00"/>
    <x v="0"/>
    <x v="0"/>
    <d v="2020-09-25T00:00:00"/>
    <n v="120"/>
    <n v="108752"/>
    <n v="453.13333333333333"/>
    <n v="105.73111111111112"/>
    <x v="0"/>
    <n v="72000000"/>
    <n v="17.1661376953125"/>
    <x v="0"/>
    <m/>
    <m/>
    <m/>
    <m/>
    <m/>
  </r>
  <r>
    <s v="PWKXT626"/>
    <d v="1999-02-22T00:00:00"/>
    <x v="1"/>
    <x v="1"/>
    <d v="2018-12-24T00:00:00"/>
    <n v="120"/>
    <n v="64368"/>
    <n v="268.2"/>
    <n v="62.58"/>
    <x v="2"/>
    <n v="4000000"/>
    <n v="0.95367431640625011"/>
    <x v="2"/>
    <m/>
    <m/>
    <m/>
    <m/>
    <m/>
  </r>
  <r>
    <s v="ZAPUF689"/>
    <d v="1999-02-22T00:00:00"/>
    <x v="3"/>
    <x v="3"/>
    <d v="2018-08-01T00:00:00"/>
    <n v="120"/>
    <n v="43164"/>
    <n v="179.85"/>
    <n v="41.965000000000003"/>
    <x v="4"/>
    <n v="20000000"/>
    <n v="4.76837158203125"/>
    <x v="2"/>
    <m/>
    <m/>
    <m/>
    <m/>
    <m/>
  </r>
  <r>
    <s v="RMYMY393"/>
    <d v="1999-02-24T00:00:00"/>
    <x v="2"/>
    <x v="2"/>
    <d v="2021-12-13T00:00:00"/>
    <n v="120"/>
    <n v="11656"/>
    <n v="48.56666666666667"/>
    <n v="11.332222222222223"/>
    <x v="3"/>
    <n v="44000000"/>
    <n v="10.49041748046875"/>
    <x v="0"/>
    <m/>
    <m/>
    <m/>
    <m/>
    <m/>
  </r>
  <r>
    <s v="MHCDC139"/>
    <d v="1999-02-24T00:00:00"/>
    <x v="1"/>
    <x v="1"/>
    <d v="2017-03-27T00:00:00"/>
    <n v="120"/>
    <n v="4115"/>
    <n v="17.145833333333332"/>
    <n v="4.0006944444444441"/>
    <x v="3"/>
    <n v="156000000"/>
    <n v="37.19329833984375"/>
    <x v="3"/>
    <m/>
    <m/>
    <m/>
    <m/>
    <m/>
  </r>
  <r>
    <s v="NYYSC495"/>
    <d v="1999-02-25T00:00:00"/>
    <x v="2"/>
    <x v="2"/>
    <d v="2020-03-25T00:00:00"/>
    <n v="120"/>
    <n v="4120"/>
    <n v="17.166666666666668"/>
    <n v="4.0055555555555564"/>
    <x v="3"/>
    <n v="144000000"/>
    <n v="34.332275390625"/>
    <x v="3"/>
    <n v="1"/>
    <m/>
    <m/>
    <m/>
    <m/>
  </r>
  <r>
    <s v="NHOMU487"/>
    <d v="1999-02-26T00:00:00"/>
    <x v="2"/>
    <x v="2"/>
    <d v="2020-02-08T00:00:00"/>
    <n v="120"/>
    <n v="18720"/>
    <n v="78"/>
    <n v="18.2"/>
    <x v="3"/>
    <n v="152000000"/>
    <n v="36.2396240234375"/>
    <x v="3"/>
    <m/>
    <m/>
    <m/>
    <m/>
    <m/>
  </r>
  <r>
    <s v="KKVQU036"/>
    <d v="1999-02-27T00:00:00"/>
    <x v="1"/>
    <x v="1"/>
    <d v="2021-04-01T00:00:00"/>
    <n v="120"/>
    <n v="18524"/>
    <n v="77.183333333333337"/>
    <n v="18.009444444444448"/>
    <x v="3"/>
    <n v="60000000"/>
    <n v="14.30511474609375"/>
    <x v="0"/>
    <m/>
    <m/>
    <m/>
    <m/>
    <m/>
  </r>
  <r>
    <s v="NRNZG719"/>
    <d v="1999-03-05T00:00:00"/>
    <x v="2"/>
    <x v="2"/>
    <d v="2020-02-13T00:00:00"/>
    <n v="120"/>
    <n v="28796"/>
    <n v="119.98333333333333"/>
    <n v="27.996111111111112"/>
    <x v="3"/>
    <n v="140000000"/>
    <n v="33.37860107421875"/>
    <x v="3"/>
    <n v="1"/>
    <m/>
    <m/>
    <m/>
    <m/>
  </r>
  <r>
    <s v="LGTCW816"/>
    <d v="1999-03-08T00:00:00"/>
    <x v="1"/>
    <x v="1"/>
    <d v="2018-08-23T00:00:00"/>
    <n v="120"/>
    <n v="10320"/>
    <n v="43"/>
    <n v="10.033333333333333"/>
    <x v="3"/>
    <n v="120000000"/>
    <n v="28.6102294921875"/>
    <x v="1"/>
    <m/>
    <n v="1"/>
    <m/>
    <m/>
    <m/>
  </r>
  <r>
    <s v="FETSD241"/>
    <d v="1999-03-09T00:00:00"/>
    <x v="0"/>
    <x v="0"/>
    <d v="2019-01-06T00:00:00"/>
    <n v="120"/>
    <n v="119544"/>
    <n v="498.10000000000008"/>
    <n v="116.22333333333334"/>
    <x v="0"/>
    <n v="112000000"/>
    <n v="26.702880859375"/>
    <x v="1"/>
    <m/>
    <m/>
    <m/>
    <m/>
    <m/>
  </r>
  <r>
    <s v="OQWUH675"/>
    <d v="1999-03-11T00:00:00"/>
    <x v="2"/>
    <x v="2"/>
    <d v="2021-04-30T00:00:00"/>
    <n v="120"/>
    <n v="3608"/>
    <n v="15.033333333333331"/>
    <n v="3.5077777777777772"/>
    <x v="3"/>
    <n v="148000000"/>
    <n v="35.28594970703125"/>
    <x v="3"/>
    <m/>
    <n v="1"/>
    <m/>
    <n v="1"/>
    <m/>
  </r>
  <r>
    <s v="BXYWO556"/>
    <d v="1999-03-18T00:00:00"/>
    <x v="0"/>
    <x v="0"/>
    <d v="2021-09-11T00:00:00"/>
    <n v="120"/>
    <n v="93432"/>
    <n v="389.3"/>
    <n v="90.836666666666673"/>
    <x v="0"/>
    <n v="136000000"/>
    <n v="32.4249267578125"/>
    <x v="3"/>
    <n v="1"/>
    <m/>
    <m/>
    <m/>
    <m/>
  </r>
  <r>
    <s v="NHDIU145"/>
    <d v="1999-03-19T00:00:00"/>
    <x v="2"/>
    <x v="2"/>
    <d v="2017-03-03T00:00:00"/>
    <n v="120"/>
    <n v="22844"/>
    <n v="95.183333333333337"/>
    <n v="22.209444444444443"/>
    <x v="3"/>
    <n v="144000000"/>
    <n v="34.332275390625"/>
    <x v="3"/>
    <m/>
    <m/>
    <m/>
    <m/>
    <m/>
  </r>
  <r>
    <s v="ZMDIS131"/>
    <d v="1999-03-21T00:00:00"/>
    <x v="3"/>
    <x v="3"/>
    <d v="2019-04-09T00:00:00"/>
    <n v="120"/>
    <n v="20140"/>
    <n v="83.916666666666671"/>
    <n v="19.580555555555556"/>
    <x v="3"/>
    <n v="8000000"/>
    <n v="1.9073486328125002"/>
    <x v="2"/>
    <m/>
    <m/>
    <m/>
    <m/>
    <m/>
  </r>
  <r>
    <s v="RUDVX633"/>
    <d v="1999-03-22T00:00:00"/>
    <x v="2"/>
    <x v="2"/>
    <d v="2021-03-18T00:00:00"/>
    <n v="120"/>
    <n v="10716"/>
    <n v="44.65"/>
    <n v="10.418333333333333"/>
    <x v="3"/>
    <n v="152000000"/>
    <n v="36.2396240234375"/>
    <x v="3"/>
    <m/>
    <m/>
    <m/>
    <n v="1"/>
    <m/>
  </r>
  <r>
    <s v="JPEWK164"/>
    <d v="1999-03-23T00:00:00"/>
    <x v="1"/>
    <x v="1"/>
    <d v="2019-03-09T00:00:00"/>
    <n v="120"/>
    <n v="24428"/>
    <n v="101.78333333333333"/>
    <n v="23.749444444444446"/>
    <x v="3"/>
    <n v="44000000"/>
    <n v="10.49041748046875"/>
    <x v="0"/>
    <n v="1"/>
    <m/>
    <m/>
    <m/>
    <n v="1"/>
  </r>
  <r>
    <s v="QICPF524"/>
    <d v="1999-03-24T00:00:00"/>
    <x v="2"/>
    <x v="2"/>
    <d v="2018-12-31T00:00:00"/>
    <n v="120"/>
    <n v="10964"/>
    <n v="45.68333333333333"/>
    <n v="10.659444444444443"/>
    <x v="3"/>
    <n v="160000000"/>
    <n v="38.14697265625"/>
    <x v="3"/>
    <m/>
    <n v="1"/>
    <m/>
    <n v="1"/>
    <m/>
  </r>
  <r>
    <s v="PBRKE012"/>
    <d v="1999-03-26T00:00:00"/>
    <x v="2"/>
    <x v="2"/>
    <d v="2017-12-10T00:00:00"/>
    <n v="120"/>
    <n v="4152"/>
    <n v="17.3"/>
    <n v="4.0366666666666671"/>
    <x v="3"/>
    <n v="144000000"/>
    <n v="34.332275390625"/>
    <x v="3"/>
    <n v="1"/>
    <m/>
    <m/>
    <m/>
    <n v="1"/>
  </r>
  <r>
    <s v="TKAZF107"/>
    <d v="1999-03-30T00:00:00"/>
    <x v="2"/>
    <x v="2"/>
    <d v="2019-06-16T00:00:00"/>
    <n v="120"/>
    <n v="30228"/>
    <n v="125.95"/>
    <n v="29.388333333333332"/>
    <x v="3"/>
    <n v="156000000"/>
    <n v="37.19329833984375"/>
    <x v="3"/>
    <m/>
    <n v="1"/>
    <m/>
    <m/>
    <m/>
  </r>
  <r>
    <s v="HWMQN616"/>
    <d v="1999-03-31T00:00:00"/>
    <x v="1"/>
    <x v="1"/>
    <d v="2017-08-27T00:00:00"/>
    <n v="120"/>
    <n v="59188"/>
    <n v="246.61666666666667"/>
    <n v="57.543888888888894"/>
    <x v="4"/>
    <n v="92000000"/>
    <n v="21.93450927734375"/>
    <x v="1"/>
    <n v="1"/>
    <m/>
    <m/>
    <m/>
    <m/>
  </r>
  <r>
    <s v="APXRT042"/>
    <d v="1999-04-01T00:00:00"/>
    <x v="4"/>
    <x v="4"/>
    <d v="2020-09-16T00:00:00"/>
    <n v="120"/>
    <n v="148540"/>
    <n v="618.91666666666663"/>
    <n v="144.41388888888886"/>
    <x v="1"/>
    <n v="16000000"/>
    <n v="3.8146972656250004"/>
    <x v="2"/>
    <m/>
    <m/>
    <m/>
    <m/>
    <m/>
  </r>
  <r>
    <s v="AAGZN621"/>
    <d v="1999-04-06T00:00:00"/>
    <x v="4"/>
    <x v="4"/>
    <d v="2019-01-12T00:00:00"/>
    <n v="120"/>
    <n v="148216"/>
    <n v="617.56666666666672"/>
    <n v="144.09888888888889"/>
    <x v="1"/>
    <n v="8000000"/>
    <n v="1.9073486328125002"/>
    <x v="2"/>
    <m/>
    <m/>
    <m/>
    <m/>
    <m/>
  </r>
  <r>
    <s v="ESLZH011"/>
    <d v="1999-04-14T00:00:00"/>
    <x v="2"/>
    <x v="2"/>
    <d v="2018-12-18T00:00:00"/>
    <n v="120"/>
    <n v="19460"/>
    <n v="81.083333333333329"/>
    <n v="18.919444444444444"/>
    <x v="3"/>
    <n v="12000000"/>
    <n v="2.86102294921875"/>
    <x v="2"/>
    <m/>
    <m/>
    <m/>
    <m/>
    <m/>
  </r>
  <r>
    <s v="IVMBB524"/>
    <d v="1999-04-15T00:00:00"/>
    <x v="1"/>
    <x v="1"/>
    <d v="2021-11-16T00:00:00"/>
    <n v="120"/>
    <n v="28968"/>
    <n v="120.7"/>
    <n v="28.163333333333334"/>
    <x v="3"/>
    <n v="32000000"/>
    <n v="7.6293945312500009"/>
    <x v="2"/>
    <m/>
    <m/>
    <m/>
    <m/>
    <m/>
  </r>
  <r>
    <s v="GNVGJ042"/>
    <d v="1999-04-16T00:00:00"/>
    <x v="0"/>
    <x v="0"/>
    <d v="2018-09-12T00:00:00"/>
    <n v="120"/>
    <n v="104700"/>
    <n v="436.25"/>
    <n v="101.79166666666666"/>
    <x v="0"/>
    <n v="8000000"/>
    <n v="1.9073486328125002"/>
    <x v="2"/>
    <m/>
    <m/>
    <m/>
    <m/>
    <m/>
  </r>
  <r>
    <s v="WIZEX088"/>
    <d v="1999-04-16T00:00:00"/>
    <x v="2"/>
    <x v="2"/>
    <d v="2019-10-10T00:00:00"/>
    <n v="120"/>
    <n v="30492"/>
    <n v="127.05000000000001"/>
    <n v="29.645000000000003"/>
    <x v="3"/>
    <n v="156000000"/>
    <n v="37.19329833984375"/>
    <x v="3"/>
    <n v="1"/>
    <m/>
    <n v="1"/>
    <m/>
    <m/>
  </r>
  <r>
    <s v="AWZZB338"/>
    <d v="1999-04-18T00:00:00"/>
    <x v="4"/>
    <x v="4"/>
    <d v="2020-09-05T00:00:00"/>
    <n v="120"/>
    <n v="133052"/>
    <n v="554.38333333333333"/>
    <n v="129.35611111111109"/>
    <x v="1"/>
    <n v="172000000"/>
    <n v="41.00799560546875"/>
    <x v="4"/>
    <m/>
    <m/>
    <m/>
    <m/>
    <m/>
  </r>
  <r>
    <s v="PTFRI551"/>
    <d v="1999-04-19T00:00:00"/>
    <x v="1"/>
    <x v="1"/>
    <d v="2017-01-11T00:00:00"/>
    <n v="120"/>
    <n v="55264"/>
    <n v="230.26666666666668"/>
    <n v="53.728888888888896"/>
    <x v="4"/>
    <n v="44000000"/>
    <n v="10.49041748046875"/>
    <x v="0"/>
    <m/>
    <m/>
    <m/>
    <m/>
    <m/>
  </r>
  <r>
    <s v="AFUTM422"/>
    <d v="1999-04-20T00:00:00"/>
    <x v="4"/>
    <x v="4"/>
    <d v="2019-03-21T00:00:00"/>
    <n v="120"/>
    <n v="127080"/>
    <n v="529.5"/>
    <n v="123.54999999999998"/>
    <x v="1"/>
    <n v="64000000"/>
    <n v="15.258789062500002"/>
    <x v="0"/>
    <m/>
    <m/>
    <m/>
    <m/>
    <m/>
  </r>
  <r>
    <s v="HFPFC275"/>
    <d v="1999-04-22T00:00:00"/>
    <x v="1"/>
    <x v="1"/>
    <d v="2017-02-05T00:00:00"/>
    <n v="120"/>
    <n v="62924"/>
    <n v="262.18333333333334"/>
    <n v="61.176111111111112"/>
    <x v="2"/>
    <n v="96000000"/>
    <n v="22.88818359375"/>
    <x v="1"/>
    <n v="1"/>
    <n v="1"/>
    <m/>
    <m/>
    <m/>
  </r>
  <r>
    <s v="RTQUU258"/>
    <d v="1999-04-23T00:00:00"/>
    <x v="2"/>
    <x v="2"/>
    <d v="2020-10-02T00:00:00"/>
    <n v="120"/>
    <n v="28320"/>
    <n v="118"/>
    <n v="27.533333333333331"/>
    <x v="3"/>
    <n v="104000000"/>
    <n v="24.7955322265625"/>
    <x v="1"/>
    <m/>
    <m/>
    <m/>
    <m/>
    <m/>
  </r>
  <r>
    <s v="NOCRY115"/>
    <d v="1999-04-27T00:00:00"/>
    <x v="2"/>
    <x v="2"/>
    <d v="2019-01-08T00:00:00"/>
    <n v="120"/>
    <n v="18096"/>
    <n v="75.400000000000006"/>
    <n v="17.593333333333334"/>
    <x v="3"/>
    <n v="152000000"/>
    <n v="36.2396240234375"/>
    <x v="3"/>
    <n v="1"/>
    <n v="1"/>
    <m/>
    <m/>
    <n v="1"/>
  </r>
  <r>
    <s v="ATLRB413"/>
    <d v="1999-04-28T00:00:00"/>
    <x v="4"/>
    <x v="4"/>
    <d v="2018-06-02T00:00:00"/>
    <n v="120"/>
    <n v="43776"/>
    <n v="182.4"/>
    <n v="42.56"/>
    <x v="4"/>
    <n v="168000000"/>
    <n v="40.0543212890625"/>
    <x v="4"/>
    <m/>
    <m/>
    <m/>
    <n v="1"/>
    <m/>
  </r>
  <r>
    <s v="YXXFV716"/>
    <d v="1999-04-28T00:00:00"/>
    <x v="3"/>
    <x v="3"/>
    <d v="2020-04-01T00:00:00"/>
    <n v="120"/>
    <n v="46504"/>
    <n v="193.76666666666668"/>
    <n v="45.212222222222223"/>
    <x v="4"/>
    <n v="4000000"/>
    <n v="0.95367431640625011"/>
    <x v="2"/>
    <m/>
    <m/>
    <m/>
    <m/>
    <m/>
  </r>
  <r>
    <s v="TLWXU600"/>
    <d v="1999-04-30T00:00:00"/>
    <x v="2"/>
    <x v="2"/>
    <d v="2017-04-11T00:00:00"/>
    <n v="120"/>
    <n v="7696"/>
    <n v="32.06666666666667"/>
    <n v="7.482222222222223"/>
    <x v="3"/>
    <n v="148000000"/>
    <n v="35.28594970703125"/>
    <x v="3"/>
    <n v="1"/>
    <n v="1"/>
    <m/>
    <m/>
    <m/>
  </r>
  <r>
    <s v="ONQTL892"/>
    <d v="1999-05-05T00:00:00"/>
    <x v="2"/>
    <x v="2"/>
    <d v="2021-02-23T00:00:00"/>
    <n v="120"/>
    <n v="9348"/>
    <n v="38.950000000000003"/>
    <n v="9.0883333333333329"/>
    <x v="3"/>
    <n v="140000000"/>
    <n v="33.37860107421875"/>
    <x v="3"/>
    <m/>
    <m/>
    <m/>
    <m/>
    <n v="1"/>
  </r>
  <r>
    <s v="CHWVJ778"/>
    <d v="1999-05-06T00:00:00"/>
    <x v="0"/>
    <x v="0"/>
    <d v="2018-05-18T00:00:00"/>
    <n v="120"/>
    <n v="106952"/>
    <n v="445.63333333333333"/>
    <n v="103.98111111111112"/>
    <x v="0"/>
    <n v="68000000"/>
    <n v="16.21246337890625"/>
    <x v="0"/>
    <m/>
    <m/>
    <m/>
    <m/>
    <m/>
  </r>
  <r>
    <s v="ELSJO056"/>
    <d v="1999-05-08T00:00:00"/>
    <x v="2"/>
    <x v="2"/>
    <d v="2020-06-28T00:00:00"/>
    <n v="120"/>
    <n v="21400"/>
    <n v="89.166666666666671"/>
    <n v="20.805555555555557"/>
    <x v="3"/>
    <n v="136000000"/>
    <n v="32.4249267578125"/>
    <x v="3"/>
    <m/>
    <m/>
    <m/>
    <m/>
    <m/>
  </r>
  <r>
    <s v="KHTEW310"/>
    <d v="1999-05-08T00:00:00"/>
    <x v="1"/>
    <x v="1"/>
    <d v="2018-02-19T00:00:00"/>
    <n v="120"/>
    <n v="34760"/>
    <n v="144.83333333333334"/>
    <n v="33.794444444444451"/>
    <x v="3"/>
    <n v="32000000"/>
    <n v="7.6293945312500009"/>
    <x v="2"/>
    <m/>
    <m/>
    <m/>
    <n v="1"/>
    <m/>
  </r>
  <r>
    <s v="NIDMA535"/>
    <d v="1999-05-13T00:00:00"/>
    <x v="2"/>
    <x v="2"/>
    <d v="2021-11-26T00:00:00"/>
    <n v="120"/>
    <n v="22996"/>
    <n v="95.816666666666663"/>
    <n v="22.357222222222219"/>
    <x v="3"/>
    <n v="148000000"/>
    <n v="35.28594970703125"/>
    <x v="3"/>
    <n v="1"/>
    <n v="1"/>
    <m/>
    <m/>
    <n v="1"/>
  </r>
  <r>
    <s v="ROAZJ677"/>
    <d v="1999-05-24T00:00:00"/>
    <x v="2"/>
    <x v="2"/>
    <d v="2020-04-28T00:00:00"/>
    <n v="120"/>
    <n v="35496"/>
    <n v="147.9"/>
    <n v="34.510000000000005"/>
    <x v="3"/>
    <n v="148000000"/>
    <n v="35.28594970703125"/>
    <x v="3"/>
    <n v="1"/>
    <n v="1"/>
    <m/>
    <m/>
    <n v="1"/>
  </r>
  <r>
    <s v="QXRKB943"/>
    <d v="1999-05-30T00:00:00"/>
    <x v="2"/>
    <x v="2"/>
    <d v="2021-05-30T00:00:00"/>
    <n v="120"/>
    <n v="21696"/>
    <n v="90.4"/>
    <n v="21.093333333333334"/>
    <x v="3"/>
    <n v="124000000"/>
    <n v="29.56390380859375"/>
    <x v="1"/>
    <m/>
    <m/>
    <m/>
    <m/>
    <m/>
  </r>
  <r>
    <s v="NZTUE463"/>
    <d v="1999-06-02T00:00:00"/>
    <x v="2"/>
    <x v="2"/>
    <d v="2019-11-01T00:00:00"/>
    <n v="120"/>
    <n v="7976"/>
    <n v="33.233333333333334"/>
    <n v="7.7544444444444443"/>
    <x v="3"/>
    <n v="156000000"/>
    <n v="37.19329833984375"/>
    <x v="3"/>
    <m/>
    <n v="1"/>
    <m/>
    <n v="1"/>
    <m/>
  </r>
  <r>
    <s v="UUXOA188"/>
    <d v="1999-06-02T00:00:00"/>
    <x v="2"/>
    <x v="2"/>
    <d v="2021-09-20T00:00:00"/>
    <n v="120"/>
    <n v="20816"/>
    <n v="86.733333333333334"/>
    <n v="20.237777777777776"/>
    <x v="3"/>
    <n v="128000000"/>
    <n v="30.517578125000004"/>
    <x v="3"/>
    <m/>
    <m/>
    <m/>
    <m/>
    <m/>
  </r>
  <r>
    <s v="CHBVB524"/>
    <d v="1999-06-03T00:00:00"/>
    <x v="0"/>
    <x v="0"/>
    <d v="2020-08-13T00:00:00"/>
    <n v="120"/>
    <n v="106212"/>
    <n v="442.55"/>
    <n v="103.26166666666667"/>
    <x v="0"/>
    <n v="92000000"/>
    <n v="21.93450927734375"/>
    <x v="1"/>
    <n v="1"/>
    <m/>
    <m/>
    <m/>
    <m/>
  </r>
  <r>
    <s v="OWQXB880"/>
    <d v="1999-06-05T00:00:00"/>
    <x v="2"/>
    <x v="2"/>
    <d v="2022-02-22T00:00:00"/>
    <n v="68"/>
    <n v="20400"/>
    <n v="150"/>
    <n v="35"/>
    <x v="4"/>
    <n v="83866667"/>
    <n v="35.285949847277479"/>
    <x v="3"/>
    <m/>
    <m/>
    <m/>
    <m/>
    <m/>
  </r>
  <r>
    <s v="DGHXT934"/>
    <d v="1999-06-06T00:00:00"/>
    <x v="2"/>
    <x v="2"/>
    <d v="2021-12-07T00:00:00"/>
    <n v="120"/>
    <n v="43500"/>
    <n v="181.25"/>
    <n v="42.291666666666671"/>
    <x v="4"/>
    <n v="4000000"/>
    <n v="0.95367431640625011"/>
    <x v="2"/>
    <m/>
    <m/>
    <m/>
    <m/>
    <m/>
  </r>
  <r>
    <s v="MWMRL844"/>
    <d v="1999-06-08T00:00:00"/>
    <x v="1"/>
    <x v="1"/>
    <d v="2021-01-30T00:00:00"/>
    <n v="120"/>
    <n v="43816"/>
    <n v="182.56666666666666"/>
    <n v="42.598888888888887"/>
    <x v="4"/>
    <n v="28000000"/>
    <n v="6.67572021484375"/>
    <x v="2"/>
    <m/>
    <m/>
    <m/>
    <m/>
    <m/>
  </r>
  <r>
    <s v="ZVRQI834"/>
    <d v="1999-06-09T00:00:00"/>
    <x v="3"/>
    <x v="3"/>
    <d v="2019-08-31T00:00:00"/>
    <n v="120"/>
    <n v="25948"/>
    <n v="108.11666666666666"/>
    <n v="25.22722222222222"/>
    <x v="3"/>
    <n v="12000000"/>
    <n v="2.86102294921875"/>
    <x v="2"/>
    <m/>
    <m/>
    <m/>
    <m/>
    <m/>
  </r>
  <r>
    <s v="HDNSO250"/>
    <d v="1999-06-19T00:00:00"/>
    <x v="1"/>
    <x v="1"/>
    <d v="2021-11-30T00:00:00"/>
    <n v="120"/>
    <n v="13896"/>
    <n v="57.9"/>
    <n v="13.51"/>
    <x v="3"/>
    <n v="84000000"/>
    <n v="20.02716064453125"/>
    <x v="1"/>
    <m/>
    <m/>
    <m/>
    <n v="1"/>
    <m/>
  </r>
  <r>
    <s v="SHLJG121"/>
    <d v="1999-06-19T00:00:00"/>
    <x v="2"/>
    <x v="2"/>
    <d v="2017-02-14T00:00:00"/>
    <n v="120"/>
    <n v="29188"/>
    <n v="121.61666666666665"/>
    <n v="28.377222222222219"/>
    <x v="3"/>
    <n v="8000000"/>
    <n v="1.9073486328125002"/>
    <x v="2"/>
    <n v="1"/>
    <m/>
    <m/>
    <m/>
    <n v="1"/>
  </r>
  <r>
    <s v="ZAGHP041"/>
    <d v="1999-06-26T00:00:00"/>
    <x v="3"/>
    <x v="3"/>
    <d v="2018-06-11T00:00:00"/>
    <n v="120"/>
    <n v="27044"/>
    <n v="112.68333333333334"/>
    <n v="26.292777777777779"/>
    <x v="3"/>
    <n v="16000000"/>
    <n v="3.8146972656250004"/>
    <x v="2"/>
    <m/>
    <n v="1"/>
    <m/>
    <m/>
    <m/>
  </r>
  <r>
    <s v="MPDXO314"/>
    <d v="1999-06-28T00:00:00"/>
    <x v="1"/>
    <x v="1"/>
    <d v="2017-09-11T00:00:00"/>
    <n v="120"/>
    <n v="26596"/>
    <n v="110.81666666666666"/>
    <n v="25.857222222222219"/>
    <x v="3"/>
    <n v="80000000"/>
    <n v="19.073486328125"/>
    <x v="0"/>
    <m/>
    <m/>
    <m/>
    <m/>
    <m/>
  </r>
  <r>
    <s v="AFEUD360"/>
    <d v="1999-07-05T00:00:00"/>
    <x v="4"/>
    <x v="4"/>
    <d v="2020-09-08T00:00:00"/>
    <n v="120"/>
    <n v="136228"/>
    <n v="567.61666666666667"/>
    <n v="132.44388888888889"/>
    <x v="1"/>
    <n v="168000000"/>
    <n v="40.0543212890625"/>
    <x v="4"/>
    <m/>
    <m/>
    <m/>
    <m/>
    <m/>
  </r>
  <r>
    <s v="LQFUX426"/>
    <d v="1999-07-09T00:00:00"/>
    <x v="1"/>
    <x v="1"/>
    <d v="2019-10-30T00:00:00"/>
    <n v="120"/>
    <n v="35636"/>
    <n v="148.48333333333332"/>
    <n v="34.646111111111104"/>
    <x v="3"/>
    <n v="96000000"/>
    <n v="22.88818359375"/>
    <x v="1"/>
    <m/>
    <m/>
    <m/>
    <m/>
    <m/>
  </r>
  <r>
    <s v="IGYHP956"/>
    <d v="1999-07-11T00:00:00"/>
    <x v="1"/>
    <x v="1"/>
    <d v="2018-10-28T00:00:00"/>
    <n v="120"/>
    <n v="66632"/>
    <n v="277.63333333333333"/>
    <n v="64.781111111111102"/>
    <x v="2"/>
    <n v="96000000"/>
    <n v="22.88818359375"/>
    <x v="1"/>
    <m/>
    <m/>
    <m/>
    <m/>
    <m/>
  </r>
  <r>
    <s v="OVGGC199"/>
    <d v="1999-07-11T00:00:00"/>
    <x v="2"/>
    <x v="2"/>
    <d v="2019-01-21T00:00:00"/>
    <n v="120"/>
    <n v="23864"/>
    <n v="99.433333333333337"/>
    <n v="23.201111111111114"/>
    <x v="3"/>
    <n v="156000000"/>
    <n v="37.19329833984375"/>
    <x v="3"/>
    <n v="1"/>
    <m/>
    <m/>
    <m/>
    <m/>
  </r>
  <r>
    <s v="VZEPX988"/>
    <d v="1999-07-18T00:00:00"/>
    <x v="2"/>
    <x v="2"/>
    <d v="2019-01-11T00:00:00"/>
    <n v="120"/>
    <n v="26720"/>
    <n v="111.33333333333333"/>
    <n v="25.977777777777774"/>
    <x v="3"/>
    <n v="12000000"/>
    <n v="2.86102294921875"/>
    <x v="2"/>
    <m/>
    <m/>
    <m/>
    <m/>
    <m/>
  </r>
  <r>
    <s v="JZNUM670"/>
    <d v="1999-07-20T00:00:00"/>
    <x v="1"/>
    <x v="1"/>
    <d v="2018-11-12T00:00:00"/>
    <n v="120"/>
    <n v="78496"/>
    <n v="327.06666666666666"/>
    <n v="76.315555555555562"/>
    <x v="2"/>
    <n v="16000000"/>
    <n v="3.8146972656250004"/>
    <x v="2"/>
    <m/>
    <m/>
    <m/>
    <m/>
    <m/>
  </r>
  <r>
    <s v="FBAJW491"/>
    <d v="1999-07-21T00:00:00"/>
    <x v="0"/>
    <x v="0"/>
    <d v="2022-03-25T00:00:00"/>
    <n v="37"/>
    <n v="29597"/>
    <n v="399.95945945945948"/>
    <n v="93.323873873873879"/>
    <x v="0"/>
    <n v="43166667"/>
    <n v="33.378601331968568"/>
    <x v="3"/>
    <n v="1"/>
    <m/>
    <m/>
    <m/>
    <n v="1"/>
  </r>
  <r>
    <s v="PCNCQ596"/>
    <d v="1999-07-23T00:00:00"/>
    <x v="2"/>
    <x v="2"/>
    <d v="2019-09-09T00:00:00"/>
    <n v="120"/>
    <n v="21100"/>
    <n v="87.916666666666671"/>
    <n v="20.513888888888889"/>
    <x v="3"/>
    <n v="140000000"/>
    <n v="33.37860107421875"/>
    <x v="3"/>
    <m/>
    <m/>
    <m/>
    <m/>
    <m/>
  </r>
  <r>
    <s v="NYSDV793"/>
    <d v="1999-07-25T00:00:00"/>
    <x v="2"/>
    <x v="2"/>
    <d v="2021-10-24T00:00:00"/>
    <n v="120"/>
    <n v="15708"/>
    <n v="65.45"/>
    <n v="15.271666666666667"/>
    <x v="3"/>
    <n v="144000000"/>
    <n v="34.332275390625"/>
    <x v="3"/>
    <m/>
    <n v="1"/>
    <m/>
    <m/>
    <m/>
  </r>
  <r>
    <s v="LJWXO987"/>
    <d v="1999-07-27T00:00:00"/>
    <x v="1"/>
    <x v="1"/>
    <d v="2019-06-06T00:00:00"/>
    <n v="120"/>
    <n v="60700"/>
    <n v="252.91666666666666"/>
    <n v="59.013888888888886"/>
    <x v="4"/>
    <n v="84000000"/>
    <n v="20.02716064453125"/>
    <x v="1"/>
    <m/>
    <m/>
    <m/>
    <m/>
    <m/>
  </r>
  <r>
    <s v="AJJXH748"/>
    <d v="1999-07-29T00:00:00"/>
    <x v="4"/>
    <x v="4"/>
    <d v="2019-12-10T00:00:00"/>
    <n v="120"/>
    <n v="153720"/>
    <n v="640.5"/>
    <n v="149.45000000000002"/>
    <x v="1"/>
    <n v="152000000"/>
    <n v="36.2396240234375"/>
    <x v="3"/>
    <m/>
    <m/>
    <m/>
    <m/>
    <m/>
  </r>
  <r>
    <s v="TSEIF261"/>
    <d v="1999-07-29T00:00:00"/>
    <x v="2"/>
    <x v="2"/>
    <d v="2017-01-06T00:00:00"/>
    <n v="120"/>
    <n v="32732"/>
    <n v="136.38333333333333"/>
    <n v="31.82277777777778"/>
    <x v="3"/>
    <n v="152000000"/>
    <n v="36.2396240234375"/>
    <x v="3"/>
    <n v="1"/>
    <m/>
    <m/>
    <m/>
    <n v="1"/>
  </r>
  <r>
    <s v="CHABB965"/>
    <d v="1999-07-30T00:00:00"/>
    <x v="0"/>
    <x v="0"/>
    <d v="2022-02-10T00:00:00"/>
    <n v="80"/>
    <n v="9812"/>
    <n v="61.324999999999996"/>
    <n v="14.309166666666666"/>
    <x v="3"/>
    <n v="90666667"/>
    <n v="32.42492687702179"/>
    <x v="3"/>
    <m/>
    <n v="1"/>
    <m/>
    <m/>
    <m/>
  </r>
  <r>
    <s v="PIUXK896"/>
    <d v="1999-07-31T00:00:00"/>
    <x v="2"/>
    <x v="2"/>
    <d v="2017-01-03T00:00:00"/>
    <n v="120"/>
    <n v="18256"/>
    <n v="76.066666666666663"/>
    <n v="17.748888888888889"/>
    <x v="3"/>
    <n v="152000000"/>
    <n v="36.2396240234375"/>
    <x v="3"/>
    <m/>
    <m/>
    <m/>
    <m/>
    <m/>
  </r>
  <r>
    <s v="TIQTW725"/>
    <d v="1999-08-01T00:00:00"/>
    <x v="2"/>
    <x v="2"/>
    <d v="2020-02-04T00:00:00"/>
    <n v="120"/>
    <n v="24000"/>
    <n v="100"/>
    <n v="23.333333333333336"/>
    <x v="3"/>
    <n v="152000000"/>
    <n v="36.2396240234375"/>
    <x v="3"/>
    <m/>
    <m/>
    <m/>
    <m/>
    <m/>
  </r>
  <r>
    <s v="VLKKY906"/>
    <d v="1999-08-02T00:00:00"/>
    <x v="2"/>
    <x v="2"/>
    <d v="2019-07-31T00:00:00"/>
    <n v="120"/>
    <n v="25420"/>
    <n v="105.91666666666667"/>
    <n v="24.713888888888892"/>
    <x v="3"/>
    <n v="144000000"/>
    <n v="34.332275390625"/>
    <x v="3"/>
    <m/>
    <n v="1"/>
    <n v="1"/>
    <m/>
    <m/>
  </r>
  <r>
    <s v="PPXAY009"/>
    <d v="1999-08-04T00:00:00"/>
    <x v="2"/>
    <x v="2"/>
    <d v="2017-08-29T00:00:00"/>
    <n v="120"/>
    <n v="1484"/>
    <n v="6.1833333333333336"/>
    <n v="1.4427777777777777"/>
    <x v="3"/>
    <n v="152000000"/>
    <n v="36.2396240234375"/>
    <x v="3"/>
    <m/>
    <m/>
    <m/>
    <m/>
    <m/>
  </r>
  <r>
    <s v="KZPTS826"/>
    <d v="1999-08-05T00:00:00"/>
    <x v="1"/>
    <x v="1"/>
    <d v="2018-05-12T00:00:00"/>
    <n v="120"/>
    <n v="50104"/>
    <n v="208.76666666666668"/>
    <n v="48.712222222222223"/>
    <x v="4"/>
    <n v="96000000"/>
    <n v="22.88818359375"/>
    <x v="1"/>
    <m/>
    <m/>
    <m/>
    <m/>
    <m/>
  </r>
  <r>
    <s v="NTBYG367"/>
    <d v="1999-08-10T00:00:00"/>
    <x v="2"/>
    <x v="2"/>
    <d v="2021-12-26T00:00:00"/>
    <n v="120"/>
    <n v="37800"/>
    <n v="157.5"/>
    <n v="36.75"/>
    <x v="4"/>
    <n v="144000000"/>
    <n v="34.332275390625"/>
    <x v="3"/>
    <n v="1"/>
    <m/>
    <m/>
    <m/>
    <m/>
  </r>
  <r>
    <s v="OTIML470"/>
    <d v="1999-08-10T00:00:00"/>
    <x v="2"/>
    <x v="2"/>
    <d v="2021-01-20T00:00:00"/>
    <n v="120"/>
    <n v="25584"/>
    <n v="106.6"/>
    <n v="24.873333333333331"/>
    <x v="3"/>
    <n v="160000000"/>
    <n v="38.14697265625"/>
    <x v="3"/>
    <n v="1"/>
    <m/>
    <m/>
    <m/>
    <n v="1"/>
  </r>
  <r>
    <s v="ZNURP586"/>
    <d v="1999-08-11T00:00:00"/>
    <x v="3"/>
    <x v="3"/>
    <d v="2020-03-04T00:00:00"/>
    <n v="120"/>
    <n v="18676"/>
    <n v="77.816666666666663"/>
    <n v="18.157222222222224"/>
    <x v="3"/>
    <n v="4000000"/>
    <n v="0.95367431640625011"/>
    <x v="2"/>
    <m/>
    <n v="1"/>
    <m/>
    <m/>
    <m/>
  </r>
  <r>
    <s v="HGKRU036"/>
    <d v="1999-08-13T00:00:00"/>
    <x v="1"/>
    <x v="1"/>
    <d v="2022-02-06T00:00:00"/>
    <n v="84"/>
    <n v="67200"/>
    <n v="400"/>
    <n v="93.333333333333343"/>
    <x v="0"/>
    <n v="53200000"/>
    <n v="18.11981201171875"/>
    <x v="0"/>
    <m/>
    <m/>
    <m/>
    <m/>
    <m/>
  </r>
  <r>
    <s v="XOYVE467"/>
    <d v="1999-08-22T00:00:00"/>
    <x v="3"/>
    <x v="3"/>
    <d v="2021-03-29T00:00:00"/>
    <n v="120"/>
    <n v="42068"/>
    <n v="175.28333333333333"/>
    <n v="40.899444444444448"/>
    <x v="4"/>
    <n v="8000000"/>
    <n v="1.9073486328125002"/>
    <x v="2"/>
    <n v="1"/>
    <n v="1"/>
    <m/>
    <m/>
    <n v="1"/>
  </r>
  <r>
    <s v="CYYEI328"/>
    <d v="1999-08-30T00:00:00"/>
    <x v="2"/>
    <x v="2"/>
    <d v="2017-04-08T00:00:00"/>
    <n v="120"/>
    <n v="30216"/>
    <n v="125.90000000000002"/>
    <n v="29.376666666666672"/>
    <x v="3"/>
    <n v="152000000"/>
    <n v="36.2396240234375"/>
    <x v="3"/>
    <m/>
    <m/>
    <m/>
    <m/>
    <m/>
  </r>
  <r>
    <s v="KEFPK052"/>
    <d v="1999-09-04T00:00:00"/>
    <x v="1"/>
    <x v="1"/>
    <d v="2020-10-27T00:00:00"/>
    <n v="120"/>
    <n v="71696"/>
    <n v="298.73333333333335"/>
    <n v="69.704444444444448"/>
    <x v="2"/>
    <n v="108000000"/>
    <n v="25.74920654296875"/>
    <x v="1"/>
    <m/>
    <n v="1"/>
    <m/>
    <m/>
    <m/>
  </r>
  <r>
    <s v="TJXGG896"/>
    <d v="1999-09-06T00:00:00"/>
    <x v="2"/>
    <x v="2"/>
    <d v="2021-04-10T00:00:00"/>
    <n v="120"/>
    <n v="13348"/>
    <n v="55.616666666666667"/>
    <n v="12.977222222222222"/>
    <x v="3"/>
    <n v="144000000"/>
    <n v="34.332275390625"/>
    <x v="3"/>
    <m/>
    <m/>
    <m/>
    <m/>
    <m/>
  </r>
  <r>
    <s v="YTXCR157"/>
    <d v="1999-09-06T00:00:00"/>
    <x v="3"/>
    <x v="3"/>
    <d v="2019-04-16T00:00:00"/>
    <n v="120"/>
    <n v="820"/>
    <n v="3.4166666666666665"/>
    <n v="0.79722222222222217"/>
    <x v="3"/>
    <n v="8000000"/>
    <n v="1.9073486328125002"/>
    <x v="2"/>
    <n v="1"/>
    <m/>
    <m/>
    <n v="1"/>
    <m/>
  </r>
  <r>
    <s v="DDEUU081"/>
    <d v="1999-09-11T00:00:00"/>
    <x v="2"/>
    <x v="2"/>
    <d v="2020-07-12T00:00:00"/>
    <n v="120"/>
    <n v="12640"/>
    <n v="52.666666666666664"/>
    <n v="12.288888888888888"/>
    <x v="3"/>
    <n v="132000000"/>
    <n v="31.47125244140625"/>
    <x v="3"/>
    <m/>
    <m/>
    <m/>
    <m/>
    <m/>
  </r>
  <r>
    <s v="OZCPZ929"/>
    <d v="1999-09-14T00:00:00"/>
    <x v="2"/>
    <x v="2"/>
    <d v="2021-04-07T00:00:00"/>
    <n v="120"/>
    <n v="14864"/>
    <n v="61.93333333333333"/>
    <n v="14.451111111111111"/>
    <x v="3"/>
    <n v="140000000"/>
    <n v="33.37860107421875"/>
    <x v="3"/>
    <m/>
    <m/>
    <m/>
    <m/>
    <m/>
  </r>
  <r>
    <s v="ULWVN765"/>
    <d v="1999-09-16T00:00:00"/>
    <x v="2"/>
    <x v="2"/>
    <d v="2019-03-30T00:00:00"/>
    <n v="120"/>
    <n v="15708"/>
    <n v="65.45"/>
    <n v="15.271666666666667"/>
    <x v="3"/>
    <n v="152000000"/>
    <n v="36.2396240234375"/>
    <x v="3"/>
    <n v="1"/>
    <n v="1"/>
    <m/>
    <m/>
    <n v="1"/>
  </r>
  <r>
    <s v="EYRZO846"/>
    <d v="1999-09-24T00:00:00"/>
    <x v="0"/>
    <x v="0"/>
    <d v="2021-04-17T00:00:00"/>
    <n v="120"/>
    <n v="100692"/>
    <n v="419.55"/>
    <n v="97.89500000000001"/>
    <x v="0"/>
    <n v="104000000"/>
    <n v="24.7955322265625"/>
    <x v="1"/>
    <n v="1"/>
    <n v="1"/>
    <m/>
    <m/>
    <n v="1"/>
  </r>
  <r>
    <s v="PGOBU846"/>
    <d v="1999-09-24T00:00:00"/>
    <x v="2"/>
    <x v="2"/>
    <d v="2020-08-17T00:00:00"/>
    <n v="120"/>
    <n v="20880"/>
    <n v="87"/>
    <n v="20.3"/>
    <x v="3"/>
    <n v="144000000"/>
    <n v="34.332275390625"/>
    <x v="3"/>
    <m/>
    <m/>
    <m/>
    <m/>
    <m/>
  </r>
  <r>
    <s v="CEYNZ979"/>
    <d v="1999-09-25T00:00:00"/>
    <x v="0"/>
    <x v="0"/>
    <d v="2017-09-29T00:00:00"/>
    <n v="120"/>
    <n v="66812"/>
    <n v="278.38333333333333"/>
    <n v="64.956111111111113"/>
    <x v="2"/>
    <n v="92000000"/>
    <n v="21.93450927734375"/>
    <x v="1"/>
    <n v="1"/>
    <m/>
    <m/>
    <m/>
    <m/>
  </r>
  <r>
    <s v="NLPXO352"/>
    <d v="1999-10-02T00:00:00"/>
    <x v="2"/>
    <x v="2"/>
    <d v="2017-09-21T00:00:00"/>
    <n v="120"/>
    <n v="35420"/>
    <n v="147.58333333333334"/>
    <n v="34.436111111111117"/>
    <x v="3"/>
    <n v="148000000"/>
    <n v="35.28594970703125"/>
    <x v="3"/>
    <m/>
    <m/>
    <m/>
    <m/>
    <m/>
  </r>
  <r>
    <s v="GDGTH925"/>
    <d v="1999-10-03T00:00:00"/>
    <x v="0"/>
    <x v="0"/>
    <d v="2019-01-26T00:00:00"/>
    <n v="120"/>
    <n v="118116"/>
    <n v="492.14999999999992"/>
    <n v="114.83499999999998"/>
    <x v="0"/>
    <n v="28000000"/>
    <n v="6.67572021484375"/>
    <x v="2"/>
    <m/>
    <m/>
    <m/>
    <m/>
    <m/>
  </r>
  <r>
    <s v="JBQGX835"/>
    <d v="1999-10-03T00:00:00"/>
    <x v="1"/>
    <x v="1"/>
    <d v="2021-07-31T00:00:00"/>
    <n v="120"/>
    <n v="22748"/>
    <n v="94.783333333333331"/>
    <n v="22.11611111111111"/>
    <x v="3"/>
    <n v="108000000"/>
    <n v="25.74920654296875"/>
    <x v="1"/>
    <m/>
    <m/>
    <m/>
    <n v="1"/>
    <m/>
  </r>
  <r>
    <s v="PSJQM360"/>
    <d v="1999-10-07T00:00:00"/>
    <x v="2"/>
    <x v="2"/>
    <d v="2017-09-02T00:00:00"/>
    <n v="120"/>
    <n v="6888"/>
    <n v="28.7"/>
    <n v="6.6966666666666663"/>
    <x v="3"/>
    <n v="160000000"/>
    <n v="38.14697265625"/>
    <x v="3"/>
    <m/>
    <m/>
    <m/>
    <m/>
    <m/>
  </r>
  <r>
    <s v="IXHHB027"/>
    <d v="1999-10-08T00:00:00"/>
    <x v="1"/>
    <x v="1"/>
    <d v="2022-01-31T00:00:00"/>
    <n v="90"/>
    <n v="72000"/>
    <n v="400"/>
    <n v="93.333333333333343"/>
    <x v="0"/>
    <n v="18000000"/>
    <n v="5.7220458984375"/>
    <x v="2"/>
    <m/>
    <m/>
    <m/>
    <m/>
    <m/>
  </r>
  <r>
    <s v="YZJAT122"/>
    <d v="1999-10-10T00:00:00"/>
    <x v="3"/>
    <x v="3"/>
    <d v="2019-01-12T00:00:00"/>
    <n v="120"/>
    <n v="11492"/>
    <n v="47.883333333333333"/>
    <n v="11.172777777777778"/>
    <x v="3"/>
    <n v="16000000"/>
    <n v="3.8146972656250004"/>
    <x v="2"/>
    <m/>
    <n v="1"/>
    <m/>
    <m/>
    <m/>
  </r>
  <r>
    <s v="HKREU588"/>
    <d v="1999-10-11T00:00:00"/>
    <x v="1"/>
    <x v="1"/>
    <d v="2018-02-09T00:00:00"/>
    <n v="120"/>
    <n v="70436"/>
    <n v="293.48333333333335"/>
    <n v="68.479444444444439"/>
    <x v="2"/>
    <n v="120000000"/>
    <n v="28.6102294921875"/>
    <x v="1"/>
    <n v="1"/>
    <n v="1"/>
    <n v="1"/>
    <m/>
    <m/>
  </r>
  <r>
    <s v="UQEUN515"/>
    <d v="1999-10-13T00:00:00"/>
    <x v="2"/>
    <x v="2"/>
    <d v="2021-11-10T00:00:00"/>
    <n v="120"/>
    <n v="5568"/>
    <n v="23.2"/>
    <n v="5.4133333333333331"/>
    <x v="3"/>
    <n v="156000000"/>
    <n v="37.19329833984375"/>
    <x v="3"/>
    <m/>
    <m/>
    <m/>
    <m/>
    <m/>
  </r>
  <r>
    <s v="CFUEQ576"/>
    <d v="1999-10-14T00:00:00"/>
    <x v="0"/>
    <x v="0"/>
    <d v="2019-09-19T00:00:00"/>
    <n v="120"/>
    <n v="60960"/>
    <n v="254"/>
    <n v="59.266666666666666"/>
    <x v="4"/>
    <n v="44000000"/>
    <n v="10.49041748046875"/>
    <x v="0"/>
    <m/>
    <n v="1"/>
    <m/>
    <n v="1"/>
    <m/>
  </r>
  <r>
    <s v="XNQDT138"/>
    <d v="1999-10-14T00:00:00"/>
    <x v="3"/>
    <x v="3"/>
    <d v="2020-02-06T00:00:00"/>
    <n v="120"/>
    <n v="18892"/>
    <n v="78.716666666666669"/>
    <n v="18.367222222222225"/>
    <x v="3"/>
    <n v="12000000"/>
    <n v="2.86102294921875"/>
    <x v="2"/>
    <m/>
    <m/>
    <m/>
    <m/>
    <m/>
  </r>
  <r>
    <s v="CYWRN222"/>
    <d v="1999-10-16T00:00:00"/>
    <x v="2"/>
    <x v="2"/>
    <d v="2018-11-27T00:00:00"/>
    <n v="120"/>
    <n v="19752"/>
    <n v="82.3"/>
    <n v="19.203333333333333"/>
    <x v="3"/>
    <n v="28000000"/>
    <n v="6.67572021484375"/>
    <x v="2"/>
    <m/>
    <m/>
    <n v="1"/>
    <n v="1"/>
    <m/>
  </r>
  <r>
    <s v="LXPNS293"/>
    <d v="1999-10-16T00:00:00"/>
    <x v="1"/>
    <x v="1"/>
    <d v="2018-04-04T00:00:00"/>
    <n v="120"/>
    <n v="54300"/>
    <n v="226.25"/>
    <n v="52.791666666666671"/>
    <x v="4"/>
    <n v="84000000"/>
    <n v="20.02716064453125"/>
    <x v="1"/>
    <m/>
    <m/>
    <m/>
    <m/>
    <m/>
  </r>
  <r>
    <s v="BDFCL864"/>
    <d v="1999-10-18T00:00:00"/>
    <x v="4"/>
    <x v="4"/>
    <d v="2020-02-07T00:00:00"/>
    <n v="120"/>
    <n v="151848"/>
    <n v="632.70000000000005"/>
    <n v="147.63"/>
    <x v="1"/>
    <n v="168000000"/>
    <n v="40.0543212890625"/>
    <x v="4"/>
    <m/>
    <m/>
    <m/>
    <m/>
    <m/>
  </r>
  <r>
    <s v="IROTI885"/>
    <d v="1999-10-20T00:00:00"/>
    <x v="1"/>
    <x v="1"/>
    <d v="2020-07-20T00:00:00"/>
    <n v="120"/>
    <n v="84096"/>
    <n v="350.4"/>
    <n v="81.759999999999991"/>
    <x v="2"/>
    <n v="104000000"/>
    <n v="24.7955322265625"/>
    <x v="1"/>
    <m/>
    <n v="1"/>
    <m/>
    <m/>
    <m/>
  </r>
  <r>
    <s v="KWCIN839"/>
    <d v="1999-10-20T00:00:00"/>
    <x v="1"/>
    <x v="1"/>
    <d v="2019-10-09T00:00:00"/>
    <n v="120"/>
    <n v="12724"/>
    <n v="53.016666666666666"/>
    <n v="12.370555555555555"/>
    <x v="3"/>
    <n v="84000000"/>
    <n v="20.02716064453125"/>
    <x v="1"/>
    <m/>
    <m/>
    <m/>
    <m/>
    <m/>
  </r>
  <r>
    <s v="ZOSLW286"/>
    <d v="1999-10-22T00:00:00"/>
    <x v="3"/>
    <x v="3"/>
    <d v="2019-09-06T00:00:00"/>
    <n v="120"/>
    <n v="30312"/>
    <n v="126.3"/>
    <n v="29.47"/>
    <x v="3"/>
    <n v="8000000"/>
    <n v="1.9073486328125002"/>
    <x v="2"/>
    <n v="1"/>
    <m/>
    <m/>
    <m/>
    <m/>
  </r>
  <r>
    <s v="GMVWO237"/>
    <d v="1999-10-23T00:00:00"/>
    <x v="0"/>
    <x v="0"/>
    <d v="2019-12-20T00:00:00"/>
    <n v="120"/>
    <n v="118476"/>
    <n v="493.65"/>
    <n v="115.18499999999999"/>
    <x v="0"/>
    <n v="120000000"/>
    <n v="28.6102294921875"/>
    <x v="1"/>
    <m/>
    <m/>
    <m/>
    <m/>
    <m/>
  </r>
  <r>
    <s v="UUXAQ080"/>
    <d v="1999-10-28T00:00:00"/>
    <x v="2"/>
    <x v="2"/>
    <d v="2022-01-08T00:00:00"/>
    <n v="113"/>
    <n v="3580"/>
    <n v="15.840707964601769"/>
    <n v="3.696165191740413"/>
    <x v="3"/>
    <n v="128066667"/>
    <n v="32.424926842208457"/>
    <x v="3"/>
    <m/>
    <m/>
    <m/>
    <m/>
    <m/>
  </r>
  <r>
    <s v="ANJXW186"/>
    <d v="1999-10-29T00:00:00"/>
    <x v="4"/>
    <x v="4"/>
    <d v="2017-11-20T00:00:00"/>
    <n v="120"/>
    <n v="136844"/>
    <n v="570.18333333333328"/>
    <n v="133.04277777777776"/>
    <x v="1"/>
    <n v="180000000"/>
    <n v="42.91534423828125"/>
    <x v="4"/>
    <n v="1"/>
    <n v="1"/>
    <m/>
    <m/>
    <m/>
  </r>
  <r>
    <s v="ZQZJR354"/>
    <d v="1999-10-30T00:00:00"/>
    <x v="3"/>
    <x v="3"/>
    <d v="2020-11-15T00:00:00"/>
    <n v="120"/>
    <n v="25832"/>
    <n v="107.63333333333334"/>
    <n v="25.114444444444448"/>
    <x v="3"/>
    <n v="0"/>
    <n v="0"/>
    <x v="2"/>
    <m/>
    <m/>
    <n v="1"/>
    <m/>
    <m/>
  </r>
  <r>
    <s v="GZDAK943"/>
    <d v="1999-11-11T00:00:00"/>
    <x v="1"/>
    <x v="1"/>
    <d v="2021-07-25T00:00:00"/>
    <n v="120"/>
    <n v="66212"/>
    <n v="275.88333333333333"/>
    <n v="64.372777777777785"/>
    <x v="2"/>
    <n v="112000000"/>
    <n v="26.702880859375"/>
    <x v="1"/>
    <m/>
    <m/>
    <n v="1"/>
    <m/>
    <m/>
  </r>
  <r>
    <s v="IURSU195"/>
    <d v="1999-11-11T00:00:00"/>
    <x v="1"/>
    <x v="1"/>
    <d v="2018-01-13T00:00:00"/>
    <n v="120"/>
    <n v="23820"/>
    <n v="99.25"/>
    <n v="23.158333333333331"/>
    <x v="3"/>
    <n v="84000000"/>
    <n v="20.02716064453125"/>
    <x v="1"/>
    <n v="1"/>
    <m/>
    <m/>
    <m/>
    <n v="1"/>
  </r>
  <r>
    <s v="KCMTQ006"/>
    <d v="1999-11-11T00:00:00"/>
    <x v="1"/>
    <x v="1"/>
    <d v="2017-08-25T00:00:00"/>
    <n v="120"/>
    <n v="84476"/>
    <n v="351.98333333333335"/>
    <n v="82.129444444444445"/>
    <x v="2"/>
    <n v="80000000"/>
    <n v="19.073486328125"/>
    <x v="0"/>
    <m/>
    <m/>
    <n v="1"/>
    <m/>
    <m/>
  </r>
  <r>
    <s v="VOUGG003"/>
    <d v="1999-11-12T00:00:00"/>
    <x v="2"/>
    <x v="2"/>
    <d v="2018-07-28T00:00:00"/>
    <n v="120"/>
    <n v="19332"/>
    <n v="80.55"/>
    <n v="18.795000000000002"/>
    <x v="3"/>
    <n v="152000000"/>
    <n v="36.2396240234375"/>
    <x v="3"/>
    <m/>
    <m/>
    <m/>
    <m/>
    <m/>
  </r>
  <r>
    <s v="FWWKU744"/>
    <d v="1999-11-16T00:00:00"/>
    <x v="0"/>
    <x v="0"/>
    <d v="2019-04-28T00:00:00"/>
    <n v="120"/>
    <n v="61840"/>
    <n v="257.66666666666669"/>
    <n v="60.122222222222234"/>
    <x v="2"/>
    <n v="68000000"/>
    <n v="16.21246337890625"/>
    <x v="0"/>
    <m/>
    <m/>
    <m/>
    <n v="1"/>
    <m/>
  </r>
  <r>
    <s v="PEKIK721"/>
    <d v="1999-11-16T00:00:00"/>
    <x v="2"/>
    <x v="2"/>
    <d v="2019-08-21T00:00:00"/>
    <n v="120"/>
    <n v="8796"/>
    <n v="36.65"/>
    <n v="8.5516666666666659"/>
    <x v="3"/>
    <n v="152000000"/>
    <n v="36.2396240234375"/>
    <x v="3"/>
    <m/>
    <m/>
    <m/>
    <m/>
    <m/>
  </r>
  <r>
    <s v="XKOHF218"/>
    <d v="1999-11-17T00:00:00"/>
    <x v="2"/>
    <x v="2"/>
    <d v="2018-09-17T00:00:00"/>
    <n v="120"/>
    <n v="7796"/>
    <n v="32.483333333333334"/>
    <n v="7.5794444444444444"/>
    <x v="3"/>
    <n v="72000000"/>
    <n v="17.1661376953125"/>
    <x v="0"/>
    <m/>
    <m/>
    <m/>
    <n v="1"/>
    <m/>
  </r>
  <r>
    <s v="VAMGL196"/>
    <d v="1999-11-18T00:00:00"/>
    <x v="2"/>
    <x v="2"/>
    <d v="2018-07-20T00:00:00"/>
    <n v="120"/>
    <n v="22852"/>
    <n v="95.216666666666669"/>
    <n v="22.217222222222222"/>
    <x v="3"/>
    <n v="152000000"/>
    <n v="36.2396240234375"/>
    <x v="3"/>
    <m/>
    <m/>
    <m/>
    <m/>
    <m/>
  </r>
  <r>
    <s v="MYUFG599"/>
    <d v="1999-11-25T00:00:00"/>
    <x v="2"/>
    <x v="2"/>
    <d v="2020-01-30T00:00:00"/>
    <n v="120"/>
    <n v="35408"/>
    <n v="147.53333333333333"/>
    <n v="34.42444444444444"/>
    <x v="3"/>
    <n v="148000000"/>
    <n v="35.28594970703125"/>
    <x v="3"/>
    <m/>
    <m/>
    <m/>
    <m/>
    <m/>
  </r>
  <r>
    <s v="QDCQP088"/>
    <d v="1999-11-26T00:00:00"/>
    <x v="1"/>
    <x v="1"/>
    <d v="2020-12-29T00:00:00"/>
    <n v="120"/>
    <n v="94968"/>
    <n v="395.7"/>
    <n v="92.33"/>
    <x v="0"/>
    <n v="84000000"/>
    <n v="20.02716064453125"/>
    <x v="1"/>
    <m/>
    <m/>
    <m/>
    <m/>
    <m/>
  </r>
  <r>
    <s v="SIWXE396"/>
    <d v="1999-11-28T00:00:00"/>
    <x v="2"/>
    <x v="2"/>
    <d v="2021-05-27T00:00:00"/>
    <n v="120"/>
    <n v="30196"/>
    <n v="125.81666666666666"/>
    <n v="29.357222222222223"/>
    <x v="3"/>
    <n v="144000000"/>
    <n v="34.332275390625"/>
    <x v="3"/>
    <m/>
    <m/>
    <m/>
    <m/>
    <m/>
  </r>
  <r>
    <s v="GJVFO664"/>
    <d v="1999-12-01T00:00:00"/>
    <x v="0"/>
    <x v="0"/>
    <d v="2021-10-11T00:00:00"/>
    <n v="120"/>
    <n v="90404"/>
    <n v="376.68333333333334"/>
    <n v="87.892777777777781"/>
    <x v="2"/>
    <n v="44000000"/>
    <n v="10.49041748046875"/>
    <x v="0"/>
    <n v="1"/>
    <m/>
    <m/>
    <n v="1"/>
    <m/>
  </r>
  <r>
    <s v="DKZOP557"/>
    <d v="1999-12-05T00:00:00"/>
    <x v="2"/>
    <x v="2"/>
    <d v="2019-06-19T00:00:00"/>
    <n v="120"/>
    <n v="24904"/>
    <n v="103.76666666666667"/>
    <n v="24.21222222222222"/>
    <x v="3"/>
    <n v="120000000"/>
    <n v="28.6102294921875"/>
    <x v="1"/>
    <m/>
    <n v="1"/>
    <m/>
    <m/>
    <m/>
  </r>
  <r>
    <s v="QTVJS012"/>
    <d v="1999-12-07T00:00:00"/>
    <x v="2"/>
    <x v="2"/>
    <d v="2020-04-09T00:00:00"/>
    <n v="120"/>
    <n v="6888"/>
    <n v="28.7"/>
    <n v="6.6966666666666663"/>
    <x v="3"/>
    <n v="108000000"/>
    <n v="25.74920654296875"/>
    <x v="1"/>
    <m/>
    <n v="1"/>
    <m/>
    <m/>
    <m/>
  </r>
  <r>
    <s v="YLLTD572"/>
    <d v="1999-12-10T00:00:00"/>
    <x v="3"/>
    <x v="3"/>
    <d v="2018-10-28T00:00:00"/>
    <n v="120"/>
    <n v="41416"/>
    <n v="172.56666666666666"/>
    <n v="40.265555555555551"/>
    <x v="4"/>
    <n v="8000000"/>
    <n v="1.9073486328125002"/>
    <x v="2"/>
    <m/>
    <m/>
    <m/>
    <m/>
    <m/>
  </r>
  <r>
    <s v="AJGOU308"/>
    <d v="1999-12-12T00:00:00"/>
    <x v="4"/>
    <x v="4"/>
    <d v="2019-05-31T00:00:00"/>
    <n v="120"/>
    <n v="166708"/>
    <n v="694.61666666666667"/>
    <n v="162.07722222222222"/>
    <x v="1"/>
    <n v="188000000"/>
    <n v="44.82269287109375"/>
    <x v="4"/>
    <m/>
    <m/>
    <m/>
    <m/>
    <m/>
  </r>
  <r>
    <s v="ZHPXF549"/>
    <d v="1999-12-13T00:00:00"/>
    <x v="3"/>
    <x v="3"/>
    <d v="2018-04-03T00:00:00"/>
    <n v="120"/>
    <n v="37696"/>
    <n v="157.06666666666666"/>
    <n v="36.648888888888884"/>
    <x v="4"/>
    <n v="12000000"/>
    <n v="2.86102294921875"/>
    <x v="2"/>
    <m/>
    <m/>
    <m/>
    <m/>
    <m/>
  </r>
  <r>
    <s v="DWXVS867"/>
    <d v="1999-12-16T00:00:00"/>
    <x v="2"/>
    <x v="2"/>
    <d v="2018-02-04T00:00:00"/>
    <n v="120"/>
    <n v="29484"/>
    <n v="122.85"/>
    <n v="28.664999999999999"/>
    <x v="3"/>
    <n v="4000000"/>
    <n v="0.95367431640625011"/>
    <x v="2"/>
    <n v="1"/>
    <m/>
    <m/>
    <m/>
    <n v="1"/>
  </r>
  <r>
    <s v="FNBCB399"/>
    <d v="1999-12-16T00:00:00"/>
    <x v="0"/>
    <x v="0"/>
    <d v="2020-06-05T00:00:00"/>
    <n v="120"/>
    <n v="102236"/>
    <n v="425.98333333333335"/>
    <n v="99.396111111111111"/>
    <x v="0"/>
    <n v="120000000"/>
    <n v="28.6102294921875"/>
    <x v="1"/>
    <m/>
    <m/>
    <n v="1"/>
    <m/>
    <m/>
  </r>
  <r>
    <s v="LSQBZ026"/>
    <d v="1999-12-16T00:00:00"/>
    <x v="1"/>
    <x v="1"/>
    <d v="2021-09-06T00:00:00"/>
    <n v="120"/>
    <n v="53688"/>
    <n v="223.7"/>
    <n v="52.196666666666665"/>
    <x v="4"/>
    <n v="112000000"/>
    <n v="26.702880859375"/>
    <x v="1"/>
    <m/>
    <m/>
    <m/>
    <m/>
    <m/>
  </r>
  <r>
    <s v="ZGCIC855"/>
    <d v="2000-01-17T00:00:00"/>
    <x v="3"/>
    <x v="3"/>
    <d v="2018-06-04T00:00:00"/>
    <n v="120"/>
    <n v="5408"/>
    <n v="22.533333333333335"/>
    <n v="5.2577777777777781"/>
    <x v="3"/>
    <n v="20000000"/>
    <n v="4.76837158203125"/>
    <x v="2"/>
    <m/>
    <m/>
    <m/>
    <m/>
    <m/>
  </r>
  <r>
    <s v="QVNXW035"/>
    <d v="2000-01-18T00:00:00"/>
    <x v="2"/>
    <x v="2"/>
    <d v="2021-07-10T00:00:00"/>
    <n v="120"/>
    <n v="28100"/>
    <n v="117.08333333333333"/>
    <n v="27.319444444444443"/>
    <x v="3"/>
    <n v="144000000"/>
    <n v="34.332275390625"/>
    <x v="3"/>
    <m/>
    <m/>
    <m/>
    <m/>
    <m/>
  </r>
  <r>
    <s v="DESLX403"/>
    <d v="2000-01-19T00:00:00"/>
    <x v="0"/>
    <x v="0"/>
    <d v="2019-09-20T00:00:00"/>
    <n v="120"/>
    <n v="110376"/>
    <n v="459.9"/>
    <n v="107.31"/>
    <x v="0"/>
    <n v="120000000"/>
    <n v="28.6102294921875"/>
    <x v="1"/>
    <m/>
    <m/>
    <m/>
    <m/>
    <m/>
  </r>
  <r>
    <s v="FOKJN828"/>
    <d v="2000-01-23T00:00:00"/>
    <x v="0"/>
    <x v="0"/>
    <d v="2019-08-07T00:00:00"/>
    <n v="120"/>
    <n v="67824"/>
    <n v="282.60000000000002"/>
    <n v="65.94"/>
    <x v="2"/>
    <n v="52000000"/>
    <n v="12.39776611328125"/>
    <x v="0"/>
    <m/>
    <m/>
    <m/>
    <m/>
    <m/>
  </r>
  <r>
    <s v="JZGZM198"/>
    <d v="2000-01-23T00:00:00"/>
    <x v="1"/>
    <x v="1"/>
    <d v="2018-10-18T00:00:00"/>
    <n v="120"/>
    <n v="15328"/>
    <n v="63.866666666666674"/>
    <n v="14.902222222222223"/>
    <x v="3"/>
    <n v="112000000"/>
    <n v="26.702880859375"/>
    <x v="1"/>
    <m/>
    <m/>
    <m/>
    <m/>
    <m/>
  </r>
  <r>
    <s v="GDOFJ743"/>
    <d v="2000-01-24T00:00:00"/>
    <x v="0"/>
    <x v="0"/>
    <d v="2019-12-20T00:00:00"/>
    <n v="120"/>
    <n v="99504"/>
    <n v="414.6"/>
    <n v="96.740000000000009"/>
    <x v="0"/>
    <n v="104000000"/>
    <n v="24.7955322265625"/>
    <x v="1"/>
    <m/>
    <m/>
    <m/>
    <m/>
    <m/>
  </r>
  <r>
    <s v="WCOQM992"/>
    <d v="2000-01-24T00:00:00"/>
    <x v="2"/>
    <x v="2"/>
    <d v="2021-04-20T00:00:00"/>
    <n v="120"/>
    <n v="26592"/>
    <n v="110.8"/>
    <n v="25.853333333333332"/>
    <x v="3"/>
    <n v="148000000"/>
    <n v="35.28594970703125"/>
    <x v="3"/>
    <n v="1"/>
    <n v="1"/>
    <m/>
    <n v="1"/>
    <m/>
  </r>
  <r>
    <s v="ABOJI528"/>
    <d v="2000-01-27T00:00:00"/>
    <x v="4"/>
    <x v="4"/>
    <d v="2021-08-29T00:00:00"/>
    <n v="120"/>
    <n v="158956"/>
    <n v="662.31666666666672"/>
    <n v="154.54055555555558"/>
    <x v="1"/>
    <n v="136000000"/>
    <n v="32.4249267578125"/>
    <x v="3"/>
    <n v="1"/>
    <n v="1"/>
    <m/>
    <n v="1"/>
    <n v="1"/>
  </r>
  <r>
    <s v="YPMXJ580"/>
    <d v="2000-01-29T00:00:00"/>
    <x v="3"/>
    <x v="3"/>
    <d v="2018-03-15T00:00:00"/>
    <n v="120"/>
    <n v="21812"/>
    <n v="90.88333333333334"/>
    <n v="21.206111111111113"/>
    <x v="3"/>
    <n v="12000000"/>
    <n v="2.86102294921875"/>
    <x v="2"/>
    <m/>
    <m/>
    <m/>
    <m/>
    <m/>
  </r>
  <r>
    <s v="EBNLL641"/>
    <d v="2000-02-07T00:00:00"/>
    <x v="0"/>
    <x v="0"/>
    <d v="2018-05-10T00:00:00"/>
    <n v="120"/>
    <n v="66088"/>
    <n v="275.36666666666667"/>
    <n v="64.252222222222215"/>
    <x v="2"/>
    <n v="12000000"/>
    <n v="2.86102294921875"/>
    <x v="2"/>
    <m/>
    <m/>
    <m/>
    <m/>
    <m/>
  </r>
  <r>
    <s v="LWERY396"/>
    <d v="2000-02-12T00:00:00"/>
    <x v="1"/>
    <x v="1"/>
    <d v="2017-10-02T00:00:00"/>
    <n v="120"/>
    <n v="35748"/>
    <n v="148.94999999999999"/>
    <n v="34.754999999999995"/>
    <x v="3"/>
    <n v="28000000"/>
    <n v="6.67572021484375"/>
    <x v="2"/>
    <m/>
    <m/>
    <m/>
    <m/>
    <m/>
  </r>
  <r>
    <s v="SKWLK283"/>
    <d v="2000-02-14T00:00:00"/>
    <x v="2"/>
    <x v="2"/>
    <d v="2017-04-27T00:00:00"/>
    <n v="120"/>
    <n v="35472"/>
    <n v="147.80000000000001"/>
    <n v="34.486666666666665"/>
    <x v="3"/>
    <n v="136000000"/>
    <n v="32.4249267578125"/>
    <x v="3"/>
    <n v="1"/>
    <n v="1"/>
    <m/>
    <m/>
    <m/>
  </r>
  <r>
    <s v="HOKTO272"/>
    <d v="2000-02-15T00:00:00"/>
    <x v="1"/>
    <x v="1"/>
    <d v="2018-06-01T00:00:00"/>
    <n v="120"/>
    <n v="64004"/>
    <n v="266.68333333333334"/>
    <n v="62.226111111111116"/>
    <x v="2"/>
    <n v="56000000"/>
    <n v="13.3514404296875"/>
    <x v="0"/>
    <m/>
    <m/>
    <m/>
    <m/>
    <m/>
  </r>
  <r>
    <s v="XMFLT123"/>
    <d v="2000-02-18T00:00:00"/>
    <x v="3"/>
    <x v="3"/>
    <d v="2020-06-28T00:00:00"/>
    <n v="120"/>
    <n v="39684"/>
    <n v="165.35"/>
    <n v="38.581666666666663"/>
    <x v="4"/>
    <n v="4000000"/>
    <n v="0.95367431640625011"/>
    <x v="2"/>
    <m/>
    <n v="1"/>
    <n v="1"/>
    <m/>
    <m/>
  </r>
  <r>
    <s v="ECDMY367"/>
    <d v="2000-02-19T00:00:00"/>
    <x v="0"/>
    <x v="0"/>
    <d v="2019-12-03T00:00:00"/>
    <n v="120"/>
    <n v="96572"/>
    <n v="402.38333333333333"/>
    <n v="93.88944444444445"/>
    <x v="0"/>
    <n v="128000000"/>
    <n v="30.517578125000004"/>
    <x v="3"/>
    <m/>
    <m/>
    <m/>
    <m/>
    <m/>
  </r>
  <r>
    <s v="OBZYP189"/>
    <d v="2000-02-19T00:00:00"/>
    <x v="2"/>
    <x v="2"/>
    <d v="2018-12-11T00:00:00"/>
    <n v="120"/>
    <n v="18424"/>
    <n v="76.766666666666666"/>
    <n v="17.912222222222223"/>
    <x v="3"/>
    <n v="140000000"/>
    <n v="33.37860107421875"/>
    <x v="3"/>
    <m/>
    <m/>
    <m/>
    <m/>
    <m/>
  </r>
  <r>
    <s v="OIYMR777"/>
    <d v="2000-02-21T00:00:00"/>
    <x v="2"/>
    <x v="2"/>
    <d v="2019-06-07T00:00:00"/>
    <n v="120"/>
    <n v="30192"/>
    <n v="125.8"/>
    <n v="29.353333333333332"/>
    <x v="3"/>
    <n v="152000000"/>
    <n v="36.2396240234375"/>
    <x v="3"/>
    <m/>
    <m/>
    <m/>
    <m/>
    <m/>
  </r>
  <r>
    <s v="WTUJU128"/>
    <d v="2000-02-27T00:00:00"/>
    <x v="2"/>
    <x v="2"/>
    <d v="2022-03-08T00:00:00"/>
    <n v="54"/>
    <n v="408"/>
    <n v="3.7777777777777772"/>
    <n v="0.88148148148148142"/>
    <x v="3"/>
    <n v="57600000"/>
    <n v="30.517578125000004"/>
    <x v="3"/>
    <m/>
    <m/>
    <m/>
    <m/>
    <m/>
  </r>
  <r>
    <s v="ZTLYW029"/>
    <d v="2000-02-27T00:00:00"/>
    <x v="3"/>
    <x v="3"/>
    <d v="2020-10-03T00:00:00"/>
    <n v="120"/>
    <n v="29068"/>
    <n v="121.11666666666666"/>
    <n v="28.260555555555552"/>
    <x v="3"/>
    <n v="4000000"/>
    <n v="0.95367431640625011"/>
    <x v="2"/>
    <m/>
    <n v="1"/>
    <m/>
    <n v="1"/>
    <m/>
  </r>
  <r>
    <s v="UISKE667"/>
    <d v="2000-02-28T00:00:00"/>
    <x v="2"/>
    <x v="2"/>
    <d v="2020-02-27T00:00:00"/>
    <n v="120"/>
    <n v="14668"/>
    <n v="61.116666666666667"/>
    <n v="14.260555555555555"/>
    <x v="3"/>
    <n v="152000000"/>
    <n v="36.2396240234375"/>
    <x v="3"/>
    <m/>
    <m/>
    <m/>
    <m/>
    <m/>
  </r>
  <r>
    <s v="WWVNG117"/>
    <d v="2000-03-01T00:00:00"/>
    <x v="2"/>
    <x v="2"/>
    <d v="2018-02-22T00:00:00"/>
    <n v="120"/>
    <n v="34692"/>
    <n v="144.55000000000001"/>
    <n v="33.728333333333332"/>
    <x v="3"/>
    <n v="40000000"/>
    <n v="9.5367431640625"/>
    <x v="2"/>
    <m/>
    <m/>
    <n v="1"/>
    <m/>
    <m/>
  </r>
  <r>
    <s v="PAYRP633"/>
    <d v="2000-03-07T00:00:00"/>
    <x v="2"/>
    <x v="2"/>
    <d v="2019-01-26T00:00:00"/>
    <n v="120"/>
    <n v="2472"/>
    <n v="10.3"/>
    <n v="2.4033333333333338"/>
    <x v="3"/>
    <n v="160000000"/>
    <n v="38.14697265625"/>
    <x v="3"/>
    <m/>
    <m/>
    <m/>
    <m/>
    <m/>
  </r>
  <r>
    <s v="WWOEP382"/>
    <d v="2000-03-08T00:00:00"/>
    <x v="2"/>
    <x v="2"/>
    <d v="2019-06-19T00:00:00"/>
    <n v="120"/>
    <n v="34256"/>
    <n v="142.73333333333332"/>
    <n v="33.304444444444442"/>
    <x v="3"/>
    <n v="132000000"/>
    <n v="31.47125244140625"/>
    <x v="3"/>
    <m/>
    <m/>
    <m/>
    <m/>
    <m/>
  </r>
  <r>
    <s v="HQWZQ565"/>
    <d v="2000-03-09T00:00:00"/>
    <x v="1"/>
    <x v="1"/>
    <d v="2019-09-19T00:00:00"/>
    <n v="120"/>
    <n v="85084"/>
    <n v="354.51666666666665"/>
    <n v="82.720555555555549"/>
    <x v="2"/>
    <n v="92000000"/>
    <n v="21.93450927734375"/>
    <x v="1"/>
    <m/>
    <m/>
    <m/>
    <m/>
    <m/>
  </r>
  <r>
    <s v="QVMQD615"/>
    <d v="2000-03-11T00:00:00"/>
    <x v="2"/>
    <x v="2"/>
    <d v="2021-04-01T00:00:00"/>
    <n v="120"/>
    <n v="8232"/>
    <n v="34.299999999999997"/>
    <n v="8.0033333333333339"/>
    <x v="3"/>
    <n v="124000000"/>
    <n v="29.56390380859375"/>
    <x v="1"/>
    <m/>
    <m/>
    <m/>
    <m/>
    <m/>
  </r>
  <r>
    <s v="LZHAF913"/>
    <d v="2000-03-13T00:00:00"/>
    <x v="1"/>
    <x v="1"/>
    <d v="2018-02-05T00:00:00"/>
    <n v="120"/>
    <n v="95804"/>
    <n v="399.18333333333334"/>
    <n v="93.142777777777781"/>
    <x v="0"/>
    <n v="112000000"/>
    <n v="26.702880859375"/>
    <x v="1"/>
    <m/>
    <m/>
    <m/>
    <m/>
    <m/>
  </r>
  <r>
    <s v="QBGLD433"/>
    <d v="2000-03-13T00:00:00"/>
    <x v="1"/>
    <x v="1"/>
    <d v="2017-02-24T00:00:00"/>
    <n v="120"/>
    <n v="39856"/>
    <n v="166.06666666666666"/>
    <n v="38.748888888888892"/>
    <x v="4"/>
    <n v="92000000"/>
    <n v="21.93450927734375"/>
    <x v="1"/>
    <n v="1"/>
    <n v="1"/>
    <m/>
    <m/>
    <m/>
  </r>
  <r>
    <s v="FJDIZ908"/>
    <d v="2000-03-14T00:00:00"/>
    <x v="0"/>
    <x v="0"/>
    <d v="2021-08-13T00:00:00"/>
    <n v="120"/>
    <n v="119504"/>
    <n v="497.93333333333339"/>
    <n v="116.18444444444445"/>
    <x v="0"/>
    <n v="100000000"/>
    <n v="23.84185791015625"/>
    <x v="1"/>
    <m/>
    <m/>
    <m/>
    <m/>
    <m/>
  </r>
  <r>
    <s v="LNBTG154"/>
    <d v="2000-03-15T00:00:00"/>
    <x v="1"/>
    <x v="1"/>
    <d v="2021-06-16T00:00:00"/>
    <n v="120"/>
    <n v="8764"/>
    <n v="36.516666666666666"/>
    <n v="8.5205555555555552"/>
    <x v="3"/>
    <n v="12000000"/>
    <n v="2.86102294921875"/>
    <x v="2"/>
    <n v="1"/>
    <m/>
    <m/>
    <m/>
    <m/>
  </r>
  <r>
    <s v="SWCIR604"/>
    <d v="2000-03-17T00:00:00"/>
    <x v="2"/>
    <x v="2"/>
    <d v="2019-03-09T00:00:00"/>
    <n v="120"/>
    <n v="5304"/>
    <n v="22.1"/>
    <n v="5.1566666666666672"/>
    <x v="3"/>
    <n v="160000000"/>
    <n v="38.14697265625"/>
    <x v="3"/>
    <n v="1"/>
    <m/>
    <m/>
    <m/>
    <n v="1"/>
  </r>
  <r>
    <s v="RJTLU681"/>
    <d v="2000-03-21T00:00:00"/>
    <x v="2"/>
    <x v="2"/>
    <d v="2020-03-27T00:00:00"/>
    <n v="120"/>
    <n v="14344"/>
    <n v="59.766666666666666"/>
    <n v="13.945555555555554"/>
    <x v="3"/>
    <n v="76000000"/>
    <n v="18.11981201171875"/>
    <x v="0"/>
    <m/>
    <m/>
    <m/>
    <m/>
    <m/>
  </r>
  <r>
    <s v="TYCAC438"/>
    <d v="2000-03-27T00:00:00"/>
    <x v="2"/>
    <x v="2"/>
    <d v="2021-10-09T00:00:00"/>
    <n v="120"/>
    <n v="13564"/>
    <n v="56.516666666666666"/>
    <n v="13.187222222222223"/>
    <x v="3"/>
    <n v="160000000"/>
    <n v="38.14697265625"/>
    <x v="3"/>
    <m/>
    <m/>
    <m/>
    <m/>
    <m/>
  </r>
  <r>
    <s v="UGKAK583"/>
    <d v="2000-04-08T00:00:00"/>
    <x v="2"/>
    <x v="2"/>
    <d v="2019-05-05T00:00:00"/>
    <n v="120"/>
    <n v="17884"/>
    <n v="74.516666666666666"/>
    <n v="17.387222222222224"/>
    <x v="3"/>
    <n v="152000000"/>
    <n v="36.2396240234375"/>
    <x v="3"/>
    <m/>
    <n v="1"/>
    <m/>
    <n v="1"/>
    <m/>
  </r>
  <r>
    <s v="WWRGC016"/>
    <d v="2000-04-08T00:00:00"/>
    <x v="2"/>
    <x v="2"/>
    <d v="2021-10-09T00:00:00"/>
    <n v="120"/>
    <n v="9020"/>
    <n v="37.583333333333336"/>
    <n v="8.7694444444444439"/>
    <x v="3"/>
    <n v="160000000"/>
    <n v="38.14697265625"/>
    <x v="3"/>
    <n v="1"/>
    <m/>
    <m/>
    <m/>
    <m/>
  </r>
  <r>
    <s v="RYDJM336"/>
    <d v="2000-04-09T00:00:00"/>
    <x v="2"/>
    <x v="2"/>
    <d v="2022-01-19T00:00:00"/>
    <n v="102"/>
    <n v="25210"/>
    <n v="123.57843137254903"/>
    <n v="28.834967320261441"/>
    <x v="3"/>
    <n v="115600000"/>
    <n v="32.4249267578125"/>
    <x v="3"/>
    <m/>
    <m/>
    <m/>
    <m/>
    <m/>
  </r>
  <r>
    <s v="DGPXY904"/>
    <d v="2000-04-11T00:00:00"/>
    <x v="0"/>
    <x v="0"/>
    <d v="2022-04-30T00:00:00"/>
    <n v="1"/>
    <n v="666"/>
    <n v="333"/>
    <n v="77.7"/>
    <x v="2"/>
    <n v="966667"/>
    <n v="27.656564712524414"/>
    <x v="1"/>
    <n v="1"/>
    <m/>
    <n v="1"/>
    <m/>
    <m/>
  </r>
  <r>
    <s v="XZYQY132"/>
    <d v="2000-04-12T00:00:00"/>
    <x v="3"/>
    <x v="3"/>
    <d v="2018-06-29T00:00:00"/>
    <n v="120"/>
    <n v="28500"/>
    <n v="118.75"/>
    <n v="27.708333333333336"/>
    <x v="3"/>
    <n v="4000000"/>
    <n v="0.95367431640625011"/>
    <x v="2"/>
    <m/>
    <m/>
    <m/>
    <m/>
    <m/>
  </r>
  <r>
    <s v="CILYA739"/>
    <d v="2000-04-13T00:00:00"/>
    <x v="0"/>
    <x v="0"/>
    <d v="2018-10-23T00:00:00"/>
    <n v="120"/>
    <n v="80040"/>
    <n v="333.5"/>
    <n v="77.816666666666663"/>
    <x v="2"/>
    <n v="136000000"/>
    <n v="32.4249267578125"/>
    <x v="3"/>
    <m/>
    <m/>
    <m/>
    <m/>
    <m/>
  </r>
  <r>
    <s v="PMLNA609"/>
    <d v="2000-04-13T00:00:00"/>
    <x v="1"/>
    <x v="1"/>
    <d v="2021-09-26T00:00:00"/>
    <n v="120"/>
    <n v="68652"/>
    <n v="286.05"/>
    <n v="66.745000000000005"/>
    <x v="2"/>
    <n v="112000000"/>
    <n v="26.702880859375"/>
    <x v="1"/>
    <m/>
    <n v="1"/>
    <m/>
    <m/>
    <m/>
  </r>
  <r>
    <s v="LXZYA607"/>
    <d v="2000-04-14T00:00:00"/>
    <x v="1"/>
    <x v="1"/>
    <d v="2017-09-08T00:00:00"/>
    <n v="120"/>
    <n v="81228"/>
    <n v="338.45"/>
    <n v="78.971666666666664"/>
    <x v="2"/>
    <n v="100000000"/>
    <n v="23.84185791015625"/>
    <x v="1"/>
    <m/>
    <m/>
    <m/>
    <m/>
    <n v="1"/>
  </r>
  <r>
    <s v="AKPTX689"/>
    <d v="2000-04-15T00:00:00"/>
    <x v="4"/>
    <x v="4"/>
    <d v="2018-07-15T00:00:00"/>
    <n v="120"/>
    <n v="130996"/>
    <n v="545.81666666666672"/>
    <n v="127.35722222222222"/>
    <x v="1"/>
    <n v="76000000"/>
    <n v="18.11981201171875"/>
    <x v="0"/>
    <m/>
    <m/>
    <n v="1"/>
    <m/>
    <m/>
  </r>
  <r>
    <s v="JMEFC890"/>
    <d v="2000-04-18T00:00:00"/>
    <x v="1"/>
    <x v="1"/>
    <d v="2019-12-04T00:00:00"/>
    <n v="120"/>
    <n v="69796"/>
    <n v="290.81666666666666"/>
    <n v="67.857222222222219"/>
    <x v="2"/>
    <n v="84000000"/>
    <n v="20.02716064453125"/>
    <x v="1"/>
    <m/>
    <m/>
    <m/>
    <m/>
    <m/>
  </r>
  <r>
    <s v="GLRKB877"/>
    <d v="2000-04-19T00:00:00"/>
    <x v="0"/>
    <x v="0"/>
    <d v="2019-06-09T00:00:00"/>
    <n v="120"/>
    <n v="109168"/>
    <n v="454.86666666666667"/>
    <n v="106.13555555555556"/>
    <x v="0"/>
    <n v="80000000"/>
    <n v="19.073486328125"/>
    <x v="0"/>
    <m/>
    <m/>
    <m/>
    <m/>
    <m/>
  </r>
  <r>
    <s v="PQIHQ825"/>
    <d v="2000-04-19T00:00:00"/>
    <x v="1"/>
    <x v="1"/>
    <d v="2019-08-21T00:00:00"/>
    <n v="120"/>
    <n v="45972"/>
    <n v="191.55"/>
    <n v="44.695000000000007"/>
    <x v="4"/>
    <n v="112000000"/>
    <n v="26.702880859375"/>
    <x v="1"/>
    <m/>
    <n v="1"/>
    <m/>
    <m/>
    <m/>
  </r>
  <r>
    <s v="TAASA894"/>
    <d v="2000-04-19T00:00:00"/>
    <x v="2"/>
    <x v="2"/>
    <d v="2021-08-06T00:00:00"/>
    <n v="120"/>
    <n v="14024"/>
    <n v="58.43333333333333"/>
    <n v="13.634444444444444"/>
    <x v="3"/>
    <n v="148000000"/>
    <n v="35.28594970703125"/>
    <x v="3"/>
    <m/>
    <m/>
    <m/>
    <m/>
    <m/>
  </r>
  <r>
    <s v="GQEMO540"/>
    <d v="2000-04-22T00:00:00"/>
    <x v="0"/>
    <x v="0"/>
    <d v="2020-11-04T00:00:00"/>
    <n v="120"/>
    <n v="58720"/>
    <n v="244.66666666666666"/>
    <n v="57.088888888888889"/>
    <x v="4"/>
    <n v="8000000"/>
    <n v="1.9073486328125002"/>
    <x v="2"/>
    <m/>
    <m/>
    <m/>
    <m/>
    <m/>
  </r>
  <r>
    <s v="XEJHU965"/>
    <d v="2000-04-23T00:00:00"/>
    <x v="2"/>
    <x v="2"/>
    <d v="2021-06-07T00:00:00"/>
    <n v="120"/>
    <n v="29172"/>
    <n v="121.55"/>
    <n v="28.361666666666668"/>
    <x v="3"/>
    <n v="128000000"/>
    <n v="30.517578125000004"/>
    <x v="3"/>
    <m/>
    <m/>
    <m/>
    <m/>
    <m/>
  </r>
  <r>
    <s v="XJULK368"/>
    <d v="2000-04-25T00:00:00"/>
    <x v="2"/>
    <x v="2"/>
    <d v="2018-10-02T00:00:00"/>
    <n v="120"/>
    <n v="10588"/>
    <n v="44.116666666666667"/>
    <n v="10.293888888888889"/>
    <x v="3"/>
    <n v="108000000"/>
    <n v="25.74920654296875"/>
    <x v="1"/>
    <n v="1"/>
    <m/>
    <m/>
    <m/>
    <m/>
  </r>
  <r>
    <s v="DDOSG151"/>
    <d v="2000-04-28T00:00:00"/>
    <x v="0"/>
    <x v="0"/>
    <d v="2020-08-26T00:00:00"/>
    <n v="120"/>
    <n v="109440"/>
    <n v="456"/>
    <n v="106.39999999999999"/>
    <x v="0"/>
    <n v="8000000"/>
    <n v="1.9073486328125002"/>
    <x v="2"/>
    <n v="1"/>
    <m/>
    <m/>
    <m/>
    <n v="1"/>
  </r>
  <r>
    <s v="VARBR822"/>
    <d v="2000-04-28T00:00:00"/>
    <x v="2"/>
    <x v="2"/>
    <d v="2020-07-08T00:00:00"/>
    <n v="120"/>
    <n v="21452"/>
    <n v="89.38333333333334"/>
    <n v="20.856111111111112"/>
    <x v="3"/>
    <n v="152000000"/>
    <n v="36.2396240234375"/>
    <x v="3"/>
    <m/>
    <n v="1"/>
    <m/>
    <m/>
    <m/>
  </r>
  <r>
    <s v="MFTMX622"/>
    <d v="2000-05-02T00:00:00"/>
    <x v="1"/>
    <x v="1"/>
    <d v="2022-03-30T00:00:00"/>
    <n v="32"/>
    <n v="21557"/>
    <n v="336.828125"/>
    <n v="78.593229166666674"/>
    <x v="2"/>
    <n v="24533333"/>
    <n v="21.934508979320526"/>
    <x v="1"/>
    <m/>
    <m/>
    <m/>
    <m/>
    <m/>
  </r>
  <r>
    <s v="QALXY843"/>
    <d v="2000-05-02T00:00:00"/>
    <x v="1"/>
    <x v="1"/>
    <d v="2019-05-08T00:00:00"/>
    <n v="120"/>
    <n v="83924"/>
    <n v="349.68333333333334"/>
    <n v="81.592777777777769"/>
    <x v="2"/>
    <n v="116000000"/>
    <n v="27.65655517578125"/>
    <x v="1"/>
    <m/>
    <n v="1"/>
    <m/>
    <n v="1"/>
    <m/>
  </r>
  <r>
    <s v="PIGXC972"/>
    <d v="2000-05-07T00:00:00"/>
    <x v="2"/>
    <x v="2"/>
    <d v="2020-07-24T00:00:00"/>
    <n v="120"/>
    <n v="8368"/>
    <n v="34.866666666666667"/>
    <n v="8.1355555555555554"/>
    <x v="3"/>
    <n v="160000000"/>
    <n v="38.14697265625"/>
    <x v="3"/>
    <n v="1"/>
    <n v="1"/>
    <m/>
    <m/>
    <m/>
  </r>
  <r>
    <s v="GTXSY819"/>
    <d v="2000-05-08T00:00:00"/>
    <x v="1"/>
    <x v="1"/>
    <d v="2018-09-20T00:00:00"/>
    <n v="120"/>
    <n v="70676"/>
    <n v="294.48333333333335"/>
    <n v="68.712777777777774"/>
    <x v="2"/>
    <n v="104000000"/>
    <n v="24.7955322265625"/>
    <x v="1"/>
    <n v="1"/>
    <m/>
    <m/>
    <m/>
    <m/>
  </r>
  <r>
    <s v="ZUQOP294"/>
    <d v="2000-05-08T00:00:00"/>
    <x v="3"/>
    <x v="3"/>
    <d v="2019-05-07T00:00:00"/>
    <n v="120"/>
    <n v="1392"/>
    <n v="5.8"/>
    <n v="1.3533333333333333"/>
    <x v="3"/>
    <n v="16000000"/>
    <n v="3.8146972656250004"/>
    <x v="2"/>
    <n v="1"/>
    <m/>
    <m/>
    <m/>
    <m/>
  </r>
  <r>
    <s v="RXFKP750"/>
    <d v="2000-05-10T00:00:00"/>
    <x v="2"/>
    <x v="2"/>
    <d v="2021-04-10T00:00:00"/>
    <n v="120"/>
    <n v="24040"/>
    <n v="100.16666666666667"/>
    <n v="23.372222222222224"/>
    <x v="3"/>
    <n v="36000000"/>
    <n v="8.58306884765625"/>
    <x v="2"/>
    <m/>
    <m/>
    <m/>
    <m/>
    <m/>
  </r>
  <r>
    <s v="BLNKX189"/>
    <d v="2000-05-14T00:00:00"/>
    <x v="0"/>
    <x v="0"/>
    <d v="2018-08-08T00:00:00"/>
    <n v="120"/>
    <n v="1460"/>
    <n v="6.083333333333333"/>
    <n v="1.4194444444444445"/>
    <x v="3"/>
    <n v="20000000"/>
    <n v="4.76837158203125"/>
    <x v="2"/>
    <m/>
    <m/>
    <n v="1"/>
    <m/>
    <m/>
  </r>
  <r>
    <s v="LIMIP750"/>
    <d v="2000-05-19T00:00:00"/>
    <x v="1"/>
    <x v="1"/>
    <d v="2017-03-29T00:00:00"/>
    <n v="120"/>
    <n v="36556"/>
    <n v="152.31666666666666"/>
    <n v="35.540555555555557"/>
    <x v="4"/>
    <n v="96000000"/>
    <n v="22.88818359375"/>
    <x v="1"/>
    <m/>
    <m/>
    <m/>
    <m/>
    <m/>
  </r>
  <r>
    <s v="LWHMH322"/>
    <d v="2000-05-22T00:00:00"/>
    <x v="1"/>
    <x v="1"/>
    <d v="2017-06-29T00:00:00"/>
    <n v="120"/>
    <n v="28160"/>
    <n v="117.33333333333333"/>
    <n v="27.377777777777776"/>
    <x v="3"/>
    <n v="24000000"/>
    <n v="5.7220458984375"/>
    <x v="2"/>
    <m/>
    <m/>
    <m/>
    <m/>
    <m/>
  </r>
  <r>
    <s v="IBFPT804"/>
    <d v="2000-05-25T00:00:00"/>
    <x v="1"/>
    <x v="1"/>
    <d v="2021-06-08T00:00:00"/>
    <n v="120"/>
    <n v="94796"/>
    <n v="394.98333333333335"/>
    <n v="92.162777777777791"/>
    <x v="0"/>
    <n v="92000000"/>
    <n v="21.93450927734375"/>
    <x v="1"/>
    <m/>
    <m/>
    <m/>
    <m/>
    <m/>
  </r>
  <r>
    <s v="OJBEZ718"/>
    <d v="2000-05-25T00:00:00"/>
    <x v="2"/>
    <x v="2"/>
    <d v="2017-05-19T00:00:00"/>
    <n v="120"/>
    <n v="30200"/>
    <n v="125.83333333333334"/>
    <n v="29.361111111111114"/>
    <x v="3"/>
    <n v="148000000"/>
    <n v="35.28594970703125"/>
    <x v="3"/>
    <m/>
    <n v="1"/>
    <m/>
    <m/>
    <n v="1"/>
  </r>
  <r>
    <s v="POKFI611"/>
    <d v="2000-05-25T00:00:00"/>
    <x v="1"/>
    <x v="1"/>
    <d v="2019-05-05T00:00:00"/>
    <n v="120"/>
    <n v="67260"/>
    <n v="280.25"/>
    <n v="65.391666666666666"/>
    <x v="2"/>
    <n v="120000000"/>
    <n v="28.6102294921875"/>
    <x v="1"/>
    <m/>
    <m/>
    <m/>
    <m/>
    <m/>
  </r>
  <r>
    <s v="TBULR028"/>
    <d v="2000-05-25T00:00:00"/>
    <x v="2"/>
    <x v="2"/>
    <d v="2021-05-13T00:00:00"/>
    <n v="120"/>
    <n v="33540"/>
    <n v="139.75"/>
    <n v="32.608333333333334"/>
    <x v="3"/>
    <n v="148000000"/>
    <n v="35.28594970703125"/>
    <x v="3"/>
    <m/>
    <n v="1"/>
    <m/>
    <m/>
    <m/>
  </r>
  <r>
    <s v="TOTDA061"/>
    <d v="2000-05-26T00:00:00"/>
    <x v="2"/>
    <x v="2"/>
    <d v="2018-01-16T00:00:00"/>
    <n v="120"/>
    <n v="6688"/>
    <n v="27.866666666666667"/>
    <n v="6.5022222222222226"/>
    <x v="3"/>
    <n v="156000000"/>
    <n v="37.19329833984375"/>
    <x v="3"/>
    <m/>
    <m/>
    <m/>
    <m/>
    <m/>
  </r>
  <r>
    <s v="WHCXL388"/>
    <d v="2000-05-27T00:00:00"/>
    <x v="2"/>
    <x v="2"/>
    <d v="2017-12-26T00:00:00"/>
    <n v="120"/>
    <n v="9888"/>
    <n v="41.2"/>
    <n v="9.6133333333333351"/>
    <x v="3"/>
    <n v="156000000"/>
    <n v="37.19329833984375"/>
    <x v="3"/>
    <n v="1"/>
    <m/>
    <m/>
    <m/>
    <m/>
  </r>
  <r>
    <s v="HYKMF754"/>
    <d v="2000-05-31T00:00:00"/>
    <x v="1"/>
    <x v="1"/>
    <d v="2018-07-22T00:00:00"/>
    <n v="120"/>
    <n v="54640"/>
    <n v="227.66666666666666"/>
    <n v="53.12222222222222"/>
    <x v="4"/>
    <n v="48000000"/>
    <n v="11.444091796875"/>
    <x v="0"/>
    <m/>
    <m/>
    <m/>
    <m/>
    <m/>
  </r>
  <r>
    <s v="HXLJE621"/>
    <d v="2000-06-03T00:00:00"/>
    <x v="1"/>
    <x v="1"/>
    <d v="2020-01-10T00:00:00"/>
    <n v="120"/>
    <n v="87748"/>
    <n v="365.61666666666667"/>
    <n v="85.310555555555567"/>
    <x v="2"/>
    <n v="48000000"/>
    <n v="11.444091796875"/>
    <x v="0"/>
    <n v="1"/>
    <m/>
    <m/>
    <m/>
    <n v="1"/>
  </r>
  <r>
    <s v="LAMJT496"/>
    <d v="2000-06-04T00:00:00"/>
    <x v="1"/>
    <x v="1"/>
    <d v="2022-04-13T00:00:00"/>
    <n v="18"/>
    <n v="3061"/>
    <n v="85.027777777777771"/>
    <n v="19.839814814814815"/>
    <x v="3"/>
    <n v="2400000"/>
    <n v="3.8146972656250004"/>
    <x v="2"/>
    <m/>
    <m/>
    <m/>
    <n v="1"/>
    <m/>
  </r>
  <r>
    <s v="EYXOV590"/>
    <d v="2000-06-04T00:00:00"/>
    <x v="0"/>
    <x v="0"/>
    <d v="2019-07-11T00:00:00"/>
    <n v="120"/>
    <n v="118292"/>
    <n v="492.88333333333338"/>
    <n v="115.00611111111112"/>
    <x v="0"/>
    <n v="132000000"/>
    <n v="31.47125244140625"/>
    <x v="3"/>
    <m/>
    <m/>
    <m/>
    <n v="1"/>
    <m/>
  </r>
  <r>
    <s v="LBNXT214"/>
    <d v="2000-06-04T00:00:00"/>
    <x v="1"/>
    <x v="1"/>
    <d v="2020-03-10T00:00:00"/>
    <n v="120"/>
    <n v="73884"/>
    <n v="307.85000000000002"/>
    <n v="71.831666666666663"/>
    <x v="2"/>
    <n v="116000000"/>
    <n v="27.65655517578125"/>
    <x v="1"/>
    <m/>
    <m/>
    <m/>
    <m/>
    <m/>
  </r>
  <r>
    <s v="SKKLG660"/>
    <d v="2000-06-04T00:00:00"/>
    <x v="2"/>
    <x v="2"/>
    <d v="2019-03-03T00:00:00"/>
    <n v="120"/>
    <n v="16184"/>
    <n v="67.433333333333337"/>
    <n v="15.734444444444446"/>
    <x v="3"/>
    <n v="152000000"/>
    <n v="36.2396240234375"/>
    <x v="3"/>
    <m/>
    <m/>
    <m/>
    <m/>
    <m/>
  </r>
  <r>
    <s v="CFCMY210"/>
    <d v="2000-06-06T00:00:00"/>
    <x v="0"/>
    <x v="0"/>
    <d v="2018-09-04T00:00:00"/>
    <n v="120"/>
    <n v="40276"/>
    <n v="167.81666666666666"/>
    <n v="39.157222222222217"/>
    <x v="4"/>
    <n v="128000000"/>
    <n v="30.517578125000004"/>
    <x v="3"/>
    <m/>
    <m/>
    <m/>
    <m/>
    <m/>
  </r>
  <r>
    <s v="POXZP734"/>
    <d v="2000-06-06T00:00:00"/>
    <x v="1"/>
    <x v="1"/>
    <d v="2020-04-28T00:00:00"/>
    <n v="120"/>
    <n v="87844"/>
    <n v="366.01666666666665"/>
    <n v="85.403888888888886"/>
    <x v="2"/>
    <n v="80000000"/>
    <n v="19.073486328125"/>
    <x v="0"/>
    <m/>
    <m/>
    <m/>
    <m/>
    <m/>
  </r>
  <r>
    <s v="UZXAW127"/>
    <d v="2000-06-11T00:00:00"/>
    <x v="2"/>
    <x v="2"/>
    <d v="2021-08-13T00:00:00"/>
    <n v="120"/>
    <n v="32684"/>
    <n v="136.18333333333334"/>
    <n v="31.77611111111111"/>
    <x v="3"/>
    <n v="104000000"/>
    <n v="24.7955322265625"/>
    <x v="1"/>
    <m/>
    <n v="1"/>
    <m/>
    <m/>
    <m/>
  </r>
  <r>
    <s v="QCPMV336"/>
    <d v="2000-06-13T00:00:00"/>
    <x v="1"/>
    <x v="1"/>
    <d v="2019-07-24T00:00:00"/>
    <n v="120"/>
    <n v="28248"/>
    <n v="117.7"/>
    <n v="27.463333333333335"/>
    <x v="3"/>
    <n v="36000000"/>
    <n v="8.58306884765625"/>
    <x v="2"/>
    <m/>
    <n v="1"/>
    <m/>
    <m/>
    <m/>
  </r>
  <r>
    <s v="BTGEU819"/>
    <d v="2000-06-14T00:00:00"/>
    <x v="0"/>
    <x v="0"/>
    <d v="2017-05-08T00:00:00"/>
    <n v="120"/>
    <n v="16932"/>
    <n v="70.55"/>
    <n v="16.461666666666666"/>
    <x v="3"/>
    <n v="120000000"/>
    <n v="28.6102294921875"/>
    <x v="1"/>
    <m/>
    <m/>
    <m/>
    <m/>
    <m/>
  </r>
  <r>
    <s v="ENDDU763"/>
    <d v="2000-06-14T00:00:00"/>
    <x v="0"/>
    <x v="0"/>
    <d v="2021-02-21T00:00:00"/>
    <n v="120"/>
    <n v="119692"/>
    <n v="498.71666666666664"/>
    <n v="116.36722222222222"/>
    <x v="0"/>
    <n v="136000000"/>
    <n v="32.4249267578125"/>
    <x v="3"/>
    <m/>
    <m/>
    <m/>
    <m/>
    <m/>
  </r>
  <r>
    <s v="OMWFB516"/>
    <d v="2000-06-15T00:00:00"/>
    <x v="2"/>
    <x v="2"/>
    <d v="2017-05-24T00:00:00"/>
    <n v="120"/>
    <n v="18236"/>
    <n v="75.983333333333334"/>
    <n v="17.729444444444447"/>
    <x v="3"/>
    <n v="152000000"/>
    <n v="36.2396240234375"/>
    <x v="3"/>
    <m/>
    <m/>
    <m/>
    <m/>
    <m/>
  </r>
  <r>
    <s v="LUUAB532"/>
    <d v="2000-06-21T00:00:00"/>
    <x v="1"/>
    <x v="1"/>
    <d v="2020-11-06T00:00:00"/>
    <n v="120"/>
    <n v="33100"/>
    <n v="137.91666666666666"/>
    <n v="32.180555555555557"/>
    <x v="3"/>
    <n v="4000000"/>
    <n v="0.95367431640625011"/>
    <x v="2"/>
    <m/>
    <m/>
    <m/>
    <m/>
    <m/>
  </r>
  <r>
    <s v="OPAXT050"/>
    <d v="2000-06-22T00:00:00"/>
    <x v="2"/>
    <x v="2"/>
    <d v="2020-05-28T00:00:00"/>
    <n v="120"/>
    <n v="19620"/>
    <n v="81.75"/>
    <n v="19.074999999999999"/>
    <x v="3"/>
    <n v="140000000"/>
    <n v="33.37860107421875"/>
    <x v="3"/>
    <m/>
    <m/>
    <m/>
    <m/>
    <m/>
  </r>
  <r>
    <s v="UICIR908"/>
    <d v="2000-06-26T00:00:00"/>
    <x v="2"/>
    <x v="2"/>
    <d v="2019-03-27T00:00:00"/>
    <n v="120"/>
    <n v="2872"/>
    <n v="11.966666666666667"/>
    <n v="2.7922222222222222"/>
    <x v="3"/>
    <n v="156000000"/>
    <n v="37.19329833984375"/>
    <x v="3"/>
    <m/>
    <m/>
    <m/>
    <m/>
    <m/>
  </r>
  <r>
    <s v="GLZQH903"/>
    <d v="2000-06-28T00:00:00"/>
    <x v="0"/>
    <x v="0"/>
    <d v="2017-08-11T00:00:00"/>
    <n v="120"/>
    <n v="70692"/>
    <n v="294.55"/>
    <n v="68.728333333333339"/>
    <x v="2"/>
    <n v="132000000"/>
    <n v="31.47125244140625"/>
    <x v="3"/>
    <m/>
    <m/>
    <m/>
    <m/>
    <m/>
  </r>
  <r>
    <s v="MFTZD280"/>
    <d v="2000-06-28T00:00:00"/>
    <x v="1"/>
    <x v="1"/>
    <d v="2020-02-14T00:00:00"/>
    <n v="120"/>
    <n v="58976"/>
    <n v="245.73333333333332"/>
    <n v="57.337777777777774"/>
    <x v="4"/>
    <n v="96000000"/>
    <n v="22.88818359375"/>
    <x v="1"/>
    <m/>
    <m/>
    <m/>
    <m/>
    <m/>
  </r>
  <r>
    <s v="PRKBD095"/>
    <d v="2000-06-30T00:00:00"/>
    <x v="1"/>
    <x v="1"/>
    <d v="2017-07-08T00:00:00"/>
    <n v="120"/>
    <n v="47916"/>
    <n v="199.65"/>
    <n v="46.585000000000001"/>
    <x v="4"/>
    <n v="84000000"/>
    <n v="20.02716064453125"/>
    <x v="1"/>
    <m/>
    <m/>
    <m/>
    <m/>
    <m/>
  </r>
  <r>
    <s v="FLHHA902"/>
    <d v="2000-07-02T00:00:00"/>
    <x v="0"/>
    <x v="0"/>
    <d v="2019-04-04T00:00:00"/>
    <n v="120"/>
    <n v="61780"/>
    <n v="257.41666666666669"/>
    <n v="60.06388888888889"/>
    <x v="2"/>
    <n v="136000000"/>
    <n v="32.4249267578125"/>
    <x v="3"/>
    <n v="1"/>
    <m/>
    <m/>
    <m/>
    <m/>
  </r>
  <r>
    <s v="HMUTP717"/>
    <d v="2000-07-04T00:00:00"/>
    <x v="1"/>
    <x v="1"/>
    <d v="2017-01-08T00:00:00"/>
    <n v="120"/>
    <n v="4452"/>
    <n v="18.55"/>
    <n v="4.328333333333334"/>
    <x v="3"/>
    <n v="64000000"/>
    <n v="15.258789062500002"/>
    <x v="0"/>
    <m/>
    <n v="1"/>
    <m/>
    <m/>
    <m/>
  </r>
  <r>
    <s v="LGKPV470"/>
    <d v="2000-07-10T00:00:00"/>
    <x v="1"/>
    <x v="1"/>
    <d v="2018-11-05T00:00:00"/>
    <n v="120"/>
    <n v="42952"/>
    <n v="178.96666666666667"/>
    <n v="41.75888888888889"/>
    <x v="4"/>
    <n v="96000000"/>
    <n v="22.88818359375"/>
    <x v="1"/>
    <m/>
    <m/>
    <m/>
    <m/>
    <m/>
  </r>
  <r>
    <s v="EZKUJ739"/>
    <d v="2000-07-13T00:00:00"/>
    <x v="0"/>
    <x v="0"/>
    <d v="2017-08-18T00:00:00"/>
    <n v="120"/>
    <n v="103484"/>
    <n v="431.18333333333334"/>
    <n v="100.60944444444445"/>
    <x v="0"/>
    <n v="128000000"/>
    <n v="30.517578125000004"/>
    <x v="3"/>
    <n v="1"/>
    <n v="1"/>
    <m/>
    <m/>
    <m/>
  </r>
  <r>
    <s v="BMALT668"/>
    <d v="2000-07-15T00:00:00"/>
    <x v="0"/>
    <x v="0"/>
    <d v="2020-03-04T00:00:00"/>
    <n v="120"/>
    <n v="96160"/>
    <n v="400.66666666666669"/>
    <n v="93.488888888888894"/>
    <x v="0"/>
    <n v="92000000"/>
    <n v="21.93450927734375"/>
    <x v="1"/>
    <m/>
    <m/>
    <m/>
    <m/>
    <m/>
  </r>
  <r>
    <s v="ICRZS007"/>
    <d v="2000-07-18T00:00:00"/>
    <x v="1"/>
    <x v="1"/>
    <d v="2022-03-09T00:00:00"/>
    <n v="53"/>
    <n v="21982"/>
    <n v="207.37735849056602"/>
    <n v="48.38805031446541"/>
    <x v="4"/>
    <n v="31800000"/>
    <n v="17.1661376953125"/>
    <x v="0"/>
    <m/>
    <m/>
    <m/>
    <m/>
    <m/>
  </r>
  <r>
    <s v="SUQWM907"/>
    <d v="2000-07-25T00:00:00"/>
    <x v="2"/>
    <x v="2"/>
    <d v="2018-07-05T00:00:00"/>
    <n v="120"/>
    <n v="10664"/>
    <n v="44.43333333333333"/>
    <n v="10.367777777777777"/>
    <x v="3"/>
    <n v="8000000"/>
    <n v="1.9073486328125002"/>
    <x v="2"/>
    <m/>
    <m/>
    <m/>
    <m/>
    <m/>
  </r>
  <r>
    <s v="WHEXW864"/>
    <d v="2000-07-28T00:00:00"/>
    <x v="2"/>
    <x v="2"/>
    <d v="2021-11-14T00:00:00"/>
    <n v="120"/>
    <n v="34324"/>
    <n v="143.01666666666668"/>
    <n v="33.370555555555555"/>
    <x v="3"/>
    <n v="136000000"/>
    <n v="32.4249267578125"/>
    <x v="3"/>
    <m/>
    <n v="1"/>
    <n v="1"/>
    <m/>
    <m/>
  </r>
  <r>
    <s v="QAKSU146"/>
    <d v="2000-07-30T00:00:00"/>
    <x v="1"/>
    <x v="1"/>
    <d v="2017-04-04T00:00:00"/>
    <n v="120"/>
    <n v="54788"/>
    <n v="228.28333333333333"/>
    <n v="53.266111111111115"/>
    <x v="4"/>
    <n v="92000000"/>
    <n v="21.93450927734375"/>
    <x v="1"/>
    <m/>
    <m/>
    <m/>
    <m/>
    <m/>
  </r>
  <r>
    <s v="XUCNJ316"/>
    <d v="2000-07-31T00:00:00"/>
    <x v="3"/>
    <x v="3"/>
    <d v="2021-01-19T00:00:00"/>
    <n v="120"/>
    <n v="7704"/>
    <n v="32.1"/>
    <n v="7.49"/>
    <x v="3"/>
    <n v="16000000"/>
    <n v="3.8146972656250004"/>
    <x v="2"/>
    <m/>
    <m/>
    <m/>
    <m/>
    <m/>
  </r>
  <r>
    <s v="FHOLZ380"/>
    <d v="2000-08-01T00:00:00"/>
    <x v="0"/>
    <x v="0"/>
    <d v="2020-03-26T00:00:00"/>
    <n v="120"/>
    <n v="56832"/>
    <n v="236.8"/>
    <n v="55.253333333333337"/>
    <x v="4"/>
    <n v="136000000"/>
    <n v="32.4249267578125"/>
    <x v="3"/>
    <m/>
    <n v="1"/>
    <m/>
    <m/>
    <m/>
  </r>
  <r>
    <s v="ZIKUW936"/>
    <d v="2000-08-02T00:00:00"/>
    <x v="3"/>
    <x v="3"/>
    <d v="2017-05-20T00:00:00"/>
    <n v="120"/>
    <n v="31440"/>
    <n v="131"/>
    <n v="30.566666666666663"/>
    <x v="3"/>
    <n v="12000000"/>
    <n v="2.86102294921875"/>
    <x v="2"/>
    <m/>
    <m/>
    <m/>
    <m/>
    <m/>
  </r>
  <r>
    <s v="UCEMT890"/>
    <d v="2000-08-05T00:00:00"/>
    <x v="2"/>
    <x v="2"/>
    <d v="2018-09-19T00:00:00"/>
    <n v="120"/>
    <n v="17040"/>
    <n v="71"/>
    <n v="16.566666666666666"/>
    <x v="3"/>
    <n v="148000000"/>
    <n v="35.28594970703125"/>
    <x v="3"/>
    <m/>
    <m/>
    <m/>
    <m/>
    <m/>
  </r>
  <r>
    <s v="TUACG813"/>
    <d v="2000-08-06T00:00:00"/>
    <x v="2"/>
    <x v="2"/>
    <d v="2021-02-03T00:00:00"/>
    <n v="120"/>
    <n v="25096"/>
    <n v="104.56666666666666"/>
    <n v="24.398888888888887"/>
    <x v="3"/>
    <n v="148000000"/>
    <n v="35.28594970703125"/>
    <x v="3"/>
    <m/>
    <m/>
    <m/>
    <m/>
    <n v="1"/>
  </r>
  <r>
    <s v="UAXVW706"/>
    <d v="2000-08-07T00:00:00"/>
    <x v="2"/>
    <x v="2"/>
    <d v="2022-04-19T00:00:00"/>
    <n v="12"/>
    <n v="3352"/>
    <n v="139.66666666666669"/>
    <n v="32.588888888888889"/>
    <x v="3"/>
    <n v="15600000"/>
    <n v="37.19329833984375"/>
    <x v="3"/>
    <m/>
    <n v="1"/>
    <m/>
    <m/>
    <m/>
  </r>
  <r>
    <s v="QTWRY658"/>
    <d v="2000-08-07T00:00:00"/>
    <x v="2"/>
    <x v="2"/>
    <d v="2017-11-24T00:00:00"/>
    <n v="120"/>
    <n v="32304"/>
    <n v="134.6"/>
    <n v="31.406666666666666"/>
    <x v="3"/>
    <n v="116000000"/>
    <n v="27.65655517578125"/>
    <x v="1"/>
    <m/>
    <m/>
    <m/>
    <m/>
    <m/>
  </r>
  <r>
    <s v="FBGQT890"/>
    <d v="2000-08-10T00:00:00"/>
    <x v="0"/>
    <x v="0"/>
    <d v="2021-04-06T00:00:00"/>
    <n v="120"/>
    <n v="45596"/>
    <n v="189.98333333333332"/>
    <n v="44.329444444444441"/>
    <x v="4"/>
    <n v="140000000"/>
    <n v="33.37860107421875"/>
    <x v="3"/>
    <m/>
    <m/>
    <m/>
    <m/>
    <m/>
  </r>
  <r>
    <s v="TZUYN962"/>
    <d v="2000-08-10T00:00:00"/>
    <x v="2"/>
    <x v="2"/>
    <d v="2017-12-03T00:00:00"/>
    <n v="120"/>
    <n v="12124"/>
    <n v="50.516666666666666"/>
    <n v="11.787222222222221"/>
    <x v="3"/>
    <n v="140000000"/>
    <n v="33.37860107421875"/>
    <x v="3"/>
    <n v="1"/>
    <m/>
    <m/>
    <n v="1"/>
    <n v="1"/>
  </r>
  <r>
    <s v="QFQNM599"/>
    <d v="2000-08-13T00:00:00"/>
    <x v="1"/>
    <x v="1"/>
    <d v="2019-04-13T00:00:00"/>
    <n v="120"/>
    <n v="6216"/>
    <n v="25.9"/>
    <n v="6.043333333333333"/>
    <x v="3"/>
    <n v="16000000"/>
    <n v="3.8146972656250004"/>
    <x v="2"/>
    <m/>
    <m/>
    <m/>
    <m/>
    <n v="1"/>
  </r>
  <r>
    <s v="PWHLR636"/>
    <d v="2000-08-18T00:00:00"/>
    <x v="1"/>
    <x v="1"/>
    <d v="2019-10-24T00:00:00"/>
    <n v="120"/>
    <n v="29600"/>
    <n v="123.33333333333331"/>
    <n v="28.777777777777775"/>
    <x v="3"/>
    <n v="68000000"/>
    <n v="16.21246337890625"/>
    <x v="0"/>
    <m/>
    <m/>
    <m/>
    <m/>
    <m/>
  </r>
  <r>
    <s v="OEHBB964"/>
    <d v="2000-08-19T00:00:00"/>
    <x v="2"/>
    <x v="2"/>
    <d v="2022-04-12T00:00:00"/>
    <n v="19"/>
    <n v="2094"/>
    <n v="55.105263157894733"/>
    <n v="12.857894736842105"/>
    <x v="3"/>
    <n v="24066667"/>
    <n v="36.239624525371347"/>
    <x v="3"/>
    <m/>
    <n v="1"/>
    <n v="1"/>
    <n v="1"/>
    <m/>
  </r>
  <r>
    <s v="OENMM482"/>
    <d v="2000-08-19T00:00:00"/>
    <x v="2"/>
    <x v="2"/>
    <d v="2020-08-20T00:00:00"/>
    <n v="120"/>
    <n v="6624"/>
    <n v="27.6"/>
    <n v="6.44"/>
    <x v="3"/>
    <n v="160000000"/>
    <n v="38.14697265625"/>
    <x v="3"/>
    <m/>
    <n v="1"/>
    <m/>
    <m/>
    <m/>
  </r>
  <r>
    <s v="PWXTC497"/>
    <d v="2000-08-22T00:00:00"/>
    <x v="1"/>
    <x v="1"/>
    <d v="2021-08-03T00:00:00"/>
    <n v="120"/>
    <n v="84524"/>
    <n v="352.18333333333334"/>
    <n v="82.176111111111112"/>
    <x v="2"/>
    <n v="108000000"/>
    <n v="25.74920654296875"/>
    <x v="1"/>
    <m/>
    <m/>
    <n v="1"/>
    <m/>
    <m/>
  </r>
  <r>
    <s v="WJHOF596"/>
    <d v="2000-08-25T00:00:00"/>
    <x v="2"/>
    <x v="2"/>
    <d v="2020-11-10T00:00:00"/>
    <n v="120"/>
    <n v="3612"/>
    <n v="15.05"/>
    <n v="3.5116666666666667"/>
    <x v="3"/>
    <n v="128000000"/>
    <n v="30.517578125000004"/>
    <x v="3"/>
    <m/>
    <m/>
    <m/>
    <m/>
    <m/>
  </r>
  <r>
    <s v="ZMIEI393"/>
    <d v="2000-09-04T00:00:00"/>
    <x v="3"/>
    <x v="3"/>
    <d v="2020-01-05T00:00:00"/>
    <n v="120"/>
    <n v="31720"/>
    <n v="132.16666666666666"/>
    <n v="30.838888888888885"/>
    <x v="3"/>
    <n v="20000000"/>
    <n v="4.76837158203125"/>
    <x v="2"/>
    <m/>
    <m/>
    <m/>
    <m/>
    <m/>
  </r>
  <r>
    <s v="ODGIF253"/>
    <d v="2000-09-09T00:00:00"/>
    <x v="2"/>
    <x v="2"/>
    <d v="2019-07-25T00:00:00"/>
    <n v="120"/>
    <n v="11788"/>
    <n v="49.116666666666667"/>
    <n v="11.460555555555555"/>
    <x v="3"/>
    <n v="140000000"/>
    <n v="33.37860107421875"/>
    <x v="3"/>
    <n v="1"/>
    <m/>
    <m/>
    <m/>
    <n v="1"/>
  </r>
  <r>
    <s v="ZFTOP521"/>
    <d v="2000-09-13T00:00:00"/>
    <x v="3"/>
    <x v="3"/>
    <d v="2021-01-19T00:00:00"/>
    <n v="120"/>
    <n v="31728"/>
    <n v="132.19999999999999"/>
    <n v="30.846666666666664"/>
    <x v="3"/>
    <n v="4000000"/>
    <n v="0.95367431640625011"/>
    <x v="2"/>
    <n v="1"/>
    <m/>
    <m/>
    <m/>
    <n v="1"/>
  </r>
  <r>
    <s v="CPJZW436"/>
    <d v="2000-09-14T00:00:00"/>
    <x v="0"/>
    <x v="0"/>
    <d v="2020-12-05T00:00:00"/>
    <n v="120"/>
    <n v="83888"/>
    <n v="349.53333333333336"/>
    <n v="81.557777777777787"/>
    <x v="2"/>
    <n v="136000000"/>
    <n v="32.4249267578125"/>
    <x v="3"/>
    <m/>
    <m/>
    <m/>
    <m/>
    <m/>
  </r>
  <r>
    <s v="MCBMA425"/>
    <d v="2000-09-15T00:00:00"/>
    <x v="1"/>
    <x v="1"/>
    <d v="2019-05-07T00:00:00"/>
    <n v="120"/>
    <n v="36436"/>
    <n v="151.81666666666666"/>
    <n v="35.423888888888889"/>
    <x v="4"/>
    <n v="32000000"/>
    <n v="7.6293945312500009"/>
    <x v="2"/>
    <m/>
    <m/>
    <m/>
    <m/>
    <m/>
  </r>
  <r>
    <s v="RWNLQ765"/>
    <d v="2000-09-17T00:00:00"/>
    <x v="2"/>
    <x v="2"/>
    <d v="2022-02-16T00:00:00"/>
    <n v="74"/>
    <n v="22200"/>
    <n v="150"/>
    <n v="35"/>
    <x v="4"/>
    <n v="93733333"/>
    <n v="36.239623894562591"/>
    <x v="3"/>
    <m/>
    <m/>
    <m/>
    <m/>
    <m/>
  </r>
  <r>
    <s v="TGNSK482"/>
    <d v="2000-09-21T00:00:00"/>
    <x v="2"/>
    <x v="2"/>
    <d v="2020-08-19T00:00:00"/>
    <n v="120"/>
    <n v="12328"/>
    <n v="51.366666666666667"/>
    <n v="11.985555555555557"/>
    <x v="3"/>
    <n v="152000000"/>
    <n v="36.2396240234375"/>
    <x v="3"/>
    <m/>
    <m/>
    <m/>
    <m/>
    <m/>
  </r>
  <r>
    <s v="OFFCA788"/>
    <d v="2000-09-22T00:00:00"/>
    <x v="2"/>
    <x v="2"/>
    <d v="2018-04-17T00:00:00"/>
    <n v="120"/>
    <n v="34896"/>
    <n v="145.4"/>
    <n v="33.926666666666669"/>
    <x v="3"/>
    <n v="144000000"/>
    <n v="34.332275390625"/>
    <x v="3"/>
    <m/>
    <m/>
    <m/>
    <m/>
    <m/>
  </r>
  <r>
    <s v="EKRPL661"/>
    <d v="2000-09-23T00:00:00"/>
    <x v="0"/>
    <x v="0"/>
    <d v="2018-07-27T00:00:00"/>
    <n v="120"/>
    <n v="20256"/>
    <n v="84.4"/>
    <n v="19.693333333333335"/>
    <x v="3"/>
    <n v="132000000"/>
    <n v="31.47125244140625"/>
    <x v="3"/>
    <m/>
    <m/>
    <m/>
    <m/>
    <m/>
  </r>
  <r>
    <s v="RGZXG313"/>
    <d v="2000-09-24T00:00:00"/>
    <x v="2"/>
    <x v="2"/>
    <d v="2020-06-07T00:00:00"/>
    <n v="120"/>
    <n v="9696"/>
    <n v="40.4"/>
    <n v="9.4266666666666659"/>
    <x v="3"/>
    <n v="136000000"/>
    <n v="32.4249267578125"/>
    <x v="3"/>
    <m/>
    <m/>
    <m/>
    <m/>
    <m/>
  </r>
  <r>
    <s v="JCXEO477"/>
    <d v="2000-09-25T00:00:00"/>
    <x v="1"/>
    <x v="1"/>
    <d v="2017-06-30T00:00:00"/>
    <n v="120"/>
    <n v="31316"/>
    <n v="130.48333333333332"/>
    <n v="30.446111111111108"/>
    <x v="3"/>
    <n v="92000000"/>
    <n v="21.93450927734375"/>
    <x v="1"/>
    <m/>
    <m/>
    <m/>
    <m/>
    <m/>
  </r>
  <r>
    <s v="WNGPC995"/>
    <d v="2000-09-25T00:00:00"/>
    <x v="2"/>
    <x v="2"/>
    <d v="2020-07-21T00:00:00"/>
    <n v="120"/>
    <n v="16656"/>
    <n v="69.400000000000006"/>
    <n v="16.193333333333335"/>
    <x v="3"/>
    <n v="124000000"/>
    <n v="29.56390380859375"/>
    <x v="1"/>
    <m/>
    <m/>
    <m/>
    <m/>
    <m/>
  </r>
  <r>
    <s v="WSKJX024"/>
    <d v="2000-09-26T00:00:00"/>
    <x v="1"/>
    <x v="1"/>
    <d v="2017-02-28T00:00:00"/>
    <n v="120"/>
    <n v="31680"/>
    <n v="132"/>
    <n v="30.800000000000004"/>
    <x v="3"/>
    <n v="88000000"/>
    <n v="20.9808349609375"/>
    <x v="1"/>
    <m/>
    <n v="1"/>
    <m/>
    <m/>
    <m/>
  </r>
  <r>
    <s v="KOEVO656"/>
    <d v="2000-09-28T00:00:00"/>
    <x v="1"/>
    <x v="1"/>
    <d v="2020-04-30T00:00:00"/>
    <n v="120"/>
    <n v="55832"/>
    <n v="232.63333333333333"/>
    <n v="54.281111111111109"/>
    <x v="4"/>
    <n v="108000000"/>
    <n v="25.74920654296875"/>
    <x v="1"/>
    <m/>
    <n v="1"/>
    <m/>
    <m/>
    <m/>
  </r>
  <r>
    <s v="URRCR802"/>
    <d v="2000-09-28T00:00:00"/>
    <x v="2"/>
    <x v="2"/>
    <d v="2018-10-25T00:00:00"/>
    <n v="120"/>
    <n v="24904"/>
    <n v="103.76666666666667"/>
    <n v="24.21222222222222"/>
    <x v="3"/>
    <n v="144000000"/>
    <n v="34.332275390625"/>
    <x v="3"/>
    <n v="1"/>
    <m/>
    <m/>
    <m/>
    <m/>
  </r>
  <r>
    <s v="FQCLS078"/>
    <d v="2000-09-29T00:00:00"/>
    <x v="0"/>
    <x v="0"/>
    <d v="2020-05-09T00:00:00"/>
    <n v="120"/>
    <n v="56280"/>
    <n v="234.5"/>
    <n v="54.716666666666669"/>
    <x v="4"/>
    <n v="128000000"/>
    <n v="30.517578125000004"/>
    <x v="3"/>
    <m/>
    <m/>
    <m/>
    <m/>
    <m/>
  </r>
  <r>
    <s v="JCSDX534"/>
    <d v="2000-10-03T00:00:00"/>
    <x v="1"/>
    <x v="1"/>
    <d v="2022-03-12T00:00:00"/>
    <n v="50"/>
    <n v="22985"/>
    <n v="229.85"/>
    <n v="53.631666666666661"/>
    <x v="4"/>
    <n v="26666667"/>
    <n v="15.258789253234863"/>
    <x v="0"/>
    <m/>
    <m/>
    <m/>
    <m/>
    <m/>
  </r>
  <r>
    <s v="JVPTY742"/>
    <d v="2000-10-04T00:00:00"/>
    <x v="1"/>
    <x v="1"/>
    <d v="2019-01-31T00:00:00"/>
    <n v="120"/>
    <n v="31208"/>
    <n v="130.03333333333333"/>
    <n v="30.341111111111111"/>
    <x v="3"/>
    <n v="0"/>
    <n v="0"/>
    <x v="2"/>
    <m/>
    <m/>
    <m/>
    <n v="1"/>
    <m/>
  </r>
  <r>
    <s v="SMRRR352"/>
    <d v="2000-10-09T00:00:00"/>
    <x v="2"/>
    <x v="2"/>
    <d v="2018-04-11T00:00:00"/>
    <n v="120"/>
    <n v="19168"/>
    <n v="79.86666666666666"/>
    <n v="18.635555555555552"/>
    <x v="3"/>
    <n v="52000000"/>
    <n v="12.39776611328125"/>
    <x v="0"/>
    <n v="1"/>
    <m/>
    <m/>
    <m/>
    <m/>
  </r>
  <r>
    <s v="FEDIQ240"/>
    <d v="2000-10-11T00:00:00"/>
    <x v="0"/>
    <x v="0"/>
    <d v="2020-07-01T00:00:00"/>
    <n v="120"/>
    <n v="18828"/>
    <n v="78.45"/>
    <n v="18.305"/>
    <x v="3"/>
    <n v="116000000"/>
    <n v="27.65655517578125"/>
    <x v="1"/>
    <n v="1"/>
    <n v="1"/>
    <m/>
    <m/>
    <n v="1"/>
  </r>
  <r>
    <s v="FVZAX328"/>
    <d v="2000-10-17T00:00:00"/>
    <x v="0"/>
    <x v="0"/>
    <d v="2019-10-12T00:00:00"/>
    <n v="120"/>
    <n v="59120"/>
    <n v="246.33333333333337"/>
    <n v="57.477777777777789"/>
    <x v="4"/>
    <n v="120000000"/>
    <n v="28.6102294921875"/>
    <x v="1"/>
    <m/>
    <m/>
    <m/>
    <m/>
    <m/>
  </r>
  <r>
    <s v="VGIBN794"/>
    <d v="2000-10-18T00:00:00"/>
    <x v="2"/>
    <x v="2"/>
    <d v="2019-10-30T00:00:00"/>
    <n v="120"/>
    <n v="11676"/>
    <n v="48.65"/>
    <n v="11.351666666666667"/>
    <x v="3"/>
    <n v="132000000"/>
    <n v="31.47125244140625"/>
    <x v="3"/>
    <m/>
    <m/>
    <m/>
    <m/>
    <m/>
  </r>
  <r>
    <s v="SWUNJ016"/>
    <d v="2000-10-19T00:00:00"/>
    <x v="2"/>
    <x v="2"/>
    <d v="2017-09-16T00:00:00"/>
    <n v="120"/>
    <n v="23196"/>
    <n v="96.65"/>
    <n v="22.551666666666666"/>
    <x v="3"/>
    <n v="72000000"/>
    <n v="17.1661376953125"/>
    <x v="0"/>
    <n v="1"/>
    <m/>
    <m/>
    <m/>
    <m/>
  </r>
  <r>
    <s v="OROHG900"/>
    <d v="2000-10-20T00:00:00"/>
    <x v="2"/>
    <x v="2"/>
    <d v="2018-11-15T00:00:00"/>
    <n v="120"/>
    <n v="27544"/>
    <n v="114.76666666666667"/>
    <n v="26.778888888888886"/>
    <x v="3"/>
    <n v="156000000"/>
    <n v="37.19329833984375"/>
    <x v="3"/>
    <m/>
    <m/>
    <m/>
    <m/>
    <m/>
  </r>
  <r>
    <s v="TZKVV014"/>
    <d v="2000-10-27T00:00:00"/>
    <x v="2"/>
    <x v="2"/>
    <d v="2018-08-05T00:00:00"/>
    <n v="120"/>
    <n v="20576"/>
    <n v="85.733333333333334"/>
    <n v="20.004444444444445"/>
    <x v="3"/>
    <n v="144000000"/>
    <n v="34.332275390625"/>
    <x v="3"/>
    <m/>
    <m/>
    <m/>
    <m/>
    <m/>
  </r>
  <r>
    <s v="CQJKQ566"/>
    <d v="2000-10-29T00:00:00"/>
    <x v="0"/>
    <x v="0"/>
    <d v="2017-12-29T00:00:00"/>
    <n v="120"/>
    <n v="105448"/>
    <n v="439.36666666666667"/>
    <n v="102.51888888888888"/>
    <x v="0"/>
    <n v="136000000"/>
    <n v="32.4249267578125"/>
    <x v="3"/>
    <m/>
    <m/>
    <m/>
    <m/>
    <m/>
  </r>
  <r>
    <s v="DYBVE492"/>
    <d v="2000-11-02T00:00:00"/>
    <x v="0"/>
    <x v="0"/>
    <d v="2019-04-22T00:00:00"/>
    <n v="120"/>
    <n v="55636"/>
    <n v="231.81666666666666"/>
    <n v="54.090555555555554"/>
    <x v="4"/>
    <n v="120000000"/>
    <n v="28.6102294921875"/>
    <x v="1"/>
    <m/>
    <m/>
    <m/>
    <m/>
    <m/>
  </r>
  <r>
    <s v="SVNXK824"/>
    <d v="2000-11-02T00:00:00"/>
    <x v="2"/>
    <x v="2"/>
    <d v="2018-09-03T00:00:00"/>
    <n v="120"/>
    <n v="34392"/>
    <n v="143.30000000000001"/>
    <n v="33.436666666666667"/>
    <x v="3"/>
    <n v="144000000"/>
    <n v="34.332275390625"/>
    <x v="3"/>
    <m/>
    <m/>
    <m/>
    <m/>
    <n v="1"/>
  </r>
  <r>
    <s v="JUIRA674"/>
    <d v="2000-11-05T00:00:00"/>
    <x v="1"/>
    <x v="1"/>
    <d v="2018-03-17T00:00:00"/>
    <n v="120"/>
    <n v="33648"/>
    <n v="140.19999999999999"/>
    <n v="32.713333333333331"/>
    <x v="3"/>
    <n v="84000000"/>
    <n v="20.02716064453125"/>
    <x v="1"/>
    <m/>
    <n v="1"/>
    <m/>
    <m/>
    <m/>
  </r>
  <r>
    <s v="LYMFS351"/>
    <d v="2000-11-05T00:00:00"/>
    <x v="1"/>
    <x v="1"/>
    <d v="2018-07-19T00:00:00"/>
    <n v="120"/>
    <n v="19972"/>
    <n v="83.216666666666669"/>
    <n v="19.417222222222222"/>
    <x v="3"/>
    <n v="100000000"/>
    <n v="23.84185791015625"/>
    <x v="1"/>
    <m/>
    <m/>
    <m/>
    <n v="1"/>
    <m/>
  </r>
  <r>
    <s v="HRGLG135"/>
    <d v="2000-11-06T00:00:00"/>
    <x v="1"/>
    <x v="1"/>
    <d v="2018-04-30T00:00:00"/>
    <n v="120"/>
    <n v="94128"/>
    <n v="392.2"/>
    <n v="91.513333333333321"/>
    <x v="0"/>
    <n v="8000000"/>
    <n v="1.9073486328125002"/>
    <x v="2"/>
    <m/>
    <m/>
    <m/>
    <m/>
    <m/>
  </r>
  <r>
    <s v="SVSNS271"/>
    <d v="2000-11-07T00:00:00"/>
    <x v="2"/>
    <x v="2"/>
    <d v="2017-05-02T00:00:00"/>
    <n v="120"/>
    <n v="15508"/>
    <n v="64.61666666666666"/>
    <n v="15.07722222222222"/>
    <x v="3"/>
    <n v="104000000"/>
    <n v="24.7955322265625"/>
    <x v="1"/>
    <m/>
    <n v="1"/>
    <m/>
    <n v="1"/>
    <m/>
  </r>
  <r>
    <s v="ULFFK642"/>
    <d v="2000-11-08T00:00:00"/>
    <x v="2"/>
    <x v="2"/>
    <d v="2017-04-18T00:00:00"/>
    <n v="120"/>
    <n v="9744"/>
    <n v="40.6"/>
    <n v="9.4733333333333327"/>
    <x v="3"/>
    <n v="84000000"/>
    <n v="20.02716064453125"/>
    <x v="1"/>
    <m/>
    <m/>
    <m/>
    <m/>
    <m/>
  </r>
  <r>
    <s v="DSHQH303"/>
    <d v="2000-11-09T00:00:00"/>
    <x v="0"/>
    <x v="0"/>
    <d v="2019-07-04T00:00:00"/>
    <n v="120"/>
    <n v="103096"/>
    <n v="429.56666666666666"/>
    <n v="100.23222222222222"/>
    <x v="0"/>
    <n v="124000000"/>
    <n v="29.56390380859375"/>
    <x v="1"/>
    <m/>
    <m/>
    <m/>
    <m/>
    <m/>
  </r>
  <r>
    <s v="SIFQR280"/>
    <d v="2000-11-10T00:00:00"/>
    <x v="2"/>
    <x v="2"/>
    <d v="2021-03-16T00:00:00"/>
    <n v="120"/>
    <n v="19420"/>
    <n v="80.916666666666671"/>
    <n v="18.880555555555556"/>
    <x v="3"/>
    <n v="132000000"/>
    <n v="31.47125244140625"/>
    <x v="3"/>
    <m/>
    <m/>
    <m/>
    <m/>
    <m/>
  </r>
  <r>
    <s v="QZTMS464"/>
    <d v="2000-11-11T00:00:00"/>
    <x v="2"/>
    <x v="2"/>
    <d v="2022-01-24T00:00:00"/>
    <n v="97"/>
    <n v="29100"/>
    <n v="150"/>
    <n v="35"/>
    <x v="4"/>
    <n v="100233333"/>
    <n v="29.563903710276811"/>
    <x v="1"/>
    <m/>
    <n v="1"/>
    <m/>
    <m/>
    <m/>
  </r>
  <r>
    <s v="RJTFE152"/>
    <d v="2000-11-12T00:00:00"/>
    <x v="2"/>
    <x v="2"/>
    <d v="2020-05-12T00:00:00"/>
    <n v="120"/>
    <n v="31020"/>
    <n v="129.25"/>
    <n v="30.158333333333335"/>
    <x v="3"/>
    <n v="124000000"/>
    <n v="29.56390380859375"/>
    <x v="1"/>
    <n v="1"/>
    <m/>
    <m/>
    <m/>
    <n v="1"/>
  </r>
  <r>
    <s v="WVNYO346"/>
    <d v="2000-11-14T00:00:00"/>
    <x v="2"/>
    <x v="2"/>
    <d v="2018-07-23T00:00:00"/>
    <n v="120"/>
    <n v="28780"/>
    <n v="119.91666666666667"/>
    <n v="27.980555555555554"/>
    <x v="3"/>
    <n v="132000000"/>
    <n v="31.47125244140625"/>
    <x v="3"/>
    <m/>
    <m/>
    <n v="1"/>
    <m/>
    <m/>
  </r>
  <r>
    <s v="IUITK321"/>
    <d v="2000-11-16T00:00:00"/>
    <x v="1"/>
    <x v="1"/>
    <d v="2019-01-08T00:00:00"/>
    <n v="120"/>
    <n v="70660"/>
    <n v="294.41666666666669"/>
    <n v="68.697222222222223"/>
    <x v="2"/>
    <n v="100000000"/>
    <n v="23.84185791015625"/>
    <x v="1"/>
    <m/>
    <m/>
    <m/>
    <m/>
    <m/>
  </r>
  <r>
    <s v="WWGDQ377"/>
    <d v="2000-11-16T00:00:00"/>
    <x v="1"/>
    <x v="1"/>
    <d v="2020-08-27T00:00:00"/>
    <n v="120"/>
    <n v="28956"/>
    <n v="120.64999999999999"/>
    <n v="28.151666666666664"/>
    <x v="3"/>
    <n v="8000000"/>
    <n v="1.9073486328125002"/>
    <x v="2"/>
    <m/>
    <m/>
    <m/>
    <m/>
    <m/>
  </r>
  <r>
    <s v="MONYQ657"/>
    <d v="2000-11-20T00:00:00"/>
    <x v="1"/>
    <x v="1"/>
    <d v="2021-07-26T00:00:00"/>
    <n v="120"/>
    <n v="73604"/>
    <n v="306.68333333333334"/>
    <n v="71.559444444444438"/>
    <x v="2"/>
    <n v="64000000"/>
    <n v="15.258789062500002"/>
    <x v="0"/>
    <m/>
    <n v="1"/>
    <m/>
    <m/>
    <m/>
  </r>
  <r>
    <s v="TFIZP919"/>
    <d v="2000-11-20T00:00:00"/>
    <x v="2"/>
    <x v="2"/>
    <d v="2019-03-06T00:00:00"/>
    <n v="120"/>
    <n v="20140"/>
    <n v="83.916666666666671"/>
    <n v="19.580555555555556"/>
    <x v="3"/>
    <n v="160000000"/>
    <n v="38.14697265625"/>
    <x v="3"/>
    <m/>
    <m/>
    <n v="1"/>
    <m/>
    <m/>
  </r>
  <r>
    <s v="TSUAC691"/>
    <d v="2000-11-23T00:00:00"/>
    <x v="2"/>
    <x v="2"/>
    <d v="2017-11-27T00:00:00"/>
    <n v="120"/>
    <n v="15020"/>
    <n v="62.583333333333336"/>
    <n v="14.602777777777778"/>
    <x v="3"/>
    <n v="152000000"/>
    <n v="36.2396240234375"/>
    <x v="3"/>
    <m/>
    <m/>
    <m/>
    <m/>
    <m/>
  </r>
  <r>
    <s v="AJVWS553"/>
    <d v="2000-11-25T00:00:00"/>
    <x v="4"/>
    <x v="4"/>
    <d v="2018-04-29T00:00:00"/>
    <n v="120"/>
    <n v="113052"/>
    <n v="471.05"/>
    <n v="109.91166666666666"/>
    <x v="0"/>
    <n v="72000000"/>
    <n v="17.1661376953125"/>
    <x v="0"/>
    <m/>
    <m/>
    <m/>
    <m/>
    <n v="1"/>
  </r>
  <r>
    <s v="YNTYZ363"/>
    <d v="2000-12-02T00:00:00"/>
    <x v="3"/>
    <x v="3"/>
    <d v="2021-12-09T00:00:00"/>
    <n v="120"/>
    <n v="8828"/>
    <n v="36.783333333333331"/>
    <n v="8.5827777777777783"/>
    <x v="3"/>
    <n v="32000000"/>
    <n v="7.6293945312500009"/>
    <x v="2"/>
    <m/>
    <m/>
    <n v="1"/>
    <n v="1"/>
    <m/>
  </r>
  <r>
    <s v="JGWUF955"/>
    <d v="2000-12-02T00:00:00"/>
    <x v="1"/>
    <x v="1"/>
    <d v="2021-03-20T00:00:00"/>
    <n v="120"/>
    <n v="21565"/>
    <n v="89.854166666666671"/>
    <n v="20.965972222222224"/>
    <x v="3"/>
    <n v="12000000"/>
    <n v="2.86102294921875"/>
    <x v="2"/>
    <m/>
    <m/>
    <m/>
    <m/>
    <m/>
  </r>
  <r>
    <s v="PADSF860"/>
    <d v="2000-12-03T00:00:00"/>
    <x v="2"/>
    <x v="2"/>
    <d v="2019-03-23T00:00:00"/>
    <n v="120"/>
    <n v="452"/>
    <n v="1.8833333333333333"/>
    <n v="0.43944444444444447"/>
    <x v="3"/>
    <n v="148000000"/>
    <n v="35.28594970703125"/>
    <x v="3"/>
    <n v="1"/>
    <m/>
    <m/>
    <m/>
    <n v="1"/>
  </r>
  <r>
    <s v="XBVBH959"/>
    <d v="2000-12-12T00:00:00"/>
    <x v="2"/>
    <x v="2"/>
    <d v="2018-07-12T00:00:00"/>
    <n v="120"/>
    <n v="29092"/>
    <n v="121.21666666666667"/>
    <n v="28.283888888888889"/>
    <x v="3"/>
    <n v="128000000"/>
    <n v="30.517578125000004"/>
    <x v="3"/>
    <m/>
    <n v="1"/>
    <m/>
    <n v="1"/>
    <m/>
  </r>
  <r>
    <s v="WKEWE932"/>
    <d v="2000-12-15T00:00:00"/>
    <x v="2"/>
    <x v="2"/>
    <d v="2022-04-04T00:00:00"/>
    <n v="27"/>
    <n v="454"/>
    <n v="8.4074074074074066"/>
    <n v="1.9617283950617281"/>
    <x v="3"/>
    <n v="16200000"/>
    <n v="17.1661376953125"/>
    <x v="0"/>
    <m/>
    <n v="1"/>
    <m/>
    <m/>
    <m/>
  </r>
  <r>
    <s v="EALJO658"/>
    <d v="2000-12-19T00:00:00"/>
    <x v="0"/>
    <x v="0"/>
    <d v="2021-11-09T00:00:00"/>
    <n v="120"/>
    <n v="94408"/>
    <n v="393.36666666666667"/>
    <n v="91.785555555555561"/>
    <x v="0"/>
    <n v="48000000"/>
    <n v="11.444091796875"/>
    <x v="0"/>
    <n v="1"/>
    <m/>
    <m/>
    <m/>
    <n v="1"/>
  </r>
  <r>
    <s v="OJRBO291"/>
    <d v="2000-12-19T00:00:00"/>
    <x v="2"/>
    <x v="2"/>
    <d v="2018-06-17T00:00:00"/>
    <n v="120"/>
    <n v="34320"/>
    <n v="143"/>
    <n v="33.366666666666667"/>
    <x v="3"/>
    <n v="140000000"/>
    <n v="33.37860107421875"/>
    <x v="3"/>
    <m/>
    <m/>
    <m/>
    <m/>
    <m/>
  </r>
  <r>
    <s v="EKYZE441"/>
    <d v="2000-12-21T00:00:00"/>
    <x v="0"/>
    <x v="0"/>
    <d v="2022-03-29T00:00:00"/>
    <n v="33"/>
    <n v="28852"/>
    <n v="437.15151515151513"/>
    <n v="102.0020202020202"/>
    <x v="0"/>
    <n v="28600000"/>
    <n v="24.7955322265625"/>
    <x v="1"/>
    <m/>
    <m/>
    <m/>
    <m/>
    <m/>
  </r>
  <r>
    <s v="LKDZU416"/>
    <d v="2001-01-01T00:00:00"/>
    <x v="1"/>
    <x v="1"/>
    <d v="2021-12-29T00:00:00"/>
    <n v="120"/>
    <n v="57688"/>
    <n v="240.36666666666667"/>
    <n v="56.085555555555558"/>
    <x v="4"/>
    <n v="68000000"/>
    <n v="16.21246337890625"/>
    <x v="0"/>
    <m/>
    <m/>
    <m/>
    <m/>
    <n v="1"/>
  </r>
  <r>
    <s v="FURDL120"/>
    <d v="2001-01-01T00:00:00"/>
    <x v="0"/>
    <x v="0"/>
    <d v="2021-01-03T00:00:00"/>
    <n v="120"/>
    <n v="46425"/>
    <n v="193.4375"/>
    <n v="45.135416666666671"/>
    <x v="4"/>
    <n v="104000000"/>
    <n v="24.7955322265625"/>
    <x v="1"/>
    <m/>
    <m/>
    <m/>
    <m/>
    <m/>
  </r>
  <r>
    <s v="GQOUL736"/>
    <d v="2001-01-02T00:00:00"/>
    <x v="0"/>
    <x v="0"/>
    <d v="2021-08-12T00:00:00"/>
    <n v="120"/>
    <n v="67408"/>
    <n v="280.86666666666667"/>
    <n v="65.535555555555561"/>
    <x v="2"/>
    <n v="104000000"/>
    <n v="24.7955322265625"/>
    <x v="1"/>
    <m/>
    <m/>
    <m/>
    <m/>
    <m/>
  </r>
  <r>
    <s v="ZUXCO869"/>
    <d v="2001-01-03T00:00:00"/>
    <x v="2"/>
    <x v="2"/>
    <d v="2018-12-20T00:00:00"/>
    <n v="120"/>
    <n v="26168"/>
    <n v="109.03333333333333"/>
    <n v="25.441111111111113"/>
    <x v="3"/>
    <n v="104000000"/>
    <n v="24.7955322265625"/>
    <x v="1"/>
    <m/>
    <m/>
    <m/>
    <m/>
    <n v="1"/>
  </r>
  <r>
    <s v="QEWKW893"/>
    <d v="2001-01-08T00:00:00"/>
    <x v="1"/>
    <x v="1"/>
    <d v="2017-11-03T00:00:00"/>
    <n v="120"/>
    <n v="61924"/>
    <n v="258.01666666666665"/>
    <n v="60.203888888888883"/>
    <x v="2"/>
    <n v="100000000"/>
    <n v="23.84185791015625"/>
    <x v="1"/>
    <m/>
    <m/>
    <m/>
    <n v="1"/>
    <m/>
  </r>
  <r>
    <s v="PLAEZ810"/>
    <d v="2001-01-09T00:00:00"/>
    <x v="1"/>
    <x v="1"/>
    <d v="2020-08-27T00:00:00"/>
    <n v="120"/>
    <n v="89740"/>
    <n v="373.91666666666669"/>
    <n v="87.247222222222234"/>
    <x v="2"/>
    <n v="104000000"/>
    <n v="24.7955322265625"/>
    <x v="1"/>
    <m/>
    <m/>
    <m/>
    <m/>
    <n v="1"/>
  </r>
  <r>
    <s v="CIVXB799"/>
    <d v="2001-01-10T00:00:00"/>
    <x v="0"/>
    <x v="0"/>
    <d v="2020-03-24T00:00:00"/>
    <n v="120"/>
    <n v="117968"/>
    <n v="491.5333333333333"/>
    <n v="114.69111111111111"/>
    <x v="0"/>
    <n v="120000000"/>
    <n v="28.6102294921875"/>
    <x v="1"/>
    <m/>
    <m/>
    <m/>
    <m/>
    <m/>
  </r>
  <r>
    <s v="DSOPO369"/>
    <d v="2001-01-16T00:00:00"/>
    <x v="0"/>
    <x v="0"/>
    <d v="2020-06-06T00:00:00"/>
    <n v="120"/>
    <n v="19696"/>
    <n v="82.066666666666663"/>
    <n v="19.148888888888887"/>
    <x v="3"/>
    <n v="60000000"/>
    <n v="14.30511474609375"/>
    <x v="0"/>
    <m/>
    <m/>
    <m/>
    <m/>
    <m/>
  </r>
  <r>
    <s v="TQCDD249"/>
    <d v="2001-01-16T00:00:00"/>
    <x v="2"/>
    <x v="2"/>
    <d v="2018-10-14T00:00:00"/>
    <n v="120"/>
    <n v="988"/>
    <n v="4.1166666666666663"/>
    <n v="0.9605555555555555"/>
    <x v="3"/>
    <n v="160000000"/>
    <n v="38.14697265625"/>
    <x v="3"/>
    <n v="1"/>
    <m/>
    <m/>
    <m/>
    <m/>
  </r>
  <r>
    <s v="ZRSXY237"/>
    <d v="2001-01-19T00:00:00"/>
    <x v="2"/>
    <x v="2"/>
    <d v="2018-11-16T00:00:00"/>
    <n v="120"/>
    <n v="8748"/>
    <n v="36.450000000000003"/>
    <n v="8.5050000000000008"/>
    <x v="3"/>
    <n v="112000000"/>
    <n v="26.702880859375"/>
    <x v="1"/>
    <n v="1"/>
    <m/>
    <m/>
    <m/>
    <n v="1"/>
  </r>
  <r>
    <s v="IIVUR490"/>
    <d v="2001-01-29T00:00:00"/>
    <x v="2"/>
    <x v="2"/>
    <d v="2020-04-09T00:00:00"/>
    <n v="120"/>
    <n v="11208"/>
    <n v="46.7"/>
    <n v="10.896666666666668"/>
    <x v="3"/>
    <n v="140000000"/>
    <n v="33.37860107421875"/>
    <x v="3"/>
    <m/>
    <n v="1"/>
    <m/>
    <m/>
    <m/>
  </r>
  <r>
    <s v="NHWLT352"/>
    <d v="2001-01-30T00:00:00"/>
    <x v="1"/>
    <x v="1"/>
    <d v="2020-12-17T00:00:00"/>
    <n v="120"/>
    <n v="23740"/>
    <n v="98.916666666666671"/>
    <n v="23.080555555555556"/>
    <x v="3"/>
    <n v="52000000"/>
    <n v="12.39776611328125"/>
    <x v="0"/>
    <m/>
    <m/>
    <m/>
    <m/>
    <m/>
  </r>
  <r>
    <s v="PKUVN359"/>
    <d v="2001-01-30T00:00:00"/>
    <x v="1"/>
    <x v="1"/>
    <d v="2018-01-08T00:00:00"/>
    <n v="120"/>
    <n v="57928"/>
    <n v="241.36666666666667"/>
    <n v="56.318888888888893"/>
    <x v="4"/>
    <n v="92000000"/>
    <n v="21.93450927734375"/>
    <x v="1"/>
    <m/>
    <m/>
    <n v="1"/>
    <m/>
    <m/>
  </r>
  <r>
    <s v="UUAYL326"/>
    <d v="2001-02-09T00:00:00"/>
    <x v="2"/>
    <x v="2"/>
    <d v="2022-03-25T00:00:00"/>
    <n v="37"/>
    <n v="5720"/>
    <n v="77.297297297297291"/>
    <n v="18.036036036036034"/>
    <x v="3"/>
    <n v="49333333"/>
    <n v="38.146972398500182"/>
    <x v="3"/>
    <m/>
    <m/>
    <m/>
    <m/>
    <m/>
  </r>
  <r>
    <s v="LSCKC526"/>
    <d v="2001-02-10T00:00:00"/>
    <x v="1"/>
    <x v="1"/>
    <d v="2020-04-30T00:00:00"/>
    <n v="120"/>
    <n v="18728"/>
    <n v="78.033333333333331"/>
    <n v="18.207777777777778"/>
    <x v="3"/>
    <n v="104000000"/>
    <n v="24.7955322265625"/>
    <x v="1"/>
    <m/>
    <m/>
    <m/>
    <m/>
    <m/>
  </r>
  <r>
    <s v="ORRCS821"/>
    <d v="2001-02-11T00:00:00"/>
    <x v="1"/>
    <x v="1"/>
    <d v="2017-03-07T00:00:00"/>
    <n v="120"/>
    <n v="73380"/>
    <n v="305.75"/>
    <n v="71.341666666666669"/>
    <x v="2"/>
    <n v="100000000"/>
    <n v="23.84185791015625"/>
    <x v="1"/>
    <m/>
    <m/>
    <m/>
    <m/>
    <m/>
  </r>
  <r>
    <s v="LPEHU230"/>
    <d v="2001-02-14T00:00:00"/>
    <x v="1"/>
    <x v="1"/>
    <d v="2021-11-09T00:00:00"/>
    <n v="120"/>
    <n v="25248"/>
    <n v="105.2"/>
    <n v="24.546666666666667"/>
    <x v="3"/>
    <n v="36000000"/>
    <n v="8.58306884765625"/>
    <x v="2"/>
    <m/>
    <m/>
    <m/>
    <m/>
    <m/>
  </r>
  <r>
    <s v="DPCTC973"/>
    <d v="2001-02-15T00:00:00"/>
    <x v="0"/>
    <x v="0"/>
    <d v="2019-07-23T00:00:00"/>
    <n v="120"/>
    <n v="103408"/>
    <n v="430.86666666666667"/>
    <n v="100.53555555555556"/>
    <x v="0"/>
    <n v="124000000"/>
    <n v="29.56390380859375"/>
    <x v="1"/>
    <m/>
    <m/>
    <m/>
    <m/>
    <m/>
  </r>
  <r>
    <s v="TNBVA901"/>
    <d v="2001-02-21T00:00:00"/>
    <x v="2"/>
    <x v="2"/>
    <d v="2018-10-05T00:00:00"/>
    <n v="120"/>
    <n v="6020"/>
    <n v="25.083333333333332"/>
    <n v="5.852777777777777"/>
    <x v="3"/>
    <n v="140000000"/>
    <n v="33.37860107421875"/>
    <x v="3"/>
    <n v="1"/>
    <m/>
    <m/>
    <m/>
    <m/>
  </r>
  <r>
    <s v="BCTTM728"/>
    <d v="2001-02-23T00:00:00"/>
    <x v="4"/>
    <x v="4"/>
    <d v="2022-04-09T00:00:00"/>
    <n v="22"/>
    <n v="28549"/>
    <n v="648.84090909090912"/>
    <n v="151.39621212121213"/>
    <x v="1"/>
    <n v="32266667"/>
    <n v="41.961670355363324"/>
    <x v="4"/>
    <n v="1"/>
    <m/>
    <m/>
    <m/>
    <m/>
  </r>
  <r>
    <s v="RQECK962"/>
    <d v="2001-02-23T00:00:00"/>
    <x v="2"/>
    <x v="2"/>
    <d v="2020-06-16T00:00:00"/>
    <n v="120"/>
    <n v="8828"/>
    <n v="36.783333333333331"/>
    <n v="8.5827777777777783"/>
    <x v="3"/>
    <n v="116000000"/>
    <n v="27.65655517578125"/>
    <x v="1"/>
    <m/>
    <m/>
    <m/>
    <m/>
    <m/>
  </r>
  <r>
    <s v="FNKIZ168"/>
    <d v="2001-02-25T00:00:00"/>
    <x v="0"/>
    <x v="0"/>
    <d v="2021-02-17T00:00:00"/>
    <n v="120"/>
    <n v="105840"/>
    <n v="441"/>
    <n v="102.89999999999999"/>
    <x v="0"/>
    <n v="112000000"/>
    <n v="26.702880859375"/>
    <x v="1"/>
    <m/>
    <n v="1"/>
    <m/>
    <m/>
    <m/>
  </r>
  <r>
    <s v="SIEPE881"/>
    <d v="2001-02-26T00:00:00"/>
    <x v="2"/>
    <x v="2"/>
    <d v="2017-10-27T00:00:00"/>
    <n v="120"/>
    <n v="19548"/>
    <n v="81.45"/>
    <n v="19.005000000000003"/>
    <x v="3"/>
    <n v="88000000"/>
    <n v="20.9808349609375"/>
    <x v="1"/>
    <n v="1"/>
    <m/>
    <m/>
    <n v="1"/>
    <m/>
  </r>
  <r>
    <s v="NFCGY425"/>
    <d v="2001-02-28T00:00:00"/>
    <x v="1"/>
    <x v="1"/>
    <d v="2020-11-10T00:00:00"/>
    <n v="120"/>
    <n v="24020"/>
    <n v="100.08333333333333"/>
    <n v="23.352777777777774"/>
    <x v="3"/>
    <n v="104000000"/>
    <n v="24.7955322265625"/>
    <x v="1"/>
    <m/>
    <m/>
    <n v="1"/>
    <m/>
    <m/>
  </r>
  <r>
    <s v="XOJVY555"/>
    <d v="2001-03-06T00:00:00"/>
    <x v="3"/>
    <x v="3"/>
    <d v="2018-06-22T00:00:00"/>
    <n v="120"/>
    <n v="34308"/>
    <n v="142.94999999999999"/>
    <n v="33.354999999999997"/>
    <x v="3"/>
    <n v="4000000"/>
    <n v="0.95367431640625011"/>
    <x v="2"/>
    <m/>
    <m/>
    <m/>
    <m/>
    <m/>
  </r>
  <r>
    <s v="JHGZK471"/>
    <d v="2001-03-09T00:00:00"/>
    <x v="2"/>
    <x v="2"/>
    <d v="2018-01-03T00:00:00"/>
    <n v="120"/>
    <n v="24796"/>
    <n v="103.31666666666666"/>
    <n v="24.107222222222219"/>
    <x v="3"/>
    <n v="128000000"/>
    <n v="30.517578125000004"/>
    <x v="3"/>
    <m/>
    <m/>
    <m/>
    <m/>
    <m/>
  </r>
  <r>
    <s v="SPKXM631"/>
    <d v="2001-03-12T00:00:00"/>
    <x v="2"/>
    <x v="2"/>
    <d v="2020-06-26T00:00:00"/>
    <n v="120"/>
    <n v="9232"/>
    <n v="38.466666666666669"/>
    <n v="8.9755555555555571"/>
    <x v="3"/>
    <n v="148000000"/>
    <n v="35.28594970703125"/>
    <x v="3"/>
    <m/>
    <m/>
    <m/>
    <m/>
    <m/>
  </r>
  <r>
    <s v="EILJB603"/>
    <d v="2001-03-13T00:00:00"/>
    <x v="0"/>
    <x v="0"/>
    <d v="2017-02-02T00:00:00"/>
    <n v="120"/>
    <n v="53560"/>
    <n v="223.16666666666666"/>
    <n v="52.072222222222216"/>
    <x v="4"/>
    <n v="100000000"/>
    <n v="23.84185791015625"/>
    <x v="1"/>
    <m/>
    <m/>
    <m/>
    <m/>
    <m/>
  </r>
  <r>
    <s v="BSZYJ139"/>
    <d v="2001-03-14T00:00:00"/>
    <x v="0"/>
    <x v="0"/>
    <d v="2020-05-28T00:00:00"/>
    <n v="120"/>
    <n v="88568"/>
    <n v="369.03333333333336"/>
    <n v="86.107777777777784"/>
    <x v="2"/>
    <n v="44000000"/>
    <n v="10.49041748046875"/>
    <x v="0"/>
    <m/>
    <m/>
    <m/>
    <m/>
    <m/>
  </r>
  <r>
    <s v="JHYJH196"/>
    <d v="2001-03-15T00:00:00"/>
    <x v="2"/>
    <x v="2"/>
    <d v="2021-09-06T00:00:00"/>
    <n v="120"/>
    <n v="24640"/>
    <n v="102.66666666666667"/>
    <n v="23.955555555555556"/>
    <x v="3"/>
    <n v="68000000"/>
    <n v="16.21246337890625"/>
    <x v="0"/>
    <m/>
    <m/>
    <m/>
    <m/>
    <m/>
  </r>
  <r>
    <s v="LDCGO516"/>
    <d v="2001-03-20T00:00:00"/>
    <x v="1"/>
    <x v="1"/>
    <d v="2019-06-28T00:00:00"/>
    <n v="120"/>
    <n v="15044"/>
    <n v="62.683333333333323"/>
    <n v="14.62611111111111"/>
    <x v="3"/>
    <n v="96000000"/>
    <n v="22.88818359375"/>
    <x v="1"/>
    <n v="1"/>
    <m/>
    <m/>
    <m/>
    <n v="1"/>
  </r>
  <r>
    <s v="QGZOT453"/>
    <d v="2001-03-22T00:00:00"/>
    <x v="2"/>
    <x v="2"/>
    <d v="2018-03-21T00:00:00"/>
    <n v="120"/>
    <n v="22308"/>
    <n v="92.95"/>
    <n v="21.688333333333336"/>
    <x v="3"/>
    <n v="152000000"/>
    <n v="36.2396240234375"/>
    <x v="3"/>
    <m/>
    <m/>
    <m/>
    <m/>
    <m/>
  </r>
  <r>
    <s v="FLKDL727"/>
    <d v="2001-03-24T00:00:00"/>
    <x v="0"/>
    <x v="0"/>
    <d v="2020-07-23T00:00:00"/>
    <n v="120"/>
    <n v="35428"/>
    <n v="147.61666666666667"/>
    <n v="34.443888888888893"/>
    <x v="3"/>
    <n v="116000000"/>
    <n v="27.65655517578125"/>
    <x v="1"/>
    <m/>
    <m/>
    <m/>
    <m/>
    <m/>
  </r>
  <r>
    <s v="HLWVM236"/>
    <d v="2001-03-28T00:00:00"/>
    <x v="2"/>
    <x v="2"/>
    <d v="2021-12-30T00:00:00"/>
    <n v="120"/>
    <n v="35400"/>
    <n v="147.5"/>
    <n v="34.416666666666671"/>
    <x v="3"/>
    <n v="160000000"/>
    <n v="38.14697265625"/>
    <x v="3"/>
    <n v="1"/>
    <m/>
    <m/>
    <m/>
    <m/>
  </r>
  <r>
    <s v="AVTFX703"/>
    <d v="2001-03-30T00:00:00"/>
    <x v="4"/>
    <x v="4"/>
    <d v="2020-12-29T00:00:00"/>
    <n v="120"/>
    <n v="147000"/>
    <n v="612.5"/>
    <n v="142.91666666666669"/>
    <x v="1"/>
    <n v="44000000"/>
    <n v="10.49041748046875"/>
    <x v="0"/>
    <m/>
    <m/>
    <m/>
    <m/>
    <m/>
  </r>
  <r>
    <s v="MHFDS221"/>
    <d v="2001-03-31T00:00:00"/>
    <x v="1"/>
    <x v="1"/>
    <d v="2017-01-12T00:00:00"/>
    <n v="120"/>
    <n v="47460"/>
    <n v="197.75"/>
    <n v="46.141666666666666"/>
    <x v="4"/>
    <n v="72000000"/>
    <n v="17.1661376953125"/>
    <x v="0"/>
    <m/>
    <m/>
    <m/>
    <m/>
    <m/>
  </r>
  <r>
    <s v="ZQRGK689"/>
    <d v="2001-03-31T00:00:00"/>
    <x v="2"/>
    <x v="2"/>
    <d v="2018-09-05T00:00:00"/>
    <n v="120"/>
    <n v="3388"/>
    <n v="14.116666666666667"/>
    <n v="3.2938888888888891"/>
    <x v="3"/>
    <n v="160000000"/>
    <n v="38.14697265625"/>
    <x v="3"/>
    <m/>
    <m/>
    <m/>
    <m/>
    <m/>
  </r>
  <r>
    <s v="EONFL103"/>
    <d v="2001-04-01T00:00:00"/>
    <x v="0"/>
    <x v="0"/>
    <d v="2019-08-21T00:00:00"/>
    <n v="120"/>
    <n v="95528"/>
    <n v="398.03333333333336"/>
    <n v="92.87444444444445"/>
    <x v="0"/>
    <n v="124000000"/>
    <n v="29.56390380859375"/>
    <x v="1"/>
    <m/>
    <m/>
    <m/>
    <m/>
    <m/>
  </r>
  <r>
    <s v="QYUVU090"/>
    <d v="2001-04-02T00:00:00"/>
    <x v="2"/>
    <x v="2"/>
    <d v="2020-07-25T00:00:00"/>
    <n v="120"/>
    <n v="160"/>
    <n v="0.66666666666666663"/>
    <n v="0.15555555555555553"/>
    <x v="3"/>
    <n v="124000000"/>
    <n v="29.56390380859375"/>
    <x v="1"/>
    <m/>
    <m/>
    <m/>
    <m/>
    <m/>
  </r>
  <r>
    <s v="ZXTEB808"/>
    <d v="2001-04-05T00:00:00"/>
    <x v="2"/>
    <x v="2"/>
    <d v="2018-05-20T00:00:00"/>
    <n v="120"/>
    <n v="12896"/>
    <n v="53.733333333333334"/>
    <n v="12.537777777777778"/>
    <x v="3"/>
    <n v="108000000"/>
    <n v="25.74920654296875"/>
    <x v="1"/>
    <m/>
    <m/>
    <m/>
    <m/>
    <m/>
  </r>
  <r>
    <s v="QZWWV627"/>
    <d v="2001-04-07T00:00:00"/>
    <x v="2"/>
    <x v="2"/>
    <d v="2020-12-02T00:00:00"/>
    <n v="120"/>
    <n v="33520"/>
    <n v="139.66666666666666"/>
    <n v="32.588888888888889"/>
    <x v="3"/>
    <n v="52000000"/>
    <n v="12.39776611328125"/>
    <x v="0"/>
    <m/>
    <m/>
    <m/>
    <m/>
    <m/>
  </r>
  <r>
    <s v="OOBLV398"/>
    <d v="2001-04-11T00:00:00"/>
    <x v="1"/>
    <x v="1"/>
    <d v="2022-02-22T00:00:00"/>
    <n v="68"/>
    <n v="54400"/>
    <n v="399.99999999999994"/>
    <n v="93.333333333333329"/>
    <x v="0"/>
    <n v="4533333"/>
    <n v="1.9073484925662771"/>
    <x v="2"/>
    <m/>
    <m/>
    <m/>
    <m/>
    <m/>
  </r>
  <r>
    <s v="HYHUB634"/>
    <d v="2001-04-13T00:00:00"/>
    <x v="2"/>
    <x v="2"/>
    <d v="2022-02-08T00:00:00"/>
    <n v="82"/>
    <n v="24600"/>
    <n v="150"/>
    <n v="35"/>
    <x v="4"/>
    <n v="103866667"/>
    <n v="36.239624139739242"/>
    <x v="3"/>
    <n v="1"/>
    <m/>
    <m/>
    <m/>
    <m/>
  </r>
  <r>
    <s v="LHOZW943"/>
    <d v="2001-04-13T00:00:00"/>
    <x v="1"/>
    <x v="1"/>
    <d v="2017-05-29T00:00:00"/>
    <n v="120"/>
    <n v="80484"/>
    <n v="335.35"/>
    <n v="78.248333333333335"/>
    <x v="2"/>
    <n v="88000000"/>
    <n v="20.9808349609375"/>
    <x v="1"/>
    <m/>
    <m/>
    <m/>
    <m/>
    <m/>
  </r>
  <r>
    <s v="QGVYI659"/>
    <d v="2001-04-13T00:00:00"/>
    <x v="1"/>
    <x v="1"/>
    <d v="2020-02-07T00:00:00"/>
    <n v="120"/>
    <n v="84040"/>
    <n v="350.16666666666669"/>
    <n v="81.705555555555563"/>
    <x v="2"/>
    <n v="56000000"/>
    <n v="13.3514404296875"/>
    <x v="0"/>
    <m/>
    <m/>
    <m/>
    <m/>
    <m/>
  </r>
  <r>
    <s v="XNRIX567"/>
    <d v="2001-04-18T00:00:00"/>
    <x v="3"/>
    <x v="3"/>
    <d v="2017-03-10T00:00:00"/>
    <n v="120"/>
    <n v="24408"/>
    <n v="101.7"/>
    <n v="23.73"/>
    <x v="3"/>
    <n v="8000000"/>
    <n v="1.9073486328125002"/>
    <x v="2"/>
    <m/>
    <m/>
    <m/>
    <n v="1"/>
    <m/>
  </r>
  <r>
    <s v="SYQWR833"/>
    <d v="2001-04-22T00:00:00"/>
    <x v="2"/>
    <x v="2"/>
    <d v="2018-07-20T00:00:00"/>
    <n v="120"/>
    <n v="24184"/>
    <n v="100.76666666666667"/>
    <n v="23.512222222222224"/>
    <x v="3"/>
    <n v="156000000"/>
    <n v="37.19329833984375"/>
    <x v="3"/>
    <m/>
    <m/>
    <m/>
    <m/>
    <m/>
  </r>
  <r>
    <s v="EFXUF094"/>
    <d v="2001-04-28T00:00:00"/>
    <x v="0"/>
    <x v="0"/>
    <d v="2022-02-05T00:00:00"/>
    <n v="85"/>
    <n v="9813"/>
    <n v="57.723529411764709"/>
    <n v="13.468823529411766"/>
    <x v="3"/>
    <n v="79333333"/>
    <n v="26.702880747178021"/>
    <x v="1"/>
    <m/>
    <m/>
    <m/>
    <m/>
    <n v="1"/>
  </r>
  <r>
    <s v="HYLPU031"/>
    <d v="2001-04-29T00:00:00"/>
    <x v="2"/>
    <x v="2"/>
    <d v="2022-04-25T00:00:00"/>
    <n v="6"/>
    <n v="1243"/>
    <n v="103.58333333333333"/>
    <n v="24.169444444444444"/>
    <x v="3"/>
    <n v="7600000"/>
    <n v="36.2396240234375"/>
    <x v="3"/>
    <m/>
    <m/>
    <m/>
    <m/>
    <m/>
  </r>
  <r>
    <s v="DISLO682"/>
    <d v="2001-05-01T00:00:00"/>
    <x v="0"/>
    <x v="0"/>
    <d v="2019-11-21T00:00:00"/>
    <n v="120"/>
    <n v="83072"/>
    <n v="346.13333333333333"/>
    <n v="80.76444444444445"/>
    <x v="2"/>
    <n v="112000000"/>
    <n v="26.702880859375"/>
    <x v="1"/>
    <m/>
    <m/>
    <m/>
    <m/>
    <m/>
  </r>
  <r>
    <s v="GTJHZ328"/>
    <d v="2001-05-01T00:00:00"/>
    <x v="2"/>
    <x v="2"/>
    <d v="2018-10-01T00:00:00"/>
    <n v="120"/>
    <n v="21564"/>
    <n v="89.85"/>
    <n v="20.964999999999996"/>
    <x v="3"/>
    <n v="148000000"/>
    <n v="35.28594970703125"/>
    <x v="3"/>
    <m/>
    <m/>
    <m/>
    <m/>
    <m/>
  </r>
  <r>
    <s v="NNMJZ088"/>
    <d v="2001-05-04T00:00:00"/>
    <x v="1"/>
    <x v="1"/>
    <d v="2021-08-04T00:00:00"/>
    <n v="120"/>
    <n v="84112"/>
    <n v="350.46666666666664"/>
    <n v="81.775555555555542"/>
    <x v="2"/>
    <n v="8000000"/>
    <n v="1.9073486328125002"/>
    <x v="2"/>
    <m/>
    <n v="1"/>
    <m/>
    <m/>
    <m/>
  </r>
  <r>
    <s v="RLSYF704"/>
    <d v="2001-05-08T00:00:00"/>
    <x v="2"/>
    <x v="2"/>
    <d v="2020-07-27T00:00:00"/>
    <n v="120"/>
    <n v="22740"/>
    <n v="94.75"/>
    <n v="22.108333333333334"/>
    <x v="3"/>
    <n v="44000000"/>
    <n v="10.49041748046875"/>
    <x v="0"/>
    <n v="1"/>
    <m/>
    <m/>
    <m/>
    <m/>
  </r>
  <r>
    <s v="XEPGL257"/>
    <d v="2001-05-08T00:00:00"/>
    <x v="2"/>
    <x v="2"/>
    <d v="2019-04-08T00:00:00"/>
    <n v="120"/>
    <n v="23132"/>
    <n v="96.38333333333334"/>
    <n v="22.489444444444448"/>
    <x v="3"/>
    <n v="136000000"/>
    <n v="32.4249267578125"/>
    <x v="3"/>
    <m/>
    <m/>
    <m/>
    <m/>
    <m/>
  </r>
  <r>
    <s v="ZPXYR466"/>
    <d v="2001-05-12T00:00:00"/>
    <x v="2"/>
    <x v="2"/>
    <d v="2021-11-11T00:00:00"/>
    <n v="120"/>
    <n v="33716"/>
    <n v="140.48333333333332"/>
    <n v="32.779444444444437"/>
    <x v="3"/>
    <n v="120000000"/>
    <n v="28.6102294921875"/>
    <x v="1"/>
    <m/>
    <m/>
    <m/>
    <m/>
    <m/>
  </r>
  <r>
    <s v="JUYSG925"/>
    <d v="2001-05-15T00:00:00"/>
    <x v="1"/>
    <x v="1"/>
    <d v="2020-09-12T00:00:00"/>
    <n v="120"/>
    <n v="5048"/>
    <n v="21.033333333333335"/>
    <n v="4.9077777777777776"/>
    <x v="3"/>
    <n v="84000000"/>
    <n v="20.02716064453125"/>
    <x v="1"/>
    <m/>
    <m/>
    <m/>
    <n v="1"/>
    <m/>
  </r>
  <r>
    <s v="BMGLA260"/>
    <d v="2001-05-16T00:00:00"/>
    <x v="0"/>
    <x v="0"/>
    <d v="2021-09-08T00:00:00"/>
    <n v="120"/>
    <n v="74232"/>
    <n v="309.3"/>
    <n v="72.17"/>
    <x v="2"/>
    <n v="28000000"/>
    <n v="6.67572021484375"/>
    <x v="2"/>
    <m/>
    <n v="1"/>
    <n v="1"/>
    <m/>
    <m/>
  </r>
  <r>
    <s v="XAXRG771"/>
    <d v="2001-05-16T00:00:00"/>
    <x v="2"/>
    <x v="2"/>
    <d v="2020-06-18T00:00:00"/>
    <n v="120"/>
    <n v="27340"/>
    <n v="113.91666666666667"/>
    <n v="26.580555555555556"/>
    <x v="3"/>
    <n v="156000000"/>
    <n v="37.19329833984375"/>
    <x v="3"/>
    <m/>
    <m/>
    <m/>
    <m/>
    <m/>
  </r>
  <r>
    <s v="EYTEC329"/>
    <d v="2001-05-17T00:00:00"/>
    <x v="0"/>
    <x v="0"/>
    <d v="2020-10-23T00:00:00"/>
    <n v="120"/>
    <n v="40960"/>
    <n v="170.66666666666666"/>
    <n v="39.822222222222216"/>
    <x v="4"/>
    <n v="136000000"/>
    <n v="32.4249267578125"/>
    <x v="3"/>
    <n v="1"/>
    <m/>
    <m/>
    <m/>
    <m/>
  </r>
  <r>
    <s v="YOYKY514"/>
    <d v="2001-05-17T00:00:00"/>
    <x v="3"/>
    <x v="3"/>
    <d v="2019-05-23T00:00:00"/>
    <n v="120"/>
    <n v="34636"/>
    <n v="144.31666666666666"/>
    <n v="33.673888888888889"/>
    <x v="3"/>
    <n v="16000000"/>
    <n v="3.8146972656250004"/>
    <x v="2"/>
    <m/>
    <m/>
    <m/>
    <m/>
    <m/>
  </r>
  <r>
    <s v="MRUSL435"/>
    <d v="2001-05-20T00:00:00"/>
    <x v="1"/>
    <x v="1"/>
    <d v="2021-09-13T00:00:00"/>
    <n v="120"/>
    <n v="60972"/>
    <n v="254.05"/>
    <n v="59.278333333333336"/>
    <x v="4"/>
    <n v="72000000"/>
    <n v="17.1661376953125"/>
    <x v="0"/>
    <n v="1"/>
    <m/>
    <n v="1"/>
    <m/>
    <m/>
  </r>
  <r>
    <s v="RVPJA891"/>
    <d v="2001-05-29T00:00:00"/>
    <x v="2"/>
    <x v="2"/>
    <d v="2018-08-04T00:00:00"/>
    <n v="120"/>
    <n v="12228"/>
    <n v="50.95"/>
    <n v="11.888333333333334"/>
    <x v="3"/>
    <n v="136000000"/>
    <n v="32.4249267578125"/>
    <x v="3"/>
    <m/>
    <m/>
    <m/>
    <m/>
    <m/>
  </r>
  <r>
    <s v="GNPXL798"/>
    <d v="2001-06-07T00:00:00"/>
    <x v="0"/>
    <x v="0"/>
    <d v="2017-08-03T00:00:00"/>
    <n v="120"/>
    <n v="75644"/>
    <n v="315.18333333333334"/>
    <n v="73.542777777777786"/>
    <x v="2"/>
    <n v="116000000"/>
    <n v="27.65655517578125"/>
    <x v="1"/>
    <m/>
    <m/>
    <m/>
    <m/>
    <m/>
  </r>
  <r>
    <s v="JETUP671"/>
    <d v="2001-06-13T00:00:00"/>
    <x v="2"/>
    <x v="2"/>
    <d v="2020-03-06T00:00:00"/>
    <n v="120"/>
    <n v="4772"/>
    <n v="19.883333333333333"/>
    <n v="4.6394444444444449"/>
    <x v="3"/>
    <n v="52000000"/>
    <n v="12.39776611328125"/>
    <x v="0"/>
    <m/>
    <m/>
    <m/>
    <m/>
    <m/>
  </r>
  <r>
    <s v="EUVLH642"/>
    <d v="2001-06-14T00:00:00"/>
    <x v="0"/>
    <x v="0"/>
    <d v="2019-12-07T00:00:00"/>
    <n v="120"/>
    <n v="23576"/>
    <n v="98.233333333333334"/>
    <n v="22.921111111111109"/>
    <x v="3"/>
    <n v="116000000"/>
    <n v="27.65655517578125"/>
    <x v="1"/>
    <m/>
    <m/>
    <m/>
    <m/>
    <m/>
  </r>
  <r>
    <s v="TJOQI204"/>
    <d v="2001-06-16T00:00:00"/>
    <x v="2"/>
    <x v="2"/>
    <d v="2019-11-05T00:00:00"/>
    <n v="120"/>
    <n v="15188"/>
    <n v="63.283333333333324"/>
    <n v="14.76611111111111"/>
    <x v="3"/>
    <n v="144000000"/>
    <n v="34.332275390625"/>
    <x v="3"/>
    <n v="1"/>
    <m/>
    <m/>
    <m/>
    <m/>
  </r>
  <r>
    <s v="IECWZ600"/>
    <d v="2001-06-24T00:00:00"/>
    <x v="2"/>
    <x v="2"/>
    <d v="2018-11-07T00:00:00"/>
    <n v="120"/>
    <n v="24420"/>
    <n v="101.75"/>
    <n v="23.741666666666667"/>
    <x v="3"/>
    <n v="144000000"/>
    <n v="34.332275390625"/>
    <x v="3"/>
    <m/>
    <n v="1"/>
    <m/>
    <m/>
    <m/>
  </r>
  <r>
    <s v="JMJVE294"/>
    <d v="2001-06-25T00:00:00"/>
    <x v="1"/>
    <x v="1"/>
    <d v="2019-04-02T00:00:00"/>
    <n v="120"/>
    <n v="40308"/>
    <n v="167.95"/>
    <n v="39.188333333333333"/>
    <x v="4"/>
    <n v="88000000"/>
    <n v="20.9808349609375"/>
    <x v="1"/>
    <m/>
    <m/>
    <m/>
    <m/>
    <m/>
  </r>
  <r>
    <s v="MGGIZ639"/>
    <d v="2001-06-27T00:00:00"/>
    <x v="1"/>
    <x v="1"/>
    <d v="2020-08-11T00:00:00"/>
    <n v="120"/>
    <n v="7876"/>
    <n v="32.81666666666667"/>
    <n v="7.6572222222222219"/>
    <x v="3"/>
    <n v="56000000"/>
    <n v="13.3514404296875"/>
    <x v="0"/>
    <n v="1"/>
    <m/>
    <m/>
    <m/>
    <m/>
  </r>
  <r>
    <s v="UPRZS896"/>
    <d v="2001-06-27T00:00:00"/>
    <x v="2"/>
    <x v="2"/>
    <d v="2018-12-06T00:00:00"/>
    <n v="120"/>
    <n v="22372"/>
    <n v="93.216666666666669"/>
    <n v="21.750555555555554"/>
    <x v="3"/>
    <n v="124000000"/>
    <n v="29.56390380859375"/>
    <x v="1"/>
    <m/>
    <m/>
    <m/>
    <m/>
    <m/>
  </r>
  <r>
    <s v="QXRQM793"/>
    <d v="2001-06-29T00:00:00"/>
    <x v="2"/>
    <x v="2"/>
    <d v="2020-03-10T00:00:00"/>
    <n v="120"/>
    <n v="33900"/>
    <n v="141.25"/>
    <n v="32.958333333333329"/>
    <x v="3"/>
    <n v="144000000"/>
    <n v="34.332275390625"/>
    <x v="3"/>
    <n v="1"/>
    <m/>
    <m/>
    <m/>
    <m/>
  </r>
  <r>
    <s v="YKFSZ454"/>
    <d v="2001-07-01T00:00:00"/>
    <x v="3"/>
    <x v="3"/>
    <d v="2020-04-15T00:00:00"/>
    <n v="120"/>
    <n v="22228"/>
    <n v="92.61666666666666"/>
    <n v="21.610555555555553"/>
    <x v="3"/>
    <n v="12000000"/>
    <n v="2.86102294921875"/>
    <x v="2"/>
    <m/>
    <m/>
    <m/>
    <m/>
    <m/>
  </r>
  <r>
    <s v="JJQHK326"/>
    <d v="2001-07-02T00:00:00"/>
    <x v="2"/>
    <x v="2"/>
    <d v="2020-08-07T00:00:00"/>
    <n v="120"/>
    <n v="17284"/>
    <n v="72.016666666666666"/>
    <n v="16.803888888888888"/>
    <x v="3"/>
    <n v="132000000"/>
    <n v="31.47125244140625"/>
    <x v="3"/>
    <m/>
    <m/>
    <m/>
    <m/>
    <m/>
  </r>
  <r>
    <s v="UZJBN251"/>
    <d v="2001-07-05T00:00:00"/>
    <x v="2"/>
    <x v="2"/>
    <d v="2021-01-13T00:00:00"/>
    <n v="120"/>
    <n v="11724"/>
    <n v="48.85"/>
    <n v="11.398333333333333"/>
    <x v="3"/>
    <n v="140000000"/>
    <n v="33.37860107421875"/>
    <x v="3"/>
    <m/>
    <m/>
    <m/>
    <m/>
    <m/>
  </r>
  <r>
    <s v="KJMWS217"/>
    <d v="2001-07-10T00:00:00"/>
    <x v="1"/>
    <x v="1"/>
    <d v="2021-03-02T00:00:00"/>
    <n v="120"/>
    <n v="36992"/>
    <n v="154.13333333333333"/>
    <n v="35.964444444444439"/>
    <x v="4"/>
    <n v="112000000"/>
    <n v="26.702880859375"/>
    <x v="1"/>
    <m/>
    <n v="1"/>
    <m/>
    <m/>
    <m/>
  </r>
  <r>
    <s v="TGTVI776"/>
    <d v="2001-07-12T00:00:00"/>
    <x v="2"/>
    <x v="2"/>
    <d v="2021-09-22T00:00:00"/>
    <n v="120"/>
    <n v="19948"/>
    <n v="83.11666666666666"/>
    <n v="19.393888888888888"/>
    <x v="3"/>
    <n v="144000000"/>
    <n v="34.332275390625"/>
    <x v="3"/>
    <m/>
    <m/>
    <m/>
    <m/>
    <m/>
  </r>
  <r>
    <s v="IQZXR021"/>
    <d v="2001-07-16T00:00:00"/>
    <x v="2"/>
    <x v="2"/>
    <d v="2021-06-17T00:00:00"/>
    <n v="120"/>
    <n v="20356"/>
    <n v="84.816666666666663"/>
    <n v="19.790555555555557"/>
    <x v="3"/>
    <n v="132000000"/>
    <n v="31.47125244140625"/>
    <x v="3"/>
    <m/>
    <m/>
    <m/>
    <m/>
    <m/>
  </r>
  <r>
    <s v="CDTLL528"/>
    <d v="2001-07-25T00:00:00"/>
    <x v="0"/>
    <x v="0"/>
    <d v="2022-04-14T00:00:00"/>
    <n v="17"/>
    <n v="1629"/>
    <n v="47.911764705882348"/>
    <n v="11.179411764705881"/>
    <x v="3"/>
    <n v="18700000"/>
    <n v="31.47125244140625"/>
    <x v="3"/>
    <m/>
    <m/>
    <m/>
    <m/>
    <n v="1"/>
  </r>
  <r>
    <s v="USAIZ221"/>
    <d v="2001-07-25T00:00:00"/>
    <x v="2"/>
    <x v="2"/>
    <d v="2022-03-01T00:00:00"/>
    <n v="61"/>
    <n v="9810"/>
    <n v="80.409836065573771"/>
    <n v="18.762295081967213"/>
    <x v="3"/>
    <n v="61000000"/>
    <n v="28.6102294921875"/>
    <x v="1"/>
    <m/>
    <m/>
    <m/>
    <m/>
    <m/>
  </r>
  <r>
    <s v="VKSKS700"/>
    <d v="2001-07-25T00:00:00"/>
    <x v="2"/>
    <x v="2"/>
    <d v="2020-10-03T00:00:00"/>
    <n v="120"/>
    <n v="12580"/>
    <n v="52.416666666666664"/>
    <n v="12.230555555555556"/>
    <x v="3"/>
    <n v="132000000"/>
    <n v="31.47125244140625"/>
    <x v="3"/>
    <m/>
    <m/>
    <m/>
    <n v="1"/>
    <m/>
  </r>
  <r>
    <s v="UHGGF290"/>
    <d v="2001-07-26T00:00:00"/>
    <x v="2"/>
    <x v="2"/>
    <d v="2020-05-24T00:00:00"/>
    <n v="120"/>
    <n v="5280"/>
    <n v="22"/>
    <n v="5.1333333333333329"/>
    <x v="3"/>
    <n v="152000000"/>
    <n v="36.2396240234375"/>
    <x v="3"/>
    <m/>
    <m/>
    <m/>
    <m/>
    <m/>
  </r>
  <r>
    <s v="NTULR678"/>
    <d v="2001-07-27T00:00:00"/>
    <x v="1"/>
    <x v="1"/>
    <d v="2022-03-12T00:00:00"/>
    <n v="50"/>
    <n v="22811"/>
    <n v="228.10999999999999"/>
    <n v="53.225666666666662"/>
    <x v="4"/>
    <n v="35000000"/>
    <n v="20.02716064453125"/>
    <x v="1"/>
    <m/>
    <m/>
    <n v="1"/>
    <m/>
    <m/>
  </r>
  <r>
    <s v="PFVPA459"/>
    <d v="2001-07-27T00:00:00"/>
    <x v="1"/>
    <x v="1"/>
    <d v="2018-03-19T00:00:00"/>
    <n v="120"/>
    <n v="28312"/>
    <n v="117.96666666666667"/>
    <n v="27.525555555555556"/>
    <x v="3"/>
    <n v="108000000"/>
    <n v="25.74920654296875"/>
    <x v="1"/>
    <m/>
    <m/>
    <m/>
    <m/>
    <m/>
  </r>
  <r>
    <s v="QJGMZ119"/>
    <d v="2001-07-29T00:00:00"/>
    <x v="2"/>
    <x v="2"/>
    <d v="2018-07-05T00:00:00"/>
    <n v="120"/>
    <n v="5056"/>
    <n v="21.066666666666666"/>
    <n v="4.9155555555555557"/>
    <x v="3"/>
    <n v="152000000"/>
    <n v="36.2396240234375"/>
    <x v="3"/>
    <n v="1"/>
    <m/>
    <m/>
    <m/>
    <m/>
  </r>
  <r>
    <s v="TSGHS017"/>
    <d v="2001-08-07T00:00:00"/>
    <x v="2"/>
    <x v="2"/>
    <d v="2018-09-07T00:00:00"/>
    <n v="120"/>
    <n v="32844"/>
    <n v="136.85"/>
    <n v="31.931666666666665"/>
    <x v="3"/>
    <n v="156000000"/>
    <n v="37.19329833984375"/>
    <x v="3"/>
    <m/>
    <m/>
    <m/>
    <n v="1"/>
    <m/>
  </r>
  <r>
    <s v="IURER909"/>
    <d v="2001-08-10T00:00:00"/>
    <x v="2"/>
    <x v="2"/>
    <d v="2017-07-12T00:00:00"/>
    <n v="120"/>
    <n v="22796"/>
    <n v="94.983333333333334"/>
    <n v="22.16277777777778"/>
    <x v="3"/>
    <n v="56000000"/>
    <n v="13.3514404296875"/>
    <x v="0"/>
    <m/>
    <m/>
    <m/>
    <m/>
    <m/>
  </r>
  <r>
    <s v="XFXMU819"/>
    <d v="2001-08-14T00:00:00"/>
    <x v="2"/>
    <x v="2"/>
    <d v="2017-08-25T00:00:00"/>
    <n v="120"/>
    <n v="14384"/>
    <n v="59.93333333333333"/>
    <n v="13.984444444444444"/>
    <x v="3"/>
    <n v="136000000"/>
    <n v="32.4249267578125"/>
    <x v="3"/>
    <m/>
    <m/>
    <n v="1"/>
    <m/>
    <m/>
  </r>
  <r>
    <s v="PGATX805"/>
    <d v="2001-08-15T00:00:00"/>
    <x v="1"/>
    <x v="1"/>
    <d v="2017-11-06T00:00:00"/>
    <n v="120"/>
    <n v="91736"/>
    <n v="382.23333333333335"/>
    <n v="89.187777777777782"/>
    <x v="2"/>
    <n v="116000000"/>
    <n v="27.65655517578125"/>
    <x v="1"/>
    <m/>
    <m/>
    <m/>
    <m/>
    <m/>
  </r>
  <r>
    <s v="JUEME099"/>
    <d v="2001-08-16T00:00:00"/>
    <x v="1"/>
    <x v="1"/>
    <d v="2020-12-05T00:00:00"/>
    <n v="120"/>
    <n v="45584"/>
    <n v="189.93333333333334"/>
    <n v="44.317777777777778"/>
    <x v="4"/>
    <n v="16000000"/>
    <n v="3.8146972656250004"/>
    <x v="2"/>
    <m/>
    <m/>
    <m/>
    <m/>
    <m/>
  </r>
  <r>
    <s v="BAZPL108"/>
    <d v="2001-08-17T00:00:00"/>
    <x v="4"/>
    <x v="4"/>
    <d v="2017-09-19T00:00:00"/>
    <n v="120"/>
    <n v="166580"/>
    <n v="694.08333333333337"/>
    <n v="161.95277777777778"/>
    <x v="1"/>
    <n v="8000000"/>
    <n v="1.9073486328125002"/>
    <x v="2"/>
    <m/>
    <n v="1"/>
    <m/>
    <n v="1"/>
    <m/>
  </r>
  <r>
    <s v="FVYKO550"/>
    <d v="2001-08-19T00:00:00"/>
    <x v="0"/>
    <x v="0"/>
    <d v="2021-05-29T00:00:00"/>
    <n v="120"/>
    <n v="96840"/>
    <n v="403.5"/>
    <n v="94.149999999999991"/>
    <x v="0"/>
    <n v="124000000"/>
    <n v="29.56390380859375"/>
    <x v="1"/>
    <m/>
    <m/>
    <m/>
    <m/>
    <n v="1"/>
  </r>
  <r>
    <s v="FJZIA235"/>
    <d v="2001-08-23T00:00:00"/>
    <x v="0"/>
    <x v="0"/>
    <d v="2017-09-21T00:00:00"/>
    <n v="120"/>
    <n v="69856"/>
    <n v="291.06666666666666"/>
    <n v="67.915555555555557"/>
    <x v="2"/>
    <n v="132000000"/>
    <n v="31.47125244140625"/>
    <x v="3"/>
    <m/>
    <m/>
    <m/>
    <m/>
    <m/>
  </r>
  <r>
    <s v="RBFLJ076"/>
    <d v="2001-08-23T00:00:00"/>
    <x v="2"/>
    <x v="2"/>
    <d v="2020-04-25T00:00:00"/>
    <n v="120"/>
    <n v="16768"/>
    <n v="69.86666666666666"/>
    <n v="16.30222222222222"/>
    <x v="3"/>
    <n v="128000000"/>
    <n v="30.517578125000004"/>
    <x v="3"/>
    <m/>
    <n v="1"/>
    <m/>
    <m/>
    <m/>
  </r>
  <r>
    <s v="TQYRW639"/>
    <d v="2001-08-31T00:00:00"/>
    <x v="2"/>
    <x v="2"/>
    <d v="2017-01-11T00:00:00"/>
    <n v="120"/>
    <n v="7620"/>
    <n v="31.75"/>
    <n v="7.4083333333333332"/>
    <x v="3"/>
    <n v="160000000"/>
    <n v="38.14697265625"/>
    <x v="3"/>
    <m/>
    <m/>
    <n v="1"/>
    <m/>
    <m/>
  </r>
  <r>
    <s v="LMODL804"/>
    <d v="2001-09-04T00:00:00"/>
    <x v="1"/>
    <x v="1"/>
    <d v="2021-02-06T00:00:00"/>
    <n v="120"/>
    <n v="18360"/>
    <n v="76.5"/>
    <n v="17.849999999999998"/>
    <x v="3"/>
    <n v="8000000"/>
    <n v="1.9073486328125002"/>
    <x v="2"/>
    <m/>
    <m/>
    <n v="1"/>
    <m/>
    <m/>
  </r>
  <r>
    <s v="CRZXQ148"/>
    <d v="2001-09-05T00:00:00"/>
    <x v="0"/>
    <x v="0"/>
    <d v="2019-10-07T00:00:00"/>
    <n v="120"/>
    <n v="27784"/>
    <n v="115.76666666666667"/>
    <n v="27.012222222222224"/>
    <x v="3"/>
    <n v="40000000"/>
    <n v="9.5367431640625"/>
    <x v="2"/>
    <n v="1"/>
    <m/>
    <m/>
    <m/>
    <m/>
  </r>
  <r>
    <s v="DWYUU328"/>
    <d v="2001-09-05T00:00:00"/>
    <x v="0"/>
    <x v="0"/>
    <d v="2019-05-04T00:00:00"/>
    <n v="120"/>
    <n v="76108"/>
    <n v="317.11666666666667"/>
    <n v="73.99388888888889"/>
    <x v="2"/>
    <n v="92000000"/>
    <n v="21.93450927734375"/>
    <x v="1"/>
    <n v="1"/>
    <m/>
    <m/>
    <m/>
    <m/>
  </r>
  <r>
    <s v="GCNLF751"/>
    <d v="2001-09-12T00:00:00"/>
    <x v="0"/>
    <x v="0"/>
    <d v="2021-02-28T00:00:00"/>
    <n v="120"/>
    <n v="106364"/>
    <n v="443.18333333333334"/>
    <n v="103.40944444444445"/>
    <x v="0"/>
    <n v="140000000"/>
    <n v="33.37860107421875"/>
    <x v="3"/>
    <m/>
    <m/>
    <m/>
    <m/>
    <m/>
  </r>
  <r>
    <s v="JIQBX523"/>
    <d v="2001-09-12T00:00:00"/>
    <x v="2"/>
    <x v="2"/>
    <d v="2017-08-28T00:00:00"/>
    <n v="120"/>
    <n v="22960"/>
    <n v="95.666666666666671"/>
    <n v="22.322222222222223"/>
    <x v="3"/>
    <n v="108000000"/>
    <n v="25.74920654296875"/>
    <x v="1"/>
    <m/>
    <m/>
    <m/>
    <m/>
    <m/>
  </r>
  <r>
    <s v="JOUJU466"/>
    <d v="2001-09-13T00:00:00"/>
    <x v="1"/>
    <x v="1"/>
    <d v="2017-01-17T00:00:00"/>
    <n v="120"/>
    <n v="84432"/>
    <n v="351.8"/>
    <n v="82.086666666666673"/>
    <x v="2"/>
    <n v="48000000"/>
    <n v="11.444091796875"/>
    <x v="0"/>
    <m/>
    <m/>
    <m/>
    <m/>
    <m/>
  </r>
  <r>
    <s v="SZGIA139"/>
    <d v="2001-09-17T00:00:00"/>
    <x v="2"/>
    <x v="2"/>
    <d v="2020-05-30T00:00:00"/>
    <n v="120"/>
    <n v="30064"/>
    <n v="125.26666666666667"/>
    <n v="29.228888888888889"/>
    <x v="3"/>
    <n v="144000000"/>
    <n v="34.332275390625"/>
    <x v="3"/>
    <m/>
    <m/>
    <m/>
    <m/>
    <m/>
  </r>
  <r>
    <s v="CRPZP936"/>
    <d v="2001-09-22T00:00:00"/>
    <x v="0"/>
    <x v="0"/>
    <d v="2019-02-25T00:00:00"/>
    <n v="120"/>
    <n v="16580"/>
    <n v="69.083333333333329"/>
    <n v="16.119444444444444"/>
    <x v="3"/>
    <n v="132000000"/>
    <n v="31.47125244140625"/>
    <x v="3"/>
    <n v="1"/>
    <m/>
    <m/>
    <m/>
    <m/>
  </r>
  <r>
    <s v="NFUTD512"/>
    <d v="2001-09-22T00:00:00"/>
    <x v="1"/>
    <x v="1"/>
    <d v="2021-04-19T00:00:00"/>
    <n v="120"/>
    <n v="16648"/>
    <n v="69.36666666666666"/>
    <n v="16.185555555555556"/>
    <x v="3"/>
    <n v="32000000"/>
    <n v="7.6293945312500009"/>
    <x v="2"/>
    <m/>
    <m/>
    <m/>
    <m/>
    <n v="1"/>
  </r>
  <r>
    <s v="CBSXP220"/>
    <d v="2001-09-23T00:00:00"/>
    <x v="0"/>
    <x v="0"/>
    <d v="2018-12-19T00:00:00"/>
    <n v="120"/>
    <n v="108092"/>
    <n v="450.38333333333333"/>
    <n v="105.08944444444444"/>
    <x v="0"/>
    <n v="120000000"/>
    <n v="28.6102294921875"/>
    <x v="1"/>
    <m/>
    <n v="1"/>
    <m/>
    <m/>
    <m/>
  </r>
  <r>
    <s v="ROIZZ460"/>
    <d v="2001-09-24T00:00:00"/>
    <x v="2"/>
    <x v="2"/>
    <d v="2017-05-04T00:00:00"/>
    <n v="120"/>
    <n v="29500"/>
    <n v="122.91666666666667"/>
    <n v="28.680555555555557"/>
    <x v="3"/>
    <n v="144000000"/>
    <n v="34.332275390625"/>
    <x v="3"/>
    <m/>
    <m/>
    <n v="1"/>
    <m/>
    <m/>
  </r>
  <r>
    <s v="DKNDT780"/>
    <d v="2001-09-25T00:00:00"/>
    <x v="0"/>
    <x v="0"/>
    <d v="2018-08-08T00:00:00"/>
    <n v="120"/>
    <n v="46260"/>
    <n v="192.75"/>
    <n v="44.975000000000001"/>
    <x v="4"/>
    <n v="72000000"/>
    <n v="17.1661376953125"/>
    <x v="0"/>
    <m/>
    <n v="1"/>
    <m/>
    <m/>
    <m/>
  </r>
  <r>
    <s v="YWQQQ065"/>
    <d v="2001-09-27T00:00:00"/>
    <x v="3"/>
    <x v="3"/>
    <d v="2021-12-07T00:00:00"/>
    <n v="120"/>
    <n v="8380"/>
    <n v="34.916666666666664"/>
    <n v="8.1472222222222221"/>
    <x v="3"/>
    <n v="8000000"/>
    <n v="1.9073486328125002"/>
    <x v="2"/>
    <m/>
    <m/>
    <m/>
    <m/>
    <m/>
  </r>
  <r>
    <s v="UCUSL986"/>
    <d v="2001-09-29T00:00:00"/>
    <x v="2"/>
    <x v="2"/>
    <d v="2019-05-14T00:00:00"/>
    <n v="120"/>
    <n v="33520"/>
    <n v="139.66666666666666"/>
    <n v="32.588888888888889"/>
    <x v="3"/>
    <n v="156000000"/>
    <n v="37.19329833984375"/>
    <x v="3"/>
    <m/>
    <n v="1"/>
    <m/>
    <m/>
    <m/>
  </r>
  <r>
    <s v="OQOUY965"/>
    <d v="2001-10-01T00:00:00"/>
    <x v="1"/>
    <x v="1"/>
    <d v="2021-03-31T00:00:00"/>
    <n v="120"/>
    <n v="59088"/>
    <n v="246.20000000000002"/>
    <n v="57.446666666666673"/>
    <x v="4"/>
    <n v="60000000"/>
    <n v="14.30511474609375"/>
    <x v="0"/>
    <m/>
    <m/>
    <m/>
    <m/>
    <m/>
  </r>
  <r>
    <s v="NAUEC412"/>
    <d v="2001-10-02T00:00:00"/>
    <x v="1"/>
    <x v="1"/>
    <d v="2021-08-25T00:00:00"/>
    <n v="120"/>
    <n v="25440"/>
    <n v="106"/>
    <n v="24.733333333333334"/>
    <x v="3"/>
    <n v="28000000"/>
    <n v="6.67572021484375"/>
    <x v="2"/>
    <m/>
    <m/>
    <m/>
    <m/>
    <m/>
  </r>
  <r>
    <s v="NOQOI447"/>
    <d v="2001-10-03T00:00:00"/>
    <x v="1"/>
    <x v="1"/>
    <d v="2022-01-11T00:00:00"/>
    <n v="110"/>
    <n v="6290"/>
    <n v="28.59090909090909"/>
    <n v="6.6712121212121209"/>
    <x v="3"/>
    <n v="36666667"/>
    <n v="9.5367432507601659"/>
    <x v="2"/>
    <n v="1"/>
    <m/>
    <m/>
    <m/>
    <m/>
  </r>
  <r>
    <s v="OGTPF392"/>
    <d v="2001-10-08T00:00:00"/>
    <x v="1"/>
    <x v="1"/>
    <d v="2020-02-02T00:00:00"/>
    <n v="120"/>
    <n v="17180"/>
    <n v="71.583333333333329"/>
    <n v="16.702777777777776"/>
    <x v="3"/>
    <n v="28000000"/>
    <n v="6.67572021484375"/>
    <x v="2"/>
    <m/>
    <m/>
    <m/>
    <m/>
    <m/>
  </r>
  <r>
    <s v="TKJWY232"/>
    <d v="2001-10-08T00:00:00"/>
    <x v="2"/>
    <x v="2"/>
    <d v="2018-09-04T00:00:00"/>
    <n v="120"/>
    <n v="2348"/>
    <n v="9.7833333333333332"/>
    <n v="2.282777777777778"/>
    <x v="3"/>
    <n v="148000000"/>
    <n v="35.28594970703125"/>
    <x v="3"/>
    <m/>
    <m/>
    <m/>
    <m/>
    <m/>
  </r>
  <r>
    <s v="BLFHU823"/>
    <d v="2001-10-14T00:00:00"/>
    <x v="0"/>
    <x v="0"/>
    <d v="2017-08-27T00:00:00"/>
    <n v="120"/>
    <n v="81120"/>
    <n v="338"/>
    <n v="78.866666666666674"/>
    <x v="2"/>
    <n v="132000000"/>
    <n v="31.47125244140625"/>
    <x v="3"/>
    <n v="1"/>
    <m/>
    <m/>
    <m/>
    <m/>
  </r>
  <r>
    <s v="DEMFS927"/>
    <d v="2001-10-14T00:00:00"/>
    <x v="0"/>
    <x v="0"/>
    <d v="2021-02-05T00:00:00"/>
    <n v="120"/>
    <n v="64584"/>
    <n v="269.10000000000002"/>
    <n v="62.790000000000006"/>
    <x v="2"/>
    <n v="108000000"/>
    <n v="25.74920654296875"/>
    <x v="1"/>
    <m/>
    <m/>
    <m/>
    <m/>
    <m/>
  </r>
  <r>
    <s v="TPNAK785"/>
    <d v="2001-10-19T00:00:00"/>
    <x v="2"/>
    <x v="2"/>
    <d v="2021-12-26T00:00:00"/>
    <n v="120"/>
    <n v="35"/>
    <n v="0.14583333333333334"/>
    <n v="3.4027777777777782E-2"/>
    <x v="3"/>
    <n v="160000000"/>
    <n v="38.14697265625"/>
    <x v="3"/>
    <m/>
    <m/>
    <m/>
    <m/>
    <m/>
  </r>
  <r>
    <s v="DODSK789"/>
    <d v="2001-10-22T00:00:00"/>
    <x v="0"/>
    <x v="0"/>
    <d v="2018-03-31T00:00:00"/>
    <n v="120"/>
    <n v="101364"/>
    <n v="422.35"/>
    <n v="98.548333333333346"/>
    <x v="0"/>
    <n v="132000000"/>
    <n v="31.47125244140625"/>
    <x v="3"/>
    <m/>
    <m/>
    <m/>
    <m/>
    <m/>
  </r>
  <r>
    <s v="HALPV291"/>
    <d v="2001-10-22T00:00:00"/>
    <x v="2"/>
    <x v="2"/>
    <d v="2021-08-08T00:00:00"/>
    <n v="120"/>
    <n v="9152"/>
    <n v="38.133333333333333"/>
    <n v="8.8977777777777778"/>
    <x v="3"/>
    <n v="156000000"/>
    <n v="37.19329833984375"/>
    <x v="3"/>
    <m/>
    <m/>
    <m/>
    <m/>
    <m/>
  </r>
  <r>
    <s v="MESAC365"/>
    <d v="2001-10-23T00:00:00"/>
    <x v="1"/>
    <x v="1"/>
    <d v="2019-04-03T00:00:00"/>
    <n v="120"/>
    <n v="76268"/>
    <n v="317.78333333333336"/>
    <n v="74.149444444444441"/>
    <x v="2"/>
    <n v="84000000"/>
    <n v="20.02716064453125"/>
    <x v="1"/>
    <m/>
    <m/>
    <m/>
    <m/>
    <m/>
  </r>
  <r>
    <s v="BRICK300"/>
    <d v="2001-10-25T00:00:00"/>
    <x v="1"/>
    <x v="1"/>
    <d v="2021-04-03T00:00:00"/>
    <n v="120"/>
    <n v="17176"/>
    <n v="71.566666666666663"/>
    <n v="16.698888888888888"/>
    <x v="3"/>
    <n v="112000000"/>
    <n v="26.702880859375"/>
    <x v="1"/>
    <n v="1"/>
    <m/>
    <m/>
    <m/>
    <m/>
  </r>
  <r>
    <s v="ELBCP735"/>
    <d v="2001-10-26T00:00:00"/>
    <x v="0"/>
    <x v="0"/>
    <d v="2017-03-11T00:00:00"/>
    <n v="120"/>
    <n v="65400"/>
    <n v="272.5"/>
    <n v="63.583333333333336"/>
    <x v="2"/>
    <n v="120000000"/>
    <n v="28.6102294921875"/>
    <x v="1"/>
    <m/>
    <m/>
    <m/>
    <m/>
    <m/>
  </r>
  <r>
    <s v="CJMTG449"/>
    <d v="2001-10-30T00:00:00"/>
    <x v="0"/>
    <x v="0"/>
    <d v="2020-09-02T00:00:00"/>
    <n v="120"/>
    <n v="7692"/>
    <n v="32.049999999999997"/>
    <n v="7.4783333333333317"/>
    <x v="3"/>
    <n v="104000000"/>
    <n v="24.7955322265625"/>
    <x v="1"/>
    <m/>
    <m/>
    <m/>
    <m/>
    <m/>
  </r>
  <r>
    <s v="AIOCV053"/>
    <d v="2001-11-01T00:00:00"/>
    <x v="4"/>
    <x v="4"/>
    <d v="2019-06-03T00:00:00"/>
    <n v="120"/>
    <n v="109452"/>
    <n v="456.05"/>
    <n v="106.41166666666666"/>
    <x v="0"/>
    <n v="140000000"/>
    <n v="33.37860107421875"/>
    <x v="3"/>
    <m/>
    <m/>
    <m/>
    <m/>
    <m/>
  </r>
  <r>
    <s v="DQOTK104"/>
    <d v="2001-11-01T00:00:00"/>
    <x v="0"/>
    <x v="0"/>
    <d v="2017-04-13T00:00:00"/>
    <n v="120"/>
    <n v="118168"/>
    <n v="492.36666666666667"/>
    <n v="114.88555555555556"/>
    <x v="0"/>
    <n v="116000000"/>
    <n v="27.65655517578125"/>
    <x v="1"/>
    <m/>
    <m/>
    <m/>
    <n v="1"/>
    <m/>
  </r>
  <r>
    <s v="NLDLP691"/>
    <d v="2001-11-03T00:00:00"/>
    <x v="1"/>
    <x v="1"/>
    <d v="2017-11-07T00:00:00"/>
    <n v="120"/>
    <n v="73660"/>
    <n v="306.91666666666669"/>
    <n v="71.613888888888894"/>
    <x v="2"/>
    <n v="16000000"/>
    <n v="3.8146972656250004"/>
    <x v="2"/>
    <m/>
    <m/>
    <m/>
    <m/>
    <m/>
  </r>
  <r>
    <s v="MYMVQ237"/>
    <d v="2001-11-04T00:00:00"/>
    <x v="1"/>
    <x v="1"/>
    <d v="2021-10-31T00:00:00"/>
    <n v="120"/>
    <n v="15016"/>
    <n v="62.56666666666667"/>
    <n v="14.59888888888889"/>
    <x v="3"/>
    <n v="108000000"/>
    <n v="25.74920654296875"/>
    <x v="1"/>
    <m/>
    <m/>
    <m/>
    <m/>
    <m/>
  </r>
  <r>
    <s v="SAYWC512"/>
    <d v="2001-11-11T00:00:00"/>
    <x v="2"/>
    <x v="2"/>
    <d v="2019-06-03T00:00:00"/>
    <n v="120"/>
    <n v="17872"/>
    <n v="74.466666666666669"/>
    <n v="17.375555555555554"/>
    <x v="3"/>
    <n v="132000000"/>
    <n v="31.47125244140625"/>
    <x v="3"/>
    <m/>
    <m/>
    <m/>
    <m/>
    <m/>
  </r>
  <r>
    <s v="ZHWMA613"/>
    <d v="2001-11-12T00:00:00"/>
    <x v="2"/>
    <x v="2"/>
    <d v="2018-03-05T00:00:00"/>
    <n v="120"/>
    <n v="13768"/>
    <n v="57.366666666666667"/>
    <n v="13.385555555555555"/>
    <x v="3"/>
    <n v="120000000"/>
    <n v="28.6102294921875"/>
    <x v="1"/>
    <m/>
    <n v="1"/>
    <m/>
    <m/>
    <m/>
  </r>
  <r>
    <s v="JYCXD277"/>
    <d v="2001-11-17T00:00:00"/>
    <x v="1"/>
    <x v="1"/>
    <d v="2018-08-05T00:00:00"/>
    <n v="120"/>
    <n v="72340"/>
    <n v="301.41666666666669"/>
    <n v="70.330555555555563"/>
    <x v="2"/>
    <n v="68000000"/>
    <n v="16.21246337890625"/>
    <x v="0"/>
    <n v="1"/>
    <m/>
    <m/>
    <m/>
    <m/>
  </r>
  <r>
    <s v="OUUFW128"/>
    <d v="2001-11-17T00:00:00"/>
    <x v="1"/>
    <x v="1"/>
    <d v="2017-01-06T00:00:00"/>
    <n v="120"/>
    <n v="42924"/>
    <n v="178.85"/>
    <n v="41.731666666666669"/>
    <x v="4"/>
    <n v="32000000"/>
    <n v="7.6293945312500009"/>
    <x v="2"/>
    <m/>
    <m/>
    <m/>
    <n v="1"/>
    <m/>
  </r>
  <r>
    <s v="ESMTH011"/>
    <d v="2001-11-18T00:00:00"/>
    <x v="0"/>
    <x v="0"/>
    <d v="2017-06-22T00:00:00"/>
    <n v="120"/>
    <n v="73848"/>
    <n v="307.7"/>
    <n v="71.796666666666667"/>
    <x v="2"/>
    <n v="128000000"/>
    <n v="30.517578125000004"/>
    <x v="3"/>
    <m/>
    <m/>
    <m/>
    <m/>
    <m/>
  </r>
  <r>
    <s v="AHVLY731"/>
    <d v="2001-11-19T00:00:00"/>
    <x v="4"/>
    <x v="4"/>
    <d v="2020-07-23T00:00:00"/>
    <n v="120"/>
    <n v="25644"/>
    <n v="106.85"/>
    <n v="24.931666666666665"/>
    <x v="3"/>
    <n v="192000000"/>
    <n v="45.7763671875"/>
    <x v="4"/>
    <n v="1"/>
    <m/>
    <n v="1"/>
    <m/>
    <m/>
  </r>
  <r>
    <s v="ATMBI289"/>
    <d v="2001-11-21T00:00:00"/>
    <x v="4"/>
    <x v="4"/>
    <d v="2018-06-30T00:00:00"/>
    <n v="120"/>
    <n v="161264"/>
    <n v="671.93333333333328"/>
    <n v="156.78444444444443"/>
    <x v="1"/>
    <n v="60000000"/>
    <n v="14.30511474609375"/>
    <x v="0"/>
    <m/>
    <m/>
    <m/>
    <m/>
    <m/>
  </r>
  <r>
    <s v="WIUYW419"/>
    <d v="2001-11-22T00:00:00"/>
    <x v="2"/>
    <x v="2"/>
    <d v="2020-12-28T00:00:00"/>
    <n v="120"/>
    <n v="11268"/>
    <n v="46.95"/>
    <n v="10.955000000000002"/>
    <x v="3"/>
    <n v="160000000"/>
    <n v="38.14697265625"/>
    <x v="3"/>
    <m/>
    <m/>
    <m/>
    <m/>
    <m/>
  </r>
  <r>
    <s v="TTHOA129"/>
    <d v="2001-11-25T00:00:00"/>
    <x v="2"/>
    <x v="2"/>
    <d v="2017-01-11T00:00:00"/>
    <n v="120"/>
    <n v="19040"/>
    <n v="79.333333333333329"/>
    <n v="18.511111111111109"/>
    <x v="3"/>
    <n v="156000000"/>
    <n v="37.19329833984375"/>
    <x v="3"/>
    <n v="1"/>
    <m/>
    <m/>
    <n v="1"/>
    <m/>
  </r>
  <r>
    <s v="QQAKT194"/>
    <d v="2001-11-26T00:00:00"/>
    <x v="2"/>
    <x v="2"/>
    <d v="2020-06-09T00:00:00"/>
    <n v="120"/>
    <n v="11448"/>
    <n v="47.7"/>
    <n v="11.13"/>
    <x v="3"/>
    <n v="144000000"/>
    <n v="34.332275390625"/>
    <x v="3"/>
    <m/>
    <m/>
    <m/>
    <m/>
    <m/>
  </r>
  <r>
    <s v="WJKLX816"/>
    <d v="2001-11-27T00:00:00"/>
    <x v="2"/>
    <x v="2"/>
    <d v="2019-10-26T00:00:00"/>
    <n v="120"/>
    <n v="16220"/>
    <n v="67.583333333333329"/>
    <n v="15.769444444444444"/>
    <x v="3"/>
    <n v="144000000"/>
    <n v="34.332275390625"/>
    <x v="3"/>
    <m/>
    <m/>
    <m/>
    <m/>
    <m/>
  </r>
  <r>
    <s v="EFYAF837"/>
    <d v="2001-11-28T00:00:00"/>
    <x v="0"/>
    <x v="0"/>
    <d v="2022-02-05T00:00:00"/>
    <n v="85"/>
    <n v="85000"/>
    <n v="500.00000000000006"/>
    <n v="116.66666666666667"/>
    <x v="0"/>
    <n v="87833333"/>
    <n v="29.563903696396771"/>
    <x v="1"/>
    <n v="1"/>
    <m/>
    <m/>
    <n v="1"/>
    <m/>
  </r>
  <r>
    <s v="XZXDA252"/>
    <d v="2001-12-01T00:00:00"/>
    <x v="3"/>
    <x v="3"/>
    <d v="2017-03-26T00:00:00"/>
    <n v="120"/>
    <n v="21716"/>
    <n v="90.483333333333334"/>
    <n v="21.112777777777776"/>
    <x v="3"/>
    <n v="16000000"/>
    <n v="3.8146972656250004"/>
    <x v="2"/>
    <m/>
    <n v="1"/>
    <m/>
    <m/>
    <m/>
  </r>
  <r>
    <s v="YYHUW265"/>
    <d v="2001-12-01T00:00:00"/>
    <x v="3"/>
    <x v="3"/>
    <d v="2017-04-28T00:00:00"/>
    <n v="120"/>
    <n v="26172"/>
    <n v="109.05"/>
    <n v="25.445"/>
    <x v="3"/>
    <n v="4000000"/>
    <n v="0.95367431640625011"/>
    <x v="2"/>
    <m/>
    <m/>
    <n v="1"/>
    <m/>
    <m/>
  </r>
  <r>
    <s v="RJTZK817"/>
    <d v="2001-12-03T00:00:00"/>
    <x v="2"/>
    <x v="2"/>
    <d v="2021-08-20T00:00:00"/>
    <n v="120"/>
    <n v="10864"/>
    <n v="45.266666666666666"/>
    <n v="10.562222222222223"/>
    <x v="3"/>
    <n v="148000000"/>
    <n v="35.28594970703125"/>
    <x v="3"/>
    <n v="1"/>
    <m/>
    <m/>
    <m/>
    <m/>
  </r>
  <r>
    <s v="NYLSA567"/>
    <d v="2001-12-12T00:00:00"/>
    <x v="1"/>
    <x v="1"/>
    <d v="2019-05-04T00:00:00"/>
    <n v="120"/>
    <n v="95320"/>
    <n v="397.16666666666669"/>
    <n v="92.672222222222217"/>
    <x v="0"/>
    <n v="24000000"/>
    <n v="5.7220458984375"/>
    <x v="2"/>
    <m/>
    <m/>
    <m/>
    <m/>
    <m/>
  </r>
  <r>
    <s v="NBELC966"/>
    <d v="2001-12-15T00:00:00"/>
    <x v="1"/>
    <x v="1"/>
    <d v="2021-12-02T00:00:00"/>
    <n v="120"/>
    <n v="120000"/>
    <n v="500.00000000000006"/>
    <n v="116.66666666666667"/>
    <x v="0"/>
    <n v="112000000"/>
    <n v="26.702880859375"/>
    <x v="1"/>
    <n v="1"/>
    <n v="1"/>
    <m/>
    <m/>
    <m/>
  </r>
  <r>
    <s v="CORFW191"/>
    <d v="2001-12-17T00:00:00"/>
    <x v="0"/>
    <x v="0"/>
    <d v="2021-08-12T00:00:00"/>
    <n v="120"/>
    <n v="96692"/>
    <n v="402.88333333333333"/>
    <n v="94.00611111111111"/>
    <x v="0"/>
    <n v="116000000"/>
    <n v="27.65655517578125"/>
    <x v="1"/>
    <n v="1"/>
    <m/>
    <m/>
    <m/>
    <m/>
  </r>
  <r>
    <s v="DFKOB146"/>
    <d v="2001-12-17T00:00:00"/>
    <x v="0"/>
    <x v="0"/>
    <d v="2020-05-29T00:00:00"/>
    <n v="120"/>
    <n v="55052"/>
    <n v="229.38333333333333"/>
    <n v="53.522777777777776"/>
    <x v="4"/>
    <n v="56000000"/>
    <n v="13.3514404296875"/>
    <x v="0"/>
    <m/>
    <m/>
    <m/>
    <n v="1"/>
    <m/>
  </r>
  <r>
    <s v="LVUNT083"/>
    <d v="2001-12-21T00:00:00"/>
    <x v="1"/>
    <x v="1"/>
    <d v="2020-10-06T00:00:00"/>
    <n v="120"/>
    <n v="90516"/>
    <n v="377.15"/>
    <n v="88.001666666666665"/>
    <x v="2"/>
    <n v="96000000"/>
    <n v="22.88818359375"/>
    <x v="1"/>
    <m/>
    <m/>
    <m/>
    <m/>
    <m/>
  </r>
  <r>
    <s v="UWTFZ545"/>
    <d v="2001-12-21T00:00:00"/>
    <x v="2"/>
    <x v="2"/>
    <d v="2017-06-20T00:00:00"/>
    <n v="120"/>
    <n v="14292"/>
    <n v="59.55"/>
    <n v="13.895"/>
    <x v="3"/>
    <n v="152000000"/>
    <n v="36.2396240234375"/>
    <x v="3"/>
    <m/>
    <m/>
    <n v="1"/>
    <m/>
    <m/>
  </r>
  <r>
    <s v="AAGIN644"/>
    <d v="2001-12-25T00:00:00"/>
    <x v="4"/>
    <x v="4"/>
    <d v="2017-01-30T00:00:00"/>
    <n v="120"/>
    <n v="127200"/>
    <n v="530"/>
    <n v="123.66666666666667"/>
    <x v="1"/>
    <n v="172000000"/>
    <n v="41.00799560546875"/>
    <x v="4"/>
    <m/>
    <m/>
    <m/>
    <m/>
    <n v="1"/>
  </r>
  <r>
    <s v="UOIPB247"/>
    <d v="2002-01-05T00:00:00"/>
    <x v="2"/>
    <x v="2"/>
    <d v="2020-12-23T00:00:00"/>
    <n v="120"/>
    <n v="26188"/>
    <n v="109.11666666666666"/>
    <n v="25.460555555555555"/>
    <x v="3"/>
    <n v="136000000"/>
    <n v="32.4249267578125"/>
    <x v="3"/>
    <m/>
    <m/>
    <m/>
    <m/>
    <m/>
  </r>
  <r>
    <s v="GMJJX699"/>
    <d v="2002-01-12T00:00:00"/>
    <x v="0"/>
    <x v="0"/>
    <d v="2020-01-18T00:00:00"/>
    <n v="120"/>
    <n v="96780"/>
    <n v="403.25"/>
    <n v="94.091666666666669"/>
    <x v="0"/>
    <n v="108000000"/>
    <n v="25.74920654296875"/>
    <x v="1"/>
    <m/>
    <m/>
    <m/>
    <m/>
    <m/>
  </r>
  <r>
    <s v="QNRPW833"/>
    <d v="2002-01-13T00:00:00"/>
    <x v="2"/>
    <x v="2"/>
    <d v="2020-11-06T00:00:00"/>
    <n v="120"/>
    <n v="7344"/>
    <n v="30.6"/>
    <n v="7.1400000000000006"/>
    <x v="3"/>
    <n v="160000000"/>
    <n v="38.14697265625"/>
    <x v="3"/>
    <m/>
    <m/>
    <m/>
    <m/>
    <m/>
  </r>
  <r>
    <s v="RJNUX688"/>
    <d v="2002-01-16T00:00:00"/>
    <x v="2"/>
    <x v="2"/>
    <d v="2021-01-18T00:00:00"/>
    <n v="120"/>
    <n v="28104"/>
    <n v="117.1"/>
    <n v="27.323333333333334"/>
    <x v="3"/>
    <n v="104000000"/>
    <n v="24.7955322265625"/>
    <x v="1"/>
    <m/>
    <m/>
    <n v="1"/>
    <m/>
    <m/>
  </r>
  <r>
    <s v="JNUMB465"/>
    <d v="2002-01-21T00:00:00"/>
    <x v="1"/>
    <x v="1"/>
    <d v="2018-10-31T00:00:00"/>
    <n v="120"/>
    <n v="70396"/>
    <n v="293.31666666666666"/>
    <n v="68.440555555555562"/>
    <x v="2"/>
    <n v="64000000"/>
    <n v="15.258789062500002"/>
    <x v="0"/>
    <n v="1"/>
    <m/>
    <m/>
    <m/>
    <m/>
  </r>
  <r>
    <s v="QXXHQ023"/>
    <d v="2002-01-21T00:00:00"/>
    <x v="2"/>
    <x v="2"/>
    <d v="2019-10-27T00:00:00"/>
    <n v="120"/>
    <n v="11752"/>
    <n v="48.966666666666669"/>
    <n v="11.425555555555556"/>
    <x v="3"/>
    <n v="140000000"/>
    <n v="33.37860107421875"/>
    <x v="3"/>
    <m/>
    <m/>
    <m/>
    <m/>
    <m/>
  </r>
  <r>
    <s v="WNOUN848"/>
    <d v="2002-01-21T00:00:00"/>
    <x v="2"/>
    <x v="2"/>
    <d v="2021-09-22T00:00:00"/>
    <n v="120"/>
    <n v="29928"/>
    <n v="124.70000000000002"/>
    <n v="29.096666666666671"/>
    <x v="3"/>
    <n v="52000000"/>
    <n v="12.39776611328125"/>
    <x v="0"/>
    <n v="1"/>
    <n v="1"/>
    <m/>
    <m/>
    <m/>
  </r>
  <r>
    <s v="KXOYC999"/>
    <d v="2002-01-25T00:00:00"/>
    <x v="1"/>
    <x v="1"/>
    <d v="2018-03-13T00:00:00"/>
    <n v="120"/>
    <n v="14960"/>
    <n v="62.333333333333336"/>
    <n v="14.544444444444446"/>
    <x v="3"/>
    <n v="112000000"/>
    <n v="26.702880859375"/>
    <x v="1"/>
    <m/>
    <m/>
    <m/>
    <m/>
    <m/>
  </r>
  <r>
    <s v="SGCWQ644"/>
    <d v="2002-01-25T00:00:00"/>
    <x v="2"/>
    <x v="2"/>
    <d v="2018-11-23T00:00:00"/>
    <n v="120"/>
    <n v="20108"/>
    <n v="83.783333333333331"/>
    <n v="19.549444444444443"/>
    <x v="3"/>
    <n v="56000000"/>
    <n v="13.3514404296875"/>
    <x v="0"/>
    <m/>
    <m/>
    <m/>
    <m/>
    <m/>
  </r>
  <r>
    <s v="IZGDJ190"/>
    <d v="2002-01-28T00:00:00"/>
    <x v="1"/>
    <x v="1"/>
    <d v="2017-12-29T00:00:00"/>
    <n v="120"/>
    <n v="59120"/>
    <n v="246.33333333333337"/>
    <n v="57.477777777777789"/>
    <x v="4"/>
    <n v="116000000"/>
    <n v="27.65655517578125"/>
    <x v="1"/>
    <m/>
    <m/>
    <m/>
    <m/>
    <m/>
  </r>
  <r>
    <s v="XZIXK132"/>
    <d v="2002-01-28T00:00:00"/>
    <x v="3"/>
    <x v="3"/>
    <d v="2018-12-08T00:00:00"/>
    <n v="120"/>
    <n v="15784"/>
    <n v="65.766666666666666"/>
    <n v="15.345555555555555"/>
    <x v="3"/>
    <n v="16000000"/>
    <n v="3.8146972656250004"/>
    <x v="2"/>
    <m/>
    <m/>
    <m/>
    <m/>
    <m/>
  </r>
  <r>
    <s v="WQOEK465"/>
    <d v="2002-01-31T00:00:00"/>
    <x v="2"/>
    <x v="2"/>
    <d v="2019-08-19T00:00:00"/>
    <n v="120"/>
    <n v="3480"/>
    <n v="14.5"/>
    <n v="3.3833333333333333"/>
    <x v="3"/>
    <n v="156000000"/>
    <n v="37.19329833984375"/>
    <x v="3"/>
    <m/>
    <m/>
    <m/>
    <m/>
    <m/>
  </r>
  <r>
    <s v="QPAUT941"/>
    <d v="2002-02-02T00:00:00"/>
    <x v="2"/>
    <x v="2"/>
    <d v="2020-01-03T00:00:00"/>
    <n v="120"/>
    <n v="17192"/>
    <n v="71.63333333333334"/>
    <n v="16.714444444444446"/>
    <x v="3"/>
    <n v="88000000"/>
    <n v="20.9808349609375"/>
    <x v="1"/>
    <m/>
    <m/>
    <m/>
    <m/>
    <m/>
  </r>
  <r>
    <s v="MFVSA799"/>
    <d v="2002-02-04T00:00:00"/>
    <x v="1"/>
    <x v="1"/>
    <d v="2017-01-05T00:00:00"/>
    <n v="120"/>
    <n v="45296"/>
    <n v="188.73333333333332"/>
    <n v="44.037777777777777"/>
    <x v="4"/>
    <n v="0"/>
    <n v="0"/>
    <x v="2"/>
    <m/>
    <n v="1"/>
    <m/>
    <m/>
    <m/>
  </r>
  <r>
    <s v="NXHCU156"/>
    <d v="2002-02-05T00:00:00"/>
    <x v="1"/>
    <x v="1"/>
    <d v="2019-10-28T00:00:00"/>
    <n v="120"/>
    <n v="92664"/>
    <n v="386.1"/>
    <n v="90.09"/>
    <x v="0"/>
    <n v="28000000"/>
    <n v="6.67572021484375"/>
    <x v="2"/>
    <m/>
    <m/>
    <m/>
    <m/>
    <m/>
  </r>
  <r>
    <s v="GZHLO126"/>
    <d v="2002-02-08T00:00:00"/>
    <x v="1"/>
    <x v="1"/>
    <d v="2021-10-08T00:00:00"/>
    <n v="120"/>
    <n v="10868"/>
    <n v="45.283333333333331"/>
    <n v="10.566111111111111"/>
    <x v="3"/>
    <n v="60000000"/>
    <n v="14.30511474609375"/>
    <x v="0"/>
    <m/>
    <m/>
    <m/>
    <m/>
    <m/>
  </r>
  <r>
    <s v="TOBKL270"/>
    <d v="2002-02-08T00:00:00"/>
    <x v="2"/>
    <x v="2"/>
    <d v="2017-03-21T00:00:00"/>
    <n v="120"/>
    <n v="10724"/>
    <n v="44.68333333333333"/>
    <n v="10.42611111111111"/>
    <x v="3"/>
    <n v="148000000"/>
    <n v="35.28594970703125"/>
    <x v="3"/>
    <m/>
    <n v="1"/>
    <m/>
    <n v="1"/>
    <m/>
  </r>
  <r>
    <s v="CASWZ949"/>
    <d v="2002-02-10T00:00:00"/>
    <x v="0"/>
    <x v="0"/>
    <d v="2017-01-17T00:00:00"/>
    <n v="120"/>
    <n v="112628"/>
    <n v="469.28333333333336"/>
    <n v="109.49944444444445"/>
    <x v="0"/>
    <n v="132000000"/>
    <n v="31.47125244140625"/>
    <x v="3"/>
    <m/>
    <m/>
    <m/>
    <m/>
    <m/>
  </r>
  <r>
    <s v="TVKKW864"/>
    <d v="2002-02-11T00:00:00"/>
    <x v="2"/>
    <x v="2"/>
    <d v="2021-10-04T00:00:00"/>
    <n v="120"/>
    <n v="33352"/>
    <n v="138.96666666666667"/>
    <n v="32.425555555555555"/>
    <x v="3"/>
    <n v="144000000"/>
    <n v="34.332275390625"/>
    <x v="3"/>
    <m/>
    <m/>
    <m/>
    <m/>
    <m/>
  </r>
  <r>
    <s v="DQIEU099"/>
    <d v="2002-02-14T00:00:00"/>
    <x v="0"/>
    <x v="0"/>
    <d v="2017-05-28T00:00:00"/>
    <n v="120"/>
    <n v="80092"/>
    <n v="333.71666666666664"/>
    <n v="77.867222222222225"/>
    <x v="2"/>
    <n v="132000000"/>
    <n v="31.47125244140625"/>
    <x v="3"/>
    <m/>
    <m/>
    <m/>
    <m/>
    <m/>
  </r>
  <r>
    <s v="BGGNR973"/>
    <d v="2002-02-17T00:00:00"/>
    <x v="4"/>
    <x v="4"/>
    <d v="2020-10-27T00:00:00"/>
    <n v="120"/>
    <n v="130388"/>
    <n v="543.2833333333333"/>
    <n v="126.76611111111109"/>
    <x v="1"/>
    <n v="180000000"/>
    <n v="42.91534423828125"/>
    <x v="4"/>
    <m/>
    <m/>
    <m/>
    <m/>
    <n v="1"/>
  </r>
  <r>
    <s v="SRMUG693"/>
    <d v="2002-02-20T00:00:00"/>
    <x v="2"/>
    <x v="2"/>
    <d v="2017-11-19T00:00:00"/>
    <n v="120"/>
    <n v="30244"/>
    <n v="126.01666666666668"/>
    <n v="29.40388888888889"/>
    <x v="3"/>
    <n v="120000000"/>
    <n v="28.6102294921875"/>
    <x v="1"/>
    <m/>
    <m/>
    <m/>
    <m/>
    <m/>
  </r>
  <r>
    <s v="CXURX432"/>
    <d v="2002-02-22T00:00:00"/>
    <x v="0"/>
    <x v="0"/>
    <d v="2021-08-07T00:00:00"/>
    <n v="120"/>
    <n v="118816"/>
    <n v="495.06666666666666"/>
    <n v="115.51555555555555"/>
    <x v="0"/>
    <n v="128000000"/>
    <n v="30.517578125000004"/>
    <x v="3"/>
    <m/>
    <m/>
    <m/>
    <m/>
    <m/>
  </r>
  <r>
    <s v="TITWY457"/>
    <d v="2002-02-24T00:00:00"/>
    <x v="2"/>
    <x v="2"/>
    <d v="2019-05-14T00:00:00"/>
    <n v="120"/>
    <n v="23828"/>
    <n v="99.283333333333331"/>
    <n v="23.16611111111111"/>
    <x v="3"/>
    <n v="156000000"/>
    <n v="37.19329833984375"/>
    <x v="3"/>
    <m/>
    <m/>
    <m/>
    <m/>
    <m/>
  </r>
  <r>
    <s v="RLFQQ803"/>
    <d v="2002-02-25T00:00:00"/>
    <x v="2"/>
    <x v="2"/>
    <d v="2020-02-22T00:00:00"/>
    <n v="120"/>
    <n v="26892"/>
    <n v="112.05"/>
    <n v="26.145"/>
    <x v="3"/>
    <n v="136000000"/>
    <n v="32.4249267578125"/>
    <x v="3"/>
    <m/>
    <m/>
    <m/>
    <m/>
    <m/>
  </r>
  <r>
    <s v="OXVNT219"/>
    <d v="2002-03-01T00:00:00"/>
    <x v="1"/>
    <x v="1"/>
    <d v="2020-03-13T00:00:00"/>
    <n v="120"/>
    <n v="4340"/>
    <n v="18.083333333333332"/>
    <n v="4.2194444444444441"/>
    <x v="3"/>
    <n v="92000000"/>
    <n v="21.93450927734375"/>
    <x v="1"/>
    <m/>
    <m/>
    <n v="1"/>
    <m/>
    <m/>
  </r>
  <r>
    <s v="BHRFO853"/>
    <d v="2002-03-03T00:00:00"/>
    <x v="4"/>
    <x v="4"/>
    <d v="2017-05-03T00:00:00"/>
    <n v="120"/>
    <n v="73432"/>
    <n v="305.96666666666664"/>
    <n v="71.392222222222216"/>
    <x v="2"/>
    <n v="124000000"/>
    <n v="29.56390380859375"/>
    <x v="1"/>
    <n v="1"/>
    <m/>
    <m/>
    <m/>
    <m/>
  </r>
  <r>
    <s v="RJFTK460"/>
    <d v="2002-03-05T00:00:00"/>
    <x v="2"/>
    <x v="2"/>
    <d v="2020-10-16T00:00:00"/>
    <n v="120"/>
    <n v="27052"/>
    <n v="112.71666666666667"/>
    <n v="26.300555555555558"/>
    <x v="3"/>
    <n v="28000000"/>
    <n v="6.67572021484375"/>
    <x v="2"/>
    <m/>
    <n v="1"/>
    <m/>
    <n v="1"/>
    <m/>
  </r>
  <r>
    <s v="IAYUZ841"/>
    <d v="2002-03-06T00:00:00"/>
    <x v="1"/>
    <x v="1"/>
    <d v="2020-04-08T00:00:00"/>
    <n v="120"/>
    <n v="82784"/>
    <n v="344.93333333333334"/>
    <n v="80.484444444444449"/>
    <x v="2"/>
    <n v="116000000"/>
    <n v="27.65655517578125"/>
    <x v="1"/>
    <m/>
    <m/>
    <n v="1"/>
    <m/>
    <m/>
  </r>
  <r>
    <s v="MVTIS736"/>
    <d v="2002-03-06T00:00:00"/>
    <x v="1"/>
    <x v="1"/>
    <d v="2021-02-14T00:00:00"/>
    <n v="120"/>
    <n v="76332"/>
    <n v="318.05"/>
    <n v="74.211666666666673"/>
    <x v="2"/>
    <n v="104000000"/>
    <n v="24.7955322265625"/>
    <x v="1"/>
    <m/>
    <m/>
    <m/>
    <m/>
    <m/>
  </r>
  <r>
    <s v="MXDIU505"/>
    <d v="2002-03-10T00:00:00"/>
    <x v="1"/>
    <x v="1"/>
    <d v="2021-02-20T00:00:00"/>
    <n v="120"/>
    <n v="28656"/>
    <n v="119.4"/>
    <n v="27.86"/>
    <x v="3"/>
    <n v="64000000"/>
    <n v="15.258789062500002"/>
    <x v="0"/>
    <m/>
    <m/>
    <m/>
    <m/>
    <n v="1"/>
  </r>
  <r>
    <s v="JQLLZ435"/>
    <d v="2002-03-15T00:00:00"/>
    <x v="1"/>
    <x v="1"/>
    <d v="2020-10-23T00:00:00"/>
    <n v="120"/>
    <n v="38112"/>
    <n v="158.80000000000001"/>
    <n v="37.053333333333335"/>
    <x v="4"/>
    <n v="52000000"/>
    <n v="12.39776611328125"/>
    <x v="0"/>
    <m/>
    <m/>
    <m/>
    <m/>
    <m/>
  </r>
  <r>
    <s v="MABNL298"/>
    <d v="2002-03-15T00:00:00"/>
    <x v="1"/>
    <x v="1"/>
    <d v="2020-04-05T00:00:00"/>
    <n v="120"/>
    <n v="61508"/>
    <n v="256.28333333333336"/>
    <n v="59.799444444444454"/>
    <x v="4"/>
    <n v="100000000"/>
    <n v="23.84185791015625"/>
    <x v="1"/>
    <n v="1"/>
    <m/>
    <m/>
    <m/>
    <m/>
  </r>
  <r>
    <s v="SXWZU923"/>
    <d v="2002-03-15T00:00:00"/>
    <x v="2"/>
    <x v="2"/>
    <d v="2018-04-15T00:00:00"/>
    <n v="120"/>
    <n v="30108"/>
    <n v="125.45"/>
    <n v="29.271666666666668"/>
    <x v="3"/>
    <n v="144000000"/>
    <n v="34.332275390625"/>
    <x v="3"/>
    <m/>
    <m/>
    <m/>
    <m/>
    <m/>
  </r>
  <r>
    <s v="EPKWC871"/>
    <d v="2002-03-20T00:00:00"/>
    <x v="0"/>
    <x v="0"/>
    <d v="2021-09-19T00:00:00"/>
    <n v="120"/>
    <n v="87992"/>
    <n v="366.63333333333333"/>
    <n v="85.547777777777767"/>
    <x v="2"/>
    <n v="108000000"/>
    <n v="25.74920654296875"/>
    <x v="1"/>
    <m/>
    <m/>
    <m/>
    <m/>
    <m/>
  </r>
  <r>
    <s v="MRHCV388"/>
    <d v="2002-03-21T00:00:00"/>
    <x v="1"/>
    <x v="1"/>
    <d v="2020-01-21T00:00:00"/>
    <n v="120"/>
    <n v="48332"/>
    <n v="201.38333333333333"/>
    <n v="46.989444444444445"/>
    <x v="4"/>
    <n v="80000000"/>
    <n v="19.073486328125"/>
    <x v="0"/>
    <m/>
    <m/>
    <m/>
    <m/>
    <m/>
  </r>
  <r>
    <s v="DFYAX776"/>
    <d v="2002-03-22T00:00:00"/>
    <x v="0"/>
    <x v="0"/>
    <d v="2021-08-01T00:00:00"/>
    <n v="120"/>
    <n v="60100"/>
    <n v="250.41666666666663"/>
    <n v="58.43055555555555"/>
    <x v="4"/>
    <n v="28000000"/>
    <n v="6.67572021484375"/>
    <x v="2"/>
    <m/>
    <n v="1"/>
    <m/>
    <m/>
    <m/>
  </r>
  <r>
    <s v="ZBOIT251"/>
    <d v="2002-03-23T00:00:00"/>
    <x v="2"/>
    <x v="2"/>
    <d v="2018-01-15T00:00:00"/>
    <n v="120"/>
    <n v="8828"/>
    <n v="36.783333333333331"/>
    <n v="8.5827777777777783"/>
    <x v="3"/>
    <n v="124000000"/>
    <n v="29.56390380859375"/>
    <x v="1"/>
    <m/>
    <m/>
    <m/>
    <m/>
    <m/>
  </r>
  <r>
    <s v="OXHHP087"/>
    <d v="2002-03-25T00:00:00"/>
    <x v="1"/>
    <x v="1"/>
    <d v="2019-11-18T00:00:00"/>
    <n v="120"/>
    <n v="48884"/>
    <n v="203.68333333333334"/>
    <n v="47.526111111111113"/>
    <x v="4"/>
    <n v="68000000"/>
    <n v="16.21246337890625"/>
    <x v="0"/>
    <m/>
    <m/>
    <m/>
    <m/>
    <m/>
  </r>
  <r>
    <s v="FZYHE293"/>
    <d v="2002-03-27T00:00:00"/>
    <x v="0"/>
    <x v="0"/>
    <d v="2017-02-25T00:00:00"/>
    <n v="120"/>
    <n v="108472"/>
    <n v="451.96666666666664"/>
    <n v="105.45888888888888"/>
    <x v="0"/>
    <n v="28000000"/>
    <n v="6.67572021484375"/>
    <x v="2"/>
    <m/>
    <m/>
    <n v="1"/>
    <m/>
    <m/>
  </r>
  <r>
    <s v="RLZBR544"/>
    <d v="2002-03-27T00:00:00"/>
    <x v="2"/>
    <x v="2"/>
    <d v="2021-04-27T00:00:00"/>
    <n v="120"/>
    <n v="24824"/>
    <n v="103.43333333333334"/>
    <n v="24.134444444444448"/>
    <x v="3"/>
    <n v="144000000"/>
    <n v="34.332275390625"/>
    <x v="3"/>
    <m/>
    <n v="1"/>
    <m/>
    <m/>
    <m/>
  </r>
  <r>
    <s v="CJKLC154"/>
    <d v="2002-03-28T00:00:00"/>
    <x v="0"/>
    <x v="0"/>
    <d v="2018-03-29T00:00:00"/>
    <n v="120"/>
    <n v="98048"/>
    <n v="408.53333333333336"/>
    <n v="95.324444444444453"/>
    <x v="0"/>
    <n v="120000000"/>
    <n v="28.6102294921875"/>
    <x v="1"/>
    <m/>
    <m/>
    <m/>
    <m/>
    <m/>
  </r>
  <r>
    <s v="REAMI346"/>
    <d v="2002-03-28T00:00:00"/>
    <x v="2"/>
    <x v="2"/>
    <d v="2017-10-09T00:00:00"/>
    <n v="120"/>
    <n v="23276"/>
    <n v="96.983333333333334"/>
    <n v="22.629444444444445"/>
    <x v="3"/>
    <n v="48000000"/>
    <n v="11.444091796875"/>
    <x v="0"/>
    <m/>
    <m/>
    <m/>
    <m/>
    <m/>
  </r>
  <r>
    <s v="CYFXC925"/>
    <d v="2002-03-30T00:00:00"/>
    <x v="0"/>
    <x v="0"/>
    <d v="2021-03-30T00:00:00"/>
    <n v="120"/>
    <n v="89824"/>
    <n v="374.26666666666665"/>
    <n v="87.328888888888883"/>
    <x v="2"/>
    <n v="136000000"/>
    <n v="32.4249267578125"/>
    <x v="3"/>
    <m/>
    <m/>
    <m/>
    <m/>
    <m/>
  </r>
  <r>
    <s v="ZDGGR542"/>
    <d v="2002-03-30T00:00:00"/>
    <x v="2"/>
    <x v="2"/>
    <d v="2021-07-06T00:00:00"/>
    <n v="120"/>
    <n v="10216"/>
    <n v="42.56666666666667"/>
    <n v="9.9322222222222241"/>
    <x v="3"/>
    <n v="144000000"/>
    <n v="34.332275390625"/>
    <x v="3"/>
    <m/>
    <m/>
    <m/>
    <n v="1"/>
    <m/>
  </r>
  <r>
    <s v="JVVVG595"/>
    <d v="2002-03-31T00:00:00"/>
    <x v="1"/>
    <x v="1"/>
    <d v="2019-01-11T00:00:00"/>
    <n v="120"/>
    <n v="37924"/>
    <n v="158.01666666666668"/>
    <n v="36.870555555555555"/>
    <x v="4"/>
    <n v="60000000"/>
    <n v="14.30511474609375"/>
    <x v="0"/>
    <m/>
    <n v="1"/>
    <m/>
    <n v="1"/>
    <m/>
  </r>
  <r>
    <s v="KSULN264"/>
    <d v="2002-04-01T00:00:00"/>
    <x v="1"/>
    <x v="1"/>
    <d v="2022-02-04T00:00:00"/>
    <n v="86"/>
    <n v="68800"/>
    <n v="400"/>
    <n v="93.333333333333343"/>
    <x v="0"/>
    <n v="74533333"/>
    <n v="24.795532115670138"/>
    <x v="1"/>
    <m/>
    <m/>
    <m/>
    <m/>
    <m/>
  </r>
  <r>
    <s v="QLOQI191"/>
    <d v="2002-04-01T00:00:00"/>
    <x v="2"/>
    <x v="2"/>
    <d v="2017-06-03T00:00:00"/>
    <n v="120"/>
    <n v="11944"/>
    <n v="49.766666666666666"/>
    <n v="11.612222222222222"/>
    <x v="3"/>
    <n v="144000000"/>
    <n v="34.332275390625"/>
    <x v="3"/>
    <m/>
    <m/>
    <m/>
    <m/>
    <m/>
  </r>
  <r>
    <s v="ROXTK731"/>
    <d v="2002-04-04T00:00:00"/>
    <x v="2"/>
    <x v="2"/>
    <d v="2019-07-18T00:00:00"/>
    <n v="120"/>
    <n v="20076"/>
    <n v="83.65"/>
    <n v="19.518333333333334"/>
    <x v="3"/>
    <n v="116000000"/>
    <n v="27.65655517578125"/>
    <x v="1"/>
    <m/>
    <m/>
    <m/>
    <m/>
    <m/>
  </r>
  <r>
    <s v="SBIHL559"/>
    <d v="2002-04-05T00:00:00"/>
    <x v="2"/>
    <x v="2"/>
    <d v="2017-07-22T00:00:00"/>
    <n v="120"/>
    <n v="33896"/>
    <n v="141.23333333333332"/>
    <n v="32.954444444444441"/>
    <x v="3"/>
    <n v="24000000"/>
    <n v="5.7220458984375"/>
    <x v="2"/>
    <m/>
    <m/>
    <m/>
    <n v="1"/>
    <m/>
  </r>
  <r>
    <s v="UBLND282"/>
    <d v="2002-04-05T00:00:00"/>
    <x v="2"/>
    <x v="2"/>
    <d v="2020-03-02T00:00:00"/>
    <n v="120"/>
    <n v="812"/>
    <n v="3.3833333333333333"/>
    <n v="0.7894444444444445"/>
    <x v="3"/>
    <n v="140000000"/>
    <n v="33.37860107421875"/>
    <x v="3"/>
    <n v="1"/>
    <n v="1"/>
    <m/>
    <m/>
    <m/>
  </r>
  <r>
    <s v="CXCMI742"/>
    <d v="2002-04-06T00:00:00"/>
    <x v="0"/>
    <x v="0"/>
    <d v="2020-02-13T00:00:00"/>
    <n v="120"/>
    <n v="93200"/>
    <n v="388.33333333333331"/>
    <n v="90.611111111111114"/>
    <x v="0"/>
    <n v="128000000"/>
    <n v="30.517578125000004"/>
    <x v="3"/>
    <m/>
    <m/>
    <m/>
    <m/>
    <m/>
  </r>
  <r>
    <s v="XIEWO391"/>
    <d v="2002-04-12T00:00:00"/>
    <x v="2"/>
    <x v="2"/>
    <d v="2022-03-26T00:00:00"/>
    <n v="36"/>
    <n v="3704"/>
    <n v="51.444444444444443"/>
    <n v="12.003703703703703"/>
    <x v="3"/>
    <n v="36000000"/>
    <n v="28.6102294921875"/>
    <x v="1"/>
    <m/>
    <m/>
    <m/>
    <m/>
    <m/>
  </r>
  <r>
    <s v="SNXGR641"/>
    <d v="2002-04-13T00:00:00"/>
    <x v="2"/>
    <x v="2"/>
    <d v="2021-07-16T00:00:00"/>
    <n v="120"/>
    <n v="32788"/>
    <n v="136.61666666666667"/>
    <n v="31.877222222222226"/>
    <x v="3"/>
    <n v="52000000"/>
    <n v="12.39776611328125"/>
    <x v="0"/>
    <m/>
    <n v="1"/>
    <m/>
    <m/>
    <m/>
  </r>
  <r>
    <s v="OUXJC375"/>
    <d v="2002-04-17T00:00:00"/>
    <x v="1"/>
    <x v="1"/>
    <d v="2017-07-09T00:00:00"/>
    <n v="120"/>
    <n v="82064"/>
    <n v="341.93333333333334"/>
    <n v="79.784444444444446"/>
    <x v="2"/>
    <n v="100000000"/>
    <n v="23.84185791015625"/>
    <x v="1"/>
    <m/>
    <m/>
    <m/>
    <m/>
    <m/>
  </r>
  <r>
    <s v="SHOVA695"/>
    <d v="2002-04-18T00:00:00"/>
    <x v="2"/>
    <x v="2"/>
    <d v="2019-06-19T00:00:00"/>
    <n v="120"/>
    <n v="8144"/>
    <n v="33.93333333333333"/>
    <n v="7.9177777777777765"/>
    <x v="3"/>
    <n v="24000000"/>
    <n v="5.7220458984375"/>
    <x v="2"/>
    <m/>
    <m/>
    <m/>
    <m/>
    <m/>
  </r>
  <r>
    <s v="WGFZY391"/>
    <d v="2002-04-22T00:00:00"/>
    <x v="2"/>
    <x v="2"/>
    <d v="2019-01-04T00:00:00"/>
    <n v="120"/>
    <n v="16904"/>
    <n v="70.433333333333337"/>
    <n v="16.434444444444445"/>
    <x v="3"/>
    <n v="44000000"/>
    <n v="10.49041748046875"/>
    <x v="0"/>
    <m/>
    <m/>
    <n v="1"/>
    <m/>
    <m/>
  </r>
  <r>
    <s v="AVUVM258"/>
    <d v="2002-04-23T00:00:00"/>
    <x v="4"/>
    <x v="4"/>
    <d v="2020-06-15T00:00:00"/>
    <n v="120"/>
    <n v="112440"/>
    <n v="468.5"/>
    <n v="109.31666666666666"/>
    <x v="0"/>
    <n v="72000000"/>
    <n v="17.1661376953125"/>
    <x v="0"/>
    <m/>
    <m/>
    <n v="1"/>
    <m/>
    <m/>
  </r>
  <r>
    <s v="WVDWL737"/>
    <d v="2002-04-26T00:00:00"/>
    <x v="2"/>
    <x v="2"/>
    <d v="2021-09-13T00:00:00"/>
    <n v="120"/>
    <n v="15580"/>
    <n v="64.916666666666671"/>
    <n v="15.147222222222224"/>
    <x v="3"/>
    <n v="120000000"/>
    <n v="28.6102294921875"/>
    <x v="1"/>
    <m/>
    <m/>
    <m/>
    <m/>
    <m/>
  </r>
  <r>
    <s v="YTTAQ900"/>
    <d v="2002-04-26T00:00:00"/>
    <x v="2"/>
    <x v="2"/>
    <d v="2017-01-25T00:00:00"/>
    <n v="120"/>
    <n v="2668"/>
    <n v="11.116666666666667"/>
    <n v="2.5938888888888889"/>
    <x v="3"/>
    <n v="148000000"/>
    <n v="35.28594970703125"/>
    <x v="3"/>
    <m/>
    <m/>
    <m/>
    <m/>
    <n v="1"/>
  </r>
  <r>
    <s v="QSDJL761"/>
    <d v="2002-05-03T00:00:00"/>
    <x v="2"/>
    <x v="2"/>
    <d v="2018-11-12T00:00:00"/>
    <n v="120"/>
    <n v="35740"/>
    <n v="148.91666666666666"/>
    <n v="34.74722222222222"/>
    <x v="3"/>
    <n v="144000000"/>
    <n v="34.332275390625"/>
    <x v="3"/>
    <m/>
    <n v="1"/>
    <m/>
    <m/>
    <m/>
  </r>
  <r>
    <s v="FIUAG396"/>
    <d v="2002-05-04T00:00:00"/>
    <x v="0"/>
    <x v="0"/>
    <d v="2017-03-08T00:00:00"/>
    <n v="120"/>
    <n v="116016"/>
    <n v="483.4"/>
    <n v="112.79333333333334"/>
    <x v="0"/>
    <n v="116000000"/>
    <n v="27.65655517578125"/>
    <x v="1"/>
    <n v="1"/>
    <m/>
    <m/>
    <m/>
    <m/>
  </r>
  <r>
    <s v="UMCNB407"/>
    <d v="2002-05-04T00:00:00"/>
    <x v="2"/>
    <x v="2"/>
    <d v="2018-04-17T00:00:00"/>
    <n v="120"/>
    <n v="20160"/>
    <n v="84"/>
    <n v="19.599999999999998"/>
    <x v="3"/>
    <n v="32000000"/>
    <n v="7.6293945312500009"/>
    <x v="2"/>
    <m/>
    <m/>
    <m/>
    <m/>
    <m/>
  </r>
  <r>
    <s v="XKHYH141"/>
    <d v="2002-05-05T00:00:00"/>
    <x v="2"/>
    <x v="2"/>
    <d v="2022-04-20T00:00:00"/>
    <n v="11"/>
    <n v="2091"/>
    <n v="95.045454545454547"/>
    <n v="22.177272727272729"/>
    <x v="3"/>
    <n v="13200000"/>
    <n v="34.332275390625"/>
    <x v="3"/>
    <m/>
    <n v="1"/>
    <m/>
    <n v="1"/>
    <m/>
  </r>
  <r>
    <s v="UKGJY948"/>
    <d v="2002-05-09T00:00:00"/>
    <x v="2"/>
    <x v="2"/>
    <d v="2022-01-04T00:00:00"/>
    <n v="117"/>
    <n v="5105"/>
    <n v="21.816239316239315"/>
    <n v="5.0904558404558404"/>
    <x v="3"/>
    <n v="128700000"/>
    <n v="31.47125244140625"/>
    <x v="3"/>
    <m/>
    <m/>
    <m/>
    <m/>
    <m/>
  </r>
  <r>
    <s v="ZBGIE949"/>
    <d v="2002-05-10T00:00:00"/>
    <x v="2"/>
    <x v="2"/>
    <d v="2019-03-04T00:00:00"/>
    <n v="120"/>
    <n v="24124"/>
    <n v="100.51666666666667"/>
    <n v="23.453888888888891"/>
    <x v="3"/>
    <n v="132000000"/>
    <n v="31.47125244140625"/>
    <x v="3"/>
    <m/>
    <m/>
    <m/>
    <m/>
    <m/>
  </r>
  <r>
    <s v="FCYKZ583"/>
    <d v="2002-05-14T00:00:00"/>
    <x v="0"/>
    <x v="0"/>
    <d v="2021-07-23T00:00:00"/>
    <n v="120"/>
    <n v="115388"/>
    <n v="480.78333333333342"/>
    <n v="112.1827777777778"/>
    <x v="0"/>
    <n v="132000000"/>
    <n v="31.47125244140625"/>
    <x v="3"/>
    <m/>
    <n v="1"/>
    <m/>
    <m/>
    <m/>
  </r>
  <r>
    <s v="JHNLG723"/>
    <d v="2002-05-14T00:00:00"/>
    <x v="1"/>
    <x v="1"/>
    <d v="2021-06-17T00:00:00"/>
    <n v="120"/>
    <n v="14664"/>
    <n v="61.1"/>
    <n v="14.256666666666666"/>
    <x v="3"/>
    <n v="104000000"/>
    <n v="24.7955322265625"/>
    <x v="1"/>
    <m/>
    <m/>
    <m/>
    <m/>
    <m/>
  </r>
  <r>
    <s v="DRGYS813"/>
    <d v="2002-05-15T00:00:00"/>
    <x v="0"/>
    <x v="0"/>
    <d v="2018-08-16T00:00:00"/>
    <n v="120"/>
    <n v="72196"/>
    <n v="300.81666666666666"/>
    <n v="70.190555555555562"/>
    <x v="2"/>
    <n v="48000000"/>
    <n v="11.444091796875"/>
    <x v="0"/>
    <m/>
    <m/>
    <m/>
    <m/>
    <m/>
  </r>
  <r>
    <s v="CCFLW070"/>
    <d v="2002-05-16T00:00:00"/>
    <x v="0"/>
    <x v="0"/>
    <d v="2020-08-02T00:00:00"/>
    <n v="120"/>
    <n v="35272"/>
    <n v="146.96666666666667"/>
    <n v="34.292222222222222"/>
    <x v="3"/>
    <n v="120000000"/>
    <n v="28.6102294921875"/>
    <x v="1"/>
    <m/>
    <n v="1"/>
    <m/>
    <m/>
    <m/>
  </r>
  <r>
    <s v="VNSDX088"/>
    <d v="2002-05-19T00:00:00"/>
    <x v="2"/>
    <x v="2"/>
    <d v="2018-03-24T00:00:00"/>
    <n v="120"/>
    <n v="23984"/>
    <n v="99.933333333333337"/>
    <n v="23.317777777777778"/>
    <x v="3"/>
    <n v="124000000"/>
    <n v="29.56390380859375"/>
    <x v="1"/>
    <m/>
    <m/>
    <m/>
    <m/>
    <m/>
  </r>
  <r>
    <s v="ADLER875"/>
    <d v="2002-05-27T00:00:00"/>
    <x v="4"/>
    <x v="4"/>
    <d v="2022-01-31T00:00:00"/>
    <n v="90"/>
    <n v="126000"/>
    <n v="700"/>
    <n v="163.33333333333331"/>
    <x v="1"/>
    <n v="135000000"/>
    <n v="42.91534423828125"/>
    <x v="4"/>
    <m/>
    <m/>
    <m/>
    <m/>
    <m/>
  </r>
  <r>
    <s v="VBLGV698"/>
    <d v="2002-05-30T00:00:00"/>
    <x v="2"/>
    <x v="2"/>
    <d v="2019-04-09T00:00:00"/>
    <n v="120"/>
    <n v="26608"/>
    <n v="110.86666666666666"/>
    <n v="25.86888888888889"/>
    <x v="3"/>
    <n v="156000000"/>
    <n v="37.19329833984375"/>
    <x v="3"/>
    <n v="1"/>
    <n v="1"/>
    <m/>
    <m/>
    <m/>
  </r>
  <r>
    <s v="TIZJQ306"/>
    <d v="2002-05-31T00:00:00"/>
    <x v="2"/>
    <x v="2"/>
    <d v="2021-08-23T00:00:00"/>
    <n v="120"/>
    <n v="13476"/>
    <n v="56.15"/>
    <n v="13.101666666666667"/>
    <x v="3"/>
    <n v="156000000"/>
    <n v="37.19329833984375"/>
    <x v="3"/>
    <m/>
    <m/>
    <m/>
    <m/>
    <m/>
  </r>
  <r>
    <s v="UBKCW126"/>
    <d v="2002-06-09T00:00:00"/>
    <x v="2"/>
    <x v="2"/>
    <d v="2020-07-30T00:00:00"/>
    <n v="120"/>
    <n v="2768"/>
    <n v="11.533333333333333"/>
    <n v="2.6911111111111108"/>
    <x v="3"/>
    <n v="160000000"/>
    <n v="38.14697265625"/>
    <x v="3"/>
    <m/>
    <m/>
    <m/>
    <m/>
    <m/>
  </r>
  <r>
    <s v="FWINY235"/>
    <d v="2002-06-10T00:00:00"/>
    <x v="0"/>
    <x v="0"/>
    <d v="2017-09-17T00:00:00"/>
    <n v="120"/>
    <n v="24964"/>
    <n v="104.01666666666667"/>
    <n v="24.270555555555553"/>
    <x v="3"/>
    <n v="48000000"/>
    <n v="11.444091796875"/>
    <x v="0"/>
    <m/>
    <m/>
    <m/>
    <m/>
    <m/>
  </r>
  <r>
    <s v="CFHEZ921"/>
    <d v="2002-06-12T00:00:00"/>
    <x v="0"/>
    <x v="0"/>
    <d v="2020-08-17T00:00:00"/>
    <n v="120"/>
    <n v="61700"/>
    <n v="257.08333333333331"/>
    <n v="59.986111111111114"/>
    <x v="4"/>
    <n v="120000000"/>
    <n v="28.6102294921875"/>
    <x v="1"/>
    <m/>
    <m/>
    <m/>
    <m/>
    <m/>
  </r>
  <r>
    <s v="GQCYX781"/>
    <d v="2002-06-15T00:00:00"/>
    <x v="0"/>
    <x v="0"/>
    <d v="2018-12-09T00:00:00"/>
    <n v="120"/>
    <n v="75280"/>
    <n v="313.66666666666669"/>
    <n v="73.188888888888897"/>
    <x v="2"/>
    <n v="112000000"/>
    <n v="26.702880859375"/>
    <x v="1"/>
    <n v="1"/>
    <m/>
    <m/>
    <m/>
    <m/>
  </r>
  <r>
    <s v="IZOHO374"/>
    <d v="2002-06-25T00:00:00"/>
    <x v="1"/>
    <x v="1"/>
    <d v="2018-09-14T00:00:00"/>
    <n v="120"/>
    <n v="94644"/>
    <n v="394.35"/>
    <n v="92.015000000000015"/>
    <x v="0"/>
    <n v="92000000"/>
    <n v="21.93450927734375"/>
    <x v="1"/>
    <n v="1"/>
    <m/>
    <m/>
    <m/>
    <m/>
  </r>
  <r>
    <s v="ACDMF101"/>
    <d v="2002-06-28T00:00:00"/>
    <x v="4"/>
    <x v="4"/>
    <d v="2019-11-24T00:00:00"/>
    <n v="120"/>
    <n v="131904"/>
    <n v="549.6"/>
    <n v="128.24"/>
    <x v="1"/>
    <n v="112000000"/>
    <n v="26.702880859375"/>
    <x v="1"/>
    <m/>
    <m/>
    <m/>
    <m/>
    <m/>
  </r>
  <r>
    <s v="IHGJB494"/>
    <d v="2002-07-02T00:00:00"/>
    <x v="1"/>
    <x v="1"/>
    <d v="2020-04-16T00:00:00"/>
    <n v="120"/>
    <n v="95564"/>
    <n v="398.18333333333334"/>
    <n v="92.909444444444446"/>
    <x v="0"/>
    <n v="84000000"/>
    <n v="20.02716064453125"/>
    <x v="1"/>
    <m/>
    <m/>
    <n v="1"/>
    <m/>
    <m/>
  </r>
  <r>
    <s v="YUVBT903"/>
    <d v="2002-07-04T00:00:00"/>
    <x v="2"/>
    <x v="2"/>
    <d v="2019-11-11T00:00:00"/>
    <n v="120"/>
    <n v="21064"/>
    <n v="87.766666666666666"/>
    <n v="20.478888888888889"/>
    <x v="3"/>
    <n v="132000000"/>
    <n v="31.47125244140625"/>
    <x v="3"/>
    <m/>
    <m/>
    <m/>
    <m/>
    <m/>
  </r>
  <r>
    <s v="GVRFK909"/>
    <d v="2002-07-06T00:00:00"/>
    <x v="1"/>
    <x v="1"/>
    <d v="2021-10-18T00:00:00"/>
    <n v="120"/>
    <n v="55784"/>
    <n v="232.43333333333334"/>
    <n v="54.234444444444449"/>
    <x v="4"/>
    <n v="8000000"/>
    <n v="1.9073486328125002"/>
    <x v="2"/>
    <m/>
    <m/>
    <m/>
    <m/>
    <m/>
  </r>
  <r>
    <s v="WXDVJ468"/>
    <d v="2002-07-06T00:00:00"/>
    <x v="2"/>
    <x v="2"/>
    <d v="2018-05-10T00:00:00"/>
    <n v="120"/>
    <n v="3940"/>
    <n v="16.416666666666668"/>
    <n v="3.8305555555555557"/>
    <x v="3"/>
    <n v="120000000"/>
    <n v="28.6102294921875"/>
    <x v="1"/>
    <m/>
    <m/>
    <m/>
    <m/>
    <m/>
  </r>
  <r>
    <s v="YAFHS464"/>
    <d v="2002-07-13T00:00:00"/>
    <x v="3"/>
    <x v="3"/>
    <d v="2021-01-24T00:00:00"/>
    <n v="120"/>
    <n v="33176"/>
    <n v="138.23333333333332"/>
    <n v="32.254444444444445"/>
    <x v="3"/>
    <n v="4000000"/>
    <n v="0.95367431640625011"/>
    <x v="2"/>
    <m/>
    <m/>
    <m/>
    <m/>
    <m/>
  </r>
  <r>
    <s v="VYUKQ976"/>
    <d v="2002-07-20T00:00:00"/>
    <x v="2"/>
    <x v="2"/>
    <d v="2019-11-01T00:00:00"/>
    <n v="120"/>
    <n v="7204"/>
    <n v="30.016666666666662"/>
    <n v="7.0038888888888877"/>
    <x v="3"/>
    <n v="140000000"/>
    <n v="33.37860107421875"/>
    <x v="3"/>
    <m/>
    <m/>
    <m/>
    <m/>
    <m/>
  </r>
  <r>
    <s v="IQIKW240"/>
    <d v="2002-07-22T00:00:00"/>
    <x v="1"/>
    <x v="1"/>
    <d v="2018-06-07T00:00:00"/>
    <n v="120"/>
    <n v="25468"/>
    <n v="106.11666666666666"/>
    <n v="24.760555555555552"/>
    <x v="3"/>
    <n v="84000000"/>
    <n v="20.02716064453125"/>
    <x v="1"/>
    <m/>
    <m/>
    <n v="1"/>
    <m/>
    <m/>
  </r>
  <r>
    <s v="XWNHQ351"/>
    <d v="2002-07-27T00:00:00"/>
    <x v="3"/>
    <x v="3"/>
    <d v="2021-10-31T00:00:00"/>
    <n v="120"/>
    <n v="45160"/>
    <n v="188.16666666666666"/>
    <n v="43.905555555555551"/>
    <x v="4"/>
    <n v="16000000"/>
    <n v="3.8146972656250004"/>
    <x v="2"/>
    <m/>
    <m/>
    <m/>
    <m/>
    <m/>
  </r>
  <r>
    <s v="TXIFX516"/>
    <d v="2002-08-02T00:00:00"/>
    <x v="2"/>
    <x v="2"/>
    <d v="2019-01-24T00:00:00"/>
    <n v="120"/>
    <n v="9888"/>
    <n v="41.2"/>
    <n v="9.6133333333333351"/>
    <x v="3"/>
    <n v="152000000"/>
    <n v="36.2396240234375"/>
    <x v="3"/>
    <m/>
    <m/>
    <m/>
    <m/>
    <m/>
  </r>
  <r>
    <s v="GVKFT024"/>
    <d v="2002-08-06T00:00:00"/>
    <x v="1"/>
    <x v="1"/>
    <d v="2020-01-02T00:00:00"/>
    <n v="120"/>
    <n v="36068"/>
    <n v="150.28333333333333"/>
    <n v="35.066111111111113"/>
    <x v="4"/>
    <n v="104000000"/>
    <n v="24.7955322265625"/>
    <x v="1"/>
    <m/>
    <m/>
    <m/>
    <m/>
    <m/>
  </r>
  <r>
    <s v="SZLTP487"/>
    <d v="2002-08-08T00:00:00"/>
    <x v="2"/>
    <x v="2"/>
    <d v="2021-09-02T00:00:00"/>
    <n v="120"/>
    <n v="31452"/>
    <n v="131.05000000000001"/>
    <n v="30.57833333333334"/>
    <x v="3"/>
    <n v="144000000"/>
    <n v="34.332275390625"/>
    <x v="3"/>
    <m/>
    <m/>
    <m/>
    <m/>
    <m/>
  </r>
  <r>
    <s v="EKSRY956"/>
    <d v="2002-08-11T00:00:00"/>
    <x v="0"/>
    <x v="0"/>
    <d v="2021-10-28T00:00:00"/>
    <n v="120"/>
    <n v="79836"/>
    <n v="332.65"/>
    <n v="77.618333333333325"/>
    <x v="2"/>
    <n v="120000000"/>
    <n v="28.6102294921875"/>
    <x v="1"/>
    <m/>
    <m/>
    <m/>
    <m/>
    <m/>
  </r>
  <r>
    <s v="MRHCP062"/>
    <d v="2002-08-12T00:00:00"/>
    <x v="1"/>
    <x v="1"/>
    <d v="2020-12-26T00:00:00"/>
    <n v="120"/>
    <n v="69300"/>
    <n v="288.75"/>
    <n v="67.375"/>
    <x v="2"/>
    <n v="112000000"/>
    <n v="26.702880859375"/>
    <x v="1"/>
    <m/>
    <m/>
    <m/>
    <m/>
    <m/>
  </r>
  <r>
    <s v="ERXDA073"/>
    <d v="2002-08-22T00:00:00"/>
    <x v="0"/>
    <x v="0"/>
    <d v="2018-06-08T00:00:00"/>
    <n v="120"/>
    <n v="9572"/>
    <n v="39.883333333333333"/>
    <n v="9.306111111111111"/>
    <x v="3"/>
    <n v="116000000"/>
    <n v="27.65655517578125"/>
    <x v="1"/>
    <n v="1"/>
    <n v="1"/>
    <n v="1"/>
    <m/>
    <m/>
  </r>
  <r>
    <s v="YOMHZ909"/>
    <d v="2002-08-23T00:00:00"/>
    <x v="3"/>
    <x v="3"/>
    <d v="2018-07-02T00:00:00"/>
    <n v="120"/>
    <n v="24316"/>
    <n v="101.31666666666666"/>
    <n v="23.640555555555554"/>
    <x v="3"/>
    <n v="8000000"/>
    <n v="1.9073486328125002"/>
    <x v="2"/>
    <m/>
    <m/>
    <m/>
    <m/>
    <m/>
  </r>
  <r>
    <s v="SFCNH265"/>
    <d v="2002-09-02T00:00:00"/>
    <x v="2"/>
    <x v="2"/>
    <d v="2018-02-10T00:00:00"/>
    <n v="120"/>
    <n v="11796"/>
    <n v="49.15"/>
    <n v="11.468333333333332"/>
    <x v="3"/>
    <n v="64000000"/>
    <n v="15.258789062500002"/>
    <x v="0"/>
    <m/>
    <m/>
    <m/>
    <n v="1"/>
    <m/>
  </r>
  <r>
    <s v="OWKRP825"/>
    <d v="2002-09-06T00:00:00"/>
    <x v="1"/>
    <x v="1"/>
    <d v="2021-07-23T00:00:00"/>
    <n v="120"/>
    <n v="77360"/>
    <n v="322.33333333333331"/>
    <n v="75.211111111111109"/>
    <x v="2"/>
    <n v="16000000"/>
    <n v="3.8146972656250004"/>
    <x v="2"/>
    <m/>
    <m/>
    <m/>
    <m/>
    <m/>
  </r>
  <r>
    <s v="WXLZO926"/>
    <d v="2002-09-06T00:00:00"/>
    <x v="2"/>
    <x v="2"/>
    <d v="2019-05-22T00:00:00"/>
    <n v="120"/>
    <n v="16384"/>
    <n v="68.266666666666666"/>
    <n v="15.928888888888888"/>
    <x v="3"/>
    <n v="152000000"/>
    <n v="36.2396240234375"/>
    <x v="3"/>
    <n v="1"/>
    <m/>
    <m/>
    <n v="1"/>
    <m/>
  </r>
  <r>
    <s v="WAIUD477"/>
    <d v="2002-09-07T00:00:00"/>
    <x v="2"/>
    <x v="2"/>
    <d v="2022-01-30T00:00:00"/>
    <n v="91"/>
    <n v="27300"/>
    <n v="150"/>
    <n v="35"/>
    <x v="4"/>
    <n v="33366667"/>
    <n v="10.490417585268125"/>
    <x v="0"/>
    <m/>
    <m/>
    <m/>
    <m/>
    <m/>
  </r>
  <r>
    <s v="IAIOW301"/>
    <d v="2002-09-07T00:00:00"/>
    <x v="1"/>
    <x v="1"/>
    <d v="2021-01-17T00:00:00"/>
    <n v="120"/>
    <n v="17584"/>
    <n v="73.266666666666666"/>
    <n v="17.095555555555556"/>
    <x v="3"/>
    <n v="64000000"/>
    <n v="15.258789062500002"/>
    <x v="0"/>
    <m/>
    <m/>
    <m/>
    <m/>
    <m/>
  </r>
  <r>
    <s v="OLCPI268"/>
    <d v="2002-09-09T00:00:00"/>
    <x v="1"/>
    <x v="1"/>
    <d v="2017-05-10T00:00:00"/>
    <n v="120"/>
    <n v="42720"/>
    <n v="178"/>
    <n v="41.533333333333331"/>
    <x v="4"/>
    <n v="48000000"/>
    <n v="11.444091796875"/>
    <x v="0"/>
    <m/>
    <m/>
    <m/>
    <m/>
    <m/>
  </r>
  <r>
    <s v="WAGFF004"/>
    <d v="2002-09-10T00:00:00"/>
    <x v="2"/>
    <x v="2"/>
    <d v="2021-03-25T00:00:00"/>
    <n v="120"/>
    <n v="18568"/>
    <n v="77.36666666666666"/>
    <n v="18.05222222222222"/>
    <x v="3"/>
    <n v="52000000"/>
    <n v="12.39776611328125"/>
    <x v="0"/>
    <m/>
    <m/>
    <m/>
    <m/>
    <m/>
  </r>
  <r>
    <s v="GPRRY188"/>
    <d v="2002-09-12T00:00:00"/>
    <x v="0"/>
    <x v="0"/>
    <d v="2021-03-29T00:00:00"/>
    <n v="120"/>
    <n v="60676"/>
    <n v="252.81666666666663"/>
    <n v="58.990555555555552"/>
    <x v="4"/>
    <n v="112000000"/>
    <n v="26.702880859375"/>
    <x v="1"/>
    <m/>
    <m/>
    <n v="1"/>
    <m/>
    <m/>
  </r>
  <r>
    <s v="YMOGY992"/>
    <d v="2002-09-15T00:00:00"/>
    <x v="3"/>
    <x v="3"/>
    <d v="2021-10-05T00:00:00"/>
    <n v="120"/>
    <n v="47096"/>
    <n v="196.23333333333332"/>
    <n v="45.787777777777777"/>
    <x v="4"/>
    <n v="12000000"/>
    <n v="2.86102294921875"/>
    <x v="2"/>
    <m/>
    <n v="1"/>
    <m/>
    <m/>
    <m/>
  </r>
  <r>
    <s v="RCUYF467"/>
    <d v="2002-09-16T00:00:00"/>
    <x v="2"/>
    <x v="2"/>
    <d v="2018-11-18T00:00:00"/>
    <n v="120"/>
    <n v="9512"/>
    <n v="39.633333333333333"/>
    <n v="9.2477777777777774"/>
    <x v="3"/>
    <n v="156000000"/>
    <n v="37.19329833984375"/>
    <x v="3"/>
    <m/>
    <n v="1"/>
    <m/>
    <m/>
    <m/>
  </r>
  <r>
    <s v="YRQNX002"/>
    <d v="2002-09-18T00:00:00"/>
    <x v="3"/>
    <x v="3"/>
    <d v="2017-08-15T00:00:00"/>
    <n v="120"/>
    <n v="6136"/>
    <n v="25.566666666666666"/>
    <n v="5.9655555555555555"/>
    <x v="3"/>
    <n v="16000000"/>
    <n v="3.8146972656250004"/>
    <x v="2"/>
    <m/>
    <m/>
    <m/>
    <m/>
    <m/>
  </r>
  <r>
    <s v="IPLZQ058"/>
    <d v="2002-09-19T00:00:00"/>
    <x v="1"/>
    <x v="1"/>
    <d v="2017-03-07T00:00:00"/>
    <n v="120"/>
    <n v="47116"/>
    <n v="196.31666666666666"/>
    <n v="45.807222222222222"/>
    <x v="4"/>
    <n v="108000000"/>
    <n v="25.74920654296875"/>
    <x v="1"/>
    <m/>
    <n v="1"/>
    <m/>
    <m/>
    <m/>
  </r>
  <r>
    <s v="NTMAS076"/>
    <d v="2002-09-21T00:00:00"/>
    <x v="1"/>
    <x v="1"/>
    <d v="2017-06-24T00:00:00"/>
    <n v="120"/>
    <n v="24884"/>
    <n v="103.68333333333334"/>
    <n v="24.192777777777778"/>
    <x v="3"/>
    <n v="104000000"/>
    <n v="24.7955322265625"/>
    <x v="1"/>
    <m/>
    <m/>
    <m/>
    <m/>
    <n v="1"/>
  </r>
  <r>
    <s v="MVFEP234"/>
    <d v="2002-09-24T00:00:00"/>
    <x v="1"/>
    <x v="1"/>
    <d v="2017-12-23T00:00:00"/>
    <n v="120"/>
    <n v="50128"/>
    <n v="208.86666666666667"/>
    <n v="48.735555555555557"/>
    <x v="4"/>
    <n v="104000000"/>
    <n v="24.7955322265625"/>
    <x v="1"/>
    <m/>
    <m/>
    <m/>
    <m/>
    <m/>
  </r>
  <r>
    <s v="YSAPZ145"/>
    <d v="2002-09-28T00:00:00"/>
    <x v="2"/>
    <x v="2"/>
    <d v="2020-09-23T00:00:00"/>
    <n v="120"/>
    <n v="27540"/>
    <n v="114.75"/>
    <n v="26.775000000000002"/>
    <x v="3"/>
    <n v="136000000"/>
    <n v="32.4249267578125"/>
    <x v="3"/>
    <m/>
    <m/>
    <m/>
    <m/>
    <m/>
  </r>
  <r>
    <s v="ULWCM384"/>
    <d v="2002-10-09T00:00:00"/>
    <x v="2"/>
    <x v="2"/>
    <d v="2020-08-21T00:00:00"/>
    <n v="120"/>
    <n v="17068"/>
    <n v="71.11666666666666"/>
    <n v="16.593888888888888"/>
    <x v="3"/>
    <n v="104000000"/>
    <n v="24.7955322265625"/>
    <x v="1"/>
    <m/>
    <m/>
    <m/>
    <m/>
    <m/>
  </r>
  <r>
    <s v="NNGNZ263"/>
    <d v="2002-10-17T00:00:00"/>
    <x v="1"/>
    <x v="1"/>
    <d v="2019-07-27T00:00:00"/>
    <n v="120"/>
    <n v="9164"/>
    <n v="38.18333333333333"/>
    <n v="8.9094444444444427"/>
    <x v="3"/>
    <n v="44000000"/>
    <n v="10.49041748046875"/>
    <x v="0"/>
    <m/>
    <m/>
    <m/>
    <m/>
    <m/>
  </r>
  <r>
    <s v="UMKTB834"/>
    <d v="2002-10-21T00:00:00"/>
    <x v="2"/>
    <x v="2"/>
    <d v="2020-10-29T00:00:00"/>
    <n v="120"/>
    <n v="24452"/>
    <n v="101.88333333333334"/>
    <n v="23.77277777777778"/>
    <x v="3"/>
    <n v="152000000"/>
    <n v="36.2396240234375"/>
    <x v="3"/>
    <m/>
    <m/>
    <m/>
    <m/>
    <m/>
  </r>
  <r>
    <s v="DGSYQ148"/>
    <d v="2002-10-25T00:00:00"/>
    <x v="0"/>
    <x v="0"/>
    <d v="2020-08-27T00:00:00"/>
    <n v="120"/>
    <n v="69792"/>
    <n v="290.8"/>
    <n v="67.853333333333339"/>
    <x v="2"/>
    <n v="128000000"/>
    <n v="30.517578125000004"/>
    <x v="3"/>
    <n v="1"/>
    <n v="1"/>
    <m/>
    <m/>
    <m/>
  </r>
  <r>
    <s v="EKKIM876"/>
    <d v="2002-10-29T00:00:00"/>
    <x v="0"/>
    <x v="0"/>
    <d v="2017-04-14T00:00:00"/>
    <n v="120"/>
    <n v="115144"/>
    <n v="479.76666666666665"/>
    <n v="111.94555555555554"/>
    <x v="0"/>
    <n v="124000000"/>
    <n v="29.56390380859375"/>
    <x v="1"/>
    <m/>
    <m/>
    <m/>
    <m/>
    <n v="1"/>
  </r>
  <r>
    <s v="PXKKL584"/>
    <d v="2002-11-03T00:00:00"/>
    <x v="1"/>
    <x v="1"/>
    <d v="2019-01-29T00:00:00"/>
    <n v="120"/>
    <n v="50900"/>
    <n v="212.08333333333334"/>
    <n v="49.486111111111114"/>
    <x v="4"/>
    <n v="116000000"/>
    <n v="27.65655517578125"/>
    <x v="1"/>
    <m/>
    <m/>
    <m/>
    <m/>
    <m/>
  </r>
  <r>
    <s v="ZZPQV582"/>
    <d v="2002-11-10T00:00:00"/>
    <x v="2"/>
    <x v="2"/>
    <d v="2022-01-21T00:00:00"/>
    <n v="100"/>
    <n v="30000"/>
    <n v="150"/>
    <n v="35"/>
    <x v="4"/>
    <n v="110000000"/>
    <n v="31.47125244140625"/>
    <x v="3"/>
    <m/>
    <m/>
    <m/>
    <m/>
    <m/>
  </r>
  <r>
    <s v="LQFRC033"/>
    <d v="2002-11-13T00:00:00"/>
    <x v="1"/>
    <x v="1"/>
    <d v="2019-05-26T00:00:00"/>
    <n v="120"/>
    <n v="17832"/>
    <n v="74.3"/>
    <n v="17.336666666666666"/>
    <x v="3"/>
    <n v="120000000"/>
    <n v="28.6102294921875"/>
    <x v="1"/>
    <m/>
    <m/>
    <m/>
    <m/>
    <m/>
  </r>
  <r>
    <s v="BUCEQ181"/>
    <d v="2002-11-14T00:00:00"/>
    <x v="0"/>
    <x v="0"/>
    <d v="2018-12-14T00:00:00"/>
    <n v="120"/>
    <n v="111704"/>
    <n v="465.43333333333334"/>
    <n v="108.60111111111111"/>
    <x v="0"/>
    <n v="4000000"/>
    <n v="0.95367431640625011"/>
    <x v="2"/>
    <m/>
    <m/>
    <m/>
    <m/>
    <m/>
  </r>
  <r>
    <s v="CZQCE560"/>
    <d v="2002-11-16T00:00:00"/>
    <x v="0"/>
    <x v="0"/>
    <d v="2019-12-09T00:00:00"/>
    <n v="120"/>
    <n v="71304"/>
    <n v="297.10000000000002"/>
    <n v="69.323333333333338"/>
    <x v="2"/>
    <n v="140000000"/>
    <n v="33.37860107421875"/>
    <x v="3"/>
    <m/>
    <m/>
    <m/>
    <m/>
    <m/>
  </r>
  <r>
    <s v="OQKDN513"/>
    <d v="2002-11-18T00:00:00"/>
    <x v="1"/>
    <x v="1"/>
    <d v="2019-06-15T00:00:00"/>
    <n v="120"/>
    <n v="19740"/>
    <n v="82.25"/>
    <n v="19.191666666666666"/>
    <x v="3"/>
    <n v="48000000"/>
    <n v="11.444091796875"/>
    <x v="0"/>
    <m/>
    <m/>
    <m/>
    <m/>
    <m/>
  </r>
  <r>
    <s v="CPPQZ624"/>
    <d v="2002-11-24T00:00:00"/>
    <x v="0"/>
    <x v="0"/>
    <d v="2018-03-22T00:00:00"/>
    <n v="120"/>
    <n v="114960"/>
    <n v="479"/>
    <n v="111.76666666666667"/>
    <x v="0"/>
    <n v="116000000"/>
    <n v="27.65655517578125"/>
    <x v="1"/>
    <m/>
    <m/>
    <m/>
    <m/>
    <m/>
  </r>
  <r>
    <s v="QICOZ415"/>
    <d v="2002-11-29T00:00:00"/>
    <x v="2"/>
    <x v="2"/>
    <d v="2018-03-06T00:00:00"/>
    <n v="120"/>
    <n v="31800"/>
    <n v="132.5"/>
    <n v="30.916666666666668"/>
    <x v="3"/>
    <n v="144000000"/>
    <n v="34.332275390625"/>
    <x v="3"/>
    <m/>
    <m/>
    <m/>
    <m/>
    <m/>
  </r>
  <r>
    <s v="AKMKT444"/>
    <d v="2002-12-05T00:00:00"/>
    <x v="4"/>
    <x v="4"/>
    <d v="2018-04-03T00:00:00"/>
    <n v="120"/>
    <n v="154928"/>
    <n v="645.5333333333333"/>
    <n v="150.62444444444444"/>
    <x v="1"/>
    <n v="36000000"/>
    <n v="8.58306884765625"/>
    <x v="2"/>
    <m/>
    <m/>
    <m/>
    <m/>
    <m/>
  </r>
  <r>
    <s v="GUISI205"/>
    <d v="2002-12-06T00:00:00"/>
    <x v="1"/>
    <x v="1"/>
    <d v="2017-07-27T00:00:00"/>
    <n v="120"/>
    <n v="69444"/>
    <n v="289.35000000000002"/>
    <n v="67.515000000000015"/>
    <x v="2"/>
    <n v="40000000"/>
    <n v="9.5367431640625"/>
    <x v="2"/>
    <m/>
    <n v="1"/>
    <m/>
    <m/>
    <m/>
  </r>
  <r>
    <s v="DISTN462"/>
    <d v="2003-01-01T00:00:00"/>
    <x v="0"/>
    <x v="0"/>
    <d v="2019-05-20T00:00:00"/>
    <n v="120"/>
    <n v="53180"/>
    <n v="221.58333333333334"/>
    <n v="51.702777777777776"/>
    <x v="4"/>
    <n v="116000000"/>
    <n v="27.65655517578125"/>
    <x v="1"/>
    <m/>
    <n v="1"/>
    <m/>
    <m/>
    <m/>
  </r>
  <r>
    <s v="HHVAM674"/>
    <d v="2003-01-02T00:00:00"/>
    <x v="1"/>
    <x v="1"/>
    <d v="2021-11-05T00:00:00"/>
    <n v="120"/>
    <n v="31452"/>
    <n v="131.05000000000001"/>
    <n v="30.57833333333334"/>
    <x v="3"/>
    <n v="76000000"/>
    <n v="18.11981201171875"/>
    <x v="0"/>
    <n v="1"/>
    <m/>
    <m/>
    <m/>
    <m/>
  </r>
  <r>
    <s v="ITIWE433"/>
    <d v="2003-01-07T00:00:00"/>
    <x v="1"/>
    <x v="1"/>
    <d v="2017-07-19T00:00:00"/>
    <n v="120"/>
    <n v="61768"/>
    <n v="257.36666666666667"/>
    <n v="60.05222222222222"/>
    <x v="2"/>
    <n v="112000000"/>
    <n v="26.702880859375"/>
    <x v="1"/>
    <m/>
    <m/>
    <m/>
    <m/>
    <m/>
  </r>
  <r>
    <s v="EGMIV831"/>
    <d v="2003-01-08T00:00:00"/>
    <x v="0"/>
    <x v="0"/>
    <d v="2018-03-27T00:00:00"/>
    <n v="120"/>
    <n v="120036"/>
    <n v="500.15"/>
    <n v="116.70166666666667"/>
    <x v="0"/>
    <n v="100000000"/>
    <n v="23.84185791015625"/>
    <x v="1"/>
    <m/>
    <m/>
    <m/>
    <n v="1"/>
    <m/>
  </r>
  <r>
    <s v="LINNV430"/>
    <d v="2003-01-09T00:00:00"/>
    <x v="1"/>
    <x v="1"/>
    <d v="2018-08-06T00:00:00"/>
    <n v="120"/>
    <n v="78324"/>
    <n v="326.35000000000002"/>
    <n v="76.148333333333341"/>
    <x v="2"/>
    <n v="56000000"/>
    <n v="13.3514404296875"/>
    <x v="0"/>
    <m/>
    <m/>
    <m/>
    <m/>
    <m/>
  </r>
  <r>
    <s v="KSFAF369"/>
    <d v="2003-01-10T00:00:00"/>
    <x v="1"/>
    <x v="1"/>
    <d v="2022-04-25T00:00:00"/>
    <n v="6"/>
    <n v="3519"/>
    <n v="293.25"/>
    <n v="68.424999999999997"/>
    <x v="2"/>
    <n v="6000000"/>
    <n v="28.6102294921875"/>
    <x v="1"/>
    <m/>
    <m/>
    <m/>
    <m/>
    <m/>
  </r>
  <r>
    <s v="DADDV778"/>
    <d v="2003-01-12T00:00:00"/>
    <x v="0"/>
    <x v="0"/>
    <d v="2017-03-21T00:00:00"/>
    <n v="120"/>
    <n v="56292"/>
    <n v="234.55"/>
    <n v="54.728333333333332"/>
    <x v="4"/>
    <n v="112000000"/>
    <n v="26.702880859375"/>
    <x v="1"/>
    <m/>
    <m/>
    <m/>
    <m/>
    <m/>
  </r>
  <r>
    <s v="JGZCT904"/>
    <d v="2003-01-17T00:00:00"/>
    <x v="1"/>
    <x v="1"/>
    <d v="2020-11-05T00:00:00"/>
    <n v="120"/>
    <n v="38692"/>
    <n v="161.21666666666667"/>
    <n v="37.617222222222225"/>
    <x v="4"/>
    <n v="76000000"/>
    <n v="18.11981201171875"/>
    <x v="0"/>
    <m/>
    <m/>
    <m/>
    <m/>
    <m/>
  </r>
  <r>
    <s v="MHFXK165"/>
    <d v="2003-01-19T00:00:00"/>
    <x v="1"/>
    <x v="1"/>
    <d v="2017-04-27T00:00:00"/>
    <n v="120"/>
    <n v="21880"/>
    <n v="91.166666666666671"/>
    <n v="21.272222222222226"/>
    <x v="3"/>
    <n v="100000000"/>
    <n v="23.84185791015625"/>
    <x v="1"/>
    <m/>
    <m/>
    <m/>
    <m/>
    <m/>
  </r>
  <r>
    <s v="OQUEX618"/>
    <d v="2003-01-20T00:00:00"/>
    <x v="1"/>
    <x v="1"/>
    <d v="2021-09-17T00:00:00"/>
    <n v="120"/>
    <n v="95896"/>
    <n v="399.56666666666666"/>
    <n v="93.232222222222219"/>
    <x v="0"/>
    <n v="88000000"/>
    <n v="20.9808349609375"/>
    <x v="1"/>
    <m/>
    <m/>
    <m/>
    <m/>
    <m/>
  </r>
  <r>
    <s v="ICHHW652"/>
    <d v="2003-01-23T00:00:00"/>
    <x v="1"/>
    <x v="1"/>
    <d v="2020-11-16T00:00:00"/>
    <n v="120"/>
    <n v="56448"/>
    <n v="235.2"/>
    <n v="54.879999999999995"/>
    <x v="4"/>
    <n v="88000000"/>
    <n v="20.9808349609375"/>
    <x v="1"/>
    <n v="1"/>
    <n v="1"/>
    <m/>
    <m/>
    <n v="1"/>
  </r>
  <r>
    <s v="RVKKJ559"/>
    <d v="2003-01-25T00:00:00"/>
    <x v="2"/>
    <x v="2"/>
    <d v="2018-11-24T00:00:00"/>
    <n v="120"/>
    <n v="23332"/>
    <n v="97.216666666666669"/>
    <n v="22.683888888888887"/>
    <x v="3"/>
    <n v="36000000"/>
    <n v="8.58306884765625"/>
    <x v="2"/>
    <m/>
    <m/>
    <m/>
    <m/>
    <m/>
  </r>
  <r>
    <s v="RWAAC859"/>
    <d v="2003-02-08T00:00:00"/>
    <x v="2"/>
    <x v="2"/>
    <d v="2022-03-23T00:00:00"/>
    <n v="39"/>
    <n v="3688"/>
    <n v="47.282051282051277"/>
    <n v="11.032478632478632"/>
    <x v="3"/>
    <n v="44200000"/>
    <n v="32.4249267578125"/>
    <x v="3"/>
    <m/>
    <m/>
    <m/>
    <m/>
    <m/>
  </r>
  <r>
    <s v="PBUSP405"/>
    <d v="2003-02-08T00:00:00"/>
    <x v="1"/>
    <x v="1"/>
    <d v="2021-11-30T00:00:00"/>
    <n v="120"/>
    <n v="80564"/>
    <n v="335.68333333333334"/>
    <n v="78.326111111111103"/>
    <x v="2"/>
    <n v="36000000"/>
    <n v="8.58306884765625"/>
    <x v="2"/>
    <m/>
    <m/>
    <m/>
    <m/>
    <m/>
  </r>
  <r>
    <s v="MSJZL467"/>
    <d v="2003-02-16T00:00:00"/>
    <x v="1"/>
    <x v="1"/>
    <d v="2018-10-28T00:00:00"/>
    <n v="120"/>
    <n v="46436"/>
    <n v="193.48333333333332"/>
    <n v="45.146111111111104"/>
    <x v="4"/>
    <n v="100000000"/>
    <n v="23.84185791015625"/>
    <x v="1"/>
    <m/>
    <m/>
    <m/>
    <n v="1"/>
    <m/>
  </r>
  <r>
    <s v="KNLEK806"/>
    <d v="2003-02-18T00:00:00"/>
    <x v="1"/>
    <x v="1"/>
    <d v="2021-01-27T00:00:00"/>
    <n v="120"/>
    <n v="17512"/>
    <n v="72.966666666666669"/>
    <n v="17.025555555555556"/>
    <x v="3"/>
    <n v="88000000"/>
    <n v="20.9808349609375"/>
    <x v="1"/>
    <m/>
    <m/>
    <m/>
    <m/>
    <m/>
  </r>
  <r>
    <s v="TOQEP520"/>
    <d v="2003-02-27T00:00:00"/>
    <x v="2"/>
    <x v="2"/>
    <d v="2018-08-14T00:00:00"/>
    <n v="120"/>
    <n v="28344"/>
    <n v="118.1"/>
    <n v="27.556666666666665"/>
    <x v="3"/>
    <n v="152000000"/>
    <n v="36.2396240234375"/>
    <x v="3"/>
    <n v="1"/>
    <m/>
    <m/>
    <m/>
    <m/>
  </r>
  <r>
    <s v="SNGGI477"/>
    <d v="2003-03-03T00:00:00"/>
    <x v="2"/>
    <x v="2"/>
    <d v="2021-07-30T00:00:00"/>
    <n v="120"/>
    <n v="24136"/>
    <n v="100.56666666666666"/>
    <n v="23.465555555555554"/>
    <x v="3"/>
    <n v="56000000"/>
    <n v="13.3514404296875"/>
    <x v="0"/>
    <m/>
    <m/>
    <m/>
    <m/>
    <m/>
  </r>
  <r>
    <s v="FUYSN220"/>
    <d v="2003-03-05T00:00:00"/>
    <x v="0"/>
    <x v="0"/>
    <d v="2019-02-19T00:00:00"/>
    <n v="120"/>
    <n v="87664"/>
    <n v="365.26666666666665"/>
    <n v="85.228888888888889"/>
    <x v="2"/>
    <n v="52000000"/>
    <n v="12.39776611328125"/>
    <x v="0"/>
    <n v="1"/>
    <n v="1"/>
    <m/>
    <m/>
    <n v="1"/>
  </r>
  <r>
    <s v="XRLCI973"/>
    <d v="2003-03-05T00:00:00"/>
    <x v="3"/>
    <x v="3"/>
    <d v="2018-03-17T00:00:00"/>
    <n v="120"/>
    <n v="36652"/>
    <n v="152.71666666666667"/>
    <n v="35.63388888888889"/>
    <x v="4"/>
    <n v="12000000"/>
    <n v="2.86102294921875"/>
    <x v="2"/>
    <m/>
    <m/>
    <m/>
    <m/>
    <m/>
  </r>
  <r>
    <s v="ZWLQX145"/>
    <d v="2003-03-11T00:00:00"/>
    <x v="3"/>
    <x v="3"/>
    <d v="2018-12-04T00:00:00"/>
    <n v="120"/>
    <n v="44220"/>
    <n v="184.25"/>
    <n v="42.991666666666667"/>
    <x v="4"/>
    <n v="20000000"/>
    <n v="4.76837158203125"/>
    <x v="2"/>
    <m/>
    <m/>
    <m/>
    <m/>
    <m/>
  </r>
  <r>
    <s v="THILU070"/>
    <d v="2003-03-13T00:00:00"/>
    <x v="2"/>
    <x v="2"/>
    <d v="2019-04-28T00:00:00"/>
    <n v="120"/>
    <n v="33180"/>
    <n v="138.25"/>
    <n v="32.258333333333333"/>
    <x v="3"/>
    <n v="152000000"/>
    <n v="36.2396240234375"/>
    <x v="3"/>
    <n v="1"/>
    <m/>
    <m/>
    <m/>
    <m/>
  </r>
  <r>
    <s v="KKPST594"/>
    <d v="2003-03-22T00:00:00"/>
    <x v="1"/>
    <x v="1"/>
    <d v="2019-04-29T00:00:00"/>
    <n v="120"/>
    <n v="6852"/>
    <n v="28.55"/>
    <n v="6.6616666666666671"/>
    <x v="3"/>
    <n v="24000000"/>
    <n v="5.7220458984375"/>
    <x v="2"/>
    <m/>
    <m/>
    <m/>
    <m/>
    <m/>
  </r>
  <r>
    <s v="MUANJ436"/>
    <d v="2003-03-22T00:00:00"/>
    <x v="1"/>
    <x v="1"/>
    <d v="2017-02-03T00:00:00"/>
    <n v="120"/>
    <n v="84832"/>
    <n v="353.46666666666664"/>
    <n v="82.475555555555559"/>
    <x v="2"/>
    <n v="92000000"/>
    <n v="21.93450927734375"/>
    <x v="1"/>
    <m/>
    <m/>
    <m/>
    <m/>
    <m/>
  </r>
  <r>
    <s v="HIRDP415"/>
    <d v="2003-03-26T00:00:00"/>
    <x v="1"/>
    <x v="1"/>
    <d v="2017-06-23T00:00:00"/>
    <n v="120"/>
    <n v="37832"/>
    <n v="157.63333333333333"/>
    <n v="36.781111111111109"/>
    <x v="4"/>
    <n v="16000000"/>
    <n v="3.8146972656250004"/>
    <x v="2"/>
    <m/>
    <m/>
    <m/>
    <m/>
    <m/>
  </r>
  <r>
    <s v="MGLHZ725"/>
    <d v="2003-03-27T00:00:00"/>
    <x v="1"/>
    <x v="1"/>
    <d v="2019-11-30T00:00:00"/>
    <n v="120"/>
    <n v="75400"/>
    <n v="314.16666666666669"/>
    <n v="73.305555555555557"/>
    <x v="2"/>
    <n v="104000000"/>
    <n v="24.7955322265625"/>
    <x v="1"/>
    <n v="1"/>
    <m/>
    <m/>
    <m/>
    <m/>
  </r>
  <r>
    <s v="SZMCX684"/>
    <d v="2003-03-29T00:00:00"/>
    <x v="2"/>
    <x v="2"/>
    <d v="2019-11-16T00:00:00"/>
    <n v="120"/>
    <n v="9716"/>
    <n v="40.483333333333334"/>
    <n v="9.4461111111111116"/>
    <x v="3"/>
    <n v="156000000"/>
    <n v="37.19329833984375"/>
    <x v="3"/>
    <m/>
    <m/>
    <m/>
    <m/>
    <m/>
  </r>
  <r>
    <s v="JSRJV069"/>
    <d v="2003-04-02T00:00:00"/>
    <x v="1"/>
    <x v="1"/>
    <d v="2019-10-26T00:00:00"/>
    <n v="120"/>
    <n v="66516"/>
    <n v="277.14999999999998"/>
    <n v="64.668333333333337"/>
    <x v="2"/>
    <n v="112000000"/>
    <n v="26.702880859375"/>
    <x v="1"/>
    <n v="1"/>
    <m/>
    <m/>
    <m/>
    <m/>
  </r>
  <r>
    <s v="TELUJ520"/>
    <d v="2003-04-03T00:00:00"/>
    <x v="2"/>
    <x v="2"/>
    <d v="2019-11-09T00:00:00"/>
    <n v="120"/>
    <n v="24484"/>
    <n v="102.01666666666667"/>
    <n v="23.803888888888888"/>
    <x v="3"/>
    <n v="144000000"/>
    <n v="34.332275390625"/>
    <x v="3"/>
    <m/>
    <m/>
    <m/>
    <m/>
    <m/>
  </r>
  <r>
    <s v="HDIPI156"/>
    <d v="2003-04-06T00:00:00"/>
    <x v="1"/>
    <x v="1"/>
    <d v="2021-02-10T00:00:00"/>
    <n v="120"/>
    <n v="65968"/>
    <n v="274.86666666666667"/>
    <n v="64.135555555555555"/>
    <x v="2"/>
    <n v="44000000"/>
    <n v="10.49041748046875"/>
    <x v="0"/>
    <n v="1"/>
    <m/>
    <m/>
    <m/>
    <m/>
  </r>
  <r>
    <s v="TICRG753"/>
    <d v="2003-04-12T00:00:00"/>
    <x v="2"/>
    <x v="2"/>
    <d v="2017-09-20T00:00:00"/>
    <n v="120"/>
    <n v="18564"/>
    <n v="77.349999999999994"/>
    <n v="18.048333333333332"/>
    <x v="3"/>
    <n v="148000000"/>
    <n v="35.28594970703125"/>
    <x v="3"/>
    <m/>
    <m/>
    <m/>
    <m/>
    <m/>
  </r>
  <r>
    <s v="XMCLO271"/>
    <d v="2003-04-13T00:00:00"/>
    <x v="3"/>
    <x v="3"/>
    <d v="2018-12-22T00:00:00"/>
    <n v="120"/>
    <n v="27320"/>
    <n v="113.83333333333333"/>
    <n v="26.56111111111111"/>
    <x v="3"/>
    <n v="8000000"/>
    <n v="1.9073486328125002"/>
    <x v="2"/>
    <m/>
    <m/>
    <m/>
    <m/>
    <m/>
  </r>
  <r>
    <s v="GSFAO265"/>
    <d v="2003-04-16T00:00:00"/>
    <x v="0"/>
    <x v="0"/>
    <d v="2020-11-05T00:00:00"/>
    <n v="120"/>
    <n v="112340"/>
    <n v="468.08333333333331"/>
    <n v="109.21944444444445"/>
    <x v="0"/>
    <n v="68000000"/>
    <n v="16.21246337890625"/>
    <x v="0"/>
    <m/>
    <m/>
    <m/>
    <m/>
    <m/>
  </r>
  <r>
    <s v="PFOMN980"/>
    <d v="2003-04-17T00:00:00"/>
    <x v="1"/>
    <x v="1"/>
    <d v="2017-07-14T00:00:00"/>
    <n v="120"/>
    <n v="80728"/>
    <n v="336.36666666666667"/>
    <n v="78.48555555555555"/>
    <x v="2"/>
    <n v="100000000"/>
    <n v="23.84185791015625"/>
    <x v="1"/>
    <m/>
    <n v="1"/>
    <n v="1"/>
    <m/>
    <m/>
  </r>
  <r>
    <s v="PZWWM566"/>
    <d v="2003-04-17T00:00:00"/>
    <x v="2"/>
    <x v="2"/>
    <d v="2017-03-31T00:00:00"/>
    <n v="120"/>
    <n v="35872"/>
    <n v="149.46666666666667"/>
    <n v="34.875555555555557"/>
    <x v="3"/>
    <n v="136000000"/>
    <n v="32.4249267578125"/>
    <x v="3"/>
    <n v="1"/>
    <m/>
    <m/>
    <m/>
    <m/>
  </r>
  <r>
    <s v="QRYZE299"/>
    <d v="2003-04-17T00:00:00"/>
    <x v="2"/>
    <x v="2"/>
    <d v="2017-05-04T00:00:00"/>
    <n v="120"/>
    <n v="24176"/>
    <n v="100.73333333333333"/>
    <n v="23.504444444444445"/>
    <x v="3"/>
    <n v="120000000"/>
    <n v="28.6102294921875"/>
    <x v="1"/>
    <n v="1"/>
    <m/>
    <m/>
    <m/>
    <m/>
  </r>
  <r>
    <s v="WRNVS238"/>
    <d v="2003-04-21T00:00:00"/>
    <x v="2"/>
    <x v="2"/>
    <d v="2019-04-21T00:00:00"/>
    <n v="120"/>
    <n v="18480"/>
    <n v="77"/>
    <n v="17.966666666666669"/>
    <x v="3"/>
    <n v="40000000"/>
    <n v="9.5367431640625"/>
    <x v="2"/>
    <n v="1"/>
    <m/>
    <m/>
    <m/>
    <m/>
  </r>
  <r>
    <s v="ATIDW415"/>
    <d v="2003-04-22T00:00:00"/>
    <x v="4"/>
    <x v="4"/>
    <d v="2017-03-10T00:00:00"/>
    <n v="120"/>
    <n v="164196"/>
    <n v="684.15"/>
    <n v="159.63499999999999"/>
    <x v="1"/>
    <n v="56000000"/>
    <n v="13.3514404296875"/>
    <x v="0"/>
    <m/>
    <m/>
    <m/>
    <m/>
    <m/>
  </r>
  <r>
    <s v="JNHEP291"/>
    <d v="2003-04-23T00:00:00"/>
    <x v="1"/>
    <x v="1"/>
    <d v="2021-10-19T00:00:00"/>
    <n v="120"/>
    <n v="31376"/>
    <n v="130.73333333333332"/>
    <n v="30.504444444444445"/>
    <x v="3"/>
    <n v="100000000"/>
    <n v="23.84185791015625"/>
    <x v="1"/>
    <m/>
    <m/>
    <m/>
    <m/>
    <m/>
  </r>
  <r>
    <s v="PXBHX507"/>
    <d v="2003-04-25T00:00:00"/>
    <x v="2"/>
    <x v="2"/>
    <d v="2022-01-16T00:00:00"/>
    <n v="105"/>
    <n v="31500"/>
    <n v="150"/>
    <n v="35"/>
    <x v="4"/>
    <n v="136500000"/>
    <n v="37.19329833984375"/>
    <x v="3"/>
    <m/>
    <m/>
    <m/>
    <m/>
    <m/>
  </r>
  <r>
    <s v="FCZGV753"/>
    <d v="2003-04-26T00:00:00"/>
    <x v="0"/>
    <x v="0"/>
    <d v="2020-03-27T00:00:00"/>
    <n v="120"/>
    <n v="11912"/>
    <n v="49.633333333333333"/>
    <n v="11.581111111111111"/>
    <x v="3"/>
    <n v="128000000"/>
    <n v="30.517578125000004"/>
    <x v="3"/>
    <m/>
    <n v="1"/>
    <m/>
    <m/>
    <m/>
  </r>
  <r>
    <s v="DSNDT618"/>
    <d v="2003-04-28T00:00:00"/>
    <x v="0"/>
    <x v="0"/>
    <d v="2018-12-20T00:00:00"/>
    <n v="120"/>
    <n v="115296"/>
    <n v="480.4"/>
    <n v="112.09333333333332"/>
    <x v="0"/>
    <n v="132000000"/>
    <n v="31.47125244140625"/>
    <x v="3"/>
    <m/>
    <m/>
    <m/>
    <m/>
    <m/>
  </r>
  <r>
    <s v="VNGAJ106"/>
    <d v="2003-05-05T00:00:00"/>
    <x v="2"/>
    <x v="2"/>
    <d v="2017-04-19T00:00:00"/>
    <n v="120"/>
    <n v="20136"/>
    <n v="83.9"/>
    <n v="19.576666666666668"/>
    <x v="3"/>
    <n v="124000000"/>
    <n v="29.56390380859375"/>
    <x v="1"/>
    <n v="1"/>
    <m/>
    <m/>
    <m/>
    <m/>
  </r>
  <r>
    <s v="KCHOU287"/>
    <d v="2003-05-11T00:00:00"/>
    <x v="1"/>
    <x v="1"/>
    <d v="2019-04-04T00:00:00"/>
    <n v="120"/>
    <n v="27032"/>
    <n v="112.63333333333334"/>
    <n v="26.281111111111112"/>
    <x v="3"/>
    <n v="108000000"/>
    <n v="25.74920654296875"/>
    <x v="1"/>
    <m/>
    <m/>
    <m/>
    <m/>
    <m/>
  </r>
  <r>
    <s v="JSCFY345"/>
    <d v="2003-05-21T00:00:00"/>
    <x v="1"/>
    <x v="1"/>
    <d v="2021-11-27T00:00:00"/>
    <n v="120"/>
    <n v="56608"/>
    <n v="235.86666666666667"/>
    <n v="55.035555555555561"/>
    <x v="4"/>
    <n v="28000000"/>
    <n v="6.67572021484375"/>
    <x v="2"/>
    <m/>
    <m/>
    <m/>
    <m/>
    <m/>
  </r>
  <r>
    <s v="QKDGB784"/>
    <d v="2003-05-21T00:00:00"/>
    <x v="2"/>
    <x v="2"/>
    <d v="2017-09-29T00:00:00"/>
    <n v="120"/>
    <n v="10800"/>
    <n v="45"/>
    <n v="10.5"/>
    <x v="3"/>
    <n v="148000000"/>
    <n v="35.28594970703125"/>
    <x v="3"/>
    <n v="1"/>
    <n v="1"/>
    <m/>
    <m/>
    <m/>
  </r>
  <r>
    <s v="OAAFN516"/>
    <d v="2003-05-22T00:00:00"/>
    <x v="1"/>
    <x v="1"/>
    <d v="2020-07-20T00:00:00"/>
    <n v="120"/>
    <n v="14408"/>
    <n v="60.033333333333324"/>
    <n v="14.007777777777775"/>
    <x v="3"/>
    <n v="64000000"/>
    <n v="15.258789062500002"/>
    <x v="0"/>
    <n v="1"/>
    <n v="1"/>
    <n v="1"/>
    <m/>
    <n v="1"/>
  </r>
  <r>
    <s v="SFNVR683"/>
    <d v="2003-06-04T00:00:00"/>
    <x v="2"/>
    <x v="2"/>
    <d v="2018-11-01T00:00:00"/>
    <n v="120"/>
    <n v="34832"/>
    <n v="145.13333333333333"/>
    <n v="33.864444444444445"/>
    <x v="3"/>
    <n v="92000000"/>
    <n v="21.93450927734375"/>
    <x v="1"/>
    <n v="1"/>
    <m/>
    <m/>
    <m/>
    <m/>
  </r>
  <r>
    <s v="EYSMM151"/>
    <d v="2003-06-05T00:00:00"/>
    <x v="0"/>
    <x v="0"/>
    <d v="2019-08-15T00:00:00"/>
    <n v="120"/>
    <n v="50860"/>
    <n v="211.91666666666666"/>
    <n v="49.447222222222216"/>
    <x v="4"/>
    <n v="128000000"/>
    <n v="30.517578125000004"/>
    <x v="3"/>
    <m/>
    <n v="1"/>
    <m/>
    <m/>
    <m/>
  </r>
  <r>
    <s v="UXWYV589"/>
    <d v="2003-06-05T00:00:00"/>
    <x v="2"/>
    <x v="2"/>
    <d v="2019-11-23T00:00:00"/>
    <n v="120"/>
    <n v="18292"/>
    <n v="76.216666666666669"/>
    <n v="17.783888888888889"/>
    <x v="3"/>
    <n v="156000000"/>
    <n v="37.19329833984375"/>
    <x v="3"/>
    <n v="1"/>
    <m/>
    <m/>
    <m/>
    <m/>
  </r>
  <r>
    <s v="INBWM285"/>
    <d v="2003-06-08T00:00:00"/>
    <x v="1"/>
    <x v="1"/>
    <d v="2018-11-07T00:00:00"/>
    <n v="120"/>
    <n v="44652"/>
    <n v="186.05"/>
    <n v="43.411666666666669"/>
    <x v="4"/>
    <n v="104000000"/>
    <n v="24.7955322265625"/>
    <x v="1"/>
    <m/>
    <m/>
    <m/>
    <m/>
    <m/>
  </r>
  <r>
    <s v="HBLGZ660"/>
    <d v="2003-06-13T00:00:00"/>
    <x v="1"/>
    <x v="1"/>
    <d v="2018-06-02T00:00:00"/>
    <n v="120"/>
    <n v="9916"/>
    <n v="41.31666666666667"/>
    <n v="9.6405555555555562"/>
    <x v="3"/>
    <n v="96000000"/>
    <n v="22.88818359375"/>
    <x v="1"/>
    <n v="1"/>
    <m/>
    <m/>
    <m/>
    <m/>
  </r>
  <r>
    <s v="GDVFK555"/>
    <d v="2003-06-16T00:00:00"/>
    <x v="0"/>
    <x v="0"/>
    <d v="2020-12-02T00:00:00"/>
    <n v="120"/>
    <n v="111308"/>
    <n v="463.78333333333336"/>
    <n v="108.21611111111112"/>
    <x v="0"/>
    <n v="112000000"/>
    <n v="26.702880859375"/>
    <x v="1"/>
    <m/>
    <m/>
    <m/>
    <m/>
    <m/>
  </r>
  <r>
    <s v="FOPWQ678"/>
    <d v="2003-06-20T00:00:00"/>
    <x v="0"/>
    <x v="0"/>
    <d v="2017-10-22T00:00:00"/>
    <n v="120"/>
    <n v="9740"/>
    <n v="40.583333333333336"/>
    <n v="9.469444444444445"/>
    <x v="3"/>
    <n v="128000000"/>
    <n v="30.517578125000004"/>
    <x v="3"/>
    <n v="1"/>
    <n v="1"/>
    <m/>
    <m/>
    <m/>
  </r>
  <r>
    <s v="XGHDE064"/>
    <d v="2003-06-21T00:00:00"/>
    <x v="2"/>
    <x v="2"/>
    <d v="2018-07-07T00:00:00"/>
    <n v="120"/>
    <n v="20532"/>
    <n v="85.55"/>
    <n v="19.961666666666666"/>
    <x v="3"/>
    <n v="156000000"/>
    <n v="37.19329833984375"/>
    <x v="3"/>
    <m/>
    <m/>
    <m/>
    <m/>
    <m/>
  </r>
  <r>
    <s v="ALDCJ504"/>
    <d v="2003-06-28T00:00:00"/>
    <x v="4"/>
    <x v="4"/>
    <d v="2019-03-29T00:00:00"/>
    <n v="120"/>
    <n v="90836"/>
    <n v="378.48333333333335"/>
    <n v="88.312777777777782"/>
    <x v="2"/>
    <n v="196000000"/>
    <n v="46.73004150390625"/>
    <x v="4"/>
    <m/>
    <m/>
    <m/>
    <m/>
    <m/>
  </r>
  <r>
    <s v="AYZTL391"/>
    <d v="2003-07-03T00:00:00"/>
    <x v="4"/>
    <x v="4"/>
    <d v="2021-07-29T00:00:00"/>
    <n v="120"/>
    <n v="124188"/>
    <n v="517.45000000000005"/>
    <n v="120.73833333333334"/>
    <x v="1"/>
    <n v="196000000"/>
    <n v="46.73004150390625"/>
    <x v="4"/>
    <n v="1"/>
    <m/>
    <m/>
    <m/>
    <m/>
  </r>
  <r>
    <s v="KGNCA896"/>
    <d v="2003-07-07T00:00:00"/>
    <x v="1"/>
    <x v="1"/>
    <d v="2017-12-09T00:00:00"/>
    <n v="120"/>
    <n v="77268"/>
    <n v="321.95"/>
    <n v="75.121666666666655"/>
    <x v="2"/>
    <n v="100000000"/>
    <n v="23.84185791015625"/>
    <x v="1"/>
    <n v="1"/>
    <n v="1"/>
    <m/>
    <m/>
    <n v="1"/>
  </r>
  <r>
    <s v="LQHTZ771"/>
    <d v="2003-07-07T00:00:00"/>
    <x v="1"/>
    <x v="1"/>
    <d v="2017-04-23T00:00:00"/>
    <n v="120"/>
    <n v="22480"/>
    <n v="93.666666666666671"/>
    <n v="21.855555555555554"/>
    <x v="3"/>
    <n v="116000000"/>
    <n v="27.65655517578125"/>
    <x v="1"/>
    <m/>
    <m/>
    <n v="1"/>
    <m/>
    <m/>
  </r>
  <r>
    <s v="SFYXJ970"/>
    <d v="2003-07-07T00:00:00"/>
    <x v="2"/>
    <x v="2"/>
    <d v="2021-04-28T00:00:00"/>
    <n v="120"/>
    <n v="3824"/>
    <n v="15.933333333333334"/>
    <n v="3.7177777777777776"/>
    <x v="3"/>
    <n v="108000000"/>
    <n v="25.74920654296875"/>
    <x v="1"/>
    <m/>
    <m/>
    <m/>
    <m/>
    <m/>
  </r>
  <r>
    <s v="TVPIN002"/>
    <d v="2003-07-09T00:00:00"/>
    <x v="2"/>
    <x v="2"/>
    <d v="2022-01-22T00:00:00"/>
    <n v="99"/>
    <n v="29700"/>
    <n v="150"/>
    <n v="35"/>
    <x v="4"/>
    <n v="122100000"/>
    <n v="35.28594970703125"/>
    <x v="3"/>
    <n v="1"/>
    <n v="1"/>
    <m/>
    <m/>
    <n v="1"/>
  </r>
  <r>
    <s v="YGOSP005"/>
    <d v="2003-07-11T00:00:00"/>
    <x v="3"/>
    <x v="3"/>
    <d v="2017-12-01T00:00:00"/>
    <n v="120"/>
    <n v="46188"/>
    <n v="192.45"/>
    <n v="44.905000000000001"/>
    <x v="4"/>
    <n v="12000000"/>
    <n v="2.86102294921875"/>
    <x v="2"/>
    <n v="1"/>
    <n v="1"/>
    <m/>
    <m/>
    <m/>
  </r>
  <r>
    <s v="QQXJM516"/>
    <d v="2003-07-13T00:00:00"/>
    <x v="2"/>
    <x v="2"/>
    <d v="2019-02-23T00:00:00"/>
    <n v="120"/>
    <n v="3108"/>
    <n v="12.95"/>
    <n v="3.0216666666666665"/>
    <x v="3"/>
    <n v="144000000"/>
    <n v="34.332275390625"/>
    <x v="3"/>
    <m/>
    <n v="1"/>
    <m/>
    <m/>
    <m/>
  </r>
  <r>
    <s v="JQHKP483"/>
    <d v="2003-07-14T00:00:00"/>
    <x v="1"/>
    <x v="1"/>
    <d v="2018-03-14T00:00:00"/>
    <n v="120"/>
    <n v="76640"/>
    <n v="319.33333333333331"/>
    <n v="74.511111111111106"/>
    <x v="2"/>
    <n v="104000000"/>
    <n v="24.7955322265625"/>
    <x v="1"/>
    <m/>
    <n v="1"/>
    <m/>
    <m/>
    <m/>
  </r>
  <r>
    <s v="JJKCE344"/>
    <d v="2003-07-19T00:00:00"/>
    <x v="1"/>
    <x v="1"/>
    <d v="2021-04-05T00:00:00"/>
    <n v="120"/>
    <n v="88956"/>
    <n v="370.65"/>
    <n v="86.484999999999985"/>
    <x v="2"/>
    <n v="88000000"/>
    <n v="20.9808349609375"/>
    <x v="1"/>
    <m/>
    <m/>
    <m/>
    <m/>
    <m/>
  </r>
  <r>
    <s v="SMPPV971"/>
    <d v="2003-07-20T00:00:00"/>
    <x v="2"/>
    <x v="2"/>
    <d v="2018-12-05T00:00:00"/>
    <n v="120"/>
    <n v="8976"/>
    <n v="37.4"/>
    <n v="8.7266666666666666"/>
    <x v="3"/>
    <n v="8000000"/>
    <n v="1.9073486328125002"/>
    <x v="2"/>
    <m/>
    <m/>
    <m/>
    <m/>
    <m/>
  </r>
  <r>
    <s v="USETY757"/>
    <d v="2003-07-26T00:00:00"/>
    <x v="2"/>
    <x v="2"/>
    <d v="2019-06-03T00:00:00"/>
    <n v="120"/>
    <n v="9876"/>
    <n v="41.15"/>
    <n v="9.6016666666666666"/>
    <x v="3"/>
    <n v="152000000"/>
    <n v="36.2396240234375"/>
    <x v="3"/>
    <n v="1"/>
    <m/>
    <n v="1"/>
    <n v="1"/>
    <m/>
  </r>
  <r>
    <s v="VFFFI920"/>
    <d v="2003-08-03T00:00:00"/>
    <x v="2"/>
    <x v="2"/>
    <d v="2020-02-07T00:00:00"/>
    <n v="120"/>
    <n v="31408"/>
    <n v="130.86666666666667"/>
    <n v="30.535555555555561"/>
    <x v="3"/>
    <n v="120000000"/>
    <n v="28.6102294921875"/>
    <x v="1"/>
    <m/>
    <m/>
    <m/>
    <m/>
    <m/>
  </r>
  <r>
    <s v="UYKWD395"/>
    <d v="2003-08-05T00:00:00"/>
    <x v="2"/>
    <x v="2"/>
    <d v="2020-10-30T00:00:00"/>
    <n v="120"/>
    <n v="16232"/>
    <n v="67.63333333333334"/>
    <n v="15.781111111111112"/>
    <x v="3"/>
    <n v="104000000"/>
    <n v="24.7955322265625"/>
    <x v="1"/>
    <n v="1"/>
    <n v="1"/>
    <m/>
    <m/>
    <n v="1"/>
  </r>
  <r>
    <s v="QBSQA163"/>
    <d v="2003-08-07T00:00:00"/>
    <x v="2"/>
    <x v="2"/>
    <d v="2019-12-02T00:00:00"/>
    <n v="120"/>
    <n v="21920"/>
    <n v="91.333333333333329"/>
    <n v="21.31111111111111"/>
    <x v="3"/>
    <n v="116000000"/>
    <n v="27.65655517578125"/>
    <x v="1"/>
    <m/>
    <m/>
    <m/>
    <m/>
    <m/>
  </r>
  <r>
    <s v="PKTXX788"/>
    <d v="2003-08-08T00:00:00"/>
    <x v="1"/>
    <x v="1"/>
    <d v="2020-05-16T00:00:00"/>
    <n v="120"/>
    <n v="7648"/>
    <n v="31.866666666666667"/>
    <n v="7.4355555555555553"/>
    <x v="3"/>
    <n v="120000000"/>
    <n v="28.6102294921875"/>
    <x v="1"/>
    <m/>
    <n v="1"/>
    <m/>
    <m/>
    <m/>
  </r>
  <r>
    <s v="PWNWP932"/>
    <d v="2003-08-10T00:00:00"/>
    <x v="2"/>
    <x v="2"/>
    <d v="2021-02-07T00:00:00"/>
    <n v="120"/>
    <n v="27632"/>
    <n v="115.13333333333334"/>
    <n v="26.864444444444448"/>
    <x v="3"/>
    <n v="156000000"/>
    <n v="37.19329833984375"/>
    <x v="3"/>
    <m/>
    <m/>
    <m/>
    <m/>
    <m/>
  </r>
  <r>
    <s v="UBFUL455"/>
    <d v="2003-08-13T00:00:00"/>
    <x v="2"/>
    <x v="2"/>
    <d v="2017-09-07T00:00:00"/>
    <n v="120"/>
    <n v="21172"/>
    <n v="88.216666666666669"/>
    <n v="20.58388888888889"/>
    <x v="3"/>
    <n v="144000000"/>
    <n v="34.332275390625"/>
    <x v="3"/>
    <m/>
    <m/>
    <m/>
    <m/>
    <m/>
  </r>
  <r>
    <s v="YMARB668"/>
    <d v="2003-08-17T00:00:00"/>
    <x v="3"/>
    <x v="3"/>
    <d v="2017-06-05T00:00:00"/>
    <n v="120"/>
    <n v="32964"/>
    <n v="137.35"/>
    <n v="32.048333333333332"/>
    <x v="3"/>
    <n v="16000000"/>
    <n v="3.8146972656250004"/>
    <x v="2"/>
    <m/>
    <m/>
    <m/>
    <m/>
    <m/>
  </r>
  <r>
    <s v="ZLDMD722"/>
    <d v="2003-08-17T00:00:00"/>
    <x v="3"/>
    <x v="3"/>
    <d v="2017-01-26T00:00:00"/>
    <n v="120"/>
    <n v="36868"/>
    <n v="153.61666666666667"/>
    <n v="35.843888888888891"/>
    <x v="4"/>
    <n v="16000000"/>
    <n v="3.8146972656250004"/>
    <x v="2"/>
    <m/>
    <m/>
    <m/>
    <n v="1"/>
    <m/>
  </r>
  <r>
    <s v="YKKBN126"/>
    <d v="2003-08-20T00:00:00"/>
    <x v="3"/>
    <x v="3"/>
    <d v="2017-01-01T00:00:00"/>
    <n v="120"/>
    <n v="3796"/>
    <n v="15.816666666666668"/>
    <n v="3.690555555555556"/>
    <x v="3"/>
    <n v="8000000"/>
    <n v="1.9073486328125002"/>
    <x v="2"/>
    <m/>
    <m/>
    <m/>
    <m/>
    <m/>
  </r>
  <r>
    <s v="YOWRC851"/>
    <d v="2003-08-24T00:00:00"/>
    <x v="3"/>
    <x v="3"/>
    <d v="2017-02-17T00:00:00"/>
    <n v="120"/>
    <n v="45928"/>
    <n v="191.36666666666667"/>
    <n v="44.652222222222228"/>
    <x v="4"/>
    <n v="20000000"/>
    <n v="4.76837158203125"/>
    <x v="2"/>
    <n v="1"/>
    <n v="1"/>
    <m/>
    <m/>
    <m/>
  </r>
  <r>
    <s v="RMGFC991"/>
    <d v="2003-08-31T00:00:00"/>
    <x v="2"/>
    <x v="2"/>
    <d v="2020-06-04T00:00:00"/>
    <n v="120"/>
    <n v="17324"/>
    <n v="72.183333333333337"/>
    <n v="16.842777777777776"/>
    <x v="3"/>
    <n v="44000000"/>
    <n v="10.49041748046875"/>
    <x v="0"/>
    <m/>
    <m/>
    <m/>
    <m/>
    <m/>
  </r>
  <r>
    <s v="DHBTY221"/>
    <d v="2003-09-06T00:00:00"/>
    <x v="0"/>
    <x v="0"/>
    <d v="2018-11-16T00:00:00"/>
    <n v="120"/>
    <n v="85616"/>
    <n v="356.73333333333335"/>
    <n v="83.237777777777779"/>
    <x v="2"/>
    <n v="120000000"/>
    <n v="28.6102294921875"/>
    <x v="1"/>
    <n v="1"/>
    <m/>
    <m/>
    <m/>
    <m/>
  </r>
  <r>
    <s v="UJBHG100"/>
    <d v="2003-09-13T00:00:00"/>
    <x v="2"/>
    <x v="2"/>
    <d v="2018-01-01T00:00:00"/>
    <n v="120"/>
    <n v="1400"/>
    <n v="5.833333333333333"/>
    <n v="1.3611111111111112"/>
    <x v="3"/>
    <n v="152000000"/>
    <n v="36.2396240234375"/>
    <x v="3"/>
    <m/>
    <m/>
    <n v="1"/>
    <m/>
    <m/>
  </r>
  <r>
    <s v="NEYAE565"/>
    <d v="2003-09-19T00:00:00"/>
    <x v="1"/>
    <x v="1"/>
    <d v="2021-08-19T00:00:00"/>
    <n v="120"/>
    <n v="22428"/>
    <n v="93.45"/>
    <n v="21.805"/>
    <x v="3"/>
    <n v="112000000"/>
    <n v="26.702880859375"/>
    <x v="1"/>
    <n v="1"/>
    <n v="1"/>
    <m/>
    <m/>
    <n v="1"/>
  </r>
  <r>
    <s v="TTKKY674"/>
    <d v="2003-09-22T00:00:00"/>
    <x v="2"/>
    <x v="2"/>
    <d v="2021-04-04T00:00:00"/>
    <n v="120"/>
    <n v="18028"/>
    <n v="75.11666666666666"/>
    <n v="17.527222222222221"/>
    <x v="3"/>
    <n v="148000000"/>
    <n v="35.28594970703125"/>
    <x v="3"/>
    <m/>
    <m/>
    <m/>
    <m/>
    <m/>
  </r>
  <r>
    <s v="EJMKZ012"/>
    <d v="2003-09-28T00:00:00"/>
    <x v="0"/>
    <x v="0"/>
    <d v="2018-06-17T00:00:00"/>
    <n v="120"/>
    <n v="38044"/>
    <n v="158.51666666666668"/>
    <n v="36.987222222222229"/>
    <x v="4"/>
    <n v="140000000"/>
    <n v="33.37860107421875"/>
    <x v="3"/>
    <m/>
    <m/>
    <m/>
    <n v="1"/>
    <m/>
  </r>
  <r>
    <s v="FVLGG345"/>
    <d v="2003-09-29T00:00:00"/>
    <x v="0"/>
    <x v="0"/>
    <d v="2017-01-18T00:00:00"/>
    <n v="120"/>
    <n v="107040"/>
    <n v="446"/>
    <n v="104.06666666666666"/>
    <x v="0"/>
    <n v="56000000"/>
    <n v="13.3514404296875"/>
    <x v="0"/>
    <m/>
    <m/>
    <m/>
    <m/>
    <m/>
  </r>
  <r>
    <s v="KLCQU151"/>
    <d v="2003-09-29T00:00:00"/>
    <x v="1"/>
    <x v="1"/>
    <d v="2020-04-12T00:00:00"/>
    <n v="120"/>
    <n v="67860"/>
    <n v="282.75"/>
    <n v="65.975000000000009"/>
    <x v="2"/>
    <n v="0"/>
    <n v="0"/>
    <x v="2"/>
    <m/>
    <m/>
    <m/>
    <m/>
    <m/>
  </r>
  <r>
    <s v="NFLJR990"/>
    <d v="2003-09-30T00:00:00"/>
    <x v="1"/>
    <x v="1"/>
    <d v="2017-07-08T00:00:00"/>
    <n v="120"/>
    <n v="11336"/>
    <n v="47.233333333333334"/>
    <n v="11.021111111111111"/>
    <x v="3"/>
    <n v="68000000"/>
    <n v="16.21246337890625"/>
    <x v="0"/>
    <m/>
    <m/>
    <m/>
    <m/>
    <m/>
  </r>
  <r>
    <s v="IEGGD858"/>
    <d v="2003-10-14T00:00:00"/>
    <x v="1"/>
    <x v="1"/>
    <d v="2017-04-01T00:00:00"/>
    <n v="120"/>
    <n v="88616"/>
    <n v="369.23333333333335"/>
    <n v="86.154444444444451"/>
    <x v="2"/>
    <n v="36000000"/>
    <n v="8.58306884765625"/>
    <x v="2"/>
    <m/>
    <m/>
    <m/>
    <m/>
    <m/>
  </r>
  <r>
    <s v="RBXIR480"/>
    <d v="2003-10-14T00:00:00"/>
    <x v="2"/>
    <x v="2"/>
    <d v="2020-08-27T00:00:00"/>
    <n v="120"/>
    <n v="35948"/>
    <n v="149.78333333333333"/>
    <n v="34.949444444444445"/>
    <x v="3"/>
    <n v="136000000"/>
    <n v="32.4249267578125"/>
    <x v="3"/>
    <n v="1"/>
    <n v="1"/>
    <m/>
    <m/>
    <m/>
  </r>
  <r>
    <s v="TZJQT490"/>
    <d v="2003-10-17T00:00:00"/>
    <x v="2"/>
    <x v="2"/>
    <d v="2022-01-03T00:00:00"/>
    <n v="118"/>
    <n v="35400"/>
    <n v="150"/>
    <n v="35"/>
    <x v="4"/>
    <n v="145533333"/>
    <n v="35.285949626211391"/>
    <x v="3"/>
    <n v="1"/>
    <n v="1"/>
    <m/>
    <m/>
    <n v="1"/>
  </r>
  <r>
    <s v="HDBLI646"/>
    <d v="2003-11-03T00:00:00"/>
    <x v="1"/>
    <x v="1"/>
    <d v="2021-05-08T00:00:00"/>
    <n v="120"/>
    <n v="25956"/>
    <n v="108.15"/>
    <n v="25.234999999999999"/>
    <x v="3"/>
    <n v="48000000"/>
    <n v="11.444091796875"/>
    <x v="0"/>
    <n v="1"/>
    <m/>
    <m/>
    <m/>
    <m/>
  </r>
  <r>
    <s v="VQVIS240"/>
    <d v="2003-11-05T00:00:00"/>
    <x v="2"/>
    <x v="2"/>
    <d v="2021-08-08T00:00:00"/>
    <n v="120"/>
    <n v="13648"/>
    <n v="56.866666666666667"/>
    <n v="13.26888888888889"/>
    <x v="3"/>
    <n v="140000000"/>
    <n v="33.37860107421875"/>
    <x v="3"/>
    <n v="1"/>
    <n v="1"/>
    <n v="1"/>
    <m/>
    <n v="1"/>
  </r>
  <r>
    <s v="MMHHC347"/>
    <d v="2003-11-10T00:00:00"/>
    <x v="1"/>
    <x v="1"/>
    <d v="2018-01-13T00:00:00"/>
    <n v="120"/>
    <n v="82580"/>
    <n v="344.08333333333331"/>
    <n v="80.286111111111097"/>
    <x v="2"/>
    <n v="68000000"/>
    <n v="16.21246337890625"/>
    <x v="0"/>
    <m/>
    <m/>
    <m/>
    <m/>
    <m/>
  </r>
  <r>
    <s v="GQOUP534"/>
    <d v="2003-11-11T00:00:00"/>
    <x v="0"/>
    <x v="0"/>
    <d v="2017-06-07T00:00:00"/>
    <n v="120"/>
    <n v="54552"/>
    <n v="227.3"/>
    <n v="53.036666666666669"/>
    <x v="4"/>
    <n v="40000000"/>
    <n v="9.5367431640625"/>
    <x v="2"/>
    <m/>
    <n v="1"/>
    <m/>
    <n v="1"/>
    <m/>
  </r>
  <r>
    <s v="GOUOF785"/>
    <d v="2003-11-14T00:00:00"/>
    <x v="0"/>
    <x v="0"/>
    <d v="2020-12-03T00:00:00"/>
    <n v="120"/>
    <n v="65924"/>
    <n v="274.68333333333334"/>
    <n v="64.092777777777769"/>
    <x v="2"/>
    <n v="112000000"/>
    <n v="26.702880859375"/>
    <x v="1"/>
    <m/>
    <m/>
    <m/>
    <m/>
    <m/>
  </r>
  <r>
    <s v="PIMVN715"/>
    <d v="2003-11-23T00:00:00"/>
    <x v="1"/>
    <x v="1"/>
    <d v="2020-10-20T00:00:00"/>
    <n v="120"/>
    <n v="15172"/>
    <n v="63.216666666666661"/>
    <n v="14.750555555555554"/>
    <x v="3"/>
    <n v="24000000"/>
    <n v="5.7220458984375"/>
    <x v="2"/>
    <n v="1"/>
    <n v="1"/>
    <m/>
    <m/>
    <n v="1"/>
  </r>
  <r>
    <s v="KYDXL935"/>
    <d v="2003-11-28T00:00:00"/>
    <x v="1"/>
    <x v="1"/>
    <d v="2022-01-18T00:00:00"/>
    <n v="103"/>
    <n v="63515"/>
    <n v="308.32524271844659"/>
    <n v="71.942556634304196"/>
    <x v="2"/>
    <n v="92700000"/>
    <n v="25.74920654296875"/>
    <x v="1"/>
    <m/>
    <m/>
    <m/>
    <m/>
    <m/>
  </r>
  <r>
    <s v="PTNKC925"/>
    <d v="2003-12-02T00:00:00"/>
    <x v="1"/>
    <x v="1"/>
    <d v="2020-09-03T00:00:00"/>
    <n v="120"/>
    <n v="15100"/>
    <n v="62.916666666666671"/>
    <n v="14.680555555555557"/>
    <x v="3"/>
    <n v="88000000"/>
    <n v="20.9808349609375"/>
    <x v="1"/>
    <n v="1"/>
    <n v="1"/>
    <m/>
    <m/>
    <m/>
  </r>
  <r>
    <s v="IEBXH936"/>
    <d v="2003-12-04T00:00:00"/>
    <x v="1"/>
    <x v="1"/>
    <d v="2021-06-07T00:00:00"/>
    <n v="120"/>
    <n v="65820"/>
    <n v="274.25"/>
    <n v="63.991666666666674"/>
    <x v="2"/>
    <n v="48000000"/>
    <n v="11.444091796875"/>
    <x v="0"/>
    <m/>
    <m/>
    <n v="1"/>
    <m/>
    <m/>
  </r>
  <r>
    <s v="VEDYI674"/>
    <d v="2003-12-06T00:00:00"/>
    <x v="2"/>
    <x v="2"/>
    <d v="2022-01-08T00:00:00"/>
    <n v="113"/>
    <n v="33900"/>
    <n v="150"/>
    <n v="35"/>
    <x v="4"/>
    <n v="113000000"/>
    <n v="28.6102294921875"/>
    <x v="1"/>
    <m/>
    <m/>
    <m/>
    <n v="1"/>
    <m/>
  </r>
  <r>
    <s v="JACIM924"/>
    <d v="2003-12-09T00:00:00"/>
    <x v="1"/>
    <x v="1"/>
    <d v="2017-10-28T00:00:00"/>
    <n v="120"/>
    <n v="81600"/>
    <n v="340"/>
    <n v="79.333333333333343"/>
    <x v="2"/>
    <n v="40000000"/>
    <n v="9.5367431640625"/>
    <x v="2"/>
    <m/>
    <m/>
    <m/>
    <m/>
    <m/>
  </r>
  <r>
    <s v="IOSSO326"/>
    <d v="2003-12-10T00:00:00"/>
    <x v="1"/>
    <x v="1"/>
    <d v="2019-02-11T00:00:00"/>
    <n v="120"/>
    <n v="79516"/>
    <n v="331.31666666666666"/>
    <n v="77.307222222222222"/>
    <x v="2"/>
    <n v="104000000"/>
    <n v="24.7955322265625"/>
    <x v="1"/>
    <m/>
    <m/>
    <m/>
    <m/>
    <m/>
  </r>
  <r>
    <s v="EGYFH038"/>
    <d v="2003-12-16T00:00:00"/>
    <x v="0"/>
    <x v="0"/>
    <d v="2020-07-22T00:00:00"/>
    <n v="120"/>
    <n v="113816"/>
    <n v="474.23333333333335"/>
    <n v="110.65444444444445"/>
    <x v="0"/>
    <n v="124000000"/>
    <n v="29.56390380859375"/>
    <x v="1"/>
    <m/>
    <m/>
    <m/>
    <m/>
    <m/>
  </r>
  <r>
    <s v="BOVIU389"/>
    <d v="2003-12-17T00:00:00"/>
    <x v="0"/>
    <x v="0"/>
    <d v="2021-09-29T00:00:00"/>
    <n v="120"/>
    <n v="92316"/>
    <n v="384.65"/>
    <n v="89.751666666666665"/>
    <x v="2"/>
    <n v="120000000"/>
    <n v="28.6102294921875"/>
    <x v="1"/>
    <m/>
    <m/>
    <m/>
    <m/>
    <m/>
  </r>
  <r>
    <s v="PZSOJ921"/>
    <d v="2003-12-28T00:00:00"/>
    <x v="2"/>
    <x v="2"/>
    <d v="2021-12-18T00:00:00"/>
    <n v="120"/>
    <n v="33520"/>
    <n v="139.66666666666666"/>
    <n v="32.588888888888889"/>
    <x v="3"/>
    <n v="128000000"/>
    <n v="30.517578125000004"/>
    <x v="3"/>
    <m/>
    <m/>
    <m/>
    <m/>
    <m/>
  </r>
  <r>
    <s v="FZJPC224"/>
    <d v="2003-12-31T00:00:00"/>
    <x v="0"/>
    <x v="0"/>
    <d v="2017-10-22T00:00:00"/>
    <n v="120"/>
    <n v="49956"/>
    <n v="208.15"/>
    <n v="48.568333333333335"/>
    <x v="4"/>
    <n v="124000000"/>
    <n v="29.56390380859375"/>
    <x v="1"/>
    <m/>
    <m/>
    <m/>
    <m/>
    <m/>
  </r>
  <r>
    <s v="QMHJL247"/>
    <d v="2004-01-02T00:00:00"/>
    <x v="2"/>
    <x v="2"/>
    <d v="2018-09-21T00:00:00"/>
    <n v="120"/>
    <n v="12472"/>
    <n v="51.966666666666669"/>
    <n v="12.125555555555556"/>
    <x v="3"/>
    <n v="160000000"/>
    <n v="38.14697265625"/>
    <x v="3"/>
    <m/>
    <m/>
    <m/>
    <m/>
    <m/>
  </r>
  <r>
    <s v="URMMH384"/>
    <d v="2004-01-04T00:00:00"/>
    <x v="2"/>
    <x v="2"/>
    <d v="2017-04-10T00:00:00"/>
    <n v="120"/>
    <n v="15632"/>
    <n v="65.13333333333334"/>
    <n v="15.197777777777778"/>
    <x v="3"/>
    <n v="156000000"/>
    <n v="37.19329833984375"/>
    <x v="3"/>
    <m/>
    <n v="1"/>
    <m/>
    <m/>
    <n v="1"/>
  </r>
  <r>
    <s v="YTPJR660"/>
    <d v="2004-01-09T00:00:00"/>
    <x v="3"/>
    <x v="3"/>
    <d v="2019-02-15T00:00:00"/>
    <n v="120"/>
    <n v="15656"/>
    <n v="65.233333333333334"/>
    <n v="15.221111111111112"/>
    <x v="3"/>
    <n v="4000000"/>
    <n v="0.95367431640625011"/>
    <x v="2"/>
    <m/>
    <m/>
    <m/>
    <m/>
    <m/>
  </r>
  <r>
    <s v="NECUE148"/>
    <d v="2004-01-11T00:00:00"/>
    <x v="2"/>
    <x v="2"/>
    <d v="2018-11-04T00:00:00"/>
    <n v="120"/>
    <n v="6036"/>
    <n v="25.15"/>
    <n v="5.8683333333333332"/>
    <x v="3"/>
    <n v="156000000"/>
    <n v="37.19329833984375"/>
    <x v="3"/>
    <m/>
    <n v="1"/>
    <m/>
    <m/>
    <m/>
  </r>
  <r>
    <s v="ZMVFL343"/>
    <d v="2004-01-13T00:00:00"/>
    <x v="3"/>
    <x v="3"/>
    <d v="2022-01-13T00:00:00"/>
    <n v="108"/>
    <n v="53345"/>
    <n v="246.96759259259261"/>
    <n v="57.625771604938272"/>
    <x v="4"/>
    <n v="10800000"/>
    <n v="2.86102294921875"/>
    <x v="2"/>
    <m/>
    <m/>
    <m/>
    <n v="1"/>
    <n v="1"/>
  </r>
  <r>
    <s v="RBMKX235"/>
    <d v="2004-01-13T00:00:00"/>
    <x v="2"/>
    <x v="2"/>
    <d v="2018-06-20T00:00:00"/>
    <n v="120"/>
    <n v="22228"/>
    <n v="92.61666666666666"/>
    <n v="21.610555555555553"/>
    <x v="3"/>
    <n v="140000000"/>
    <n v="33.37860107421875"/>
    <x v="3"/>
    <m/>
    <m/>
    <m/>
    <m/>
    <m/>
  </r>
  <r>
    <s v="FZDJJ453"/>
    <d v="2004-01-17T00:00:00"/>
    <x v="0"/>
    <x v="0"/>
    <d v="2019-12-14T00:00:00"/>
    <n v="120"/>
    <n v="111984"/>
    <n v="466.6"/>
    <n v="108.87333333333333"/>
    <x v="0"/>
    <n v="136000000"/>
    <n v="32.4249267578125"/>
    <x v="3"/>
    <m/>
    <m/>
    <m/>
    <m/>
    <m/>
  </r>
  <r>
    <s v="HDBHD377"/>
    <d v="2004-01-22T00:00:00"/>
    <x v="1"/>
    <x v="1"/>
    <d v="2021-11-11T00:00:00"/>
    <n v="120"/>
    <n v="18680"/>
    <n v="77.833333333333329"/>
    <n v="18.161111111111108"/>
    <x v="3"/>
    <n v="44000000"/>
    <n v="10.49041748046875"/>
    <x v="0"/>
    <n v="1"/>
    <m/>
    <m/>
    <m/>
    <m/>
  </r>
  <r>
    <s v="PMOYT654"/>
    <d v="2004-01-28T00:00:00"/>
    <x v="2"/>
    <x v="2"/>
    <d v="2018-05-28T00:00:00"/>
    <n v="120"/>
    <n v="10688"/>
    <n v="44.533333333333331"/>
    <n v="10.391111111111112"/>
    <x v="3"/>
    <n v="160000000"/>
    <n v="38.14697265625"/>
    <x v="3"/>
    <m/>
    <m/>
    <m/>
    <m/>
    <m/>
  </r>
  <r>
    <s v="IPMUO011"/>
    <d v="2004-01-29T00:00:00"/>
    <x v="2"/>
    <x v="2"/>
    <d v="2019-02-15T00:00:00"/>
    <n v="120"/>
    <n v="12040"/>
    <n v="50.166666666666664"/>
    <n v="11.705555555555554"/>
    <x v="3"/>
    <n v="156000000"/>
    <n v="37.19329833984375"/>
    <x v="3"/>
    <n v="1"/>
    <m/>
    <m/>
    <n v="1"/>
    <m/>
  </r>
  <r>
    <s v="PTZQU800"/>
    <d v="2004-01-29T00:00:00"/>
    <x v="1"/>
    <x v="1"/>
    <d v="2018-11-19T00:00:00"/>
    <n v="120"/>
    <n v="91856"/>
    <n v="382.73333333333335"/>
    <n v="89.304444444444457"/>
    <x v="2"/>
    <n v="100000000"/>
    <n v="23.84185791015625"/>
    <x v="1"/>
    <m/>
    <m/>
    <n v="1"/>
    <m/>
    <m/>
  </r>
  <r>
    <s v="SJZLW931"/>
    <d v="2004-02-01T00:00:00"/>
    <x v="2"/>
    <x v="2"/>
    <d v="2018-11-17T00:00:00"/>
    <n v="120"/>
    <n v="14164"/>
    <n v="59.016666666666666"/>
    <n v="13.770555555555555"/>
    <x v="3"/>
    <n v="148000000"/>
    <n v="35.28594970703125"/>
    <x v="3"/>
    <m/>
    <m/>
    <m/>
    <m/>
    <m/>
  </r>
  <r>
    <s v="JSVAN850"/>
    <d v="2004-02-03T00:00:00"/>
    <x v="2"/>
    <x v="2"/>
    <d v="2019-12-26T00:00:00"/>
    <n v="120"/>
    <n v="21444"/>
    <n v="89.35"/>
    <n v="20.848333333333333"/>
    <x v="3"/>
    <n v="152000000"/>
    <n v="36.2396240234375"/>
    <x v="3"/>
    <m/>
    <n v="1"/>
    <m/>
    <n v="1"/>
    <n v="1"/>
  </r>
  <r>
    <s v="TGNME740"/>
    <d v="2004-02-06T00:00:00"/>
    <x v="2"/>
    <x v="2"/>
    <d v="2019-03-04T00:00:00"/>
    <n v="120"/>
    <n v="14816"/>
    <n v="61.733333333333334"/>
    <n v="14.404444444444445"/>
    <x v="3"/>
    <n v="156000000"/>
    <n v="37.19329833984375"/>
    <x v="3"/>
    <m/>
    <n v="1"/>
    <m/>
    <m/>
    <n v="1"/>
  </r>
  <r>
    <s v="VUMJS954"/>
    <d v="2004-02-16T00:00:00"/>
    <x v="2"/>
    <x v="2"/>
    <d v="2019-04-13T00:00:00"/>
    <n v="120"/>
    <n v="10184"/>
    <n v="42.43333333333333"/>
    <n v="9.9011111111111099"/>
    <x v="3"/>
    <n v="148000000"/>
    <n v="35.28594970703125"/>
    <x v="3"/>
    <m/>
    <m/>
    <m/>
    <m/>
    <m/>
  </r>
  <r>
    <s v="FVWTK713"/>
    <d v="2004-02-19T00:00:00"/>
    <x v="0"/>
    <x v="0"/>
    <d v="2021-08-27T00:00:00"/>
    <n v="120"/>
    <n v="100412"/>
    <n v="418.38333333333333"/>
    <n v="97.622777777777785"/>
    <x v="0"/>
    <n v="72000000"/>
    <n v="17.1661376953125"/>
    <x v="0"/>
    <m/>
    <m/>
    <m/>
    <m/>
    <m/>
  </r>
  <r>
    <s v="SHJYU629"/>
    <d v="2004-02-21T00:00:00"/>
    <x v="2"/>
    <x v="2"/>
    <d v="2017-02-02T00:00:00"/>
    <n v="120"/>
    <n v="18848"/>
    <n v="78.533333333333331"/>
    <n v="18.324444444444442"/>
    <x v="3"/>
    <n v="64000000"/>
    <n v="15.258789062500002"/>
    <x v="0"/>
    <m/>
    <m/>
    <m/>
    <n v="1"/>
    <m/>
  </r>
  <r>
    <s v="ZQZTD201"/>
    <d v="2004-02-22T00:00:00"/>
    <x v="3"/>
    <x v="3"/>
    <d v="2017-11-14T00:00:00"/>
    <n v="120"/>
    <n v="30328"/>
    <n v="126.36666666666665"/>
    <n v="29.48555555555555"/>
    <x v="3"/>
    <n v="4000000"/>
    <n v="0.95367431640625011"/>
    <x v="2"/>
    <n v="1"/>
    <m/>
    <m/>
    <n v="1"/>
    <m/>
  </r>
  <r>
    <s v="IGOYU966"/>
    <d v="2004-02-29T00:00:00"/>
    <x v="1"/>
    <x v="1"/>
    <d v="2019-05-29T00:00:00"/>
    <n v="120"/>
    <n v="90940"/>
    <n v="378.91666666666669"/>
    <n v="88.413888888888891"/>
    <x v="2"/>
    <n v="40000000"/>
    <n v="9.5367431640625"/>
    <x v="2"/>
    <m/>
    <n v="1"/>
    <m/>
    <m/>
    <m/>
  </r>
  <r>
    <s v="RRYYM097"/>
    <d v="2004-03-02T00:00:00"/>
    <x v="2"/>
    <x v="2"/>
    <d v="2020-08-27T00:00:00"/>
    <n v="120"/>
    <n v="20720"/>
    <n v="86.333333333333329"/>
    <n v="20.144444444444446"/>
    <x v="3"/>
    <n v="152000000"/>
    <n v="36.2396240234375"/>
    <x v="3"/>
    <m/>
    <m/>
    <m/>
    <m/>
    <m/>
  </r>
  <r>
    <s v="NRQRT304"/>
    <d v="2004-03-03T00:00:00"/>
    <x v="2"/>
    <x v="2"/>
    <d v="2021-03-21T00:00:00"/>
    <n v="120"/>
    <n v="2840"/>
    <n v="11.833333333333334"/>
    <n v="2.7611111111111115"/>
    <x v="3"/>
    <n v="156000000"/>
    <n v="37.19329833984375"/>
    <x v="3"/>
    <m/>
    <n v="1"/>
    <m/>
    <m/>
    <n v="1"/>
  </r>
  <r>
    <s v="TPTOR701"/>
    <d v="2004-03-03T00:00:00"/>
    <x v="2"/>
    <x v="2"/>
    <d v="2021-06-11T00:00:00"/>
    <n v="120"/>
    <n v="10328"/>
    <n v="43.033333333333331"/>
    <n v="10.04111111111111"/>
    <x v="3"/>
    <n v="144000000"/>
    <n v="34.332275390625"/>
    <x v="3"/>
    <m/>
    <n v="1"/>
    <m/>
    <n v="1"/>
    <n v="1"/>
  </r>
  <r>
    <s v="FRRVI702"/>
    <d v="2004-03-10T00:00:00"/>
    <x v="0"/>
    <x v="0"/>
    <d v="2019-11-09T00:00:00"/>
    <n v="120"/>
    <n v="20436"/>
    <n v="85.15"/>
    <n v="19.868333333333332"/>
    <x v="3"/>
    <n v="140000000"/>
    <n v="33.37860107421875"/>
    <x v="3"/>
    <m/>
    <m/>
    <m/>
    <m/>
    <m/>
  </r>
  <r>
    <s v="EMVOF074"/>
    <d v="2004-03-13T00:00:00"/>
    <x v="0"/>
    <x v="0"/>
    <d v="2019-06-25T00:00:00"/>
    <n v="120"/>
    <n v="105680"/>
    <n v="440.33333333333331"/>
    <n v="102.74444444444444"/>
    <x v="0"/>
    <n v="100000000"/>
    <n v="23.84185791015625"/>
    <x v="1"/>
    <m/>
    <m/>
    <m/>
    <m/>
    <m/>
  </r>
  <r>
    <s v="FBCVN966"/>
    <d v="2004-03-19T00:00:00"/>
    <x v="0"/>
    <x v="0"/>
    <d v="2021-08-24T00:00:00"/>
    <n v="120"/>
    <n v="113756"/>
    <n v="473.98333333333335"/>
    <n v="110.59611111111111"/>
    <x v="0"/>
    <n v="136000000"/>
    <n v="32.4249267578125"/>
    <x v="3"/>
    <n v="1"/>
    <m/>
    <m/>
    <m/>
    <m/>
  </r>
  <r>
    <s v="PUAAG520"/>
    <d v="2004-03-22T00:00:00"/>
    <x v="1"/>
    <x v="1"/>
    <d v="2017-05-17T00:00:00"/>
    <n v="120"/>
    <n v="3368"/>
    <n v="14.033333333333333"/>
    <n v="3.2744444444444447"/>
    <x v="3"/>
    <n v="100000000"/>
    <n v="23.84185791015625"/>
    <x v="1"/>
    <m/>
    <n v="1"/>
    <m/>
    <m/>
    <n v="1"/>
  </r>
  <r>
    <s v="LAXMN110"/>
    <d v="2004-03-26T00:00:00"/>
    <x v="2"/>
    <x v="2"/>
    <d v="2017-11-14T00:00:00"/>
    <n v="120"/>
    <n v="19144"/>
    <n v="79.766666666666666"/>
    <n v="18.612222222222222"/>
    <x v="3"/>
    <n v="152000000"/>
    <n v="36.2396240234375"/>
    <x v="3"/>
    <m/>
    <m/>
    <m/>
    <m/>
    <m/>
  </r>
  <r>
    <s v="GVTCR352"/>
    <d v="2004-04-04T00:00:00"/>
    <x v="1"/>
    <x v="1"/>
    <d v="2018-12-05T00:00:00"/>
    <n v="120"/>
    <n v="61756"/>
    <n v="257.31666666666666"/>
    <n v="60.040555555555557"/>
    <x v="2"/>
    <n v="96000000"/>
    <n v="22.88818359375"/>
    <x v="1"/>
    <m/>
    <m/>
    <m/>
    <m/>
    <m/>
  </r>
  <r>
    <s v="MXYOM801"/>
    <d v="2004-04-05T00:00:00"/>
    <x v="2"/>
    <x v="2"/>
    <d v="2020-08-15T00:00:00"/>
    <n v="120"/>
    <n v="6616"/>
    <n v="27.566666666666666"/>
    <n v="6.4322222222222223"/>
    <x v="3"/>
    <n v="144000000"/>
    <n v="34.332275390625"/>
    <x v="3"/>
    <m/>
    <n v="1"/>
    <m/>
    <m/>
    <n v="1"/>
  </r>
  <r>
    <s v="TVVXJ702"/>
    <d v="2004-04-09T00:00:00"/>
    <x v="2"/>
    <x v="2"/>
    <d v="2020-04-17T00:00:00"/>
    <n v="120"/>
    <n v="4064"/>
    <n v="16.933333333333334"/>
    <n v="3.951111111111111"/>
    <x v="3"/>
    <n v="152000000"/>
    <n v="36.2396240234375"/>
    <x v="3"/>
    <m/>
    <n v="1"/>
    <m/>
    <n v="1"/>
    <n v="1"/>
  </r>
  <r>
    <s v="YIZKW418"/>
    <d v="2004-04-09T00:00:00"/>
    <x v="3"/>
    <x v="3"/>
    <d v="2019-10-01T00:00:00"/>
    <n v="120"/>
    <n v="30344"/>
    <n v="126.43333333333332"/>
    <n v="29.501111111111108"/>
    <x v="3"/>
    <n v="16000000"/>
    <n v="3.8146972656250004"/>
    <x v="2"/>
    <n v="1"/>
    <m/>
    <m/>
    <m/>
    <m/>
  </r>
  <r>
    <s v="YIWQU824"/>
    <d v="2004-04-24T00:00:00"/>
    <x v="2"/>
    <x v="2"/>
    <d v="2018-04-11T00:00:00"/>
    <n v="120"/>
    <n v="22176"/>
    <n v="92.4"/>
    <n v="21.560000000000002"/>
    <x v="3"/>
    <n v="136000000"/>
    <n v="32.4249267578125"/>
    <x v="3"/>
    <n v="1"/>
    <m/>
    <m/>
    <n v="1"/>
    <m/>
  </r>
  <r>
    <s v="AXOBV991"/>
    <d v="2004-04-28T00:00:00"/>
    <x v="4"/>
    <x v="4"/>
    <d v="2020-06-22T00:00:00"/>
    <n v="120"/>
    <n v="99496"/>
    <n v="414.56666666666666"/>
    <n v="96.732222222222219"/>
    <x v="0"/>
    <n v="176000000"/>
    <n v="41.961669921875"/>
    <x v="4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n v="1"/>
    <n v="24"/>
    <x v="0"/>
    <x v="0"/>
    <x v="0"/>
    <x v="0"/>
  </r>
  <r>
    <n v="2"/>
    <n v="21"/>
    <x v="1"/>
    <x v="0"/>
    <x v="0"/>
    <x v="0"/>
  </r>
  <r>
    <n v="3"/>
    <n v="25"/>
    <x v="2"/>
    <x v="0"/>
    <x v="1"/>
    <x v="1"/>
  </r>
  <r>
    <n v="4"/>
    <n v="23"/>
    <x v="2"/>
    <x v="0"/>
    <x v="2"/>
    <x v="1"/>
  </r>
  <r>
    <n v="5"/>
    <n v="18"/>
    <x v="0"/>
    <x v="0"/>
    <x v="0"/>
    <x v="0"/>
  </r>
  <r>
    <n v="6"/>
    <n v="19"/>
    <x v="2"/>
    <x v="0"/>
    <x v="2"/>
    <x v="2"/>
  </r>
  <r>
    <n v="7"/>
    <n v="21"/>
    <x v="3"/>
    <x v="0"/>
    <x v="1"/>
    <x v="0"/>
  </r>
  <r>
    <n v="8"/>
    <n v="24"/>
    <x v="2"/>
    <x v="0"/>
    <x v="3"/>
    <x v="3"/>
  </r>
  <r>
    <n v="9"/>
    <n v="21"/>
    <x v="3"/>
    <x v="0"/>
    <x v="4"/>
    <x v="3"/>
  </r>
  <r>
    <n v="10"/>
    <n v="22"/>
    <x v="1"/>
    <x v="0"/>
    <x v="4"/>
    <x v="3"/>
  </r>
  <r>
    <n v="11"/>
    <n v="18"/>
    <x v="1"/>
    <x v="1"/>
    <x v="1"/>
    <x v="1"/>
  </r>
  <r>
    <n v="12"/>
    <n v="18"/>
    <x v="1"/>
    <x v="2"/>
    <x v="1"/>
    <x v="2"/>
  </r>
  <r>
    <n v="13"/>
    <n v="25"/>
    <x v="1"/>
    <x v="0"/>
    <x v="0"/>
    <x v="1"/>
  </r>
  <r>
    <n v="14"/>
    <n v="21"/>
    <x v="2"/>
    <x v="0"/>
    <x v="2"/>
    <x v="3"/>
  </r>
  <r>
    <n v="15"/>
    <n v="20"/>
    <x v="1"/>
    <x v="0"/>
    <x v="3"/>
    <x v="2"/>
  </r>
  <r>
    <n v="16"/>
    <n v="21"/>
    <x v="2"/>
    <x v="0"/>
    <x v="1"/>
    <x v="3"/>
  </r>
  <r>
    <n v="17"/>
    <n v="24"/>
    <x v="3"/>
    <x v="0"/>
    <x v="1"/>
    <x v="0"/>
  </r>
  <r>
    <n v="18"/>
    <n v="22"/>
    <x v="1"/>
    <x v="0"/>
    <x v="3"/>
    <x v="0"/>
  </r>
  <r>
    <n v="19"/>
    <n v="25"/>
    <x v="1"/>
    <x v="1"/>
    <x v="2"/>
    <x v="3"/>
  </r>
  <r>
    <n v="20"/>
    <n v="23"/>
    <x v="1"/>
    <x v="0"/>
    <x v="1"/>
    <x v="0"/>
  </r>
  <r>
    <n v="21"/>
    <n v="20"/>
    <x v="2"/>
    <x v="0"/>
    <x v="2"/>
    <x v="1"/>
  </r>
  <r>
    <n v="22"/>
    <n v="19"/>
    <x v="2"/>
    <x v="0"/>
    <x v="1"/>
    <x v="3"/>
  </r>
  <r>
    <n v="23"/>
    <n v="18"/>
    <x v="2"/>
    <x v="3"/>
    <x v="2"/>
    <x v="4"/>
  </r>
  <r>
    <n v="24"/>
    <n v="23"/>
    <x v="2"/>
    <x v="4"/>
    <x v="1"/>
    <x v="3"/>
  </r>
  <r>
    <n v="25"/>
    <n v="18"/>
    <x v="2"/>
    <x v="2"/>
    <x v="0"/>
    <x v="0"/>
  </r>
  <r>
    <n v="26"/>
    <n v="20"/>
    <x v="1"/>
    <x v="0"/>
    <x v="3"/>
    <x v="3"/>
  </r>
  <r>
    <n v="27"/>
    <n v="18"/>
    <x v="0"/>
    <x v="0"/>
    <x v="3"/>
    <x v="4"/>
  </r>
  <r>
    <n v="28"/>
    <n v="18"/>
    <x v="3"/>
    <x v="0"/>
    <x v="4"/>
    <x v="0"/>
  </r>
  <r>
    <n v="29"/>
    <n v="24"/>
    <x v="2"/>
    <x v="4"/>
    <x v="1"/>
    <x v="3"/>
  </r>
  <r>
    <n v="30"/>
    <n v="19"/>
    <x v="1"/>
    <x v="4"/>
    <x v="1"/>
    <x v="2"/>
  </r>
  <r>
    <n v="31"/>
    <n v="25"/>
    <x v="3"/>
    <x v="1"/>
    <x v="1"/>
    <x v="4"/>
  </r>
  <r>
    <n v="32"/>
    <n v="18"/>
    <x v="2"/>
    <x v="0"/>
    <x v="3"/>
    <x v="3"/>
  </r>
  <r>
    <n v="33"/>
    <n v="21"/>
    <x v="2"/>
    <x v="1"/>
    <x v="1"/>
    <x v="3"/>
  </r>
  <r>
    <n v="34"/>
    <n v="18"/>
    <x v="1"/>
    <x v="0"/>
    <x v="3"/>
    <x v="3"/>
  </r>
  <r>
    <n v="35"/>
    <n v="21"/>
    <x v="2"/>
    <x v="0"/>
    <x v="3"/>
    <x v="3"/>
  </r>
  <r>
    <n v="36"/>
    <n v="21"/>
    <x v="2"/>
    <x v="3"/>
    <x v="1"/>
    <x v="2"/>
  </r>
  <r>
    <n v="37"/>
    <n v="18"/>
    <x v="1"/>
    <x v="2"/>
    <x v="1"/>
    <x v="2"/>
  </r>
  <r>
    <n v="38"/>
    <n v="21"/>
    <x v="4"/>
    <x v="0"/>
    <x v="2"/>
    <x v="2"/>
  </r>
  <r>
    <n v="39"/>
    <n v="19"/>
    <x v="3"/>
    <x v="0"/>
    <x v="1"/>
    <x v="2"/>
  </r>
  <r>
    <n v="40"/>
    <n v="19"/>
    <x v="0"/>
    <x v="4"/>
    <x v="2"/>
    <x v="3"/>
  </r>
  <r>
    <n v="41"/>
    <n v="19"/>
    <x v="2"/>
    <x v="0"/>
    <x v="3"/>
    <x v="4"/>
  </r>
  <r>
    <n v="42"/>
    <n v="25"/>
    <x v="1"/>
    <x v="0"/>
    <x v="3"/>
    <x v="3"/>
  </r>
  <r>
    <n v="43"/>
    <n v="19"/>
    <x v="1"/>
    <x v="1"/>
    <x v="4"/>
    <x v="2"/>
  </r>
  <r>
    <n v="44"/>
    <n v="19"/>
    <x v="3"/>
    <x v="0"/>
    <x v="1"/>
    <x v="4"/>
  </r>
  <r>
    <n v="45"/>
    <n v="23"/>
    <x v="2"/>
    <x v="4"/>
    <x v="3"/>
    <x v="4"/>
  </r>
  <r>
    <n v="46"/>
    <n v="24"/>
    <x v="1"/>
    <x v="2"/>
    <x v="1"/>
    <x v="4"/>
  </r>
  <r>
    <n v="47"/>
    <n v="22"/>
    <x v="3"/>
    <x v="0"/>
    <x v="3"/>
    <x v="2"/>
  </r>
  <r>
    <n v="48"/>
    <n v="25"/>
    <x v="3"/>
    <x v="0"/>
    <x v="3"/>
    <x v="0"/>
  </r>
  <r>
    <n v="49"/>
    <n v="22"/>
    <x v="1"/>
    <x v="2"/>
    <x v="1"/>
    <x v="2"/>
  </r>
  <r>
    <n v="50"/>
    <n v="25"/>
    <x v="0"/>
    <x v="0"/>
    <x v="4"/>
    <x v="2"/>
  </r>
  <r>
    <n v="51"/>
    <n v="20"/>
    <x v="4"/>
    <x v="0"/>
    <x v="1"/>
    <x v="4"/>
  </r>
  <r>
    <n v="52"/>
    <n v="25"/>
    <x v="4"/>
    <x v="0"/>
    <x v="4"/>
    <x v="0"/>
  </r>
  <r>
    <n v="53"/>
    <n v="24"/>
    <x v="3"/>
    <x v="3"/>
    <x v="3"/>
    <x v="2"/>
  </r>
  <r>
    <n v="54"/>
    <n v="22"/>
    <x v="2"/>
    <x v="3"/>
    <x v="2"/>
    <x v="3"/>
  </r>
  <r>
    <n v="55"/>
    <n v="21"/>
    <x v="1"/>
    <x v="0"/>
    <x v="3"/>
    <x v="3"/>
  </r>
  <r>
    <n v="56"/>
    <n v="21"/>
    <x v="1"/>
    <x v="1"/>
    <x v="2"/>
    <x v="4"/>
  </r>
  <r>
    <n v="57"/>
    <n v="18"/>
    <x v="2"/>
    <x v="0"/>
    <x v="0"/>
    <x v="2"/>
  </r>
  <r>
    <n v="58"/>
    <n v="21"/>
    <x v="2"/>
    <x v="0"/>
    <x v="3"/>
    <x v="3"/>
  </r>
  <r>
    <n v="59"/>
    <n v="25"/>
    <x v="2"/>
    <x v="0"/>
    <x v="3"/>
    <x v="0"/>
  </r>
  <r>
    <n v="60"/>
    <n v="23"/>
    <x v="0"/>
    <x v="0"/>
    <x v="2"/>
    <x v="1"/>
  </r>
  <r>
    <n v="61"/>
    <n v="24"/>
    <x v="2"/>
    <x v="0"/>
    <x v="3"/>
    <x v="0"/>
  </r>
  <r>
    <n v="62"/>
    <n v="21"/>
    <x v="2"/>
    <x v="0"/>
    <x v="0"/>
    <x v="2"/>
  </r>
  <r>
    <n v="63"/>
    <n v="23"/>
    <x v="2"/>
    <x v="0"/>
    <x v="3"/>
    <x v="3"/>
  </r>
  <r>
    <n v="64"/>
    <n v="25"/>
    <x v="1"/>
    <x v="0"/>
    <x v="1"/>
    <x v="2"/>
  </r>
  <r>
    <n v="65"/>
    <n v="19"/>
    <x v="2"/>
    <x v="4"/>
    <x v="0"/>
    <x v="0"/>
  </r>
  <r>
    <n v="66"/>
    <n v="21"/>
    <x v="2"/>
    <x v="0"/>
    <x v="3"/>
    <x v="1"/>
  </r>
  <r>
    <n v="67"/>
    <n v="18"/>
    <x v="2"/>
    <x v="4"/>
    <x v="4"/>
    <x v="2"/>
  </r>
  <r>
    <n v="68"/>
    <n v="21"/>
    <x v="0"/>
    <x v="0"/>
    <x v="3"/>
    <x v="3"/>
  </r>
  <r>
    <n v="69"/>
    <n v="18"/>
    <x v="0"/>
    <x v="3"/>
    <x v="0"/>
    <x v="2"/>
  </r>
  <r>
    <n v="70"/>
    <n v="20"/>
    <x v="1"/>
    <x v="0"/>
    <x v="1"/>
    <x v="2"/>
  </r>
  <r>
    <n v="71"/>
    <n v="19"/>
    <x v="4"/>
    <x v="3"/>
    <x v="2"/>
    <x v="2"/>
  </r>
  <r>
    <n v="72"/>
    <n v="22"/>
    <x v="1"/>
    <x v="0"/>
    <x v="3"/>
    <x v="3"/>
  </r>
  <r>
    <n v="73"/>
    <n v="22"/>
    <x v="2"/>
    <x v="0"/>
    <x v="3"/>
    <x v="3"/>
  </r>
  <r>
    <n v="74"/>
    <n v="21"/>
    <x v="2"/>
    <x v="4"/>
    <x v="1"/>
    <x v="1"/>
  </r>
  <r>
    <n v="75"/>
    <n v="23"/>
    <x v="1"/>
    <x v="0"/>
    <x v="1"/>
    <x v="2"/>
  </r>
  <r>
    <n v="76"/>
    <n v="18"/>
    <x v="1"/>
    <x v="0"/>
    <x v="2"/>
    <x v="3"/>
  </r>
  <r>
    <n v="77"/>
    <n v="19"/>
    <x v="2"/>
    <x v="0"/>
    <x v="3"/>
    <x v="3"/>
  </r>
  <r>
    <n v="78"/>
    <n v="19"/>
    <x v="1"/>
    <x v="2"/>
    <x v="1"/>
    <x v="4"/>
  </r>
  <r>
    <n v="80"/>
    <n v="25"/>
    <x v="2"/>
    <x v="1"/>
    <x v="2"/>
    <x v="1"/>
  </r>
  <r>
    <n v="81"/>
    <n v="21"/>
    <x v="1"/>
    <x v="4"/>
    <x v="1"/>
    <x v="3"/>
  </r>
  <r>
    <n v="82"/>
    <n v="21"/>
    <x v="1"/>
    <x v="3"/>
    <x v="1"/>
    <x v="2"/>
  </r>
  <r>
    <n v="83"/>
    <n v="21"/>
    <x v="2"/>
    <x v="0"/>
    <x v="2"/>
    <x v="1"/>
  </r>
  <r>
    <n v="84"/>
    <n v="24"/>
    <x v="0"/>
    <x v="0"/>
    <x v="1"/>
    <x v="1"/>
  </r>
  <r>
    <n v="86"/>
    <n v="22"/>
    <x v="3"/>
    <x v="0"/>
    <x v="1"/>
    <x v="4"/>
  </r>
  <r>
    <n v="87"/>
    <n v="19"/>
    <x v="1"/>
    <x v="0"/>
    <x v="2"/>
    <x v="1"/>
  </r>
  <r>
    <n v="88"/>
    <n v="21"/>
    <x v="2"/>
    <x v="4"/>
    <x v="1"/>
    <x v="3"/>
  </r>
  <r>
    <n v="89"/>
    <n v="24"/>
    <x v="2"/>
    <x v="2"/>
    <x v="3"/>
    <x v="1"/>
  </r>
  <r>
    <n v="90"/>
    <n v="21"/>
    <x v="3"/>
    <x v="0"/>
    <x v="2"/>
    <x v="1"/>
  </r>
  <r>
    <n v="91"/>
    <n v="18"/>
    <x v="2"/>
    <x v="0"/>
    <x v="1"/>
    <x v="3"/>
  </r>
  <r>
    <n v="92"/>
    <n v="23"/>
    <x v="4"/>
    <x v="3"/>
    <x v="4"/>
    <x v="3"/>
  </r>
  <r>
    <n v="93"/>
    <n v="22"/>
    <x v="2"/>
    <x v="0"/>
    <x v="4"/>
    <x v="3"/>
  </r>
  <r>
    <n v="94"/>
    <n v="21"/>
    <x v="2"/>
    <x v="0"/>
    <x v="4"/>
    <x v="0"/>
  </r>
  <r>
    <n v="95"/>
    <n v="19"/>
    <x v="2"/>
    <x v="0"/>
    <x v="0"/>
    <x v="3"/>
  </r>
  <r>
    <n v="96"/>
    <n v="19"/>
    <x v="1"/>
    <x v="0"/>
    <x v="1"/>
    <x v="4"/>
  </r>
  <r>
    <n v="97"/>
    <n v="19"/>
    <x v="2"/>
    <x v="0"/>
    <x v="3"/>
    <x v="0"/>
  </r>
  <r>
    <n v="98"/>
    <n v="25"/>
    <x v="1"/>
    <x v="0"/>
    <x v="1"/>
    <x v="4"/>
  </r>
  <r>
    <n v="99"/>
    <n v="23"/>
    <x v="0"/>
    <x v="0"/>
    <x v="3"/>
    <x v="1"/>
  </r>
  <r>
    <n v="100"/>
    <n v="22"/>
    <x v="2"/>
    <x v="4"/>
    <x v="1"/>
    <x v="3"/>
  </r>
  <r>
    <n v="101"/>
    <n v="18"/>
    <x v="3"/>
    <x v="1"/>
    <x v="4"/>
    <x v="3"/>
  </r>
  <r>
    <n v="102"/>
    <n v="23"/>
    <x v="2"/>
    <x v="0"/>
    <x v="2"/>
    <x v="2"/>
  </r>
  <r>
    <n v="104"/>
    <n v="21"/>
    <x v="4"/>
    <x v="0"/>
    <x v="1"/>
    <x v="3"/>
  </r>
  <r>
    <n v="105"/>
    <n v="22"/>
    <x v="3"/>
    <x v="0"/>
    <x v="1"/>
    <x v="3"/>
  </r>
  <r>
    <n v="106"/>
    <n v="19"/>
    <x v="2"/>
    <x v="0"/>
    <x v="3"/>
    <x v="4"/>
  </r>
  <r>
    <n v="107"/>
    <n v="19"/>
    <x v="2"/>
    <x v="4"/>
    <x v="3"/>
    <x v="2"/>
  </r>
  <r>
    <n v="108"/>
    <n v="24"/>
    <x v="1"/>
    <x v="2"/>
    <x v="2"/>
    <x v="3"/>
  </r>
  <r>
    <n v="110"/>
    <n v="23"/>
    <x v="2"/>
    <x v="3"/>
    <x v="1"/>
    <x v="2"/>
  </r>
  <r>
    <n v="111"/>
    <n v="24"/>
    <x v="1"/>
    <x v="0"/>
    <x v="1"/>
    <x v="2"/>
  </r>
  <r>
    <n v="112"/>
    <n v="22"/>
    <x v="0"/>
    <x v="0"/>
    <x v="1"/>
    <x v="2"/>
  </r>
  <r>
    <n v="113"/>
    <n v="25"/>
    <x v="2"/>
    <x v="1"/>
    <x v="4"/>
    <x v="2"/>
  </r>
  <r>
    <n v="114"/>
    <n v="25"/>
    <x v="2"/>
    <x v="3"/>
    <x v="2"/>
    <x v="3"/>
  </r>
  <r>
    <n v="115"/>
    <n v="21"/>
    <x v="2"/>
    <x v="0"/>
    <x v="1"/>
    <x v="1"/>
  </r>
  <r>
    <n v="116"/>
    <n v="21"/>
    <x v="1"/>
    <x v="0"/>
    <x v="1"/>
    <x v="1"/>
  </r>
  <r>
    <n v="117"/>
    <n v="20"/>
    <x v="2"/>
    <x v="3"/>
    <x v="1"/>
    <x v="3"/>
  </r>
  <r>
    <n v="118"/>
    <n v="24"/>
    <x v="3"/>
    <x v="2"/>
    <x v="3"/>
    <x v="4"/>
  </r>
  <r>
    <n v="119"/>
    <n v="22"/>
    <x v="2"/>
    <x v="0"/>
    <x v="4"/>
    <x v="2"/>
  </r>
  <r>
    <n v="120"/>
    <n v="18"/>
    <x v="4"/>
    <x v="0"/>
    <x v="1"/>
    <x v="2"/>
  </r>
  <r>
    <n v="121"/>
    <n v="21"/>
    <x v="3"/>
    <x v="2"/>
    <x v="3"/>
    <x v="0"/>
  </r>
  <r>
    <n v="122"/>
    <n v="20"/>
    <x v="1"/>
    <x v="2"/>
    <x v="2"/>
    <x v="0"/>
  </r>
  <r>
    <n v="123"/>
    <n v="19"/>
    <x v="2"/>
    <x v="4"/>
    <x v="1"/>
    <x v="0"/>
  </r>
  <r>
    <n v="124"/>
    <n v="19"/>
    <x v="0"/>
    <x v="3"/>
    <x v="2"/>
    <x v="3"/>
  </r>
  <r>
    <n v="125"/>
    <n v="18"/>
    <x v="3"/>
    <x v="4"/>
    <x v="1"/>
    <x v="4"/>
  </r>
  <r>
    <n v="126"/>
    <n v="18"/>
    <x v="2"/>
    <x v="4"/>
    <x v="3"/>
    <x v="4"/>
  </r>
  <r>
    <n v="127"/>
    <n v="20"/>
    <x v="1"/>
    <x v="0"/>
    <x v="1"/>
    <x v="3"/>
  </r>
  <r>
    <n v="128"/>
    <n v="22"/>
    <x v="1"/>
    <x v="0"/>
    <x v="3"/>
    <x v="2"/>
  </r>
  <r>
    <n v="129"/>
    <n v="21"/>
    <x v="2"/>
    <x v="0"/>
    <x v="2"/>
    <x v="4"/>
  </r>
  <r>
    <n v="130"/>
    <n v="21"/>
    <x v="2"/>
    <x v="2"/>
    <x v="3"/>
    <x v="2"/>
  </r>
  <r>
    <n v="131"/>
    <n v="24"/>
    <x v="3"/>
    <x v="3"/>
    <x v="1"/>
    <x v="2"/>
  </r>
  <r>
    <n v="132"/>
    <n v="21"/>
    <x v="1"/>
    <x v="2"/>
    <x v="0"/>
    <x v="2"/>
  </r>
  <r>
    <n v="133"/>
    <n v="23"/>
    <x v="1"/>
    <x v="4"/>
    <x v="0"/>
    <x v="4"/>
  </r>
  <r>
    <n v="134"/>
    <n v="19"/>
    <x v="3"/>
    <x v="2"/>
    <x v="3"/>
    <x v="3"/>
  </r>
  <r>
    <n v="135"/>
    <n v="25"/>
    <x v="1"/>
    <x v="3"/>
    <x v="3"/>
    <x v="2"/>
  </r>
  <r>
    <n v="136"/>
    <n v="19"/>
    <x v="2"/>
    <x v="0"/>
    <x v="2"/>
    <x v="2"/>
  </r>
  <r>
    <n v="137"/>
    <n v="22"/>
    <x v="2"/>
    <x v="4"/>
    <x v="4"/>
    <x v="2"/>
  </r>
  <r>
    <n v="138"/>
    <n v="25"/>
    <x v="3"/>
    <x v="4"/>
    <x v="1"/>
    <x v="1"/>
  </r>
  <r>
    <n v="139"/>
    <n v="22"/>
    <x v="0"/>
    <x v="0"/>
    <x v="3"/>
    <x v="2"/>
  </r>
  <r>
    <n v="140"/>
    <n v="25"/>
    <x v="2"/>
    <x v="0"/>
    <x v="4"/>
    <x v="3"/>
  </r>
  <r>
    <n v="141"/>
    <n v="19"/>
    <x v="3"/>
    <x v="1"/>
    <x v="0"/>
    <x v="3"/>
  </r>
  <r>
    <n v="142"/>
    <n v="21"/>
    <x v="0"/>
    <x v="2"/>
    <x v="3"/>
    <x v="3"/>
  </r>
  <r>
    <n v="143"/>
    <n v="19"/>
    <x v="2"/>
    <x v="0"/>
    <x v="1"/>
    <x v="2"/>
  </r>
  <r>
    <n v="144"/>
    <n v="23"/>
    <x v="1"/>
    <x v="0"/>
    <x v="3"/>
    <x v="4"/>
  </r>
  <r>
    <n v="145"/>
    <n v="22"/>
    <x v="2"/>
    <x v="0"/>
    <x v="3"/>
    <x v="3"/>
  </r>
  <r>
    <n v="146"/>
    <n v="22"/>
    <x v="2"/>
    <x v="0"/>
    <x v="2"/>
    <x v="4"/>
  </r>
  <r>
    <n v="147"/>
    <n v="21"/>
    <x v="2"/>
    <x v="0"/>
    <x v="3"/>
    <x v="2"/>
  </r>
  <r>
    <n v="148"/>
    <n v="24"/>
    <x v="1"/>
    <x v="0"/>
    <x v="4"/>
    <x v="2"/>
  </r>
  <r>
    <n v="149"/>
    <n v="19"/>
    <x v="1"/>
    <x v="4"/>
    <x v="0"/>
    <x v="4"/>
  </r>
  <r>
    <n v="150"/>
    <n v="23"/>
    <x v="2"/>
    <x v="0"/>
    <x v="3"/>
    <x v="3"/>
  </r>
  <r>
    <n v="151"/>
    <n v="21"/>
    <x v="2"/>
    <x v="0"/>
    <x v="2"/>
    <x v="2"/>
  </r>
  <r>
    <n v="152"/>
    <n v="20"/>
    <x v="3"/>
    <x v="1"/>
    <x v="1"/>
    <x v="2"/>
  </r>
  <r>
    <n v="153"/>
    <n v="18"/>
    <x v="2"/>
    <x v="2"/>
    <x v="1"/>
    <x v="2"/>
  </r>
  <r>
    <n v="154"/>
    <n v="21"/>
    <x v="2"/>
    <x v="0"/>
    <x v="1"/>
    <x v="3"/>
  </r>
  <r>
    <n v="155"/>
    <n v="25"/>
    <x v="1"/>
    <x v="4"/>
    <x v="2"/>
    <x v="4"/>
  </r>
  <r>
    <n v="156"/>
    <n v="21"/>
    <x v="1"/>
    <x v="0"/>
    <x v="0"/>
    <x v="3"/>
  </r>
  <r>
    <n v="157"/>
    <n v="19"/>
    <x v="3"/>
    <x v="2"/>
    <x v="3"/>
    <x v="4"/>
  </r>
  <r>
    <n v="158"/>
    <n v="20"/>
    <x v="3"/>
    <x v="0"/>
    <x v="1"/>
    <x v="0"/>
  </r>
  <r>
    <n v="159"/>
    <n v="21"/>
    <x v="2"/>
    <x v="0"/>
    <x v="3"/>
    <x v="3"/>
  </r>
  <r>
    <n v="160"/>
    <n v="19"/>
    <x v="3"/>
    <x v="0"/>
    <x v="4"/>
    <x v="3"/>
  </r>
  <r>
    <n v="161"/>
    <n v="25"/>
    <x v="3"/>
    <x v="0"/>
    <x v="3"/>
    <x v="2"/>
  </r>
  <r>
    <n v="162"/>
    <n v="21"/>
    <x v="2"/>
    <x v="2"/>
    <x v="2"/>
    <x v="2"/>
  </r>
  <r>
    <n v="164"/>
    <n v="25"/>
    <x v="2"/>
    <x v="1"/>
    <x v="3"/>
    <x v="4"/>
  </r>
  <r>
    <n v="165"/>
    <n v="21"/>
    <x v="2"/>
    <x v="0"/>
    <x v="1"/>
    <x v="3"/>
  </r>
  <r>
    <n v="166"/>
    <n v="25"/>
    <x v="0"/>
    <x v="0"/>
    <x v="3"/>
    <x v="4"/>
  </r>
  <r>
    <n v="167"/>
    <n v="25"/>
    <x v="2"/>
    <x v="2"/>
    <x v="1"/>
    <x v="3"/>
  </r>
  <r>
    <n v="168"/>
    <n v="22"/>
    <x v="2"/>
    <x v="3"/>
    <x v="1"/>
    <x v="3"/>
  </r>
  <r>
    <n v="169"/>
    <n v="21"/>
    <x v="3"/>
    <x v="1"/>
    <x v="4"/>
    <x v="3"/>
  </r>
  <r>
    <n v="103"/>
    <n v="19"/>
    <x v="1"/>
    <x v="0"/>
    <x v="1"/>
    <x v="4"/>
  </r>
  <r>
    <n v="170"/>
    <n v="19"/>
    <x v="1"/>
    <x v="0"/>
    <x v="3"/>
    <x v="4"/>
  </r>
  <r>
    <n v="171"/>
    <n v="25"/>
    <x v="2"/>
    <x v="2"/>
    <x v="1"/>
    <x v="2"/>
  </r>
  <r>
    <n v="172"/>
    <n v="18"/>
    <x v="4"/>
    <x v="0"/>
    <x v="3"/>
    <x v="4"/>
  </r>
  <r>
    <n v="173"/>
    <n v="25"/>
    <x v="2"/>
    <x v="0"/>
    <x v="1"/>
    <x v="1"/>
  </r>
  <r>
    <n v="174"/>
    <n v="25"/>
    <x v="3"/>
    <x v="2"/>
    <x v="1"/>
    <x v="3"/>
  </r>
  <r>
    <n v="175"/>
    <n v="22"/>
    <x v="0"/>
    <x v="3"/>
    <x v="1"/>
    <x v="2"/>
  </r>
  <r>
    <n v="176"/>
    <n v="21"/>
    <x v="1"/>
    <x v="4"/>
    <x v="3"/>
    <x v="2"/>
  </r>
  <r>
    <n v="177"/>
    <n v="21"/>
    <x v="1"/>
    <x v="0"/>
    <x v="3"/>
    <x v="3"/>
  </r>
  <r>
    <n v="178"/>
    <n v="22"/>
    <x v="2"/>
    <x v="0"/>
    <x v="4"/>
    <x v="3"/>
  </r>
  <r>
    <n v="179"/>
    <n v="21"/>
    <x v="1"/>
    <x v="0"/>
    <x v="3"/>
    <x v="3"/>
  </r>
  <r>
    <n v="180"/>
    <n v="25"/>
    <x v="1"/>
    <x v="0"/>
    <x v="0"/>
    <x v="3"/>
  </r>
  <r>
    <n v="181"/>
    <n v="21"/>
    <x v="3"/>
    <x v="3"/>
    <x v="0"/>
    <x v="1"/>
  </r>
  <r>
    <n v="182"/>
    <n v="25"/>
    <x v="1"/>
    <x v="3"/>
    <x v="2"/>
    <x v="4"/>
  </r>
  <r>
    <n v="183"/>
    <n v="21"/>
    <x v="1"/>
    <x v="3"/>
    <x v="2"/>
    <x v="3"/>
  </r>
  <r>
    <n v="184"/>
    <n v="23"/>
    <x v="1"/>
    <x v="0"/>
    <x v="1"/>
    <x v="0"/>
  </r>
  <r>
    <n v="185"/>
    <n v="24"/>
    <x v="2"/>
    <x v="0"/>
    <x v="3"/>
    <x v="4"/>
  </r>
  <r>
    <n v="186"/>
    <n v="22"/>
    <x v="0"/>
    <x v="0"/>
    <x v="3"/>
    <x v="3"/>
  </r>
  <r>
    <n v="187"/>
    <n v="20"/>
    <x v="2"/>
    <x v="0"/>
    <x v="1"/>
    <x v="3"/>
  </r>
  <r>
    <n v="188"/>
    <n v="18"/>
    <x v="2"/>
    <x v="0"/>
    <x v="1"/>
    <x v="2"/>
  </r>
  <r>
    <n v="189"/>
    <n v="20"/>
    <x v="2"/>
    <x v="0"/>
    <x v="1"/>
    <x v="2"/>
  </r>
  <r>
    <n v="190"/>
    <n v="22"/>
    <x v="3"/>
    <x v="0"/>
    <x v="4"/>
    <x v="2"/>
  </r>
  <r>
    <n v="191"/>
    <n v="20"/>
    <x v="0"/>
    <x v="2"/>
    <x v="3"/>
    <x v="0"/>
  </r>
  <r>
    <n v="192"/>
    <n v="18"/>
    <x v="3"/>
    <x v="0"/>
    <x v="3"/>
    <x v="3"/>
  </r>
  <r>
    <n v="193"/>
    <n v="18"/>
    <x v="1"/>
    <x v="1"/>
    <x v="3"/>
    <x v="2"/>
  </r>
  <r>
    <n v="194"/>
    <n v="19"/>
    <x v="0"/>
    <x v="4"/>
    <x v="4"/>
    <x v="4"/>
  </r>
  <r>
    <n v="195"/>
    <n v="20"/>
    <x v="3"/>
    <x v="2"/>
    <x v="1"/>
    <x v="4"/>
  </r>
  <r>
    <n v="196"/>
    <n v="24"/>
    <x v="2"/>
    <x v="0"/>
    <x v="1"/>
    <x v="3"/>
  </r>
  <r>
    <n v="197"/>
    <n v="21"/>
    <x v="0"/>
    <x v="2"/>
    <x v="3"/>
    <x v="4"/>
  </r>
  <r>
    <n v="198"/>
    <n v="24"/>
    <x v="1"/>
    <x v="0"/>
    <x v="3"/>
    <x v="3"/>
  </r>
  <r>
    <n v="199"/>
    <n v="21"/>
    <x v="1"/>
    <x v="3"/>
    <x v="4"/>
    <x v="1"/>
  </r>
  <r>
    <n v="200"/>
    <n v="25"/>
    <x v="0"/>
    <x v="4"/>
    <x v="2"/>
    <x v="3"/>
  </r>
  <r>
    <n v="201"/>
    <n v="25"/>
    <x v="0"/>
    <x v="2"/>
    <x v="1"/>
    <x v="4"/>
  </r>
  <r>
    <n v="202"/>
    <n v="21"/>
    <x v="3"/>
    <x v="0"/>
    <x v="2"/>
    <x v="4"/>
  </r>
  <r>
    <n v="203"/>
    <n v="24"/>
    <x v="2"/>
    <x v="0"/>
    <x v="0"/>
    <x v="3"/>
  </r>
  <r>
    <n v="204"/>
    <n v="18"/>
    <x v="1"/>
    <x v="0"/>
    <x v="3"/>
    <x v="0"/>
  </r>
  <r>
    <n v="205"/>
    <n v="20"/>
    <x v="2"/>
    <x v="0"/>
    <x v="3"/>
    <x v="3"/>
  </r>
  <r>
    <n v="206"/>
    <n v="25"/>
    <x v="1"/>
    <x v="1"/>
    <x v="0"/>
    <x v="0"/>
  </r>
  <r>
    <n v="207"/>
    <n v="20"/>
    <x v="3"/>
    <x v="1"/>
    <x v="0"/>
    <x v="0"/>
  </r>
  <r>
    <n v="208"/>
    <n v="21"/>
    <x v="2"/>
    <x v="2"/>
    <x v="1"/>
    <x v="1"/>
  </r>
  <r>
    <n v="209"/>
    <n v="23"/>
    <x v="2"/>
    <x v="4"/>
    <x v="1"/>
    <x v="2"/>
  </r>
  <r>
    <n v="210"/>
    <n v="24"/>
    <x v="2"/>
    <x v="0"/>
    <x v="3"/>
    <x v="2"/>
  </r>
  <r>
    <n v="211"/>
    <n v="24"/>
    <x v="1"/>
    <x v="0"/>
    <x v="4"/>
    <x v="3"/>
  </r>
  <r>
    <n v="212"/>
    <n v="20"/>
    <x v="1"/>
    <x v="0"/>
    <x v="1"/>
    <x v="4"/>
  </r>
  <r>
    <n v="213"/>
    <n v="21"/>
    <x v="2"/>
    <x v="0"/>
    <x v="3"/>
    <x v="2"/>
  </r>
  <r>
    <n v="214"/>
    <n v="19"/>
    <x v="4"/>
    <x v="0"/>
    <x v="3"/>
    <x v="3"/>
  </r>
  <r>
    <n v="215"/>
    <n v="20"/>
    <x v="2"/>
    <x v="0"/>
    <x v="1"/>
    <x v="3"/>
  </r>
  <r>
    <n v="216"/>
    <n v="21"/>
    <x v="3"/>
    <x v="0"/>
    <x v="3"/>
    <x v="1"/>
  </r>
  <r>
    <n v="217"/>
    <n v="19"/>
    <x v="2"/>
    <x v="2"/>
    <x v="4"/>
    <x v="2"/>
  </r>
  <r>
    <n v="218"/>
    <n v="21"/>
    <x v="3"/>
    <x v="1"/>
    <x v="2"/>
    <x v="3"/>
  </r>
  <r>
    <n v="219"/>
    <n v="24"/>
    <x v="2"/>
    <x v="0"/>
    <x v="3"/>
    <x v="3"/>
  </r>
  <r>
    <n v="221"/>
    <n v="21"/>
    <x v="1"/>
    <x v="3"/>
    <x v="2"/>
    <x v="1"/>
  </r>
  <r>
    <n v="222"/>
    <n v="21"/>
    <x v="3"/>
    <x v="4"/>
    <x v="2"/>
    <x v="2"/>
  </r>
  <r>
    <n v="223"/>
    <n v="21"/>
    <x v="2"/>
    <x v="1"/>
    <x v="1"/>
    <x v="4"/>
  </r>
  <r>
    <n v="224"/>
    <n v="23"/>
    <x v="1"/>
    <x v="0"/>
    <x v="3"/>
    <x v="2"/>
  </r>
  <r>
    <n v="225"/>
    <n v="25"/>
    <x v="2"/>
    <x v="2"/>
    <x v="4"/>
    <x v="4"/>
  </r>
  <r>
    <n v="226"/>
    <n v="21"/>
    <x v="2"/>
    <x v="0"/>
    <x v="0"/>
    <x v="4"/>
  </r>
  <r>
    <n v="227"/>
    <n v="21"/>
    <x v="2"/>
    <x v="0"/>
    <x v="0"/>
    <x v="4"/>
  </r>
  <r>
    <n v="228"/>
    <n v="19"/>
    <x v="3"/>
    <x v="0"/>
    <x v="4"/>
    <x v="1"/>
  </r>
  <r>
    <n v="229"/>
    <n v="18"/>
    <x v="1"/>
    <x v="3"/>
    <x v="2"/>
    <x v="1"/>
  </r>
  <r>
    <n v="230"/>
    <n v="19"/>
    <x v="2"/>
    <x v="1"/>
    <x v="1"/>
    <x v="3"/>
  </r>
  <r>
    <n v="231"/>
    <n v="19"/>
    <x v="4"/>
    <x v="0"/>
    <x v="2"/>
    <x v="3"/>
  </r>
  <r>
    <n v="232"/>
    <n v="18"/>
    <x v="3"/>
    <x v="2"/>
    <x v="2"/>
    <x v="3"/>
  </r>
  <r>
    <n v="233"/>
    <n v="25"/>
    <x v="3"/>
    <x v="1"/>
    <x v="3"/>
    <x v="2"/>
  </r>
  <r>
    <n v="234"/>
    <n v="18"/>
    <x v="1"/>
    <x v="3"/>
    <x v="2"/>
    <x v="1"/>
  </r>
  <r>
    <n v="235"/>
    <n v="18"/>
    <x v="2"/>
    <x v="3"/>
    <x v="1"/>
    <x v="2"/>
  </r>
  <r>
    <n v="236"/>
    <n v="21"/>
    <x v="3"/>
    <x v="0"/>
    <x v="4"/>
    <x v="0"/>
  </r>
  <r>
    <n v="237"/>
    <n v="21"/>
    <x v="3"/>
    <x v="3"/>
    <x v="1"/>
    <x v="3"/>
  </r>
  <r>
    <n v="238"/>
    <n v="20"/>
    <x v="1"/>
    <x v="0"/>
    <x v="3"/>
    <x v="1"/>
  </r>
  <r>
    <n v="239"/>
    <n v="22"/>
    <x v="2"/>
    <x v="0"/>
    <x v="1"/>
    <x v="2"/>
  </r>
  <r>
    <n v="240"/>
    <n v="19"/>
    <x v="2"/>
    <x v="0"/>
    <x v="1"/>
    <x v="2"/>
  </r>
  <r>
    <n v="241"/>
    <n v="19"/>
    <x v="1"/>
    <x v="0"/>
    <x v="3"/>
    <x v="3"/>
  </r>
  <r>
    <n v="242"/>
    <n v="19"/>
    <x v="1"/>
    <x v="3"/>
    <x v="4"/>
    <x v="3"/>
  </r>
  <r>
    <n v="243"/>
    <n v="24"/>
    <x v="2"/>
    <x v="0"/>
    <x v="2"/>
    <x v="3"/>
  </r>
  <r>
    <n v="245"/>
    <n v="22"/>
    <x v="2"/>
    <x v="0"/>
    <x v="1"/>
    <x v="1"/>
  </r>
  <r>
    <n v="246"/>
    <n v="22"/>
    <x v="0"/>
    <x v="0"/>
    <x v="0"/>
    <x v="4"/>
  </r>
  <r>
    <n v="247"/>
    <n v="20"/>
    <x v="3"/>
    <x v="1"/>
    <x v="0"/>
    <x v="2"/>
  </r>
  <r>
    <n v="248"/>
    <n v="23"/>
    <x v="2"/>
    <x v="0"/>
    <x v="3"/>
    <x v="3"/>
  </r>
  <r>
    <n v="249"/>
    <n v="19"/>
    <x v="1"/>
    <x v="0"/>
    <x v="3"/>
    <x v="3"/>
  </r>
  <r>
    <n v="250"/>
    <n v="21"/>
    <x v="2"/>
    <x v="3"/>
    <x v="1"/>
    <x v="3"/>
  </r>
  <r>
    <n v="251"/>
    <n v="21"/>
    <x v="2"/>
    <x v="2"/>
    <x v="4"/>
    <x v="2"/>
  </r>
  <r>
    <n v="252"/>
    <n v="19"/>
    <x v="1"/>
    <x v="2"/>
    <x v="4"/>
    <x v="3"/>
  </r>
  <r>
    <n v="253"/>
    <n v="18"/>
    <x v="2"/>
    <x v="2"/>
    <x v="1"/>
    <x v="3"/>
  </r>
  <r>
    <n v="254"/>
    <n v="20"/>
    <x v="1"/>
    <x v="1"/>
    <x v="1"/>
    <x v="2"/>
  </r>
  <r>
    <n v="255"/>
    <n v="24"/>
    <x v="3"/>
    <x v="0"/>
    <x v="3"/>
    <x v="4"/>
  </r>
  <r>
    <n v="256"/>
    <n v="21"/>
    <x v="2"/>
    <x v="2"/>
    <x v="3"/>
    <x v="3"/>
  </r>
  <r>
    <n v="257"/>
    <n v="21"/>
    <x v="2"/>
    <x v="0"/>
    <x v="0"/>
    <x v="3"/>
  </r>
  <r>
    <n v="258"/>
    <n v="19"/>
    <x v="2"/>
    <x v="1"/>
    <x v="4"/>
    <x v="3"/>
  </r>
  <r>
    <n v="259"/>
    <n v="21"/>
    <x v="1"/>
    <x v="0"/>
    <x v="1"/>
    <x v="2"/>
  </r>
  <r>
    <n v="260"/>
    <n v="19"/>
    <x v="3"/>
    <x v="0"/>
    <x v="4"/>
    <x v="2"/>
  </r>
  <r>
    <n v="261"/>
    <n v="18"/>
    <x v="2"/>
    <x v="3"/>
    <x v="4"/>
    <x v="3"/>
  </r>
  <r>
    <n v="262"/>
    <n v="21"/>
    <x v="2"/>
    <x v="0"/>
    <x v="3"/>
    <x v="3"/>
  </r>
  <r>
    <n v="263"/>
    <n v="22"/>
    <x v="1"/>
    <x v="2"/>
    <x v="0"/>
    <x v="3"/>
  </r>
  <r>
    <n v="265"/>
    <n v="23"/>
    <x v="4"/>
    <x v="2"/>
    <x v="1"/>
    <x v="1"/>
  </r>
  <r>
    <n v="220"/>
    <n v="24"/>
    <x v="2"/>
    <x v="0"/>
    <x v="1"/>
    <x v="3"/>
  </r>
  <r>
    <n v="266"/>
    <n v="24"/>
    <x v="2"/>
    <x v="0"/>
    <x v="3"/>
    <x v="3"/>
  </r>
  <r>
    <n v="267"/>
    <n v="22"/>
    <x v="1"/>
    <x v="0"/>
    <x v="3"/>
    <x v="0"/>
  </r>
  <r>
    <n v="268"/>
    <n v="20"/>
    <x v="2"/>
    <x v="0"/>
    <x v="1"/>
    <x v="1"/>
  </r>
  <r>
    <n v="269"/>
    <n v="21"/>
    <x v="2"/>
    <x v="0"/>
    <x v="1"/>
    <x v="2"/>
  </r>
  <r>
    <n v="270"/>
    <n v="19"/>
    <x v="1"/>
    <x v="2"/>
    <x v="3"/>
    <x v="3"/>
  </r>
  <r>
    <n v="271"/>
    <n v="21"/>
    <x v="3"/>
    <x v="1"/>
    <x v="1"/>
    <x v="0"/>
  </r>
  <r>
    <n v="272"/>
    <n v="25"/>
    <x v="4"/>
    <x v="1"/>
    <x v="1"/>
    <x v="0"/>
  </r>
  <r>
    <n v="273"/>
    <n v="21"/>
    <x v="2"/>
    <x v="0"/>
    <x v="3"/>
    <x v="1"/>
  </r>
  <r>
    <n v="274"/>
    <n v="21"/>
    <x v="2"/>
    <x v="0"/>
    <x v="2"/>
    <x v="0"/>
  </r>
  <r>
    <n v="275"/>
    <n v="21"/>
    <x v="3"/>
    <x v="0"/>
    <x v="3"/>
    <x v="3"/>
  </r>
  <r>
    <n v="276"/>
    <n v="21"/>
    <x v="2"/>
    <x v="0"/>
    <x v="3"/>
    <x v="0"/>
  </r>
  <r>
    <n v="277"/>
    <n v="21"/>
    <x v="1"/>
    <x v="0"/>
    <x v="3"/>
    <x v="2"/>
  </r>
  <r>
    <n v="278"/>
    <n v="25"/>
    <x v="3"/>
    <x v="0"/>
    <x v="3"/>
    <x v="1"/>
  </r>
  <r>
    <n v="279"/>
    <n v="18"/>
    <x v="1"/>
    <x v="0"/>
    <x v="4"/>
    <x v="2"/>
  </r>
  <r>
    <n v="280"/>
    <n v="19"/>
    <x v="2"/>
    <x v="1"/>
    <x v="1"/>
    <x v="3"/>
  </r>
  <r>
    <n v="281"/>
    <n v="19"/>
    <x v="2"/>
    <x v="0"/>
    <x v="1"/>
    <x v="4"/>
  </r>
  <r>
    <n v="282"/>
    <n v="20"/>
    <x v="1"/>
    <x v="0"/>
    <x v="3"/>
    <x v="2"/>
  </r>
  <r>
    <n v="283"/>
    <n v="23"/>
    <x v="1"/>
    <x v="0"/>
    <x v="2"/>
    <x v="2"/>
  </r>
  <r>
    <n v="284"/>
    <n v="18"/>
    <x v="2"/>
    <x v="1"/>
    <x v="0"/>
    <x v="3"/>
  </r>
  <r>
    <n v="286"/>
    <n v="19"/>
    <x v="2"/>
    <x v="0"/>
    <x v="3"/>
    <x v="1"/>
  </r>
  <r>
    <n v="287"/>
    <n v="18"/>
    <x v="0"/>
    <x v="0"/>
    <x v="2"/>
    <x v="1"/>
  </r>
  <r>
    <n v="288"/>
    <n v="21"/>
    <x v="2"/>
    <x v="0"/>
    <x v="1"/>
    <x v="2"/>
  </r>
  <r>
    <n v="289"/>
    <n v="24"/>
    <x v="2"/>
    <x v="1"/>
    <x v="1"/>
    <x v="1"/>
  </r>
  <r>
    <n v="290"/>
    <n v="25"/>
    <x v="2"/>
    <x v="0"/>
    <x v="0"/>
    <x v="3"/>
  </r>
  <r>
    <n v="291"/>
    <n v="19"/>
    <x v="0"/>
    <x v="0"/>
    <x v="2"/>
    <x v="3"/>
  </r>
  <r>
    <n v="292"/>
    <n v="19"/>
    <x v="2"/>
    <x v="0"/>
    <x v="3"/>
    <x v="3"/>
  </r>
  <r>
    <n v="293"/>
    <n v="21"/>
    <x v="1"/>
    <x v="4"/>
    <x v="3"/>
    <x v="2"/>
  </r>
  <r>
    <n v="294"/>
    <n v="22"/>
    <x v="2"/>
    <x v="4"/>
    <x v="3"/>
    <x v="2"/>
  </r>
  <r>
    <n v="295"/>
    <n v="24"/>
    <x v="2"/>
    <x v="0"/>
    <x v="2"/>
    <x v="3"/>
  </r>
  <r>
    <n v="296"/>
    <n v="19"/>
    <x v="2"/>
    <x v="0"/>
    <x v="1"/>
    <x v="2"/>
  </r>
  <r>
    <n v="297"/>
    <n v="24"/>
    <x v="1"/>
    <x v="0"/>
    <x v="2"/>
    <x v="2"/>
  </r>
  <r>
    <n v="298"/>
    <n v="19"/>
    <x v="3"/>
    <x v="0"/>
    <x v="3"/>
    <x v="4"/>
  </r>
  <r>
    <n v="299"/>
    <n v="23"/>
    <x v="1"/>
    <x v="0"/>
    <x v="1"/>
    <x v="2"/>
  </r>
  <r>
    <n v="300"/>
    <n v="20"/>
    <x v="2"/>
    <x v="0"/>
    <x v="3"/>
    <x v="3"/>
  </r>
  <r>
    <n v="301"/>
    <n v="18"/>
    <x v="1"/>
    <x v="2"/>
    <x v="1"/>
    <x v="2"/>
  </r>
  <r>
    <n v="302"/>
    <n v="25"/>
    <x v="0"/>
    <x v="4"/>
    <x v="1"/>
    <x v="3"/>
  </r>
  <r>
    <n v="303"/>
    <n v="18"/>
    <x v="1"/>
    <x v="4"/>
    <x v="1"/>
    <x v="2"/>
  </r>
  <r>
    <n v="304"/>
    <n v="20"/>
    <x v="1"/>
    <x v="3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C2F9B-45E4-4887-B09D-0A1FE81DA58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4">
  <location ref="B9:H16" firstHeaderRow="1" firstDataRow="2" firstDataCol="1" rowPageCount="1" colPageCount="1"/>
  <pivotFields count="6">
    <pivotField dataField="1" showAll="0"/>
    <pivotField showAll="0"/>
    <pivotField axis="axisPage" multipleItemSelectionAllowed="1" showAll="0">
      <items count="6">
        <item x="4"/>
        <item h="1" x="0"/>
        <item x="1"/>
        <item x="3"/>
        <item h="1" x="2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axis="axisCol"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unt of Respondent Number" fld="0" subtotal="count" showDataAs="percentOfTotal" baseField="3" baseItem="0" numFmtId="165"/>
  </dataFields>
  <formats count="12">
    <format dxfId="43">
      <pivotArea collapsedLevelsAreSubtotals="1" fieldPosition="0">
        <references count="2">
          <reference field="3" count="1">
            <x v="2"/>
          </reference>
          <reference field="4" count="1" selected="0">
            <x v="3"/>
          </reference>
        </references>
      </pivotArea>
    </format>
    <format dxfId="42">
      <pivotArea outline="0" collapsedLevelsAreSubtotals="1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grandCol="1" outline="0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Green 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56C1F-EBE2-42B4-937A-D33D5B79EF6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5">
  <location ref="B7:H14" firstHeaderRow="1" firstDataRow="2" firstDataCol="1"/>
  <pivotFields count="18">
    <pivotField dataField="1" showAll="0"/>
    <pivotField numFmtId="14" showAll="0"/>
    <pivotField showAll="0"/>
    <pivotField showAll="0"/>
    <pivotField numFmtId="14" showAll="0"/>
    <pivotField numFmtId="1" showAll="0"/>
    <pivotField showAll="0"/>
    <pivotField numFmtId="164" showAll="0"/>
    <pivotField numFmtId="164"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numFmtId="164"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0" subtotal="count" showDataAs="percentOfTotal" baseField="12" baseItem="0" numFmtId="165"/>
  </dataFields>
  <formats count="11">
    <format dxfId="31">
      <pivotArea outline="0" collapsedLevelsAreSubtotals="1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12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9" type="button" dataOnly="0" labelOnly="1" outline="0" axis="axisRow" fieldPosition="0"/>
    </format>
    <format dxfId="24">
      <pivotArea dataOnly="0" labelOnly="1" fieldPosition="0">
        <references count="1">
          <reference field="9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12" count="0"/>
        </references>
      </pivotArea>
    </format>
    <format dxfId="21">
      <pivotArea dataOnly="0" labelOnly="1" grandCol="1" outline="0" fieldPosition="0"/>
    </format>
  </formats>
  <chartFormats count="20"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Green 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D6AC9-C5AA-4451-B886-3F7BC6E65BF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5">
  <location ref="B30:C36" firstHeaderRow="1" firstDataRow="1" firstDataCol="1" rowPageCount="1" colPageCount="1"/>
  <pivotFields count="6">
    <pivotField dataField="1" showAll="0"/>
    <pivotField showAll="0"/>
    <pivotField axis="axisPage" multipleItemSelectionAllowed="1" showAll="0">
      <items count="6">
        <item x="4"/>
        <item h="1" x="0"/>
        <item x="1"/>
        <item x="3"/>
        <item h="1" x="2"/>
        <item t="default"/>
      </items>
    </pivotField>
    <pivotField showAll="0">
      <items count="6">
        <item x="0"/>
        <item x="4"/>
        <item x="3"/>
        <item x="2"/>
        <item x="1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Count of Respondent Number" fld="0" subtotal="count" showDataAs="percentOfTotal" baseField="3" baseItem="0" numFmtId="165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6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Green 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CB43B-7255-4F3C-AD61-AC32656782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B11:C17" firstHeaderRow="1" firstDataRow="1" firstDataCol="1"/>
  <pivotFields count="18">
    <pivotField dataField="1" showAll="0"/>
    <pivotField numFmtId="14" showAll="0"/>
    <pivotField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numFmtId="14" showAll="0"/>
    <pivotField numFmtId="1" showAll="0"/>
    <pivotField showAll="0"/>
    <pivotField numFmtId="164" showAll="0"/>
    <pivotField numFmtId="164" showAll="0"/>
    <pivotField showAll="0">
      <items count="6">
        <item x="3"/>
        <item x="1"/>
        <item x="4"/>
        <item x="2"/>
        <item x="0"/>
        <item t="default"/>
      </items>
    </pivotField>
    <pivotField showAll="0"/>
    <pivotField numFmtId="164"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showDataAs="percentOfTotal" baseField="12" baseItem="0" numFmtId="165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Green 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A1B20-44B5-412C-B1BB-D324421C376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B51:C57" firstHeaderRow="1" firstDataRow="1" firstDataCol="1" rowPageCount="3" colPageCount="1"/>
  <pivotFields count="6">
    <pivotField dataField="1" showAll="0"/>
    <pivotField showAll="0"/>
    <pivotField axis="axisPage" multipleItemSelectionAllowed="1" showAll="0">
      <items count="6">
        <item x="4"/>
        <item h="1" x="0"/>
        <item x="1"/>
        <item x="3"/>
        <item h="1" x="2"/>
        <item t="default"/>
      </items>
    </pivotField>
    <pivotField axis="axisPage" multipleItemSelectionAllowed="1" showAll="0">
      <items count="6">
        <item x="0"/>
        <item h="1" x="4"/>
        <item h="1" x="3"/>
        <item h="1" x="2"/>
        <item h="1" x="1"/>
        <item t="default"/>
      </items>
    </pivotField>
    <pivotField axis="axisPage" multipleItemSelectionAllowed="1" showAll="0">
      <items count="6">
        <item x="0"/>
        <item x="4"/>
        <item x="1"/>
        <item x="3"/>
        <item h="1" x="2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2" hier="-1"/>
    <pageField fld="3" hier="-1"/>
    <pageField fld="4" hier="-1"/>
  </pageFields>
  <dataFields count="1">
    <dataField name="Count of Respondent Number" fld="0" subtotal="count" showDataAs="percentOfTotal" baseField="3" baseItem="0" numFmtId="165"/>
  </dataFields>
  <formats count="7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5" type="button" dataOnly="0" labelOnly="1" outline="0" axis="axisRow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Green 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8FF3-7578-4612-8C96-6D70C6F51CAE}">
  <dimension ref="B1:AA58"/>
  <sheetViews>
    <sheetView showGridLines="0" tabSelected="1" zoomScale="70" zoomScaleNormal="70" workbookViewId="0">
      <selection activeCell="AA42" sqref="AA42"/>
    </sheetView>
  </sheetViews>
  <sheetFormatPr defaultRowHeight="15.6" x14ac:dyDescent="0.3"/>
  <cols>
    <col min="1" max="1" width="3" style="7" customWidth="1"/>
    <col min="2" max="2" width="12.88671875" style="7" customWidth="1"/>
    <col min="3" max="3" width="6.109375" style="7" customWidth="1"/>
    <col min="4" max="4" width="10" style="7" bestFit="1" customWidth="1"/>
    <col min="5" max="16384" width="8.88671875" style="7"/>
  </cols>
  <sheetData>
    <row r="1" spans="2:27" x14ac:dyDescent="0.3">
      <c r="B1" s="6" t="s">
        <v>1195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3"/>
    </row>
    <row r="4" spans="2:27" x14ac:dyDescent="0.3">
      <c r="B4" s="6" t="s">
        <v>1236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6" spans="2:27" x14ac:dyDescent="0.3">
      <c r="B6" s="7" t="s">
        <v>1196</v>
      </c>
      <c r="C6" s="7" t="s">
        <v>1197</v>
      </c>
    </row>
    <row r="7" spans="2:27" x14ac:dyDescent="0.3">
      <c r="C7" s="7" t="s">
        <v>1235</v>
      </c>
    </row>
    <row r="9" spans="2:27" x14ac:dyDescent="0.3">
      <c r="B9" s="6" t="s">
        <v>1237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1" spans="2:27" x14ac:dyDescent="0.3">
      <c r="B11" s="9" t="s">
        <v>1203</v>
      </c>
      <c r="C11" s="8" t="s">
        <v>1199</v>
      </c>
      <c r="D11" s="8"/>
      <c r="E11" s="8"/>
      <c r="F11" s="8"/>
      <c r="G11" s="8"/>
      <c r="H11" s="8"/>
      <c r="I11" s="8"/>
    </row>
    <row r="12" spans="2:27" x14ac:dyDescent="0.3">
      <c r="B12" s="10"/>
      <c r="C12" s="8" t="s">
        <v>1200</v>
      </c>
      <c r="D12" s="8"/>
      <c r="E12" s="8"/>
      <c r="F12" s="8"/>
      <c r="G12" s="8"/>
      <c r="H12" s="8"/>
      <c r="I12" s="8"/>
    </row>
    <row r="13" spans="2:27" x14ac:dyDescent="0.3">
      <c r="B13" s="10"/>
      <c r="C13" s="8"/>
      <c r="D13" s="8"/>
      <c r="E13" s="8"/>
      <c r="F13" s="8"/>
      <c r="G13" s="8"/>
      <c r="H13" s="8"/>
      <c r="I13" s="8"/>
    </row>
    <row r="14" spans="2:27" x14ac:dyDescent="0.3">
      <c r="B14" s="9" t="s">
        <v>1204</v>
      </c>
      <c r="C14" s="8" t="s">
        <v>1201</v>
      </c>
      <c r="D14" s="8"/>
      <c r="E14" s="8"/>
      <c r="F14" s="8"/>
      <c r="G14" s="8"/>
      <c r="H14" s="8"/>
      <c r="I14" s="8"/>
    </row>
    <row r="15" spans="2:27" x14ac:dyDescent="0.3">
      <c r="B15" s="8"/>
      <c r="C15" s="8" t="s">
        <v>1202</v>
      </c>
      <c r="D15" s="8"/>
      <c r="E15" s="8"/>
      <c r="F15" s="8"/>
      <c r="G15" s="8"/>
      <c r="H15" s="8"/>
      <c r="I15" s="8"/>
    </row>
    <row r="17" spans="2:26" x14ac:dyDescent="0.3">
      <c r="B17" s="6" t="s">
        <v>1198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9" spans="2:26" x14ac:dyDescent="0.3">
      <c r="B19" s="7" t="s">
        <v>1205</v>
      </c>
      <c r="D19" s="12">
        <v>44682</v>
      </c>
    </row>
    <row r="20" spans="2:26" x14ac:dyDescent="0.3">
      <c r="B20" s="7" t="s">
        <v>1206</v>
      </c>
      <c r="D20" s="12">
        <v>44562</v>
      </c>
    </row>
    <row r="22" spans="2:26" x14ac:dyDescent="0.3">
      <c r="B22" s="6" t="s">
        <v>1238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4" spans="2:26" x14ac:dyDescent="0.3">
      <c r="B24" s="15" t="s">
        <v>1207</v>
      </c>
      <c r="C24" s="20" t="s">
        <v>1254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2:26" x14ac:dyDescent="0.3">
      <c r="B25" s="9" t="s">
        <v>1203</v>
      </c>
      <c r="C25" s="7" t="s">
        <v>1208</v>
      </c>
    </row>
    <row r="26" spans="2:26" x14ac:dyDescent="0.3">
      <c r="C26" s="7" t="s">
        <v>1209</v>
      </c>
    </row>
    <row r="27" spans="2:26" x14ac:dyDescent="0.3">
      <c r="C27" s="14" t="s">
        <v>1211</v>
      </c>
      <c r="D27" s="7" t="s">
        <v>1212</v>
      </c>
    </row>
    <row r="28" spans="2:26" x14ac:dyDescent="0.3">
      <c r="B28" s="9" t="s">
        <v>1204</v>
      </c>
      <c r="C28" s="7" t="s">
        <v>1233</v>
      </c>
    </row>
    <row r="29" spans="2:26" x14ac:dyDescent="0.3">
      <c r="B29" s="9" t="s">
        <v>1213</v>
      </c>
      <c r="C29" s="7" t="s">
        <v>1234</v>
      </c>
    </row>
    <row r="31" spans="2:26" x14ac:dyDescent="0.3">
      <c r="B31" s="15" t="s">
        <v>1214</v>
      </c>
      <c r="C31" s="20" t="s">
        <v>1255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2:26" x14ac:dyDescent="0.3">
      <c r="B32" s="9" t="s">
        <v>1203</v>
      </c>
      <c r="C32" s="7" t="s">
        <v>1215</v>
      </c>
    </row>
    <row r="34" spans="2:26" x14ac:dyDescent="0.3">
      <c r="B34" s="15" t="s">
        <v>1216</v>
      </c>
      <c r="C34" s="20" t="s">
        <v>1256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2:26" x14ac:dyDescent="0.3">
      <c r="B35" s="9" t="s">
        <v>1203</v>
      </c>
      <c r="C35" s="7" t="s">
        <v>1220</v>
      </c>
    </row>
    <row r="36" spans="2:26" x14ac:dyDescent="0.3">
      <c r="B36" s="9"/>
      <c r="C36" s="7" t="s">
        <v>1222</v>
      </c>
    </row>
    <row r="37" spans="2:26" x14ac:dyDescent="0.3">
      <c r="B37" s="9" t="s">
        <v>1204</v>
      </c>
      <c r="C37" s="7" t="s">
        <v>1221</v>
      </c>
    </row>
    <row r="39" spans="2:26" x14ac:dyDescent="0.3">
      <c r="B39" s="15" t="s">
        <v>1217</v>
      </c>
      <c r="C39" s="20" t="s">
        <v>1257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2:26" x14ac:dyDescent="0.3">
      <c r="B40" s="9" t="s">
        <v>1203</v>
      </c>
      <c r="C40" s="7" t="s">
        <v>1223</v>
      </c>
    </row>
    <row r="41" spans="2:26" x14ac:dyDescent="0.3">
      <c r="B41" s="9"/>
      <c r="C41" s="7" t="s">
        <v>1224</v>
      </c>
    </row>
    <row r="42" spans="2:26" x14ac:dyDescent="0.3">
      <c r="B42" s="9" t="s">
        <v>1204</v>
      </c>
      <c r="C42" s="7" t="s">
        <v>1225</v>
      </c>
    </row>
    <row r="44" spans="2:26" x14ac:dyDescent="0.3">
      <c r="B44" s="15" t="s">
        <v>1218</v>
      </c>
      <c r="C44" s="20" t="s">
        <v>1262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2:26" x14ac:dyDescent="0.3">
      <c r="B45" s="9" t="s">
        <v>1203</v>
      </c>
      <c r="C45" s="7" t="s">
        <v>1226</v>
      </c>
    </row>
    <row r="46" spans="2:26" x14ac:dyDescent="0.3">
      <c r="D46" s="7" t="s">
        <v>1227</v>
      </c>
    </row>
    <row r="47" spans="2:26" x14ac:dyDescent="0.3">
      <c r="D47" s="7" t="s">
        <v>1228</v>
      </c>
    </row>
    <row r="48" spans="2:26" x14ac:dyDescent="0.3">
      <c r="B48" s="9" t="s">
        <v>1204</v>
      </c>
      <c r="C48" s="7" t="s">
        <v>1253</v>
      </c>
    </row>
    <row r="49" spans="2:26" x14ac:dyDescent="0.3">
      <c r="D49" s="7" t="s">
        <v>1229</v>
      </c>
    </row>
    <row r="50" spans="2:26" x14ac:dyDescent="0.3">
      <c r="D50" s="7" t="s">
        <v>1230</v>
      </c>
    </row>
    <row r="51" spans="2:26" x14ac:dyDescent="0.3">
      <c r="D51" s="7" t="s">
        <v>1250</v>
      </c>
    </row>
    <row r="53" spans="2:26" x14ac:dyDescent="0.3">
      <c r="B53" s="15" t="s">
        <v>1219</v>
      </c>
      <c r="C53" s="20" t="s">
        <v>1264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2:26" x14ac:dyDescent="0.3">
      <c r="B54" s="9" t="s">
        <v>1203</v>
      </c>
      <c r="C54" s="7" t="s">
        <v>1231</v>
      </c>
    </row>
    <row r="55" spans="2:26" x14ac:dyDescent="0.3">
      <c r="C55" s="7" t="s">
        <v>1232</v>
      </c>
    </row>
    <row r="56" spans="2:26" x14ac:dyDescent="0.3">
      <c r="C56" s="7" t="s">
        <v>1267</v>
      </c>
    </row>
    <row r="58" spans="2:26" x14ac:dyDescent="0.3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orientation="portrait" r:id="rId1"/>
  <ignoredErrors>
    <ignoredError sqref="B14 B11:B12 B32 B25:B29 B37 B40:B42 B45:B48 B54 B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FF8-6607-48F5-BC72-3C518204B95C}">
  <dimension ref="B1:Z9"/>
  <sheetViews>
    <sheetView showGridLines="0" zoomScale="70" zoomScaleNormal="70" workbookViewId="0">
      <selection activeCell="H7" sqref="H7"/>
    </sheetView>
  </sheetViews>
  <sheetFormatPr defaultRowHeight="15.6" x14ac:dyDescent="0.3"/>
  <cols>
    <col min="1" max="1" width="2.44140625" style="7" customWidth="1"/>
    <col min="2" max="2" width="9.33203125" style="7" bestFit="1" customWidth="1"/>
    <col min="3" max="3" width="14.33203125" style="7" bestFit="1" customWidth="1"/>
    <col min="4" max="4" width="7" style="7" customWidth="1"/>
    <col min="5" max="5" width="7.5546875" style="7" customWidth="1"/>
    <col min="6" max="16384" width="8.88671875" style="7"/>
  </cols>
  <sheetData>
    <row r="1" spans="2:26" x14ac:dyDescent="0.3">
      <c r="B1" s="6" t="s">
        <v>1198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4" spans="2:26" x14ac:dyDescent="0.3">
      <c r="B4" s="22" t="s">
        <v>2</v>
      </c>
      <c r="C4" s="22" t="s">
        <v>1181</v>
      </c>
      <c r="D4" s="22" t="s">
        <v>1182</v>
      </c>
      <c r="E4" s="22" t="s">
        <v>1183</v>
      </c>
    </row>
    <row r="5" spans="2:26" x14ac:dyDescent="0.3">
      <c r="B5" s="24" t="s">
        <v>12</v>
      </c>
      <c r="C5" s="24">
        <v>70</v>
      </c>
      <c r="D5" s="24">
        <v>700</v>
      </c>
      <c r="E5" s="24">
        <v>50</v>
      </c>
    </row>
    <row r="6" spans="2:26" x14ac:dyDescent="0.3">
      <c r="B6" s="24" t="s">
        <v>13</v>
      </c>
      <c r="C6" s="24">
        <v>55</v>
      </c>
      <c r="D6" s="24">
        <v>500</v>
      </c>
      <c r="E6" s="24">
        <v>35</v>
      </c>
    </row>
    <row r="7" spans="2:26" x14ac:dyDescent="0.3">
      <c r="B7" s="24" t="s">
        <v>21</v>
      </c>
      <c r="C7" s="24">
        <v>45</v>
      </c>
      <c r="D7" s="24">
        <v>400</v>
      </c>
      <c r="E7" s="24">
        <v>30</v>
      </c>
    </row>
    <row r="8" spans="2:26" x14ac:dyDescent="0.3">
      <c r="B8" s="24" t="s">
        <v>11</v>
      </c>
      <c r="C8" s="24">
        <v>35</v>
      </c>
      <c r="D8" s="24">
        <v>150</v>
      </c>
      <c r="E8" s="24">
        <v>40</v>
      </c>
    </row>
    <row r="9" spans="2:26" x14ac:dyDescent="0.3">
      <c r="B9" s="24" t="s">
        <v>18</v>
      </c>
      <c r="C9" s="24">
        <v>25</v>
      </c>
      <c r="D9" s="24">
        <v>200</v>
      </c>
      <c r="E9" s="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148"/>
  <sheetViews>
    <sheetView zoomScale="70" zoomScaleNormal="70" workbookViewId="0">
      <selection activeCell="J6" sqref="J6"/>
    </sheetView>
  </sheetViews>
  <sheetFormatPr defaultRowHeight="15.6" x14ac:dyDescent="0.3"/>
  <cols>
    <col min="1" max="1" width="2.88671875" style="7" customWidth="1"/>
    <col min="2" max="2" width="13.77734375" style="7" bestFit="1" customWidth="1"/>
    <col min="3" max="3" width="13.109375" style="7" bestFit="1" customWidth="1"/>
    <col min="4" max="4" width="9.33203125" style="7" bestFit="1" customWidth="1"/>
    <col min="5" max="5" width="20.44140625" style="7" customWidth="1"/>
    <col min="6" max="6" width="21" style="7" bestFit="1" customWidth="1"/>
    <col min="7" max="7" width="16.6640625" style="7" bestFit="1" customWidth="1"/>
    <col min="8" max="8" width="40.21875" style="7" bestFit="1" customWidth="1"/>
    <col min="9" max="10" width="25.44140625" style="7" customWidth="1"/>
    <col min="11" max="11" width="32.21875" style="7" customWidth="1"/>
    <col min="12" max="12" width="39.77734375" style="7" bestFit="1" customWidth="1"/>
    <col min="13" max="13" width="24.21875" style="7" bestFit="1" customWidth="1"/>
    <col min="14" max="14" width="24.21875" style="7" customWidth="1"/>
    <col min="15" max="15" width="30" style="7" bestFit="1" customWidth="1"/>
    <col min="16" max="16" width="24.109375" style="7" bestFit="1" customWidth="1"/>
    <col min="17" max="17" width="15.6640625" style="7" bestFit="1" customWidth="1"/>
    <col min="18" max="18" width="30.33203125" style="7" bestFit="1" customWidth="1"/>
    <col min="19" max="19" width="11.77734375" style="7" bestFit="1" customWidth="1"/>
    <col min="20" max="16384" width="8.88671875" style="7"/>
  </cols>
  <sheetData>
    <row r="1" spans="2:26" x14ac:dyDescent="0.3">
      <c r="B1" s="6" t="s">
        <v>1260</v>
      </c>
      <c r="C1" s="6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2:26" x14ac:dyDescent="0.3">
      <c r="B2" s="16" t="s">
        <v>1243</v>
      </c>
    </row>
    <row r="3" spans="2:26" x14ac:dyDescent="0.3">
      <c r="B3" s="18" t="s">
        <v>1209</v>
      </c>
    </row>
    <row r="4" spans="2:26" x14ac:dyDescent="0.3">
      <c r="B4" s="18" t="s">
        <v>1210</v>
      </c>
      <c r="C4" s="14"/>
    </row>
    <row r="5" spans="2:26" x14ac:dyDescent="0.3">
      <c r="B5" s="16" t="s">
        <v>1244</v>
      </c>
    </row>
    <row r="6" spans="2:26" x14ac:dyDescent="0.3">
      <c r="B6" s="16" t="s">
        <v>1245</v>
      </c>
    </row>
    <row r="7" spans="2:26" x14ac:dyDescent="0.3">
      <c r="B7" s="16"/>
    </row>
    <row r="9" spans="2:26" x14ac:dyDescent="0.3">
      <c r="B9" s="1" t="s">
        <v>0</v>
      </c>
      <c r="C9" s="1" t="s">
        <v>1</v>
      </c>
      <c r="D9" s="1" t="s">
        <v>2</v>
      </c>
      <c r="E9" s="5" t="s">
        <v>1181</v>
      </c>
      <c r="F9" s="1" t="s">
        <v>3</v>
      </c>
      <c r="G9" s="4" t="s">
        <v>1184</v>
      </c>
      <c r="H9" s="1" t="s">
        <v>4</v>
      </c>
      <c r="I9" s="3" t="s">
        <v>1185</v>
      </c>
      <c r="J9" s="3" t="s">
        <v>1191</v>
      </c>
      <c r="K9" s="3" t="s">
        <v>1194</v>
      </c>
      <c r="L9" s="1" t="s">
        <v>5</v>
      </c>
      <c r="M9" s="3" t="s">
        <v>1186</v>
      </c>
      <c r="N9" s="3" t="s">
        <v>1192</v>
      </c>
      <c r="O9" s="1" t="s">
        <v>6</v>
      </c>
      <c r="P9" s="1" t="s">
        <v>7</v>
      </c>
      <c r="Q9" s="1" t="s">
        <v>8</v>
      </c>
      <c r="R9" s="1" t="s">
        <v>9</v>
      </c>
      <c r="S9" s="1" t="s">
        <v>10</v>
      </c>
    </row>
    <row r="10" spans="2:26" x14ac:dyDescent="0.3">
      <c r="B10" s="25" t="s">
        <v>1154</v>
      </c>
      <c r="C10" s="26">
        <v>35190</v>
      </c>
      <c r="D10" s="25" t="s">
        <v>13</v>
      </c>
      <c r="E10" s="25">
        <f>INDEX('Tariff fee'!$C$5:$C$9,MATCH('Step 1. Personal_data'!D10,'Tariff fee'!$B$5:$B$9,0))</f>
        <v>55</v>
      </c>
      <c r="F10" s="26">
        <v>43335</v>
      </c>
      <c r="G10" s="27">
        <f>IF(F10&gt;Introduction!$D$20, DATEDIF(F10, Introduction!$D$19, "D"), DATEDIF(Introduction!$D$20, Introduction!$D$19, "D"))</f>
        <v>120</v>
      </c>
      <c r="H10" s="25">
        <v>104440</v>
      </c>
      <c r="I10" s="28">
        <f t="shared" ref="I10:I73" si="0">H10/60/G10*30</f>
        <v>435.16666666666669</v>
      </c>
      <c r="J10" s="28">
        <f>I10/30*7</f>
        <v>101.53888888888889</v>
      </c>
      <c r="K10" s="28" t="str">
        <f>IF(J10&lt;35, "&lt;35", IF(J10&lt;60, "35-60", IF(J10&lt;90, "61-90", IF(J10&lt;120, "91-120", "120+"))))</f>
        <v>91-120</v>
      </c>
      <c r="L10" s="25">
        <v>61944625</v>
      </c>
      <c r="M10" s="28">
        <f t="shared" ref="M10:M73" si="1">L10/1024^2/G10*30</f>
        <v>14.768749475479126</v>
      </c>
      <c r="N10" s="28" t="str">
        <f>IF(M10&lt;10, "&lt;10 GB", IF(M10&lt;20, "10-20 GB", IF(M10&lt;30, "21-30 GB", IF(M10&lt;40, "31-40 GB", "40+ GB"))))</f>
        <v>10-20 GB</v>
      </c>
      <c r="O10" s="25"/>
      <c r="P10" s="25"/>
      <c r="Q10" s="25"/>
      <c r="R10" s="25"/>
    </row>
    <row r="11" spans="2:26" x14ac:dyDescent="0.3">
      <c r="B11" s="25" t="s">
        <v>1152</v>
      </c>
      <c r="C11" s="26">
        <v>35198</v>
      </c>
      <c r="D11" s="25" t="s">
        <v>13</v>
      </c>
      <c r="E11" s="25">
        <f>INDEX('Tariff fee'!$C$5:$C$9,MATCH('Step 1. Personal_data'!D11,'Tariff fee'!$B$5:$B$9,0))</f>
        <v>55</v>
      </c>
      <c r="F11" s="26">
        <v>43245</v>
      </c>
      <c r="G11" s="27">
        <f>IF(F11&gt;Introduction!$D$20, DATEDIF(F11, Introduction!$D$19, "D"), DATEDIF(Introduction!$D$20, Introduction!$D$19, "D"))</f>
        <v>120</v>
      </c>
      <c r="H11" s="25">
        <v>142350</v>
      </c>
      <c r="I11" s="28">
        <f t="shared" si="0"/>
        <v>593.125</v>
      </c>
      <c r="J11" s="28">
        <f t="shared" ref="J11:J74" si="2">I11/30*7</f>
        <v>138.39583333333331</v>
      </c>
      <c r="K11" s="28" t="str">
        <f t="shared" ref="K11:K74" si="3">IF(J11&lt;35, "&lt;35", IF(J11&lt;60, "35-60", IF(J11&lt;90, "61-90", IF(J11&lt;120, "91-120", "120+"))))</f>
        <v>120+</v>
      </c>
      <c r="L11" s="25">
        <v>120356100</v>
      </c>
      <c r="M11" s="28">
        <f t="shared" si="1"/>
        <v>28.695130348205566</v>
      </c>
      <c r="N11" s="28" t="str">
        <f t="shared" ref="N11:N74" si="4">IF(M11&lt;10, "&lt;10 GB", IF(M11&lt;20, "10-20 GB", IF(M11&lt;30, "21-30 GB", IF(M11&lt;40, "31-40 GB", "40+ GB"))))</f>
        <v>21-30 GB</v>
      </c>
      <c r="O11" s="25"/>
      <c r="P11" s="25"/>
      <c r="Q11" s="25"/>
      <c r="R11" s="25"/>
    </row>
    <row r="12" spans="2:26" x14ac:dyDescent="0.3">
      <c r="B12" s="25" t="s">
        <v>1153</v>
      </c>
      <c r="C12" s="26">
        <v>35198</v>
      </c>
      <c r="D12" s="25" t="s">
        <v>21</v>
      </c>
      <c r="E12" s="25">
        <f>INDEX('Tariff fee'!$C$5:$C$9,MATCH('Step 1. Personal_data'!D12,'Tariff fee'!$B$5:$B$9,0))</f>
        <v>45</v>
      </c>
      <c r="F12" s="26">
        <v>43293</v>
      </c>
      <c r="G12" s="27">
        <f>IF(F12&gt;Introduction!$D$20, DATEDIF(F12, Introduction!$D$19, "D"), DATEDIF(Introduction!$D$20, Introduction!$D$19, "D"))</f>
        <v>120</v>
      </c>
      <c r="H12" s="25">
        <v>77595</v>
      </c>
      <c r="I12" s="28">
        <f t="shared" si="0"/>
        <v>323.3125</v>
      </c>
      <c r="J12" s="28">
        <f t="shared" si="2"/>
        <v>75.439583333333331</v>
      </c>
      <c r="K12" s="28" t="str">
        <f t="shared" si="3"/>
        <v>61-90</v>
      </c>
      <c r="L12" s="25">
        <v>5641675</v>
      </c>
      <c r="M12" s="28">
        <f t="shared" si="1"/>
        <v>1.3450801372528076</v>
      </c>
      <c r="N12" s="28" t="str">
        <f t="shared" si="4"/>
        <v>&lt;10 GB</v>
      </c>
      <c r="O12" s="25"/>
      <c r="P12" s="25"/>
      <c r="Q12" s="25"/>
      <c r="R12" s="25"/>
    </row>
    <row r="13" spans="2:26" x14ac:dyDescent="0.3">
      <c r="B13" s="25" t="s">
        <v>1150</v>
      </c>
      <c r="C13" s="26">
        <v>35199</v>
      </c>
      <c r="D13" s="25" t="s">
        <v>21</v>
      </c>
      <c r="E13" s="25">
        <f>INDEX('Tariff fee'!$C$5:$C$9,MATCH('Step 1. Personal_data'!D13,'Tariff fee'!$B$5:$B$9,0))</f>
        <v>45</v>
      </c>
      <c r="F13" s="26">
        <v>42770</v>
      </c>
      <c r="G13" s="27">
        <f>IF(F13&gt;Introduction!$D$20, DATEDIF(F13, Introduction!$D$19, "D"), DATEDIF(Introduction!$D$20, Introduction!$D$19, "D"))</f>
        <v>120</v>
      </c>
      <c r="H13" s="25">
        <v>103885</v>
      </c>
      <c r="I13" s="28">
        <f t="shared" si="0"/>
        <v>432.85416666666669</v>
      </c>
      <c r="J13" s="28">
        <f t="shared" si="2"/>
        <v>100.99930555555555</v>
      </c>
      <c r="K13" s="28" t="str">
        <f t="shared" si="3"/>
        <v>91-120</v>
      </c>
      <c r="L13" s="25">
        <v>130381625</v>
      </c>
      <c r="M13" s="28">
        <f t="shared" si="1"/>
        <v>31.085401773452762</v>
      </c>
      <c r="N13" s="28" t="str">
        <f t="shared" si="4"/>
        <v>31-40 GB</v>
      </c>
      <c r="O13" s="25"/>
      <c r="P13" s="25"/>
      <c r="Q13" s="25">
        <v>1</v>
      </c>
      <c r="R13" s="25"/>
    </row>
    <row r="14" spans="2:26" x14ac:dyDescent="0.3">
      <c r="B14" s="25" t="s">
        <v>1151</v>
      </c>
      <c r="C14" s="26">
        <v>35199</v>
      </c>
      <c r="D14" s="25" t="s">
        <v>21</v>
      </c>
      <c r="E14" s="25">
        <f>INDEX('Tariff fee'!$C$5:$C$9,MATCH('Step 1. Personal_data'!D14,'Tariff fee'!$B$5:$B$9,0))</f>
        <v>45</v>
      </c>
      <c r="F14" s="26">
        <v>42803</v>
      </c>
      <c r="G14" s="27">
        <f>IF(F14&gt;Introduction!$D$20, DATEDIF(F14, Introduction!$D$19, "D"), DATEDIF(Introduction!$D$20, Introduction!$D$19, "D"))</f>
        <v>120</v>
      </c>
      <c r="H14" s="25">
        <v>25160</v>
      </c>
      <c r="I14" s="28">
        <f t="shared" si="0"/>
        <v>104.83333333333333</v>
      </c>
      <c r="J14" s="28">
        <f t="shared" si="2"/>
        <v>24.461111111111112</v>
      </c>
      <c r="K14" s="28" t="str">
        <f t="shared" si="3"/>
        <v>&lt;35</v>
      </c>
      <c r="L14" s="25">
        <v>143858375</v>
      </c>
      <c r="M14" s="28">
        <f t="shared" si="1"/>
        <v>34.298509359359741</v>
      </c>
      <c r="N14" s="28" t="str">
        <f t="shared" si="4"/>
        <v>31-40 GB</v>
      </c>
      <c r="O14" s="25">
        <v>1</v>
      </c>
      <c r="P14" s="25"/>
      <c r="Q14" s="25"/>
      <c r="R14" s="25"/>
    </row>
    <row r="15" spans="2:26" x14ac:dyDescent="0.3">
      <c r="B15" s="25" t="s">
        <v>1148</v>
      </c>
      <c r="C15" s="26">
        <v>35200</v>
      </c>
      <c r="D15" s="25" t="s">
        <v>13</v>
      </c>
      <c r="E15" s="25">
        <f>INDEX('Tariff fee'!$C$5:$C$9,MATCH('Step 1. Personal_data'!D15,'Tariff fee'!$B$5:$B$9,0))</f>
        <v>55</v>
      </c>
      <c r="F15" s="26">
        <v>43416</v>
      </c>
      <c r="G15" s="27">
        <f>IF(F15&gt;Introduction!$D$20, DATEDIF(F15, Introduction!$D$19, "D"), DATEDIF(Introduction!$D$20, Introduction!$D$19, "D"))</f>
        <v>120</v>
      </c>
      <c r="H15" s="25">
        <v>117145</v>
      </c>
      <c r="I15" s="28">
        <f t="shared" si="0"/>
        <v>488.10416666666674</v>
      </c>
      <c r="J15" s="28">
        <f t="shared" si="2"/>
        <v>113.89097222222223</v>
      </c>
      <c r="K15" s="28" t="str">
        <f t="shared" si="3"/>
        <v>91-120</v>
      </c>
      <c r="L15" s="25">
        <v>38151475</v>
      </c>
      <c r="M15" s="28">
        <f t="shared" si="1"/>
        <v>9.0960204601287842</v>
      </c>
      <c r="N15" s="28" t="str">
        <f t="shared" si="4"/>
        <v>&lt;10 GB</v>
      </c>
      <c r="O15" s="25"/>
      <c r="P15" s="25"/>
      <c r="Q15" s="25"/>
      <c r="R15" s="25"/>
    </row>
    <row r="16" spans="2:26" x14ac:dyDescent="0.3">
      <c r="B16" s="25" t="s">
        <v>1149</v>
      </c>
      <c r="C16" s="26">
        <v>35200</v>
      </c>
      <c r="D16" s="25" t="s">
        <v>21</v>
      </c>
      <c r="E16" s="25">
        <f>INDEX('Tariff fee'!$C$5:$C$9,MATCH('Step 1. Personal_data'!D16,'Tariff fee'!$B$5:$B$9,0))</f>
        <v>45</v>
      </c>
      <c r="F16" s="26">
        <v>43545</v>
      </c>
      <c r="G16" s="27">
        <f>IF(F16&gt;Introduction!$D$20, DATEDIF(F16, Introduction!$D$19, "D"), DATEDIF(Introduction!$D$20, Introduction!$D$19, "D"))</f>
        <v>120</v>
      </c>
      <c r="H16" s="25">
        <v>76255</v>
      </c>
      <c r="I16" s="28">
        <f t="shared" si="0"/>
        <v>317.72916666666669</v>
      </c>
      <c r="J16" s="28">
        <f t="shared" si="2"/>
        <v>74.136805555555569</v>
      </c>
      <c r="K16" s="28" t="str">
        <f t="shared" si="3"/>
        <v>61-90</v>
      </c>
      <c r="L16" s="25">
        <v>142206200</v>
      </c>
      <c r="M16" s="28">
        <f t="shared" si="1"/>
        <v>33.904600143432617</v>
      </c>
      <c r="N16" s="28" t="str">
        <f t="shared" si="4"/>
        <v>31-40 GB</v>
      </c>
      <c r="O16" s="25">
        <v>1</v>
      </c>
      <c r="P16" s="25"/>
      <c r="Q16" s="25"/>
      <c r="R16" s="25"/>
    </row>
    <row r="17" spans="2:19" x14ac:dyDescent="0.3">
      <c r="B17" s="25" t="s">
        <v>1147</v>
      </c>
      <c r="C17" s="26">
        <v>35205</v>
      </c>
      <c r="D17" s="25" t="s">
        <v>21</v>
      </c>
      <c r="E17" s="25">
        <f>INDEX('Tariff fee'!$C$5:$C$9,MATCH('Step 1. Personal_data'!D17,'Tariff fee'!$B$5:$B$9,0))</f>
        <v>45</v>
      </c>
      <c r="F17" s="26">
        <v>42909</v>
      </c>
      <c r="G17" s="27">
        <f>IF(F17&gt;Introduction!$D$20, DATEDIF(F17, Introduction!$D$19, "D"), DATEDIF(Introduction!$D$20, Introduction!$D$19, "D"))</f>
        <v>120</v>
      </c>
      <c r="H17" s="25">
        <v>77835</v>
      </c>
      <c r="I17" s="28">
        <f t="shared" si="0"/>
        <v>324.3125</v>
      </c>
      <c r="J17" s="28">
        <f t="shared" si="2"/>
        <v>75.672916666666666</v>
      </c>
      <c r="K17" s="28" t="str">
        <f t="shared" si="3"/>
        <v>61-90</v>
      </c>
      <c r="L17" s="25">
        <v>7599550</v>
      </c>
      <c r="M17" s="28">
        <f t="shared" si="1"/>
        <v>1.8118739128112793</v>
      </c>
      <c r="N17" s="28" t="str">
        <f t="shared" si="4"/>
        <v>&lt;10 GB</v>
      </c>
      <c r="O17" s="25"/>
      <c r="P17" s="25"/>
      <c r="Q17" s="25"/>
      <c r="R17" s="25"/>
    </row>
    <row r="18" spans="2:19" x14ac:dyDescent="0.3">
      <c r="B18" s="25" t="s">
        <v>1146</v>
      </c>
      <c r="C18" s="26">
        <v>35206</v>
      </c>
      <c r="D18" s="25" t="s">
        <v>13</v>
      </c>
      <c r="E18" s="25">
        <f>INDEX('Tariff fee'!$C$5:$C$9,MATCH('Step 1. Personal_data'!D18,'Tariff fee'!$B$5:$B$9,0))</f>
        <v>55</v>
      </c>
      <c r="F18" s="26">
        <v>44151</v>
      </c>
      <c r="G18" s="27">
        <f>IF(F18&gt;Introduction!$D$20, DATEDIF(F18, Introduction!$D$19, "D"), DATEDIF(Introduction!$D$20, Introduction!$D$19, "D"))</f>
        <v>120</v>
      </c>
      <c r="H18" s="25">
        <v>116100</v>
      </c>
      <c r="I18" s="28">
        <f t="shared" si="0"/>
        <v>483.75</v>
      </c>
      <c r="J18" s="28">
        <f t="shared" si="2"/>
        <v>112.875</v>
      </c>
      <c r="K18" s="28" t="str">
        <f t="shared" si="3"/>
        <v>91-120</v>
      </c>
      <c r="L18" s="25">
        <v>65030700</v>
      </c>
      <c r="M18" s="28">
        <f t="shared" si="1"/>
        <v>15.50452709197998</v>
      </c>
      <c r="N18" s="28" t="str">
        <f t="shared" si="4"/>
        <v>10-20 GB</v>
      </c>
      <c r="O18" s="25"/>
      <c r="P18" s="25"/>
      <c r="Q18" s="25"/>
      <c r="R18" s="25"/>
    </row>
    <row r="19" spans="2:19" x14ac:dyDescent="0.3">
      <c r="B19" s="25" t="s">
        <v>1144</v>
      </c>
      <c r="C19" s="26">
        <v>35207</v>
      </c>
      <c r="D19" s="25" t="s">
        <v>13</v>
      </c>
      <c r="E19" s="25">
        <f>INDEX('Tariff fee'!$C$5:$C$9,MATCH('Step 1. Personal_data'!D19,'Tariff fee'!$B$5:$B$9,0))</f>
        <v>55</v>
      </c>
      <c r="F19" s="26">
        <v>43885</v>
      </c>
      <c r="G19" s="27">
        <f>IF(F19&gt;Introduction!$D$20, DATEDIF(F19, Introduction!$D$19, "D"), DATEDIF(Introduction!$D$20, Introduction!$D$19, "D"))</f>
        <v>120</v>
      </c>
      <c r="H19" s="25">
        <v>101630</v>
      </c>
      <c r="I19" s="28">
        <f t="shared" si="0"/>
        <v>423.45833333333331</v>
      </c>
      <c r="J19" s="28">
        <f t="shared" si="2"/>
        <v>98.80694444444444</v>
      </c>
      <c r="K19" s="28" t="str">
        <f t="shared" si="3"/>
        <v>91-120</v>
      </c>
      <c r="L19" s="25">
        <v>170377200</v>
      </c>
      <c r="M19" s="28">
        <f t="shared" si="1"/>
        <v>40.621089935302734</v>
      </c>
      <c r="N19" s="28" t="str">
        <f t="shared" si="4"/>
        <v>40+ GB</v>
      </c>
      <c r="O19" s="25"/>
      <c r="P19" s="25"/>
      <c r="Q19" s="25"/>
      <c r="R19" s="25">
        <v>1</v>
      </c>
    </row>
    <row r="20" spans="2:19" x14ac:dyDescent="0.3">
      <c r="B20" s="25" t="s">
        <v>1145</v>
      </c>
      <c r="C20" s="26">
        <v>35207</v>
      </c>
      <c r="D20" s="25" t="s">
        <v>11</v>
      </c>
      <c r="E20" s="25">
        <f>INDEX('Tariff fee'!$C$5:$C$9,MATCH('Step 1. Personal_data'!D20,'Tariff fee'!$B$5:$B$9,0))</f>
        <v>35</v>
      </c>
      <c r="F20" s="26">
        <v>43447</v>
      </c>
      <c r="G20" s="27">
        <f>IF(F20&gt;Introduction!$D$20, DATEDIF(F20, Introduction!$D$19, "D"), DATEDIF(Introduction!$D$20, Introduction!$D$19, "D"))</f>
        <v>120</v>
      </c>
      <c r="H20" s="25">
        <v>26080</v>
      </c>
      <c r="I20" s="28">
        <f t="shared" si="0"/>
        <v>108.66666666666667</v>
      </c>
      <c r="J20" s="28">
        <f t="shared" si="2"/>
        <v>25.355555555555554</v>
      </c>
      <c r="K20" s="28" t="str">
        <f t="shared" si="3"/>
        <v>&lt;35</v>
      </c>
      <c r="L20" s="25">
        <v>147789675</v>
      </c>
      <c r="M20" s="28">
        <f t="shared" si="1"/>
        <v>35.235804319381714</v>
      </c>
      <c r="N20" s="28" t="str">
        <f t="shared" si="4"/>
        <v>31-40 GB</v>
      </c>
      <c r="O20" s="25"/>
      <c r="P20" s="25"/>
      <c r="Q20" s="25"/>
      <c r="R20" s="25"/>
    </row>
    <row r="21" spans="2:19" x14ac:dyDescent="0.3">
      <c r="B21" s="25" t="s">
        <v>1143</v>
      </c>
      <c r="C21" s="26">
        <v>35213</v>
      </c>
      <c r="D21" s="25" t="s">
        <v>21</v>
      </c>
      <c r="E21" s="25">
        <f>INDEX('Tariff fee'!$C$5:$C$9,MATCH('Step 1. Personal_data'!D21,'Tariff fee'!$B$5:$B$9,0))</f>
        <v>45</v>
      </c>
      <c r="F21" s="26">
        <v>44188</v>
      </c>
      <c r="G21" s="27">
        <f>IF(F21&gt;Introduction!$D$20, DATEDIF(F21, Introduction!$D$19, "D"), DATEDIF(Introduction!$D$20, Introduction!$D$19, "D"))</f>
        <v>120</v>
      </c>
      <c r="H21" s="25">
        <v>43535</v>
      </c>
      <c r="I21" s="28">
        <f t="shared" si="0"/>
        <v>181.39583333333334</v>
      </c>
      <c r="J21" s="28">
        <f t="shared" si="2"/>
        <v>42.325694444444451</v>
      </c>
      <c r="K21" s="28" t="str">
        <f t="shared" si="3"/>
        <v>35-60</v>
      </c>
      <c r="L21" s="25">
        <v>142333425</v>
      </c>
      <c r="M21" s="28">
        <f t="shared" si="1"/>
        <v>33.934932947158813</v>
      </c>
      <c r="N21" s="28" t="str">
        <f t="shared" si="4"/>
        <v>31-40 GB</v>
      </c>
      <c r="O21" s="25"/>
      <c r="P21" s="25"/>
      <c r="Q21" s="25"/>
      <c r="R21" s="25"/>
      <c r="S21" s="25"/>
    </row>
    <row r="22" spans="2:19" x14ac:dyDescent="0.3">
      <c r="B22" s="25" t="s">
        <v>1141</v>
      </c>
      <c r="C22" s="26">
        <v>35217</v>
      </c>
      <c r="D22" s="25" t="s">
        <v>11</v>
      </c>
      <c r="E22" s="25">
        <f>INDEX('Tariff fee'!$C$5:$C$9,MATCH('Step 1. Personal_data'!D22,'Tariff fee'!$B$5:$B$9,0))</f>
        <v>35</v>
      </c>
      <c r="F22" s="26">
        <v>44671</v>
      </c>
      <c r="G22" s="27">
        <f>IF(F22&gt;Introduction!$D$20, DATEDIF(F22, Introduction!$D$19, "D"), DATEDIF(Introduction!$D$20, Introduction!$D$19, "D"))</f>
        <v>11</v>
      </c>
      <c r="H22" s="25">
        <v>446</v>
      </c>
      <c r="I22" s="28">
        <f t="shared" si="0"/>
        <v>20.272727272727273</v>
      </c>
      <c r="J22" s="28">
        <f t="shared" si="2"/>
        <v>4.7303030303030305</v>
      </c>
      <c r="K22" s="28" t="str">
        <f t="shared" si="3"/>
        <v>&lt;35</v>
      </c>
      <c r="L22" s="25">
        <v>5398826</v>
      </c>
      <c r="M22" s="28">
        <f t="shared" si="1"/>
        <v>14.041968258944426</v>
      </c>
      <c r="N22" s="28" t="str">
        <f t="shared" si="4"/>
        <v>10-20 GB</v>
      </c>
      <c r="O22" s="25"/>
      <c r="P22" s="25"/>
      <c r="Q22" s="25"/>
      <c r="R22" s="25"/>
      <c r="S22" s="25"/>
    </row>
    <row r="23" spans="2:19" x14ac:dyDescent="0.3">
      <c r="B23" s="25" t="s">
        <v>1142</v>
      </c>
      <c r="C23" s="26">
        <v>35217</v>
      </c>
      <c r="D23" s="25" t="s">
        <v>21</v>
      </c>
      <c r="E23" s="25">
        <f>INDEX('Tariff fee'!$C$5:$C$9,MATCH('Step 1. Personal_data'!D23,'Tariff fee'!$B$5:$B$9,0))</f>
        <v>45</v>
      </c>
      <c r="F23" s="26">
        <v>43316</v>
      </c>
      <c r="G23" s="27">
        <f>IF(F23&gt;Introduction!$D$20, DATEDIF(F23, Introduction!$D$19, "D"), DATEDIF(Introduction!$D$20, Introduction!$D$19, "D"))</f>
        <v>120</v>
      </c>
      <c r="H23" s="25">
        <v>70995</v>
      </c>
      <c r="I23" s="28">
        <f t="shared" si="0"/>
        <v>295.8125</v>
      </c>
      <c r="J23" s="28">
        <f t="shared" si="2"/>
        <v>69.022916666666674</v>
      </c>
      <c r="K23" s="28" t="str">
        <f t="shared" si="3"/>
        <v>61-90</v>
      </c>
      <c r="L23" s="25">
        <v>8489925</v>
      </c>
      <c r="M23" s="28">
        <f t="shared" si="1"/>
        <v>2.024155855178833</v>
      </c>
      <c r="N23" s="28" t="str">
        <f t="shared" si="4"/>
        <v>&lt;10 GB</v>
      </c>
      <c r="O23" s="25"/>
      <c r="P23" s="25"/>
      <c r="Q23" s="25"/>
      <c r="R23" s="25"/>
      <c r="S23" s="25"/>
    </row>
    <row r="24" spans="2:19" x14ac:dyDescent="0.3">
      <c r="B24" s="25" t="s">
        <v>1140</v>
      </c>
      <c r="C24" s="26">
        <v>35220</v>
      </c>
      <c r="D24" s="25" t="s">
        <v>21</v>
      </c>
      <c r="E24" s="25">
        <f>INDEX('Tariff fee'!$C$5:$C$9,MATCH('Step 1. Personal_data'!D24,'Tariff fee'!$B$5:$B$9,0))</f>
        <v>45</v>
      </c>
      <c r="F24" s="26">
        <v>42774</v>
      </c>
      <c r="G24" s="27">
        <f>IF(F24&gt;Introduction!$D$20, DATEDIF(F24, Introduction!$D$19, "D"), DATEDIF(Introduction!$D$20, Introduction!$D$19, "D"))</f>
        <v>120</v>
      </c>
      <c r="H24" s="25">
        <v>54385</v>
      </c>
      <c r="I24" s="28">
        <f t="shared" si="0"/>
        <v>226.60416666666666</v>
      </c>
      <c r="J24" s="28">
        <f t="shared" si="2"/>
        <v>52.874305555555551</v>
      </c>
      <c r="K24" s="28" t="str">
        <f t="shared" si="3"/>
        <v>35-60</v>
      </c>
      <c r="L24" s="25">
        <v>86203700</v>
      </c>
      <c r="M24" s="28">
        <f t="shared" si="1"/>
        <v>20.552563667297363</v>
      </c>
      <c r="N24" s="28" t="str">
        <f t="shared" si="4"/>
        <v>21-30 GB</v>
      </c>
      <c r="O24" s="25">
        <v>1</v>
      </c>
      <c r="P24" s="25"/>
      <c r="Q24" s="25"/>
      <c r="R24" s="25"/>
      <c r="S24" s="25"/>
    </row>
    <row r="25" spans="2:19" x14ac:dyDescent="0.3">
      <c r="B25" s="25" t="s">
        <v>1139</v>
      </c>
      <c r="C25" s="26">
        <v>35221</v>
      </c>
      <c r="D25" s="25" t="s">
        <v>21</v>
      </c>
      <c r="E25" s="25">
        <f>INDEX('Tariff fee'!$C$5:$C$9,MATCH('Step 1. Personal_data'!D25,'Tariff fee'!$B$5:$B$9,0))</f>
        <v>45</v>
      </c>
      <c r="F25" s="26">
        <v>44311</v>
      </c>
      <c r="G25" s="27">
        <f>IF(F25&gt;Introduction!$D$20, DATEDIF(F25, Introduction!$D$19, "D"), DATEDIF(Introduction!$D$20, Introduction!$D$19, "D"))</f>
        <v>120</v>
      </c>
      <c r="H25" s="25">
        <v>109010</v>
      </c>
      <c r="I25" s="28">
        <f t="shared" si="0"/>
        <v>454.20833333333331</v>
      </c>
      <c r="J25" s="28">
        <f t="shared" si="2"/>
        <v>105.98194444444444</v>
      </c>
      <c r="K25" s="28" t="str">
        <f t="shared" si="3"/>
        <v>91-120</v>
      </c>
      <c r="L25" s="25">
        <v>37306150</v>
      </c>
      <c r="M25" s="28">
        <f t="shared" si="1"/>
        <v>8.8944792747497559</v>
      </c>
      <c r="N25" s="28" t="str">
        <f t="shared" si="4"/>
        <v>&lt;10 GB</v>
      </c>
      <c r="O25" s="25"/>
      <c r="P25" s="25">
        <v>1</v>
      </c>
      <c r="Q25" s="25">
        <v>1</v>
      </c>
      <c r="R25" s="25"/>
      <c r="S25" s="25"/>
    </row>
    <row r="26" spans="2:19" x14ac:dyDescent="0.3">
      <c r="B26" s="25" t="s">
        <v>1138</v>
      </c>
      <c r="C26" s="26">
        <v>35223</v>
      </c>
      <c r="D26" s="25" t="s">
        <v>11</v>
      </c>
      <c r="E26" s="25">
        <f>INDEX('Tariff fee'!$C$5:$C$9,MATCH('Step 1. Personal_data'!D26,'Tariff fee'!$B$5:$B$9,0))</f>
        <v>35</v>
      </c>
      <c r="F26" s="26">
        <v>44189</v>
      </c>
      <c r="G26" s="27">
        <f>IF(F26&gt;Introduction!$D$20, DATEDIF(F26, Introduction!$D$19, "D"), DATEDIF(Introduction!$D$20, Introduction!$D$19, "D"))</f>
        <v>120</v>
      </c>
      <c r="H26" s="25">
        <v>16600</v>
      </c>
      <c r="I26" s="28">
        <f t="shared" si="0"/>
        <v>69.166666666666671</v>
      </c>
      <c r="J26" s="28">
        <f t="shared" si="2"/>
        <v>16.138888888888889</v>
      </c>
      <c r="K26" s="28" t="str">
        <f t="shared" si="3"/>
        <v>&lt;35</v>
      </c>
      <c r="L26" s="25">
        <v>166393825</v>
      </c>
      <c r="M26" s="28">
        <f t="shared" si="1"/>
        <v>39.671379327774048</v>
      </c>
      <c r="N26" s="28" t="str">
        <f t="shared" si="4"/>
        <v>31-40 GB</v>
      </c>
      <c r="O26" s="25"/>
      <c r="P26" s="25"/>
      <c r="Q26" s="25">
        <v>1</v>
      </c>
      <c r="R26" s="25"/>
      <c r="S26" s="25"/>
    </row>
    <row r="27" spans="2:19" x14ac:dyDescent="0.3">
      <c r="B27" s="25" t="s">
        <v>1136</v>
      </c>
      <c r="C27" s="26">
        <v>35225</v>
      </c>
      <c r="D27" s="25" t="s">
        <v>21</v>
      </c>
      <c r="E27" s="25">
        <f>INDEX('Tariff fee'!$C$5:$C$9,MATCH('Step 1. Personal_data'!D27,'Tariff fee'!$B$5:$B$9,0))</f>
        <v>45</v>
      </c>
      <c r="F27" s="26">
        <v>43411</v>
      </c>
      <c r="G27" s="27">
        <f>IF(F27&gt;Introduction!$D$20, DATEDIF(F27, Introduction!$D$19, "D"), DATEDIF(Introduction!$D$20, Introduction!$D$19, "D"))</f>
        <v>120</v>
      </c>
      <c r="H27" s="25">
        <v>91725</v>
      </c>
      <c r="I27" s="28">
        <f t="shared" si="0"/>
        <v>382.1875</v>
      </c>
      <c r="J27" s="28">
        <f t="shared" si="2"/>
        <v>89.177083333333343</v>
      </c>
      <c r="K27" s="28" t="str">
        <f t="shared" si="3"/>
        <v>61-90</v>
      </c>
      <c r="L27" s="25">
        <v>122819950</v>
      </c>
      <c r="M27" s="28">
        <f t="shared" si="1"/>
        <v>29.282557964324951</v>
      </c>
      <c r="N27" s="28" t="str">
        <f t="shared" si="4"/>
        <v>21-30 GB</v>
      </c>
      <c r="O27" s="25"/>
      <c r="P27" s="25"/>
      <c r="Q27" s="25"/>
      <c r="R27" s="25"/>
      <c r="S27" s="25"/>
    </row>
    <row r="28" spans="2:19" x14ac:dyDescent="0.3">
      <c r="B28" s="25" t="s">
        <v>1137</v>
      </c>
      <c r="C28" s="26">
        <v>35225</v>
      </c>
      <c r="D28" s="25" t="s">
        <v>18</v>
      </c>
      <c r="E28" s="25">
        <f>INDEX('Tariff fee'!$C$5:$C$9,MATCH('Step 1. Personal_data'!D28,'Tariff fee'!$B$5:$B$9,0))</f>
        <v>25</v>
      </c>
      <c r="F28" s="26">
        <v>43841</v>
      </c>
      <c r="G28" s="27">
        <f>IF(F28&gt;Introduction!$D$20, DATEDIF(F28, Introduction!$D$19, "D"), DATEDIF(Introduction!$D$20, Introduction!$D$19, "D"))</f>
        <v>120</v>
      </c>
      <c r="H28" s="25">
        <v>10910</v>
      </c>
      <c r="I28" s="28">
        <f t="shared" si="0"/>
        <v>45.458333333333336</v>
      </c>
      <c r="J28" s="28">
        <f t="shared" si="2"/>
        <v>10.606944444444446</v>
      </c>
      <c r="K28" s="28" t="str">
        <f t="shared" si="3"/>
        <v>&lt;35</v>
      </c>
      <c r="L28" s="25">
        <v>9945275</v>
      </c>
      <c r="M28" s="28">
        <f t="shared" si="1"/>
        <v>2.371138334274292</v>
      </c>
      <c r="N28" s="28" t="str">
        <f t="shared" si="4"/>
        <v>&lt;10 GB</v>
      </c>
      <c r="O28" s="25"/>
      <c r="P28" s="25"/>
      <c r="Q28" s="25"/>
      <c r="R28" s="25"/>
      <c r="S28" s="25"/>
    </row>
    <row r="29" spans="2:19" x14ac:dyDescent="0.3">
      <c r="B29" s="25" t="s">
        <v>1135</v>
      </c>
      <c r="C29" s="26">
        <v>35228</v>
      </c>
      <c r="D29" s="25" t="s">
        <v>21</v>
      </c>
      <c r="E29" s="25">
        <f>INDEX('Tariff fee'!$C$5:$C$9,MATCH('Step 1. Personal_data'!D29,'Tariff fee'!$B$5:$B$9,0))</f>
        <v>45</v>
      </c>
      <c r="F29" s="26">
        <v>43973</v>
      </c>
      <c r="G29" s="27">
        <f>IF(F29&gt;Introduction!$D$20, DATEDIF(F29, Introduction!$D$19, "D"), DATEDIF(Introduction!$D$20, Introduction!$D$19, "D"))</f>
        <v>120</v>
      </c>
      <c r="H29" s="25">
        <v>62630</v>
      </c>
      <c r="I29" s="28">
        <f t="shared" si="0"/>
        <v>260.95833333333331</v>
      </c>
      <c r="J29" s="28">
        <f t="shared" si="2"/>
        <v>60.890277777777776</v>
      </c>
      <c r="K29" s="28" t="str">
        <f t="shared" si="3"/>
        <v>61-90</v>
      </c>
      <c r="L29" s="25">
        <v>140323875</v>
      </c>
      <c r="M29" s="28">
        <f t="shared" si="1"/>
        <v>33.455818891525269</v>
      </c>
      <c r="N29" s="28" t="str">
        <f t="shared" si="4"/>
        <v>31-40 GB</v>
      </c>
      <c r="O29" s="25"/>
      <c r="P29" s="25"/>
      <c r="Q29" s="25"/>
      <c r="R29" s="25"/>
      <c r="S29" s="25"/>
    </row>
    <row r="30" spans="2:19" x14ac:dyDescent="0.3">
      <c r="B30" s="25" t="s">
        <v>1134</v>
      </c>
      <c r="C30" s="26">
        <v>35229</v>
      </c>
      <c r="D30" s="25" t="s">
        <v>11</v>
      </c>
      <c r="E30" s="25">
        <f>INDEX('Tariff fee'!$C$5:$C$9,MATCH('Step 1. Personal_data'!D30,'Tariff fee'!$B$5:$B$9,0))</f>
        <v>35</v>
      </c>
      <c r="F30" s="26">
        <v>43592</v>
      </c>
      <c r="G30" s="27">
        <f>IF(F30&gt;Introduction!$D$20, DATEDIF(F30, Introduction!$D$19, "D"), DATEDIF(Introduction!$D$20, Introduction!$D$19, "D"))</f>
        <v>120</v>
      </c>
      <c r="H30" s="25">
        <v>17750</v>
      </c>
      <c r="I30" s="28">
        <f t="shared" si="0"/>
        <v>73.958333333333329</v>
      </c>
      <c r="J30" s="28">
        <f t="shared" si="2"/>
        <v>17.256944444444443</v>
      </c>
      <c r="K30" s="28" t="str">
        <f t="shared" si="3"/>
        <v>&lt;35</v>
      </c>
      <c r="L30" s="25">
        <v>176847525</v>
      </c>
      <c r="M30" s="28">
        <f t="shared" si="1"/>
        <v>42.163735628128052</v>
      </c>
      <c r="N30" s="28" t="str">
        <f t="shared" si="4"/>
        <v>40+ GB</v>
      </c>
      <c r="O30" s="25">
        <v>1</v>
      </c>
      <c r="P30" s="25">
        <v>1</v>
      </c>
      <c r="Q30" s="25"/>
      <c r="R30" s="25"/>
      <c r="S30" s="25"/>
    </row>
    <row r="31" spans="2:19" x14ac:dyDescent="0.3">
      <c r="B31" s="25" t="s">
        <v>1133</v>
      </c>
      <c r="C31" s="26">
        <v>35232</v>
      </c>
      <c r="D31" s="25" t="s">
        <v>13</v>
      </c>
      <c r="E31" s="25">
        <f>INDEX('Tariff fee'!$C$5:$C$9,MATCH('Step 1. Personal_data'!D31,'Tariff fee'!$B$5:$B$9,0))</f>
        <v>55</v>
      </c>
      <c r="F31" s="26">
        <v>44485</v>
      </c>
      <c r="G31" s="27">
        <f>IF(F31&gt;Introduction!$D$20, DATEDIF(F31, Introduction!$D$19, "D"), DATEDIF(Introduction!$D$20, Introduction!$D$19, "D"))</f>
        <v>120</v>
      </c>
      <c r="H31" s="25">
        <v>120500</v>
      </c>
      <c r="I31" s="28">
        <f t="shared" si="0"/>
        <v>502.08333333333331</v>
      </c>
      <c r="J31" s="28">
        <f t="shared" si="2"/>
        <v>117.15277777777777</v>
      </c>
      <c r="K31" s="28" t="str">
        <f t="shared" si="3"/>
        <v>91-120</v>
      </c>
      <c r="L31" s="25">
        <v>129843900</v>
      </c>
      <c r="M31" s="28">
        <f t="shared" si="1"/>
        <v>30.957198143005371</v>
      </c>
      <c r="N31" s="28" t="str">
        <f t="shared" si="4"/>
        <v>31-40 GB</v>
      </c>
      <c r="O31" s="25"/>
      <c r="P31" s="25"/>
      <c r="Q31" s="25"/>
      <c r="R31" s="25"/>
      <c r="S31" s="25"/>
    </row>
    <row r="32" spans="2:19" x14ac:dyDescent="0.3">
      <c r="B32" s="25" t="s">
        <v>1132</v>
      </c>
      <c r="C32" s="26">
        <v>35238</v>
      </c>
      <c r="D32" s="25" t="s">
        <v>21</v>
      </c>
      <c r="E32" s="25">
        <f>INDEX('Tariff fee'!$C$5:$C$9,MATCH('Step 1. Personal_data'!D32,'Tariff fee'!$B$5:$B$9,0))</f>
        <v>45</v>
      </c>
      <c r="F32" s="26">
        <v>44648</v>
      </c>
      <c r="G32" s="27">
        <f>IF(F32&gt;Introduction!$D$20, DATEDIF(F32, Introduction!$D$19, "D"), DATEDIF(Introduction!$D$20, Introduction!$D$19, "D"))</f>
        <v>34</v>
      </c>
      <c r="H32" s="25">
        <v>12613</v>
      </c>
      <c r="I32" s="28">
        <f t="shared" si="0"/>
        <v>185.48529411764704</v>
      </c>
      <c r="J32" s="28">
        <f t="shared" si="2"/>
        <v>43.279901960784315</v>
      </c>
      <c r="K32" s="28" t="str">
        <f t="shared" si="3"/>
        <v>35-60</v>
      </c>
      <c r="L32" s="25">
        <v>23137680</v>
      </c>
      <c r="M32" s="28">
        <f t="shared" si="1"/>
        <v>19.469833374023438</v>
      </c>
      <c r="N32" s="28" t="str">
        <f t="shared" si="4"/>
        <v>10-20 GB</v>
      </c>
      <c r="O32" s="25">
        <v>1</v>
      </c>
      <c r="P32" s="25"/>
      <c r="Q32" s="25">
        <v>1</v>
      </c>
      <c r="R32" s="25"/>
      <c r="S32" s="25">
        <v>1</v>
      </c>
    </row>
    <row r="33" spans="2:19" x14ac:dyDescent="0.3">
      <c r="B33" s="25" t="s">
        <v>1131</v>
      </c>
      <c r="C33" s="26">
        <v>35243</v>
      </c>
      <c r="D33" s="25" t="s">
        <v>21</v>
      </c>
      <c r="E33" s="25">
        <f>INDEX('Tariff fee'!$C$5:$C$9,MATCH('Step 1. Personal_data'!D33,'Tariff fee'!$B$5:$B$9,0))</f>
        <v>45</v>
      </c>
      <c r="F33" s="26">
        <v>43868</v>
      </c>
      <c r="G33" s="27">
        <f>IF(F33&gt;Introduction!$D$20, DATEDIF(F33, Introduction!$D$19, "D"), DATEDIF(Introduction!$D$20, Introduction!$D$19, "D"))</f>
        <v>120</v>
      </c>
      <c r="H33" s="25">
        <v>77655</v>
      </c>
      <c r="I33" s="28">
        <f t="shared" si="0"/>
        <v>323.5625</v>
      </c>
      <c r="J33" s="28">
        <f t="shared" si="2"/>
        <v>75.497916666666669</v>
      </c>
      <c r="K33" s="28" t="str">
        <f t="shared" si="3"/>
        <v>61-90</v>
      </c>
      <c r="L33" s="25">
        <v>130470125</v>
      </c>
      <c r="M33" s="28">
        <f t="shared" si="1"/>
        <v>31.106501817703251</v>
      </c>
      <c r="N33" s="28" t="str">
        <f t="shared" si="4"/>
        <v>31-40 GB</v>
      </c>
      <c r="O33" s="25"/>
      <c r="P33" s="25"/>
      <c r="Q33" s="25"/>
      <c r="R33" s="25"/>
      <c r="S33" s="25"/>
    </row>
    <row r="34" spans="2:19" x14ac:dyDescent="0.3">
      <c r="B34" s="25" t="s">
        <v>1129</v>
      </c>
      <c r="C34" s="26">
        <v>35245</v>
      </c>
      <c r="D34" s="25" t="s">
        <v>21</v>
      </c>
      <c r="E34" s="25">
        <f>INDEX('Tariff fee'!$C$5:$C$9,MATCH('Step 1. Personal_data'!D34,'Tariff fee'!$B$5:$B$9,0))</f>
        <v>45</v>
      </c>
      <c r="F34" s="26">
        <v>43245</v>
      </c>
      <c r="G34" s="27">
        <f>IF(F34&gt;Introduction!$D$20, DATEDIF(F34, Introduction!$D$19, "D"), DATEDIF(Introduction!$D$20, Introduction!$D$19, "D"))</f>
        <v>120</v>
      </c>
      <c r="H34" s="25">
        <v>19225</v>
      </c>
      <c r="I34" s="28">
        <f t="shared" si="0"/>
        <v>80.104166666666671</v>
      </c>
      <c r="J34" s="28">
        <f t="shared" si="2"/>
        <v>18.690972222222221</v>
      </c>
      <c r="K34" s="28" t="str">
        <f t="shared" si="3"/>
        <v>&lt;35</v>
      </c>
      <c r="L34" s="25">
        <v>115311025</v>
      </c>
      <c r="M34" s="28">
        <f t="shared" si="1"/>
        <v>27.492290735244751</v>
      </c>
      <c r="N34" s="28" t="str">
        <f t="shared" si="4"/>
        <v>21-30 GB</v>
      </c>
      <c r="O34" s="25"/>
      <c r="P34" s="25"/>
      <c r="Q34" s="25"/>
      <c r="R34" s="25"/>
      <c r="S34" s="25"/>
    </row>
    <row r="35" spans="2:19" x14ac:dyDescent="0.3">
      <c r="B35" s="25" t="s">
        <v>1130</v>
      </c>
      <c r="C35" s="26">
        <v>35245</v>
      </c>
      <c r="D35" s="25" t="s">
        <v>18</v>
      </c>
      <c r="E35" s="25">
        <f>INDEX('Tariff fee'!$C$5:$C$9,MATCH('Step 1. Personal_data'!D35,'Tariff fee'!$B$5:$B$9,0))</f>
        <v>25</v>
      </c>
      <c r="F35" s="26">
        <v>43142</v>
      </c>
      <c r="G35" s="27">
        <f>IF(F35&gt;Introduction!$D$20, DATEDIF(F35, Introduction!$D$19, "D"), DATEDIF(Introduction!$D$20, Introduction!$D$19, "D"))</f>
        <v>120</v>
      </c>
      <c r="H35" s="25">
        <v>1650</v>
      </c>
      <c r="I35" s="28">
        <f t="shared" si="0"/>
        <v>6.875</v>
      </c>
      <c r="J35" s="28">
        <f t="shared" si="2"/>
        <v>1.6041666666666665</v>
      </c>
      <c r="K35" s="28" t="str">
        <f t="shared" si="3"/>
        <v>&lt;35</v>
      </c>
      <c r="L35" s="25">
        <v>23174550</v>
      </c>
      <c r="M35" s="28">
        <f t="shared" si="1"/>
        <v>5.5252432823181152</v>
      </c>
      <c r="N35" s="28" t="str">
        <f t="shared" si="4"/>
        <v>&lt;10 GB</v>
      </c>
      <c r="O35" s="25">
        <v>1</v>
      </c>
      <c r="P35" s="25">
        <v>1</v>
      </c>
      <c r="Q35" s="25">
        <v>1</v>
      </c>
      <c r="R35" s="25"/>
      <c r="S35" s="25"/>
    </row>
    <row r="36" spans="2:19" x14ac:dyDescent="0.3">
      <c r="B36" s="25" t="s">
        <v>1127</v>
      </c>
      <c r="C36" s="26">
        <v>35248</v>
      </c>
      <c r="D36" s="25" t="s">
        <v>21</v>
      </c>
      <c r="E36" s="25">
        <f>INDEX('Tariff fee'!$C$5:$C$9,MATCH('Step 1. Personal_data'!D36,'Tariff fee'!$B$5:$B$9,0))</f>
        <v>45</v>
      </c>
      <c r="F36" s="26">
        <v>43266</v>
      </c>
      <c r="G36" s="27">
        <f>IF(F36&gt;Introduction!$D$20, DATEDIF(F36, Introduction!$D$19, "D"), DATEDIF(Introduction!$D$20, Introduction!$D$19, "D"))</f>
        <v>120</v>
      </c>
      <c r="H36" s="25">
        <v>100820</v>
      </c>
      <c r="I36" s="28">
        <f t="shared" si="0"/>
        <v>420.08333333333331</v>
      </c>
      <c r="J36" s="28">
        <f t="shared" si="2"/>
        <v>98.019444444444431</v>
      </c>
      <c r="K36" s="28" t="str">
        <f t="shared" si="3"/>
        <v>91-120</v>
      </c>
      <c r="L36" s="25">
        <v>105491350</v>
      </c>
      <c r="M36" s="28">
        <f t="shared" si="1"/>
        <v>25.151097774505615</v>
      </c>
      <c r="N36" s="28" t="str">
        <f t="shared" si="4"/>
        <v>21-30 GB</v>
      </c>
      <c r="O36" s="25"/>
      <c r="P36" s="25"/>
      <c r="Q36" s="25"/>
      <c r="R36" s="25"/>
      <c r="S36" s="25"/>
    </row>
    <row r="37" spans="2:19" x14ac:dyDescent="0.3">
      <c r="B37" s="25" t="s">
        <v>1128</v>
      </c>
      <c r="C37" s="26">
        <v>35248</v>
      </c>
      <c r="D37" s="25" t="s">
        <v>11</v>
      </c>
      <c r="E37" s="25">
        <f>INDEX('Tariff fee'!$C$5:$C$9,MATCH('Step 1. Personal_data'!D37,'Tariff fee'!$B$5:$B$9,0))</f>
        <v>35</v>
      </c>
      <c r="F37" s="26">
        <v>43231</v>
      </c>
      <c r="G37" s="27">
        <f>IF(F37&gt;Introduction!$D$20, DATEDIF(F37, Introduction!$D$19, "D"), DATEDIF(Introduction!$D$20, Introduction!$D$19, "D"))</f>
        <v>120</v>
      </c>
      <c r="H37" s="25">
        <v>3560</v>
      </c>
      <c r="I37" s="28">
        <f t="shared" si="0"/>
        <v>14.833333333333334</v>
      </c>
      <c r="J37" s="28">
        <f t="shared" si="2"/>
        <v>3.4611111111111112</v>
      </c>
      <c r="K37" s="28" t="str">
        <f t="shared" si="3"/>
        <v>&lt;35</v>
      </c>
      <c r="L37" s="25">
        <v>149446025</v>
      </c>
      <c r="M37" s="28">
        <f t="shared" si="1"/>
        <v>35.630708932876587</v>
      </c>
      <c r="N37" s="28" t="str">
        <f t="shared" si="4"/>
        <v>31-40 GB</v>
      </c>
      <c r="O37" s="25"/>
      <c r="P37" s="25"/>
      <c r="Q37" s="25"/>
      <c r="R37" s="25"/>
      <c r="S37" s="25"/>
    </row>
    <row r="38" spans="2:19" x14ac:dyDescent="0.3">
      <c r="B38" s="25" t="s">
        <v>1125</v>
      </c>
      <c r="C38" s="26">
        <v>35249</v>
      </c>
      <c r="D38" s="25" t="s">
        <v>21</v>
      </c>
      <c r="E38" s="25">
        <f>INDEX('Tariff fee'!$C$5:$C$9,MATCH('Step 1. Personal_data'!D38,'Tariff fee'!$B$5:$B$9,0))</f>
        <v>45</v>
      </c>
      <c r="F38" s="26">
        <v>43800</v>
      </c>
      <c r="G38" s="27">
        <f>IF(F38&gt;Introduction!$D$20, DATEDIF(F38, Introduction!$D$19, "D"), DATEDIF(Introduction!$D$20, Introduction!$D$19, "D"))</f>
        <v>120</v>
      </c>
      <c r="H38" s="25">
        <v>6910</v>
      </c>
      <c r="I38" s="28">
        <f t="shared" si="0"/>
        <v>28.791666666666668</v>
      </c>
      <c r="J38" s="28">
        <f t="shared" si="2"/>
        <v>6.7180555555555559</v>
      </c>
      <c r="K38" s="28" t="str">
        <f t="shared" si="3"/>
        <v>&lt;35</v>
      </c>
      <c r="L38" s="25">
        <v>94640175</v>
      </c>
      <c r="M38" s="28">
        <f t="shared" si="1"/>
        <v>22.563976049423218</v>
      </c>
      <c r="N38" s="28" t="str">
        <f t="shared" si="4"/>
        <v>21-30 GB</v>
      </c>
      <c r="O38" s="25"/>
      <c r="P38" s="25"/>
      <c r="Q38" s="25">
        <v>1</v>
      </c>
      <c r="R38" s="25"/>
      <c r="S38" s="25"/>
    </row>
    <row r="39" spans="2:19" x14ac:dyDescent="0.3">
      <c r="B39" s="25" t="s">
        <v>1126</v>
      </c>
      <c r="C39" s="26">
        <v>35249</v>
      </c>
      <c r="D39" s="25" t="s">
        <v>18</v>
      </c>
      <c r="E39" s="25">
        <f>INDEX('Tariff fee'!$C$5:$C$9,MATCH('Step 1. Personal_data'!D39,'Tariff fee'!$B$5:$B$9,0))</f>
        <v>25</v>
      </c>
      <c r="F39" s="26">
        <v>43454</v>
      </c>
      <c r="G39" s="27">
        <f>IF(F39&gt;Introduction!$D$20, DATEDIF(F39, Introduction!$D$19, "D"), DATEDIF(Introduction!$D$20, Introduction!$D$19, "D"))</f>
        <v>120</v>
      </c>
      <c r="H39" s="25">
        <v>52745</v>
      </c>
      <c r="I39" s="28">
        <f t="shared" si="0"/>
        <v>219.77083333333334</v>
      </c>
      <c r="J39" s="28">
        <f t="shared" si="2"/>
        <v>51.279861111111117</v>
      </c>
      <c r="K39" s="28" t="str">
        <f t="shared" si="3"/>
        <v>35-60</v>
      </c>
      <c r="L39" s="25">
        <v>24409325</v>
      </c>
      <c r="M39" s="28">
        <f t="shared" si="1"/>
        <v>5.8196365833282471</v>
      </c>
      <c r="N39" s="28" t="str">
        <f t="shared" si="4"/>
        <v>&lt;10 GB</v>
      </c>
      <c r="O39" s="25"/>
      <c r="P39" s="25"/>
      <c r="Q39" s="25"/>
      <c r="R39" s="25"/>
      <c r="S39" s="25"/>
    </row>
    <row r="40" spans="2:19" x14ac:dyDescent="0.3">
      <c r="B40" s="25" t="s">
        <v>1124</v>
      </c>
      <c r="C40" s="26">
        <v>35250</v>
      </c>
      <c r="D40" s="25" t="s">
        <v>18</v>
      </c>
      <c r="E40" s="25">
        <f>INDEX('Tariff fee'!$C$5:$C$9,MATCH('Step 1. Personal_data'!D40,'Tariff fee'!$B$5:$B$9,0))</f>
        <v>25</v>
      </c>
      <c r="F40" s="26">
        <v>43444</v>
      </c>
      <c r="G40" s="27">
        <f>IF(F40&gt;Introduction!$D$20, DATEDIF(F40, Introduction!$D$19, "D"), DATEDIF(Introduction!$D$20, Introduction!$D$19, "D"))</f>
        <v>120</v>
      </c>
      <c r="H40" s="25">
        <v>57600</v>
      </c>
      <c r="I40" s="28">
        <f t="shared" si="0"/>
        <v>240</v>
      </c>
      <c r="J40" s="28">
        <f t="shared" si="2"/>
        <v>56</v>
      </c>
      <c r="K40" s="28" t="str">
        <f t="shared" si="3"/>
        <v>35-60</v>
      </c>
      <c r="L40" s="25">
        <v>5756075</v>
      </c>
      <c r="M40" s="28">
        <f t="shared" si="1"/>
        <v>1.3723552227020264</v>
      </c>
      <c r="N40" s="28" t="str">
        <f t="shared" si="4"/>
        <v>&lt;10 GB</v>
      </c>
      <c r="O40" s="25"/>
      <c r="P40" s="25"/>
      <c r="Q40" s="25">
        <v>1</v>
      </c>
      <c r="R40" s="25"/>
      <c r="S40" s="25"/>
    </row>
    <row r="41" spans="2:19" x14ac:dyDescent="0.3">
      <c r="B41" s="25" t="s">
        <v>1123</v>
      </c>
      <c r="C41" s="26">
        <v>35252</v>
      </c>
      <c r="D41" s="25" t="s">
        <v>12</v>
      </c>
      <c r="E41" s="25">
        <f>INDEX('Tariff fee'!$C$5:$C$9,MATCH('Step 1. Personal_data'!D41,'Tariff fee'!$B$5:$B$9,0))</f>
        <v>70</v>
      </c>
      <c r="F41" s="26">
        <v>44598</v>
      </c>
      <c r="G41" s="27">
        <f>IF(F41&gt;Introduction!$D$20, DATEDIF(F41, Introduction!$D$19, "D"), DATEDIF(Introduction!$D$20, Introduction!$D$19, "D"))</f>
        <v>84</v>
      </c>
      <c r="H41" s="25">
        <v>145415</v>
      </c>
      <c r="I41" s="28">
        <f t="shared" si="0"/>
        <v>865.56547619047626</v>
      </c>
      <c r="J41" s="28">
        <f t="shared" si="2"/>
        <v>201.9652777777778</v>
      </c>
      <c r="K41" s="28" t="str">
        <f t="shared" si="3"/>
        <v>120+</v>
      </c>
      <c r="L41" s="25">
        <v>150898825</v>
      </c>
      <c r="M41" s="28">
        <f t="shared" si="1"/>
        <v>51.395833492279053</v>
      </c>
      <c r="N41" s="28" t="str">
        <f t="shared" si="4"/>
        <v>40+ GB</v>
      </c>
      <c r="O41" s="25"/>
      <c r="P41" s="25"/>
      <c r="Q41" s="25"/>
      <c r="R41" s="25"/>
      <c r="S41" s="25">
        <v>1</v>
      </c>
    </row>
    <row r="42" spans="2:19" x14ac:dyDescent="0.3">
      <c r="B42" s="25" t="s">
        <v>1122</v>
      </c>
      <c r="C42" s="26">
        <v>35254</v>
      </c>
      <c r="D42" s="25" t="s">
        <v>21</v>
      </c>
      <c r="E42" s="25">
        <f>INDEX('Tariff fee'!$C$5:$C$9,MATCH('Step 1. Personal_data'!D42,'Tariff fee'!$B$5:$B$9,0))</f>
        <v>45</v>
      </c>
      <c r="F42" s="26">
        <v>43294</v>
      </c>
      <c r="G42" s="27">
        <f>IF(F42&gt;Introduction!$D$20, DATEDIF(F42, Introduction!$D$19, "D"), DATEDIF(Introduction!$D$20, Introduction!$D$19, "D"))</f>
        <v>120</v>
      </c>
      <c r="H42" s="25">
        <v>49200</v>
      </c>
      <c r="I42" s="28">
        <f t="shared" si="0"/>
        <v>205</v>
      </c>
      <c r="J42" s="28">
        <f t="shared" si="2"/>
        <v>47.833333333333329</v>
      </c>
      <c r="K42" s="28" t="str">
        <f t="shared" si="3"/>
        <v>35-60</v>
      </c>
      <c r="L42" s="25">
        <v>145986450</v>
      </c>
      <c r="M42" s="28">
        <f t="shared" si="1"/>
        <v>34.805881977081299</v>
      </c>
      <c r="N42" s="28" t="str">
        <f t="shared" si="4"/>
        <v>31-40 GB</v>
      </c>
      <c r="O42" s="25"/>
      <c r="P42" s="25"/>
      <c r="Q42" s="25"/>
      <c r="R42" s="25">
        <v>1</v>
      </c>
      <c r="S42" s="25"/>
    </row>
    <row r="43" spans="2:19" x14ac:dyDescent="0.3">
      <c r="B43" s="25" t="s">
        <v>1121</v>
      </c>
      <c r="C43" s="26">
        <v>35255</v>
      </c>
      <c r="D43" s="25" t="s">
        <v>13</v>
      </c>
      <c r="E43" s="25">
        <f>INDEX('Tariff fee'!$C$5:$C$9,MATCH('Step 1. Personal_data'!D43,'Tariff fee'!$B$5:$B$9,0))</f>
        <v>55</v>
      </c>
      <c r="F43" s="26">
        <v>44558</v>
      </c>
      <c r="G43" s="27">
        <f>IF(F43&gt;Introduction!$D$20, DATEDIF(F43, Introduction!$D$19, "D"), DATEDIF(Introduction!$D$20, Introduction!$D$19, "D"))</f>
        <v>120</v>
      </c>
      <c r="H43" s="25">
        <v>82780</v>
      </c>
      <c r="I43" s="28">
        <f t="shared" si="0"/>
        <v>344.91666666666669</v>
      </c>
      <c r="J43" s="28">
        <f t="shared" si="2"/>
        <v>80.480555555555569</v>
      </c>
      <c r="K43" s="28" t="str">
        <f t="shared" si="3"/>
        <v>61-90</v>
      </c>
      <c r="L43" s="25">
        <v>185766750</v>
      </c>
      <c r="M43" s="28">
        <f t="shared" si="1"/>
        <v>44.290244579315186</v>
      </c>
      <c r="N43" s="28" t="str">
        <f t="shared" si="4"/>
        <v>40+ GB</v>
      </c>
      <c r="O43" s="25"/>
      <c r="P43" s="25"/>
      <c r="Q43" s="25"/>
      <c r="R43" s="25"/>
      <c r="S43" s="25"/>
    </row>
    <row r="44" spans="2:19" x14ac:dyDescent="0.3">
      <c r="B44" s="25" t="s">
        <v>1118</v>
      </c>
      <c r="C44" s="26">
        <v>35265</v>
      </c>
      <c r="D44" s="25" t="s">
        <v>12</v>
      </c>
      <c r="E44" s="25">
        <f>INDEX('Tariff fee'!$C$5:$C$9,MATCH('Step 1. Personal_data'!D44,'Tariff fee'!$B$5:$B$9,0))</f>
        <v>70</v>
      </c>
      <c r="F44" s="26">
        <v>44350</v>
      </c>
      <c r="G44" s="27">
        <f>IF(F44&gt;Introduction!$D$20, DATEDIF(F44, Introduction!$D$19, "D"), DATEDIF(Introduction!$D$20, Introduction!$D$19, "D"))</f>
        <v>120</v>
      </c>
      <c r="H44" s="25">
        <v>163970</v>
      </c>
      <c r="I44" s="28">
        <f t="shared" si="0"/>
        <v>683.20833333333337</v>
      </c>
      <c r="J44" s="28">
        <f t="shared" si="2"/>
        <v>159.41527777777779</v>
      </c>
      <c r="K44" s="28" t="str">
        <f t="shared" si="3"/>
        <v>120+</v>
      </c>
      <c r="L44" s="25">
        <v>238098625</v>
      </c>
      <c r="M44" s="28">
        <f t="shared" si="1"/>
        <v>56.767135858535767</v>
      </c>
      <c r="N44" s="28" t="str">
        <f t="shared" si="4"/>
        <v>40+ GB</v>
      </c>
      <c r="O44" s="25"/>
      <c r="P44" s="25"/>
      <c r="Q44" s="25"/>
      <c r="R44" s="25"/>
      <c r="S44" s="25"/>
    </row>
    <row r="45" spans="2:19" x14ac:dyDescent="0.3">
      <c r="B45" s="25" t="s">
        <v>1119</v>
      </c>
      <c r="C45" s="26">
        <v>35265</v>
      </c>
      <c r="D45" s="25" t="s">
        <v>13</v>
      </c>
      <c r="E45" s="25">
        <f>INDEX('Tariff fee'!$C$5:$C$9,MATCH('Step 1. Personal_data'!D45,'Tariff fee'!$B$5:$B$9,0))</f>
        <v>55</v>
      </c>
      <c r="F45" s="26">
        <v>43502</v>
      </c>
      <c r="G45" s="27">
        <f>IF(F45&gt;Introduction!$D$20, DATEDIF(F45, Introduction!$D$19, "D"), DATEDIF(Introduction!$D$20, Introduction!$D$19, "D"))</f>
        <v>120</v>
      </c>
      <c r="H45" s="25">
        <v>134900</v>
      </c>
      <c r="I45" s="28">
        <f t="shared" si="0"/>
        <v>562.08333333333337</v>
      </c>
      <c r="J45" s="28">
        <f t="shared" si="2"/>
        <v>131.15277777777777</v>
      </c>
      <c r="K45" s="28" t="str">
        <f t="shared" si="3"/>
        <v>120+</v>
      </c>
      <c r="L45" s="25">
        <v>139740100</v>
      </c>
      <c r="M45" s="28">
        <f t="shared" si="1"/>
        <v>33.316636085510254</v>
      </c>
      <c r="N45" s="28" t="str">
        <f t="shared" si="4"/>
        <v>31-40 GB</v>
      </c>
      <c r="O45" s="25"/>
      <c r="P45" s="25"/>
      <c r="Q45" s="25"/>
      <c r="R45" s="25"/>
      <c r="S45" s="25"/>
    </row>
    <row r="46" spans="2:19" x14ac:dyDescent="0.3">
      <c r="B46" s="25" t="s">
        <v>1120</v>
      </c>
      <c r="C46" s="26">
        <v>35265</v>
      </c>
      <c r="D46" s="25" t="s">
        <v>21</v>
      </c>
      <c r="E46" s="25">
        <f>INDEX('Tariff fee'!$C$5:$C$9,MATCH('Step 1. Personal_data'!D46,'Tariff fee'!$B$5:$B$9,0))</f>
        <v>45</v>
      </c>
      <c r="F46" s="26">
        <v>43239</v>
      </c>
      <c r="G46" s="27">
        <f>IF(F46&gt;Introduction!$D$20, DATEDIF(F46, Introduction!$D$19, "D"), DATEDIF(Introduction!$D$20, Introduction!$D$19, "D"))</f>
        <v>120</v>
      </c>
      <c r="H46" s="25">
        <v>100125</v>
      </c>
      <c r="I46" s="28">
        <f t="shared" si="0"/>
        <v>417.1875</v>
      </c>
      <c r="J46" s="28">
        <f t="shared" si="2"/>
        <v>97.34375</v>
      </c>
      <c r="K46" s="28" t="str">
        <f t="shared" si="3"/>
        <v>91-120</v>
      </c>
      <c r="L46" s="25">
        <v>10889150</v>
      </c>
      <c r="M46" s="28">
        <f t="shared" si="1"/>
        <v>2.5961756706237793</v>
      </c>
      <c r="N46" s="28" t="str">
        <f t="shared" si="4"/>
        <v>&lt;10 GB</v>
      </c>
      <c r="O46" s="25"/>
      <c r="P46" s="25"/>
      <c r="Q46" s="25"/>
      <c r="R46" s="25"/>
      <c r="S46" s="25"/>
    </row>
    <row r="47" spans="2:19" x14ac:dyDescent="0.3">
      <c r="B47" s="25" t="s">
        <v>1115</v>
      </c>
      <c r="C47" s="26">
        <v>35269</v>
      </c>
      <c r="D47" s="25" t="s">
        <v>13</v>
      </c>
      <c r="E47" s="25">
        <f>INDEX('Tariff fee'!$C$5:$C$9,MATCH('Step 1. Personal_data'!D47,'Tariff fee'!$B$5:$B$9,0))</f>
        <v>55</v>
      </c>
      <c r="F47" s="26">
        <v>44030</v>
      </c>
      <c r="G47" s="27">
        <f>IF(F47&gt;Introduction!$D$20, DATEDIF(F47, Introduction!$D$19, "D"), DATEDIF(Introduction!$D$20, Introduction!$D$19, "D"))</f>
        <v>120</v>
      </c>
      <c r="H47" s="25">
        <v>77650</v>
      </c>
      <c r="I47" s="28">
        <f t="shared" si="0"/>
        <v>323.54166666666669</v>
      </c>
      <c r="J47" s="28">
        <f t="shared" si="2"/>
        <v>75.493055555555557</v>
      </c>
      <c r="K47" s="28" t="str">
        <f t="shared" si="3"/>
        <v>61-90</v>
      </c>
      <c r="L47" s="25">
        <v>139775900</v>
      </c>
      <c r="M47" s="28">
        <f t="shared" si="1"/>
        <v>33.32517147064209</v>
      </c>
      <c r="N47" s="28" t="str">
        <f t="shared" si="4"/>
        <v>31-40 GB</v>
      </c>
      <c r="O47" s="25"/>
      <c r="P47" s="25"/>
      <c r="Q47" s="25"/>
      <c r="R47" s="25"/>
      <c r="S47" s="25">
        <v>1</v>
      </c>
    </row>
    <row r="48" spans="2:19" x14ac:dyDescent="0.3">
      <c r="B48" s="25" t="s">
        <v>1116</v>
      </c>
      <c r="C48" s="26">
        <v>35269</v>
      </c>
      <c r="D48" s="25" t="s">
        <v>21</v>
      </c>
      <c r="E48" s="25">
        <f>INDEX('Tariff fee'!$C$5:$C$9,MATCH('Step 1. Personal_data'!D48,'Tariff fee'!$B$5:$B$9,0))</f>
        <v>45</v>
      </c>
      <c r="F48" s="26">
        <v>43937</v>
      </c>
      <c r="G48" s="27">
        <f>IF(F48&gt;Introduction!$D$20, DATEDIF(F48, Introduction!$D$19, "D"), DATEDIF(Introduction!$D$20, Introduction!$D$19, "D"))</f>
        <v>120</v>
      </c>
      <c r="H48" s="25">
        <v>87170</v>
      </c>
      <c r="I48" s="28">
        <f t="shared" si="0"/>
        <v>363.20833333333331</v>
      </c>
      <c r="J48" s="28">
        <f t="shared" si="2"/>
        <v>84.748611111111103</v>
      </c>
      <c r="K48" s="28" t="str">
        <f t="shared" si="3"/>
        <v>61-90</v>
      </c>
      <c r="L48" s="25">
        <v>141181400</v>
      </c>
      <c r="M48" s="28">
        <f t="shared" si="1"/>
        <v>33.660268783569336</v>
      </c>
      <c r="N48" s="28" t="str">
        <f t="shared" si="4"/>
        <v>31-40 GB</v>
      </c>
      <c r="O48" s="25"/>
      <c r="P48" s="25"/>
      <c r="Q48" s="25"/>
      <c r="R48" s="25"/>
      <c r="S48" s="25">
        <v>1</v>
      </c>
    </row>
    <row r="49" spans="2:19" x14ac:dyDescent="0.3">
      <c r="B49" s="25" t="s">
        <v>1117</v>
      </c>
      <c r="C49" s="26">
        <v>35269</v>
      </c>
      <c r="D49" s="25" t="s">
        <v>18</v>
      </c>
      <c r="E49" s="25">
        <f>INDEX('Tariff fee'!$C$5:$C$9,MATCH('Step 1. Personal_data'!D49,'Tariff fee'!$B$5:$B$9,0))</f>
        <v>25</v>
      </c>
      <c r="F49" s="26">
        <v>44410</v>
      </c>
      <c r="G49" s="27">
        <f>IF(F49&gt;Introduction!$D$20, DATEDIF(F49, Introduction!$D$19, "D"), DATEDIF(Introduction!$D$20, Introduction!$D$19, "D"))</f>
        <v>120</v>
      </c>
      <c r="H49" s="25">
        <v>17705</v>
      </c>
      <c r="I49" s="28">
        <f t="shared" si="0"/>
        <v>73.770833333333329</v>
      </c>
      <c r="J49" s="28">
        <f t="shared" si="2"/>
        <v>17.213194444444444</v>
      </c>
      <c r="K49" s="28" t="str">
        <f t="shared" si="3"/>
        <v>&lt;35</v>
      </c>
      <c r="L49" s="25">
        <v>7856625</v>
      </c>
      <c r="M49" s="28">
        <f t="shared" si="1"/>
        <v>1.8731653690338135</v>
      </c>
      <c r="N49" s="28" t="str">
        <f t="shared" si="4"/>
        <v>&lt;10 GB</v>
      </c>
      <c r="O49" s="25">
        <v>1</v>
      </c>
      <c r="P49" s="25"/>
      <c r="Q49" s="25"/>
      <c r="R49" s="25"/>
      <c r="S49" s="25"/>
    </row>
    <row r="50" spans="2:19" x14ac:dyDescent="0.3">
      <c r="B50" s="25" t="s">
        <v>1113</v>
      </c>
      <c r="C50" s="26">
        <v>35275</v>
      </c>
      <c r="D50" s="25" t="s">
        <v>13</v>
      </c>
      <c r="E50" s="25">
        <f>INDEX('Tariff fee'!$C$5:$C$9,MATCH('Step 1. Personal_data'!D50,'Tariff fee'!$B$5:$B$9,0))</f>
        <v>55</v>
      </c>
      <c r="F50" s="26">
        <v>44674</v>
      </c>
      <c r="G50" s="27">
        <f>IF(F50&gt;Introduction!$D$20, DATEDIF(F50, Introduction!$D$19, "D"), DATEDIF(Introduction!$D$20, Introduction!$D$19, "D"))</f>
        <v>8</v>
      </c>
      <c r="H50" s="25">
        <v>2832</v>
      </c>
      <c r="I50" s="28">
        <f t="shared" si="0"/>
        <v>177</v>
      </c>
      <c r="J50" s="28">
        <f t="shared" si="2"/>
        <v>41.300000000000004</v>
      </c>
      <c r="K50" s="28" t="str">
        <f t="shared" si="3"/>
        <v>35-60</v>
      </c>
      <c r="L50" s="25">
        <v>8826887</v>
      </c>
      <c r="M50" s="28">
        <f t="shared" si="1"/>
        <v>31.567407846450806</v>
      </c>
      <c r="N50" s="28" t="str">
        <f t="shared" si="4"/>
        <v>31-40 GB</v>
      </c>
      <c r="O50" s="25"/>
      <c r="P50" s="25"/>
      <c r="Q50" s="25"/>
      <c r="R50" s="25"/>
      <c r="S50" s="25"/>
    </row>
    <row r="51" spans="2:19" x14ac:dyDescent="0.3">
      <c r="B51" s="25" t="s">
        <v>1114</v>
      </c>
      <c r="C51" s="26">
        <v>35275</v>
      </c>
      <c r="D51" s="25" t="s">
        <v>21</v>
      </c>
      <c r="E51" s="25">
        <f>INDEX('Tariff fee'!$C$5:$C$9,MATCH('Step 1. Personal_data'!D51,'Tariff fee'!$B$5:$B$9,0))</f>
        <v>45</v>
      </c>
      <c r="F51" s="26">
        <v>43112</v>
      </c>
      <c r="G51" s="27">
        <f>IF(F51&gt;Introduction!$D$20, DATEDIF(F51, Introduction!$D$19, "D"), DATEDIF(Introduction!$D$20, Introduction!$D$19, "D"))</f>
        <v>120</v>
      </c>
      <c r="H51" s="25">
        <v>22365</v>
      </c>
      <c r="I51" s="28">
        <f t="shared" si="0"/>
        <v>93.1875</v>
      </c>
      <c r="J51" s="28">
        <f t="shared" si="2"/>
        <v>21.743750000000002</v>
      </c>
      <c r="K51" s="28" t="str">
        <f t="shared" si="3"/>
        <v>&lt;35</v>
      </c>
      <c r="L51" s="25">
        <v>141739750</v>
      </c>
      <c r="M51" s="28">
        <f t="shared" si="1"/>
        <v>33.793389797210693</v>
      </c>
      <c r="N51" s="28" t="str">
        <f t="shared" si="4"/>
        <v>31-40 GB</v>
      </c>
      <c r="O51" s="25"/>
      <c r="P51" s="25">
        <v>1</v>
      </c>
      <c r="Q51" s="25">
        <v>1</v>
      </c>
      <c r="R51" s="25"/>
      <c r="S51" s="25"/>
    </row>
    <row r="52" spans="2:19" x14ac:dyDescent="0.3">
      <c r="B52" s="25" t="s">
        <v>1112</v>
      </c>
      <c r="C52" s="26">
        <v>35277</v>
      </c>
      <c r="D52" s="25" t="s">
        <v>11</v>
      </c>
      <c r="E52" s="25">
        <f>INDEX('Tariff fee'!$C$5:$C$9,MATCH('Step 1. Personal_data'!D52,'Tariff fee'!$B$5:$B$9,0))</f>
        <v>35</v>
      </c>
      <c r="F52" s="26">
        <v>43744</v>
      </c>
      <c r="G52" s="27">
        <f>IF(F52&gt;Introduction!$D$20, DATEDIF(F52, Introduction!$D$19, "D"), DATEDIF(Introduction!$D$20, Introduction!$D$19, "D"))</f>
        <v>120</v>
      </c>
      <c r="H52" s="25">
        <v>13105</v>
      </c>
      <c r="I52" s="28">
        <f t="shared" si="0"/>
        <v>54.604166666666664</v>
      </c>
      <c r="J52" s="28">
        <f t="shared" si="2"/>
        <v>12.740972222222222</v>
      </c>
      <c r="K52" s="28" t="str">
        <f t="shared" si="3"/>
        <v>&lt;35</v>
      </c>
      <c r="L52" s="25">
        <v>160423600</v>
      </c>
      <c r="M52" s="28">
        <f t="shared" si="1"/>
        <v>38.247966766357422</v>
      </c>
      <c r="N52" s="28" t="str">
        <f t="shared" si="4"/>
        <v>31-40 GB</v>
      </c>
      <c r="O52" s="25"/>
      <c r="P52" s="25"/>
      <c r="Q52" s="25"/>
      <c r="R52" s="25"/>
      <c r="S52" s="25"/>
    </row>
    <row r="53" spans="2:19" x14ac:dyDescent="0.3">
      <c r="B53" s="25" t="s">
        <v>1110</v>
      </c>
      <c r="C53" s="26">
        <v>35279</v>
      </c>
      <c r="D53" s="25" t="s">
        <v>21</v>
      </c>
      <c r="E53" s="25">
        <f>INDEX('Tariff fee'!$C$5:$C$9,MATCH('Step 1. Personal_data'!D53,'Tariff fee'!$B$5:$B$9,0))</f>
        <v>45</v>
      </c>
      <c r="F53" s="26">
        <v>43175</v>
      </c>
      <c r="G53" s="27">
        <f>IF(F53&gt;Introduction!$D$20, DATEDIF(F53, Introduction!$D$19, "D"), DATEDIF(Introduction!$D$20, Introduction!$D$19, "D"))</f>
        <v>120</v>
      </c>
      <c r="H53" s="25">
        <v>63920</v>
      </c>
      <c r="I53" s="28">
        <f t="shared" si="0"/>
        <v>266.33333333333331</v>
      </c>
      <c r="J53" s="28">
        <f t="shared" si="2"/>
        <v>62.144444444444431</v>
      </c>
      <c r="K53" s="28" t="str">
        <f t="shared" si="3"/>
        <v>61-90</v>
      </c>
      <c r="L53" s="25">
        <v>103338850</v>
      </c>
      <c r="M53" s="28">
        <f t="shared" si="1"/>
        <v>24.637901782989502</v>
      </c>
      <c r="N53" s="28" t="str">
        <f t="shared" si="4"/>
        <v>21-30 GB</v>
      </c>
      <c r="O53" s="25"/>
      <c r="P53" s="25"/>
      <c r="Q53" s="25"/>
      <c r="R53" s="25"/>
      <c r="S53" s="25"/>
    </row>
    <row r="54" spans="2:19" x14ac:dyDescent="0.3">
      <c r="B54" s="25" t="s">
        <v>1111</v>
      </c>
      <c r="C54" s="26">
        <v>35279</v>
      </c>
      <c r="D54" s="25" t="s">
        <v>11</v>
      </c>
      <c r="E54" s="25">
        <f>INDEX('Tariff fee'!$C$5:$C$9,MATCH('Step 1. Personal_data'!D54,'Tariff fee'!$B$5:$B$9,0))</f>
        <v>35</v>
      </c>
      <c r="F54" s="26">
        <v>43508</v>
      </c>
      <c r="G54" s="27">
        <f>IF(F54&gt;Introduction!$D$20, DATEDIF(F54, Introduction!$D$19, "D"), DATEDIF(Introduction!$D$20, Introduction!$D$19, "D"))</f>
        <v>120</v>
      </c>
      <c r="H54" s="25">
        <v>28840</v>
      </c>
      <c r="I54" s="28">
        <f t="shared" si="0"/>
        <v>120.16666666666667</v>
      </c>
      <c r="J54" s="28">
        <f t="shared" si="2"/>
        <v>28.038888888888888</v>
      </c>
      <c r="K54" s="28" t="str">
        <f t="shared" si="3"/>
        <v>&lt;35</v>
      </c>
      <c r="L54" s="25">
        <v>185042675</v>
      </c>
      <c r="M54" s="28">
        <f t="shared" si="1"/>
        <v>44.117611646652222</v>
      </c>
      <c r="N54" s="28" t="str">
        <f t="shared" si="4"/>
        <v>40+ GB</v>
      </c>
      <c r="O54" s="25">
        <v>1</v>
      </c>
      <c r="P54" s="25"/>
      <c r="Q54" s="25">
        <v>1</v>
      </c>
      <c r="R54" s="25"/>
      <c r="S54" s="25">
        <v>1</v>
      </c>
    </row>
    <row r="55" spans="2:19" x14ac:dyDescent="0.3">
      <c r="B55" s="25" t="s">
        <v>1109</v>
      </c>
      <c r="C55" s="26">
        <v>35282</v>
      </c>
      <c r="D55" s="25" t="s">
        <v>21</v>
      </c>
      <c r="E55" s="25">
        <f>INDEX('Tariff fee'!$C$5:$C$9,MATCH('Step 1. Personal_data'!D55,'Tariff fee'!$B$5:$B$9,0))</f>
        <v>45</v>
      </c>
      <c r="F55" s="26">
        <v>43169</v>
      </c>
      <c r="G55" s="27">
        <f>IF(F55&gt;Introduction!$D$20, DATEDIF(F55, Introduction!$D$19, "D"), DATEDIF(Introduction!$D$20, Introduction!$D$19, "D"))</f>
        <v>120</v>
      </c>
      <c r="H55" s="25">
        <v>7055</v>
      </c>
      <c r="I55" s="28">
        <f t="shared" si="0"/>
        <v>29.395833333333332</v>
      </c>
      <c r="J55" s="28">
        <f t="shared" si="2"/>
        <v>6.8590277777777775</v>
      </c>
      <c r="K55" s="28" t="str">
        <f t="shared" si="3"/>
        <v>&lt;35</v>
      </c>
      <c r="L55" s="25">
        <v>34244275</v>
      </c>
      <c r="M55" s="28">
        <f t="shared" si="1"/>
        <v>8.1644713878631592</v>
      </c>
      <c r="N55" s="28" t="str">
        <f t="shared" si="4"/>
        <v>&lt;10 GB</v>
      </c>
      <c r="O55" s="25"/>
      <c r="P55" s="25"/>
      <c r="Q55" s="25"/>
      <c r="R55" s="25"/>
      <c r="S55" s="25"/>
    </row>
    <row r="56" spans="2:19" x14ac:dyDescent="0.3">
      <c r="B56" s="25" t="s">
        <v>1108</v>
      </c>
      <c r="C56" s="26">
        <v>35285</v>
      </c>
      <c r="D56" s="25" t="s">
        <v>21</v>
      </c>
      <c r="E56" s="25">
        <f>INDEX('Tariff fee'!$C$5:$C$9,MATCH('Step 1. Personal_data'!D56,'Tariff fee'!$B$5:$B$9,0))</f>
        <v>45</v>
      </c>
      <c r="F56" s="26">
        <v>44632</v>
      </c>
      <c r="G56" s="27">
        <f>IF(F56&gt;Introduction!$D$20, DATEDIF(F56, Introduction!$D$19, "D"), DATEDIF(Introduction!$D$20, Introduction!$D$19, "D"))</f>
        <v>50</v>
      </c>
      <c r="H56" s="25">
        <v>22822</v>
      </c>
      <c r="I56" s="28">
        <f t="shared" si="0"/>
        <v>228.22</v>
      </c>
      <c r="J56" s="28">
        <f t="shared" si="2"/>
        <v>53.251333333333335</v>
      </c>
      <c r="K56" s="28" t="str">
        <f t="shared" si="3"/>
        <v>35-60</v>
      </c>
      <c r="L56" s="25">
        <v>1622613</v>
      </c>
      <c r="M56" s="28">
        <f t="shared" si="1"/>
        <v>0.92846660614013665</v>
      </c>
      <c r="N56" s="28" t="str">
        <f t="shared" si="4"/>
        <v>&lt;10 GB</v>
      </c>
      <c r="O56" s="25"/>
      <c r="P56" s="25"/>
      <c r="Q56" s="25"/>
      <c r="R56" s="25"/>
      <c r="S56" s="25"/>
    </row>
    <row r="57" spans="2:19" x14ac:dyDescent="0.3">
      <c r="B57" s="25" t="s">
        <v>1105</v>
      </c>
      <c r="C57" s="26">
        <v>35286</v>
      </c>
      <c r="D57" s="25" t="s">
        <v>21</v>
      </c>
      <c r="E57" s="25">
        <f>INDEX('Tariff fee'!$C$5:$C$9,MATCH('Step 1. Personal_data'!D57,'Tariff fee'!$B$5:$B$9,0))</f>
        <v>45</v>
      </c>
      <c r="F57" s="26">
        <v>44439</v>
      </c>
      <c r="G57" s="27">
        <f>IF(F57&gt;Introduction!$D$20, DATEDIF(F57, Introduction!$D$19, "D"), DATEDIF(Introduction!$D$20, Introduction!$D$19, "D"))</f>
        <v>120</v>
      </c>
      <c r="H57" s="25">
        <v>93330</v>
      </c>
      <c r="I57" s="28">
        <f t="shared" si="0"/>
        <v>388.875</v>
      </c>
      <c r="J57" s="28">
        <f t="shared" si="2"/>
        <v>90.737499999999997</v>
      </c>
      <c r="K57" s="28" t="str">
        <f t="shared" si="3"/>
        <v>91-120</v>
      </c>
      <c r="L57" s="25">
        <v>16306675</v>
      </c>
      <c r="M57" s="28">
        <f t="shared" si="1"/>
        <v>3.8878142833709721</v>
      </c>
      <c r="N57" s="28" t="str">
        <f t="shared" si="4"/>
        <v>&lt;10 GB</v>
      </c>
      <c r="O57" s="25"/>
      <c r="P57" s="25"/>
      <c r="Q57" s="25"/>
      <c r="R57" s="25"/>
      <c r="S57" s="25"/>
    </row>
    <row r="58" spans="2:19" x14ac:dyDescent="0.3">
      <c r="B58" s="25" t="s">
        <v>1106</v>
      </c>
      <c r="C58" s="26">
        <v>35286</v>
      </c>
      <c r="D58" s="25" t="s">
        <v>11</v>
      </c>
      <c r="E58" s="25">
        <f>INDEX('Tariff fee'!$C$5:$C$9,MATCH('Step 1. Personal_data'!D58,'Tariff fee'!$B$5:$B$9,0))</f>
        <v>35</v>
      </c>
      <c r="F58" s="26">
        <v>43243</v>
      </c>
      <c r="G58" s="27">
        <f>IF(F58&gt;Introduction!$D$20, DATEDIF(F58, Introduction!$D$19, "D"), DATEDIF(Introduction!$D$20, Introduction!$D$19, "D"))</f>
        <v>120</v>
      </c>
      <c r="H58" s="25">
        <v>37440</v>
      </c>
      <c r="I58" s="28">
        <f t="shared" si="0"/>
        <v>156</v>
      </c>
      <c r="J58" s="28">
        <f t="shared" si="2"/>
        <v>36.4</v>
      </c>
      <c r="K58" s="28" t="str">
        <f t="shared" si="3"/>
        <v>35-60</v>
      </c>
      <c r="L58" s="25">
        <v>196188550</v>
      </c>
      <c r="M58" s="28">
        <f t="shared" si="1"/>
        <v>46.77499532699585</v>
      </c>
      <c r="N58" s="28" t="str">
        <f t="shared" si="4"/>
        <v>40+ GB</v>
      </c>
      <c r="O58" s="25">
        <v>1</v>
      </c>
      <c r="P58" s="25"/>
      <c r="Q58" s="25">
        <v>1</v>
      </c>
      <c r="R58" s="25"/>
      <c r="S58" s="25">
        <v>1</v>
      </c>
    </row>
    <row r="59" spans="2:19" x14ac:dyDescent="0.3">
      <c r="B59" s="25" t="s">
        <v>1107</v>
      </c>
      <c r="C59" s="26">
        <v>35286</v>
      </c>
      <c r="D59" s="25" t="s">
        <v>18</v>
      </c>
      <c r="E59" s="25">
        <f>INDEX('Tariff fee'!$C$5:$C$9,MATCH('Step 1. Personal_data'!D59,'Tariff fee'!$B$5:$B$9,0))</f>
        <v>25</v>
      </c>
      <c r="F59" s="26">
        <v>43723</v>
      </c>
      <c r="G59" s="27">
        <f>IF(F59&gt;Introduction!$D$20, DATEDIF(F59, Introduction!$D$19, "D"), DATEDIF(Introduction!$D$20, Introduction!$D$19, "D"))</f>
        <v>120</v>
      </c>
      <c r="H59" s="25">
        <v>51900</v>
      </c>
      <c r="I59" s="28">
        <f t="shared" si="0"/>
        <v>216.25</v>
      </c>
      <c r="J59" s="28">
        <f t="shared" si="2"/>
        <v>50.458333333333329</v>
      </c>
      <c r="K59" s="28" t="str">
        <f t="shared" si="3"/>
        <v>35-60</v>
      </c>
      <c r="L59" s="25">
        <v>8991175</v>
      </c>
      <c r="M59" s="28">
        <f t="shared" si="1"/>
        <v>2.1436631679534912</v>
      </c>
      <c r="N59" s="28" t="str">
        <f t="shared" si="4"/>
        <v>&lt;10 GB</v>
      </c>
      <c r="O59" s="25"/>
      <c r="P59" s="25"/>
      <c r="Q59" s="25"/>
      <c r="R59" s="25"/>
      <c r="S59" s="25"/>
    </row>
    <row r="60" spans="2:19" x14ac:dyDescent="0.3">
      <c r="B60" s="25" t="s">
        <v>1104</v>
      </c>
      <c r="C60" s="26">
        <v>35290</v>
      </c>
      <c r="D60" s="25" t="s">
        <v>13</v>
      </c>
      <c r="E60" s="25">
        <f>INDEX('Tariff fee'!$C$5:$C$9,MATCH('Step 1. Personal_data'!D60,'Tariff fee'!$B$5:$B$9,0))</f>
        <v>55</v>
      </c>
      <c r="F60" s="26">
        <v>44219</v>
      </c>
      <c r="G60" s="27">
        <f>IF(F60&gt;Introduction!$D$20, DATEDIF(F60, Introduction!$D$19, "D"), DATEDIF(Introduction!$D$20, Introduction!$D$19, "D"))</f>
        <v>120</v>
      </c>
      <c r="H60" s="25">
        <v>72215</v>
      </c>
      <c r="I60" s="28">
        <f t="shared" si="0"/>
        <v>300.89583333333331</v>
      </c>
      <c r="J60" s="28">
        <f t="shared" si="2"/>
        <v>70.209027777777777</v>
      </c>
      <c r="K60" s="28" t="str">
        <f t="shared" si="3"/>
        <v>61-90</v>
      </c>
      <c r="L60" s="25">
        <v>153650575</v>
      </c>
      <c r="M60" s="28">
        <f t="shared" si="1"/>
        <v>36.633151769638062</v>
      </c>
      <c r="N60" s="28" t="str">
        <f t="shared" si="4"/>
        <v>31-40 GB</v>
      </c>
      <c r="O60" s="25"/>
      <c r="P60" s="25"/>
      <c r="Q60" s="25"/>
      <c r="R60" s="25"/>
      <c r="S60" s="25"/>
    </row>
    <row r="61" spans="2:19" x14ac:dyDescent="0.3">
      <c r="B61" s="25" t="s">
        <v>1103</v>
      </c>
      <c r="C61" s="26">
        <v>35295</v>
      </c>
      <c r="D61" s="25" t="s">
        <v>11</v>
      </c>
      <c r="E61" s="25">
        <f>INDEX('Tariff fee'!$C$5:$C$9,MATCH('Step 1. Personal_data'!D61,'Tariff fee'!$B$5:$B$9,0))</f>
        <v>35</v>
      </c>
      <c r="F61" s="26">
        <v>43041</v>
      </c>
      <c r="G61" s="27">
        <f>IF(F61&gt;Introduction!$D$20, DATEDIF(F61, Introduction!$D$19, "D"), DATEDIF(Introduction!$D$20, Introduction!$D$19, "D"))</f>
        <v>120</v>
      </c>
      <c r="H61" s="25">
        <v>20270</v>
      </c>
      <c r="I61" s="28">
        <f t="shared" si="0"/>
        <v>84.458333333333329</v>
      </c>
      <c r="J61" s="28">
        <f t="shared" si="2"/>
        <v>19.706944444444446</v>
      </c>
      <c r="K61" s="28" t="str">
        <f t="shared" si="3"/>
        <v>&lt;35</v>
      </c>
      <c r="L61" s="25">
        <v>160448500</v>
      </c>
      <c r="M61" s="28">
        <f t="shared" si="1"/>
        <v>38.253903388977051</v>
      </c>
      <c r="N61" s="28" t="str">
        <f t="shared" si="4"/>
        <v>31-40 GB</v>
      </c>
      <c r="O61" s="25"/>
      <c r="P61" s="25"/>
      <c r="Q61" s="25"/>
      <c r="R61" s="25"/>
      <c r="S61" s="25"/>
    </row>
    <row r="62" spans="2:19" x14ac:dyDescent="0.3">
      <c r="B62" s="25" t="s">
        <v>1101</v>
      </c>
      <c r="C62" s="26">
        <v>35300</v>
      </c>
      <c r="D62" s="25" t="s">
        <v>21</v>
      </c>
      <c r="E62" s="25">
        <f>INDEX('Tariff fee'!$C$5:$C$9,MATCH('Step 1. Personal_data'!D62,'Tariff fee'!$B$5:$B$9,0))</f>
        <v>45</v>
      </c>
      <c r="F62" s="26">
        <v>43547</v>
      </c>
      <c r="G62" s="27">
        <f>IF(F62&gt;Introduction!$D$20, DATEDIF(F62, Introduction!$D$19, "D"), DATEDIF(Introduction!$D$20, Introduction!$D$19, "D"))</f>
        <v>120</v>
      </c>
      <c r="H62" s="25">
        <v>97680</v>
      </c>
      <c r="I62" s="28">
        <f t="shared" si="0"/>
        <v>407</v>
      </c>
      <c r="J62" s="28">
        <f t="shared" si="2"/>
        <v>94.966666666666669</v>
      </c>
      <c r="K62" s="28" t="str">
        <f t="shared" si="3"/>
        <v>91-120</v>
      </c>
      <c r="L62" s="25">
        <v>41361925</v>
      </c>
      <c r="M62" s="28">
        <f t="shared" si="1"/>
        <v>9.8614513874053955</v>
      </c>
      <c r="N62" s="28" t="str">
        <f t="shared" si="4"/>
        <v>&lt;10 GB</v>
      </c>
      <c r="O62" s="25">
        <v>1</v>
      </c>
      <c r="P62" s="25"/>
      <c r="Q62" s="25">
        <v>1</v>
      </c>
      <c r="R62" s="25"/>
      <c r="S62" s="25"/>
    </row>
    <row r="63" spans="2:19" x14ac:dyDescent="0.3">
      <c r="B63" s="25" t="s">
        <v>1102</v>
      </c>
      <c r="C63" s="26">
        <v>35300</v>
      </c>
      <c r="D63" s="25" t="s">
        <v>18</v>
      </c>
      <c r="E63" s="25">
        <f>INDEX('Tariff fee'!$C$5:$C$9,MATCH('Step 1. Personal_data'!D63,'Tariff fee'!$B$5:$B$9,0))</f>
        <v>25</v>
      </c>
      <c r="F63" s="26">
        <v>42982</v>
      </c>
      <c r="G63" s="27">
        <f>IF(F63&gt;Introduction!$D$20, DATEDIF(F63, Introduction!$D$19, "D"), DATEDIF(Introduction!$D$20, Introduction!$D$19, "D"))</f>
        <v>120</v>
      </c>
      <c r="H63" s="25">
        <v>58250</v>
      </c>
      <c r="I63" s="28">
        <f t="shared" si="0"/>
        <v>242.70833333333337</v>
      </c>
      <c r="J63" s="28">
        <f t="shared" si="2"/>
        <v>56.63194444444445</v>
      </c>
      <c r="K63" s="28" t="str">
        <f t="shared" si="3"/>
        <v>35-60</v>
      </c>
      <c r="L63" s="25">
        <v>10560925</v>
      </c>
      <c r="M63" s="28">
        <f t="shared" si="1"/>
        <v>2.5179207324981689</v>
      </c>
      <c r="N63" s="28" t="str">
        <f t="shared" si="4"/>
        <v>&lt;10 GB</v>
      </c>
      <c r="O63" s="25"/>
      <c r="P63" s="25"/>
      <c r="Q63" s="25">
        <v>1</v>
      </c>
      <c r="R63" s="25"/>
      <c r="S63" s="25"/>
    </row>
    <row r="64" spans="2:19" x14ac:dyDescent="0.3">
      <c r="B64" s="25" t="s">
        <v>1100</v>
      </c>
      <c r="C64" s="26">
        <v>35301</v>
      </c>
      <c r="D64" s="25" t="s">
        <v>13</v>
      </c>
      <c r="E64" s="25">
        <f>INDEX('Tariff fee'!$C$5:$C$9,MATCH('Step 1. Personal_data'!D64,'Tariff fee'!$B$5:$B$9,0))</f>
        <v>55</v>
      </c>
      <c r="F64" s="26">
        <v>43216</v>
      </c>
      <c r="G64" s="27">
        <f>IF(F64&gt;Introduction!$D$20, DATEDIF(F64, Introduction!$D$19, "D"), DATEDIF(Introduction!$D$20, Introduction!$D$19, "D"))</f>
        <v>120</v>
      </c>
      <c r="H64" s="25">
        <v>116930</v>
      </c>
      <c r="I64" s="28">
        <f t="shared" si="0"/>
        <v>487.20833333333331</v>
      </c>
      <c r="J64" s="28">
        <f t="shared" si="2"/>
        <v>113.68194444444444</v>
      </c>
      <c r="K64" s="28" t="str">
        <f t="shared" si="3"/>
        <v>91-120</v>
      </c>
      <c r="L64" s="25">
        <v>156194475</v>
      </c>
      <c r="M64" s="28">
        <f t="shared" si="1"/>
        <v>37.239664793014526</v>
      </c>
      <c r="N64" s="28" t="str">
        <f t="shared" si="4"/>
        <v>31-40 GB</v>
      </c>
      <c r="O64" s="25"/>
      <c r="P64" s="25"/>
      <c r="Q64" s="25"/>
      <c r="R64" s="25"/>
      <c r="S64" s="25"/>
    </row>
    <row r="65" spans="2:19" x14ac:dyDescent="0.3">
      <c r="B65" s="25" t="s">
        <v>1099</v>
      </c>
      <c r="C65" s="26">
        <v>35302</v>
      </c>
      <c r="D65" s="25" t="s">
        <v>21</v>
      </c>
      <c r="E65" s="25">
        <f>INDEX('Tariff fee'!$C$5:$C$9,MATCH('Step 1. Personal_data'!D65,'Tariff fee'!$B$5:$B$9,0))</f>
        <v>45</v>
      </c>
      <c r="F65" s="26">
        <v>42965</v>
      </c>
      <c r="G65" s="27">
        <f>IF(F65&gt;Introduction!$D$20, DATEDIF(F65, Introduction!$D$19, "D"), DATEDIF(Introduction!$D$20, Introduction!$D$19, "D"))</f>
        <v>120</v>
      </c>
      <c r="H65" s="25">
        <v>76555</v>
      </c>
      <c r="I65" s="28">
        <f t="shared" si="0"/>
        <v>318.97916666666669</v>
      </c>
      <c r="J65" s="28">
        <f t="shared" si="2"/>
        <v>74.428472222222226</v>
      </c>
      <c r="K65" s="28" t="str">
        <f t="shared" si="3"/>
        <v>61-90</v>
      </c>
      <c r="L65" s="25">
        <v>52193225</v>
      </c>
      <c r="M65" s="28">
        <f t="shared" si="1"/>
        <v>12.443834543228149</v>
      </c>
      <c r="N65" s="28" t="str">
        <f t="shared" si="4"/>
        <v>10-20 GB</v>
      </c>
      <c r="O65" s="25"/>
      <c r="P65" s="25"/>
      <c r="Q65" s="25"/>
      <c r="R65" s="25"/>
      <c r="S65" s="25"/>
    </row>
    <row r="66" spans="2:19" x14ac:dyDescent="0.3">
      <c r="B66" s="25" t="s">
        <v>1096</v>
      </c>
      <c r="C66" s="26">
        <v>35303</v>
      </c>
      <c r="D66" s="25" t="s">
        <v>13</v>
      </c>
      <c r="E66" s="25">
        <f>INDEX('Tariff fee'!$C$5:$C$9,MATCH('Step 1. Personal_data'!D66,'Tariff fee'!$B$5:$B$9,0))</f>
        <v>55</v>
      </c>
      <c r="F66" s="26">
        <v>44552</v>
      </c>
      <c r="G66" s="27">
        <f>IF(F66&gt;Introduction!$D$20, DATEDIF(F66, Introduction!$D$19, "D"), DATEDIF(Introduction!$D$20, Introduction!$D$19, "D"))</f>
        <v>120</v>
      </c>
      <c r="H66" s="25">
        <v>111835</v>
      </c>
      <c r="I66" s="28">
        <f t="shared" si="0"/>
        <v>465.97916666666669</v>
      </c>
      <c r="J66" s="28">
        <f t="shared" si="2"/>
        <v>108.72847222222222</v>
      </c>
      <c r="K66" s="28" t="str">
        <f t="shared" si="3"/>
        <v>91-120</v>
      </c>
      <c r="L66" s="25">
        <v>193167250</v>
      </c>
      <c r="M66" s="28">
        <f t="shared" si="1"/>
        <v>46.054661273956299</v>
      </c>
      <c r="N66" s="28" t="str">
        <f t="shared" si="4"/>
        <v>40+ GB</v>
      </c>
      <c r="O66" s="25"/>
      <c r="P66" s="25"/>
      <c r="Q66" s="25"/>
      <c r="R66" s="25">
        <v>1</v>
      </c>
      <c r="S66" s="25"/>
    </row>
    <row r="67" spans="2:19" x14ac:dyDescent="0.3">
      <c r="B67" s="25" t="s">
        <v>1097</v>
      </c>
      <c r="C67" s="26">
        <v>35303</v>
      </c>
      <c r="D67" s="25" t="s">
        <v>11</v>
      </c>
      <c r="E67" s="25">
        <f>INDEX('Tariff fee'!$C$5:$C$9,MATCH('Step 1. Personal_data'!D67,'Tariff fee'!$B$5:$B$9,0))</f>
        <v>35</v>
      </c>
      <c r="F67" s="26">
        <v>42800</v>
      </c>
      <c r="G67" s="27">
        <f>IF(F67&gt;Introduction!$D$20, DATEDIF(F67, Introduction!$D$19, "D"), DATEDIF(Introduction!$D$20, Introduction!$D$19, "D"))</f>
        <v>120</v>
      </c>
      <c r="H67" s="25">
        <v>7935</v>
      </c>
      <c r="I67" s="28">
        <f t="shared" si="0"/>
        <v>33.0625</v>
      </c>
      <c r="J67" s="28">
        <f t="shared" si="2"/>
        <v>7.7145833333333336</v>
      </c>
      <c r="K67" s="28" t="str">
        <f t="shared" si="3"/>
        <v>&lt;35</v>
      </c>
      <c r="L67" s="25">
        <v>145085800</v>
      </c>
      <c r="M67" s="28">
        <f t="shared" si="1"/>
        <v>34.591150283813477</v>
      </c>
      <c r="N67" s="28" t="str">
        <f t="shared" si="4"/>
        <v>31-40 GB</v>
      </c>
      <c r="O67" s="25"/>
      <c r="P67" s="25"/>
      <c r="Q67" s="25"/>
      <c r="R67" s="25"/>
      <c r="S67" s="25"/>
    </row>
    <row r="68" spans="2:19" x14ac:dyDescent="0.3">
      <c r="B68" s="25" t="s">
        <v>1098</v>
      </c>
      <c r="C68" s="26">
        <v>35303</v>
      </c>
      <c r="D68" s="25" t="s">
        <v>18</v>
      </c>
      <c r="E68" s="25">
        <f>INDEX('Tariff fee'!$C$5:$C$9,MATCH('Step 1. Personal_data'!D68,'Tariff fee'!$B$5:$B$9,0))</f>
        <v>25</v>
      </c>
      <c r="F68" s="26">
        <v>43652</v>
      </c>
      <c r="G68" s="27">
        <f>IF(F68&gt;Introduction!$D$20, DATEDIF(F68, Introduction!$D$19, "D"), DATEDIF(Introduction!$D$20, Introduction!$D$19, "D"))</f>
        <v>120</v>
      </c>
      <c r="H68" s="25">
        <v>4055</v>
      </c>
      <c r="I68" s="28">
        <f t="shared" si="0"/>
        <v>16.895833333333332</v>
      </c>
      <c r="J68" s="28">
        <f t="shared" si="2"/>
        <v>3.942361111111111</v>
      </c>
      <c r="K68" s="28" t="str">
        <f t="shared" si="3"/>
        <v>&lt;35</v>
      </c>
      <c r="L68" s="25">
        <v>18076025</v>
      </c>
      <c r="M68" s="28">
        <f t="shared" si="1"/>
        <v>4.3096601963043213</v>
      </c>
      <c r="N68" s="28" t="str">
        <f t="shared" si="4"/>
        <v>&lt;10 GB</v>
      </c>
      <c r="O68" s="25"/>
      <c r="P68" s="25"/>
      <c r="Q68" s="25"/>
      <c r="R68" s="25"/>
      <c r="S68" s="25"/>
    </row>
    <row r="69" spans="2:19" x14ac:dyDescent="0.3">
      <c r="B69" s="25" t="s">
        <v>1095</v>
      </c>
      <c r="C69" s="26">
        <v>35307</v>
      </c>
      <c r="D69" s="25" t="s">
        <v>12</v>
      </c>
      <c r="E69" s="25">
        <f>INDEX('Tariff fee'!$C$5:$C$9,MATCH('Step 1. Personal_data'!D69,'Tariff fee'!$B$5:$B$9,0))</f>
        <v>70</v>
      </c>
      <c r="F69" s="26">
        <v>43151</v>
      </c>
      <c r="G69" s="27">
        <f>IF(F69&gt;Introduction!$D$20, DATEDIF(F69, Introduction!$D$19, "D"), DATEDIF(Introduction!$D$20, Introduction!$D$19, "D"))</f>
        <v>120</v>
      </c>
      <c r="H69" s="25">
        <v>171135</v>
      </c>
      <c r="I69" s="28">
        <f t="shared" si="0"/>
        <v>713.0625</v>
      </c>
      <c r="J69" s="28">
        <f t="shared" si="2"/>
        <v>166.38124999999999</v>
      </c>
      <c r="K69" s="28" t="str">
        <f t="shared" si="3"/>
        <v>120+</v>
      </c>
      <c r="L69" s="25">
        <v>18122775</v>
      </c>
      <c r="M69" s="28">
        <f t="shared" si="1"/>
        <v>4.3208062648773193</v>
      </c>
      <c r="N69" s="28" t="str">
        <f t="shared" si="4"/>
        <v>&lt;10 GB</v>
      </c>
      <c r="O69" s="25"/>
      <c r="P69" s="25"/>
      <c r="Q69" s="25"/>
      <c r="R69" s="25"/>
      <c r="S69" s="25"/>
    </row>
    <row r="70" spans="2:19" x14ac:dyDescent="0.3">
      <c r="B70" s="25" t="s">
        <v>1094</v>
      </c>
      <c r="C70" s="26">
        <v>35308</v>
      </c>
      <c r="D70" s="25" t="s">
        <v>21</v>
      </c>
      <c r="E70" s="25">
        <f>INDEX('Tariff fee'!$C$5:$C$9,MATCH('Step 1. Personal_data'!D70,'Tariff fee'!$B$5:$B$9,0))</f>
        <v>45</v>
      </c>
      <c r="F70" s="26">
        <v>44537</v>
      </c>
      <c r="G70" s="27">
        <f>IF(F70&gt;Introduction!$D$20, DATEDIF(F70, Introduction!$D$19, "D"), DATEDIF(Introduction!$D$20, Introduction!$D$19, "D"))</f>
        <v>120</v>
      </c>
      <c r="H70" s="25">
        <v>45030</v>
      </c>
      <c r="I70" s="28">
        <f t="shared" si="0"/>
        <v>187.625</v>
      </c>
      <c r="J70" s="28">
        <f t="shared" si="2"/>
        <v>43.779166666666669</v>
      </c>
      <c r="K70" s="28" t="str">
        <f t="shared" si="3"/>
        <v>35-60</v>
      </c>
      <c r="L70" s="25">
        <v>170724500</v>
      </c>
      <c r="M70" s="28">
        <f t="shared" si="1"/>
        <v>40.703892707824707</v>
      </c>
      <c r="N70" s="28" t="str">
        <f t="shared" si="4"/>
        <v>40+ GB</v>
      </c>
      <c r="O70" s="25">
        <v>1</v>
      </c>
      <c r="P70" s="25"/>
      <c r="Q70" s="25"/>
      <c r="R70" s="25"/>
      <c r="S70" s="25"/>
    </row>
    <row r="71" spans="2:19" x14ac:dyDescent="0.3">
      <c r="B71" s="25" t="s">
        <v>1092</v>
      </c>
      <c r="C71" s="26">
        <v>35309</v>
      </c>
      <c r="D71" s="25" t="s">
        <v>12</v>
      </c>
      <c r="E71" s="25">
        <f>INDEX('Tariff fee'!$C$5:$C$9,MATCH('Step 1. Personal_data'!D71,'Tariff fee'!$B$5:$B$9,0))</f>
        <v>70</v>
      </c>
      <c r="F71" s="26">
        <v>42860</v>
      </c>
      <c r="G71" s="27">
        <f>IF(F71&gt;Introduction!$D$20, DATEDIF(F71, Introduction!$D$19, "D"), DATEDIF(Introduction!$D$20, Introduction!$D$19, "D"))</f>
        <v>120</v>
      </c>
      <c r="H71" s="25">
        <v>203440</v>
      </c>
      <c r="I71" s="28">
        <f t="shared" si="0"/>
        <v>847.66666666666663</v>
      </c>
      <c r="J71" s="28">
        <f t="shared" si="2"/>
        <v>197.78888888888886</v>
      </c>
      <c r="K71" s="28" t="str">
        <f t="shared" si="3"/>
        <v>120+</v>
      </c>
      <c r="L71" s="25">
        <v>57813600</v>
      </c>
      <c r="M71" s="28">
        <f t="shared" si="1"/>
        <v>13.783836364746094</v>
      </c>
      <c r="N71" s="28" t="str">
        <f t="shared" si="4"/>
        <v>10-20 GB</v>
      </c>
      <c r="O71" s="25"/>
      <c r="P71" s="25"/>
      <c r="Q71" s="25"/>
      <c r="R71" s="25"/>
      <c r="S71" s="25"/>
    </row>
    <row r="72" spans="2:19" x14ac:dyDescent="0.3">
      <c r="B72" s="25" t="s">
        <v>1093</v>
      </c>
      <c r="C72" s="26">
        <v>35309</v>
      </c>
      <c r="D72" s="25" t="s">
        <v>11</v>
      </c>
      <c r="E72" s="25">
        <f>INDEX('Tariff fee'!$C$5:$C$9,MATCH('Step 1. Personal_data'!D72,'Tariff fee'!$B$5:$B$9,0))</f>
        <v>35</v>
      </c>
      <c r="F72" s="26">
        <v>42925</v>
      </c>
      <c r="G72" s="27">
        <f>IF(F72&gt;Introduction!$D$20, DATEDIF(F72, Introduction!$D$19, "D"), DATEDIF(Introduction!$D$20, Introduction!$D$19, "D"))</f>
        <v>120</v>
      </c>
      <c r="H72" s="25">
        <v>30600</v>
      </c>
      <c r="I72" s="28">
        <f t="shared" si="0"/>
        <v>127.5</v>
      </c>
      <c r="J72" s="28">
        <f t="shared" si="2"/>
        <v>29.75</v>
      </c>
      <c r="K72" s="28" t="str">
        <f t="shared" si="3"/>
        <v>&lt;35</v>
      </c>
      <c r="L72" s="25">
        <v>175595775</v>
      </c>
      <c r="M72" s="28">
        <f t="shared" si="1"/>
        <v>41.865295171737671</v>
      </c>
      <c r="N72" s="28" t="str">
        <f t="shared" si="4"/>
        <v>40+ GB</v>
      </c>
      <c r="O72" s="25"/>
      <c r="P72" s="25"/>
      <c r="Q72" s="25"/>
      <c r="R72" s="25"/>
      <c r="S72" s="25"/>
    </row>
    <row r="73" spans="2:19" x14ac:dyDescent="0.3">
      <c r="B73" s="25" t="s">
        <v>1091</v>
      </c>
      <c r="C73" s="26">
        <v>35310</v>
      </c>
      <c r="D73" s="25" t="s">
        <v>13</v>
      </c>
      <c r="E73" s="25">
        <f>INDEX('Tariff fee'!$C$5:$C$9,MATCH('Step 1. Personal_data'!D73,'Tariff fee'!$B$5:$B$9,0))</f>
        <v>55</v>
      </c>
      <c r="F73" s="26">
        <v>42941</v>
      </c>
      <c r="G73" s="27">
        <f>IF(F73&gt;Introduction!$D$20, DATEDIF(F73, Introduction!$D$19, "D"), DATEDIF(Introduction!$D$20, Introduction!$D$19, "D"))</f>
        <v>120</v>
      </c>
      <c r="H73" s="25">
        <v>138855</v>
      </c>
      <c r="I73" s="28">
        <f t="shared" si="0"/>
        <v>578.5625</v>
      </c>
      <c r="J73" s="28">
        <f t="shared" si="2"/>
        <v>134.99791666666667</v>
      </c>
      <c r="K73" s="28" t="str">
        <f t="shared" si="3"/>
        <v>120+</v>
      </c>
      <c r="L73" s="25">
        <v>24305750</v>
      </c>
      <c r="M73" s="28">
        <f t="shared" si="1"/>
        <v>5.7949423789978027</v>
      </c>
      <c r="N73" s="28" t="str">
        <f t="shared" si="4"/>
        <v>&lt;10 GB</v>
      </c>
      <c r="O73" s="25">
        <v>1</v>
      </c>
      <c r="P73" s="25"/>
      <c r="Q73" s="25"/>
      <c r="R73" s="25"/>
      <c r="S73" s="25"/>
    </row>
    <row r="74" spans="2:19" x14ac:dyDescent="0.3">
      <c r="B74" s="25" t="s">
        <v>1090</v>
      </c>
      <c r="C74" s="26">
        <v>35311</v>
      </c>
      <c r="D74" s="25" t="s">
        <v>13</v>
      </c>
      <c r="E74" s="25">
        <f>INDEX('Tariff fee'!$C$5:$C$9,MATCH('Step 1. Personal_data'!D74,'Tariff fee'!$B$5:$B$9,0))</f>
        <v>55</v>
      </c>
      <c r="F74" s="26">
        <v>43211</v>
      </c>
      <c r="G74" s="27">
        <f>IF(F74&gt;Introduction!$D$20, DATEDIF(F74, Introduction!$D$19, "D"), DATEDIF(Introduction!$D$20, Introduction!$D$19, "D"))</f>
        <v>120</v>
      </c>
      <c r="H74" s="25">
        <v>22345</v>
      </c>
      <c r="I74" s="28">
        <f t="shared" ref="I74:I137" si="5">H74/60/G74*30</f>
        <v>93.104166666666671</v>
      </c>
      <c r="J74" s="28">
        <f t="shared" si="2"/>
        <v>21.724305555555556</v>
      </c>
      <c r="K74" s="28" t="str">
        <f t="shared" si="3"/>
        <v>&lt;35</v>
      </c>
      <c r="L74" s="25">
        <v>62450600</v>
      </c>
      <c r="M74" s="28">
        <f t="shared" ref="M74:M137" si="6">L74/1024^2/G74*30</f>
        <v>14.889383316040039</v>
      </c>
      <c r="N74" s="28" t="str">
        <f t="shared" si="4"/>
        <v>10-20 GB</v>
      </c>
      <c r="O74" s="25"/>
      <c r="P74" s="25"/>
      <c r="Q74" s="25"/>
      <c r="R74" s="25"/>
      <c r="S74" s="25"/>
    </row>
    <row r="75" spans="2:19" x14ac:dyDescent="0.3">
      <c r="B75" s="25" t="s">
        <v>1088</v>
      </c>
      <c r="C75" s="26">
        <v>35317</v>
      </c>
      <c r="D75" s="25" t="s">
        <v>13</v>
      </c>
      <c r="E75" s="25">
        <f>INDEX('Tariff fee'!$C$5:$C$9,MATCH('Step 1. Personal_data'!D75,'Tariff fee'!$B$5:$B$9,0))</f>
        <v>55</v>
      </c>
      <c r="F75" s="26">
        <v>43490</v>
      </c>
      <c r="G75" s="27">
        <f>IF(F75&gt;Introduction!$D$20, DATEDIF(F75, Introduction!$D$19, "D"), DATEDIF(Introduction!$D$20, Introduction!$D$19, "D"))</f>
        <v>120</v>
      </c>
      <c r="H75" s="25">
        <v>143995</v>
      </c>
      <c r="I75" s="28">
        <f t="shared" si="5"/>
        <v>599.97916666666663</v>
      </c>
      <c r="J75" s="28">
        <f t="shared" ref="J75:J138" si="7">I75/30*7</f>
        <v>139.99513888888887</v>
      </c>
      <c r="K75" s="28" t="str">
        <f t="shared" ref="K75:K138" si="8">IF(J75&lt;35, "&lt;35", IF(J75&lt;60, "35-60", IF(J75&lt;90, "61-90", IF(J75&lt;120, "91-120", "120+"))))</f>
        <v>120+</v>
      </c>
      <c r="L75" s="25">
        <v>166470050</v>
      </c>
      <c r="M75" s="28">
        <f t="shared" si="6"/>
        <v>39.689552783966064</v>
      </c>
      <c r="N75" s="28" t="str">
        <f t="shared" ref="N75:N138" si="9">IF(M75&lt;10, "&lt;10 GB", IF(M75&lt;20, "10-20 GB", IF(M75&lt;30, "21-30 GB", IF(M75&lt;40, "31-40 GB", "40+ GB"))))</f>
        <v>31-40 GB</v>
      </c>
      <c r="O75" s="25"/>
      <c r="P75" s="25">
        <v>1</v>
      </c>
      <c r="Q75" s="25"/>
      <c r="R75" s="25"/>
      <c r="S75" s="25"/>
    </row>
    <row r="76" spans="2:19" x14ac:dyDescent="0.3">
      <c r="B76" s="25" t="s">
        <v>1089</v>
      </c>
      <c r="C76" s="26">
        <v>35317</v>
      </c>
      <c r="D76" s="25" t="s">
        <v>11</v>
      </c>
      <c r="E76" s="25">
        <f>INDEX('Tariff fee'!$C$5:$C$9,MATCH('Step 1. Personal_data'!D76,'Tariff fee'!$B$5:$B$9,0))</f>
        <v>35</v>
      </c>
      <c r="F76" s="26">
        <v>44325</v>
      </c>
      <c r="G76" s="27">
        <f>IF(F76&gt;Introduction!$D$20, DATEDIF(F76, Introduction!$D$19, "D"), DATEDIF(Introduction!$D$20, Introduction!$D$19, "D"))</f>
        <v>120</v>
      </c>
      <c r="H76" s="25">
        <v>42585</v>
      </c>
      <c r="I76" s="28">
        <f t="shared" si="5"/>
        <v>177.4375</v>
      </c>
      <c r="J76" s="28">
        <f t="shared" si="7"/>
        <v>41.402083333333337</v>
      </c>
      <c r="K76" s="28" t="str">
        <f t="shared" si="8"/>
        <v>35-60</v>
      </c>
      <c r="L76" s="25">
        <v>140482600</v>
      </c>
      <c r="M76" s="28">
        <f t="shared" si="6"/>
        <v>33.493661880493164</v>
      </c>
      <c r="N76" s="28" t="str">
        <f t="shared" si="9"/>
        <v>31-40 GB</v>
      </c>
      <c r="O76" s="25"/>
      <c r="P76" s="25"/>
      <c r="Q76" s="25"/>
      <c r="R76" s="25"/>
      <c r="S76" s="25"/>
    </row>
    <row r="77" spans="2:19" x14ac:dyDescent="0.3">
      <c r="B77" s="25" t="s">
        <v>1087</v>
      </c>
      <c r="C77" s="26">
        <v>35319</v>
      </c>
      <c r="D77" s="25" t="s">
        <v>11</v>
      </c>
      <c r="E77" s="25">
        <f>INDEX('Tariff fee'!$C$5:$C$9,MATCH('Step 1. Personal_data'!D77,'Tariff fee'!$B$5:$B$9,0))</f>
        <v>35</v>
      </c>
      <c r="F77" s="26">
        <v>44300</v>
      </c>
      <c r="G77" s="27">
        <f>IF(F77&gt;Introduction!$D$20, DATEDIF(F77, Introduction!$D$19, "D"), DATEDIF(Introduction!$D$20, Introduction!$D$19, "D"))</f>
        <v>120</v>
      </c>
      <c r="H77" s="25">
        <v>42560</v>
      </c>
      <c r="I77" s="28">
        <f t="shared" si="5"/>
        <v>177.33333333333334</v>
      </c>
      <c r="J77" s="28">
        <f t="shared" si="7"/>
        <v>41.37777777777778</v>
      </c>
      <c r="K77" s="28" t="str">
        <f t="shared" si="8"/>
        <v>35-60</v>
      </c>
      <c r="L77" s="25">
        <v>182348750</v>
      </c>
      <c r="M77" s="28">
        <f t="shared" si="6"/>
        <v>43.475329875946045</v>
      </c>
      <c r="N77" s="28" t="str">
        <f t="shared" si="9"/>
        <v>40+ GB</v>
      </c>
      <c r="O77" s="25"/>
      <c r="P77" s="25"/>
      <c r="Q77" s="25"/>
      <c r="R77" s="25"/>
      <c r="S77" s="25"/>
    </row>
    <row r="78" spans="2:19" x14ac:dyDescent="0.3">
      <c r="B78" s="25" t="s">
        <v>1086</v>
      </c>
      <c r="C78" s="26">
        <v>35321</v>
      </c>
      <c r="D78" s="25" t="s">
        <v>21</v>
      </c>
      <c r="E78" s="25">
        <f>INDEX('Tariff fee'!$C$5:$C$9,MATCH('Step 1. Personal_data'!D78,'Tariff fee'!$B$5:$B$9,0))</f>
        <v>45</v>
      </c>
      <c r="F78" s="26">
        <v>43732</v>
      </c>
      <c r="G78" s="27">
        <f>IF(F78&gt;Introduction!$D$20, DATEDIF(F78, Introduction!$D$19, "D"), DATEDIF(Introduction!$D$20, Introduction!$D$19, "D"))</f>
        <v>120</v>
      </c>
      <c r="H78" s="25">
        <v>28010</v>
      </c>
      <c r="I78" s="28">
        <f t="shared" si="5"/>
        <v>116.70833333333333</v>
      </c>
      <c r="J78" s="28">
        <f t="shared" si="7"/>
        <v>27.231944444444444</v>
      </c>
      <c r="K78" s="28" t="str">
        <f t="shared" si="8"/>
        <v>&lt;35</v>
      </c>
      <c r="L78" s="25">
        <v>131908550</v>
      </c>
      <c r="M78" s="28">
        <f t="shared" si="6"/>
        <v>31.449449062347416</v>
      </c>
      <c r="N78" s="28" t="str">
        <f t="shared" si="9"/>
        <v>31-40 GB</v>
      </c>
      <c r="O78" s="25"/>
      <c r="P78" s="25"/>
      <c r="Q78" s="25"/>
      <c r="R78" s="25"/>
      <c r="S78" s="25"/>
    </row>
    <row r="79" spans="2:19" x14ac:dyDescent="0.3">
      <c r="B79" s="25" t="s">
        <v>1085</v>
      </c>
      <c r="C79" s="26">
        <v>35322</v>
      </c>
      <c r="D79" s="25" t="s">
        <v>11</v>
      </c>
      <c r="E79" s="25">
        <f>INDEX('Tariff fee'!$C$5:$C$9,MATCH('Step 1. Personal_data'!D79,'Tariff fee'!$B$5:$B$9,0))</f>
        <v>35</v>
      </c>
      <c r="F79" s="26">
        <v>44040</v>
      </c>
      <c r="G79" s="27">
        <f>IF(F79&gt;Introduction!$D$20, DATEDIF(F79, Introduction!$D$19, "D"), DATEDIF(Introduction!$D$20, Introduction!$D$19, "D"))</f>
        <v>120</v>
      </c>
      <c r="H79" s="25">
        <v>11005</v>
      </c>
      <c r="I79" s="28">
        <f t="shared" si="5"/>
        <v>45.854166666666664</v>
      </c>
      <c r="J79" s="28">
        <f t="shared" si="7"/>
        <v>10.699305555555556</v>
      </c>
      <c r="K79" s="28" t="str">
        <f t="shared" si="8"/>
        <v>&lt;35</v>
      </c>
      <c r="L79" s="25">
        <v>168035975</v>
      </c>
      <c r="M79" s="28">
        <f t="shared" si="6"/>
        <v>40.062898397445679</v>
      </c>
      <c r="N79" s="28" t="str">
        <f t="shared" si="9"/>
        <v>40+ GB</v>
      </c>
      <c r="O79" s="25"/>
      <c r="P79" s="25"/>
      <c r="Q79" s="25"/>
      <c r="R79" s="25"/>
      <c r="S79" s="25"/>
    </row>
    <row r="80" spans="2:19" x14ac:dyDescent="0.3">
      <c r="B80" s="25" t="s">
        <v>1084</v>
      </c>
      <c r="C80" s="26">
        <v>35325</v>
      </c>
      <c r="D80" s="25" t="s">
        <v>21</v>
      </c>
      <c r="E80" s="25">
        <f>INDEX('Tariff fee'!$C$5:$C$9,MATCH('Step 1. Personal_data'!D80,'Tariff fee'!$B$5:$B$9,0))</f>
        <v>45</v>
      </c>
      <c r="F80" s="26">
        <v>43284</v>
      </c>
      <c r="G80" s="27">
        <f>IF(F80&gt;Introduction!$D$20, DATEDIF(F80, Introduction!$D$19, "D"), DATEDIF(Introduction!$D$20, Introduction!$D$19, "D"))</f>
        <v>120</v>
      </c>
      <c r="H80" s="25">
        <v>87450</v>
      </c>
      <c r="I80" s="28">
        <f t="shared" si="5"/>
        <v>364.375</v>
      </c>
      <c r="J80" s="28">
        <f t="shared" si="7"/>
        <v>85.020833333333343</v>
      </c>
      <c r="K80" s="28" t="str">
        <f t="shared" si="8"/>
        <v>61-90</v>
      </c>
      <c r="L80" s="25">
        <v>147256750</v>
      </c>
      <c r="M80" s="28">
        <f t="shared" si="6"/>
        <v>35.108745098114014</v>
      </c>
      <c r="N80" s="28" t="str">
        <f t="shared" si="9"/>
        <v>31-40 GB</v>
      </c>
      <c r="O80" s="25">
        <v>1</v>
      </c>
      <c r="P80" s="25"/>
      <c r="Q80" s="25">
        <v>1</v>
      </c>
      <c r="R80" s="25"/>
      <c r="S80" s="25">
        <v>1</v>
      </c>
    </row>
    <row r="81" spans="2:19" x14ac:dyDescent="0.3">
      <c r="B81" s="25" t="s">
        <v>1083</v>
      </c>
      <c r="C81" s="26">
        <v>35332</v>
      </c>
      <c r="D81" s="25" t="s">
        <v>12</v>
      </c>
      <c r="E81" s="25">
        <f>INDEX('Tariff fee'!$C$5:$C$9,MATCH('Step 1. Personal_data'!D81,'Tariff fee'!$B$5:$B$9,0))</f>
        <v>70</v>
      </c>
      <c r="F81" s="26">
        <v>44523</v>
      </c>
      <c r="G81" s="27">
        <f>IF(F81&gt;Introduction!$D$20, DATEDIF(F81, Introduction!$D$19, "D"), DATEDIF(Introduction!$D$20, Introduction!$D$19, "D"))</f>
        <v>120</v>
      </c>
      <c r="H81" s="25">
        <v>186435</v>
      </c>
      <c r="I81" s="28">
        <f t="shared" si="5"/>
        <v>776.8125</v>
      </c>
      <c r="J81" s="28">
        <f t="shared" si="7"/>
        <v>181.25624999999999</v>
      </c>
      <c r="K81" s="28" t="str">
        <f t="shared" si="8"/>
        <v>120+</v>
      </c>
      <c r="L81" s="25">
        <v>241344325</v>
      </c>
      <c r="M81" s="28">
        <f t="shared" si="6"/>
        <v>57.540971040725708</v>
      </c>
      <c r="N81" s="28" t="str">
        <f t="shared" si="9"/>
        <v>40+ GB</v>
      </c>
      <c r="O81" s="25">
        <v>1</v>
      </c>
      <c r="P81" s="25">
        <v>1</v>
      </c>
      <c r="Q81" s="25"/>
      <c r="R81" s="25"/>
      <c r="S81" s="25"/>
    </row>
    <row r="82" spans="2:19" x14ac:dyDescent="0.3">
      <c r="B82" s="25" t="s">
        <v>1082</v>
      </c>
      <c r="C82" s="26">
        <v>35333</v>
      </c>
      <c r="D82" s="25" t="s">
        <v>11</v>
      </c>
      <c r="E82" s="25">
        <f>INDEX('Tariff fee'!$C$5:$C$9,MATCH('Step 1. Personal_data'!D82,'Tariff fee'!$B$5:$B$9,0))</f>
        <v>35</v>
      </c>
      <c r="F82" s="26">
        <v>44332</v>
      </c>
      <c r="G82" s="27">
        <f>IF(F82&gt;Introduction!$D$20, DATEDIF(F82, Introduction!$D$19, "D"), DATEDIF(Introduction!$D$20, Introduction!$D$19, "D"))</f>
        <v>120</v>
      </c>
      <c r="H82" s="25">
        <v>44845</v>
      </c>
      <c r="I82" s="28">
        <f t="shared" si="5"/>
        <v>186.85416666666666</v>
      </c>
      <c r="J82" s="28">
        <f t="shared" si="7"/>
        <v>43.599305555555553</v>
      </c>
      <c r="K82" s="28" t="str">
        <f t="shared" si="8"/>
        <v>35-60</v>
      </c>
      <c r="L82" s="25">
        <v>176867225</v>
      </c>
      <c r="M82" s="28">
        <f t="shared" si="6"/>
        <v>42.168432474136353</v>
      </c>
      <c r="N82" s="28" t="str">
        <f t="shared" si="9"/>
        <v>40+ GB</v>
      </c>
      <c r="O82" s="25">
        <v>1</v>
      </c>
      <c r="P82" s="25"/>
      <c r="Q82" s="25"/>
      <c r="R82" s="25"/>
      <c r="S82" s="25">
        <v>1</v>
      </c>
    </row>
    <row r="83" spans="2:19" x14ac:dyDescent="0.3">
      <c r="B83" s="25" t="s">
        <v>1081</v>
      </c>
      <c r="C83" s="26">
        <v>35334</v>
      </c>
      <c r="D83" s="25" t="s">
        <v>18</v>
      </c>
      <c r="E83" s="25">
        <f>INDEX('Tariff fee'!$C$5:$C$9,MATCH('Step 1. Personal_data'!D83,'Tariff fee'!$B$5:$B$9,0))</f>
        <v>25</v>
      </c>
      <c r="F83" s="26">
        <v>43883</v>
      </c>
      <c r="G83" s="27">
        <f>IF(F83&gt;Introduction!$D$20, DATEDIF(F83, Introduction!$D$19, "D"), DATEDIF(Introduction!$D$20, Introduction!$D$19, "D"))</f>
        <v>120</v>
      </c>
      <c r="H83" s="25">
        <v>3880</v>
      </c>
      <c r="I83" s="28">
        <f t="shared" si="5"/>
        <v>16.166666666666668</v>
      </c>
      <c r="J83" s="28">
        <f t="shared" si="7"/>
        <v>3.772222222222223</v>
      </c>
      <c r="K83" s="28" t="str">
        <f t="shared" si="8"/>
        <v>&lt;35</v>
      </c>
      <c r="L83" s="25">
        <v>11060350</v>
      </c>
      <c r="M83" s="28">
        <f t="shared" si="6"/>
        <v>2.6369929313659668</v>
      </c>
      <c r="N83" s="28" t="str">
        <f t="shared" si="9"/>
        <v>&lt;10 GB</v>
      </c>
      <c r="O83" s="25"/>
      <c r="P83" s="25"/>
      <c r="Q83" s="25"/>
      <c r="R83" s="25"/>
      <c r="S83" s="25"/>
    </row>
    <row r="84" spans="2:19" x14ac:dyDescent="0.3">
      <c r="B84" s="25" t="s">
        <v>1080</v>
      </c>
      <c r="C84" s="26">
        <v>35338</v>
      </c>
      <c r="D84" s="25" t="s">
        <v>11</v>
      </c>
      <c r="E84" s="25">
        <f>INDEX('Tariff fee'!$C$5:$C$9,MATCH('Step 1. Personal_data'!D84,'Tariff fee'!$B$5:$B$9,0))</f>
        <v>35</v>
      </c>
      <c r="F84" s="26">
        <v>43818</v>
      </c>
      <c r="G84" s="27">
        <f>IF(F84&gt;Introduction!$D$20, DATEDIF(F84, Introduction!$D$19, "D"), DATEDIF(Introduction!$D$20, Introduction!$D$19, "D"))</f>
        <v>120</v>
      </c>
      <c r="H84" s="25">
        <v>11450</v>
      </c>
      <c r="I84" s="28">
        <f t="shared" si="5"/>
        <v>47.708333333333336</v>
      </c>
      <c r="J84" s="28">
        <f t="shared" si="7"/>
        <v>11.131944444444445</v>
      </c>
      <c r="K84" s="28" t="str">
        <f t="shared" si="8"/>
        <v>&lt;35</v>
      </c>
      <c r="L84" s="25">
        <v>125275050</v>
      </c>
      <c r="M84" s="28">
        <f t="shared" si="6"/>
        <v>29.867899417877197</v>
      </c>
      <c r="N84" s="28" t="str">
        <f t="shared" si="9"/>
        <v>21-30 GB</v>
      </c>
      <c r="O84" s="25"/>
      <c r="P84" s="25"/>
      <c r="Q84" s="25">
        <v>1</v>
      </c>
      <c r="R84" s="25"/>
      <c r="S84" s="25"/>
    </row>
    <row r="85" spans="2:19" x14ac:dyDescent="0.3">
      <c r="B85" s="25" t="s">
        <v>1079</v>
      </c>
      <c r="C85" s="26">
        <v>35339</v>
      </c>
      <c r="D85" s="25" t="s">
        <v>21</v>
      </c>
      <c r="E85" s="25">
        <f>INDEX('Tariff fee'!$C$5:$C$9,MATCH('Step 1. Personal_data'!D85,'Tariff fee'!$B$5:$B$9,0))</f>
        <v>45</v>
      </c>
      <c r="F85" s="26">
        <v>42756</v>
      </c>
      <c r="G85" s="27">
        <f>IF(F85&gt;Introduction!$D$20, DATEDIF(F85, Introduction!$D$19, "D"), DATEDIF(Introduction!$D$20, Introduction!$D$19, "D"))</f>
        <v>120</v>
      </c>
      <c r="H85" s="25">
        <v>74495</v>
      </c>
      <c r="I85" s="28">
        <f t="shared" si="5"/>
        <v>310.39583333333331</v>
      </c>
      <c r="J85" s="28">
        <f t="shared" si="7"/>
        <v>72.425694444444431</v>
      </c>
      <c r="K85" s="28" t="str">
        <f t="shared" si="8"/>
        <v>61-90</v>
      </c>
      <c r="L85" s="25">
        <v>20495000</v>
      </c>
      <c r="M85" s="28">
        <f t="shared" si="6"/>
        <v>4.8863887786865234</v>
      </c>
      <c r="N85" s="28" t="str">
        <f t="shared" si="9"/>
        <v>&lt;10 GB</v>
      </c>
      <c r="O85" s="25"/>
      <c r="P85" s="25"/>
      <c r="Q85" s="25"/>
      <c r="R85" s="25"/>
      <c r="S85" s="25"/>
    </row>
    <row r="86" spans="2:19" x14ac:dyDescent="0.3">
      <c r="B86" s="25" t="s">
        <v>1078</v>
      </c>
      <c r="C86" s="26">
        <v>35342</v>
      </c>
      <c r="D86" s="25" t="s">
        <v>13</v>
      </c>
      <c r="E86" s="25">
        <f>INDEX('Tariff fee'!$C$5:$C$9,MATCH('Step 1. Personal_data'!D86,'Tariff fee'!$B$5:$B$9,0))</f>
        <v>55</v>
      </c>
      <c r="F86" s="26">
        <v>43341</v>
      </c>
      <c r="G86" s="27">
        <f>IF(F86&gt;Introduction!$D$20, DATEDIF(F86, Introduction!$D$19, "D"), DATEDIF(Introduction!$D$20, Introduction!$D$19, "D"))</f>
        <v>120</v>
      </c>
      <c r="H86" s="25">
        <v>103685</v>
      </c>
      <c r="I86" s="28">
        <f t="shared" si="5"/>
        <v>432.02083333333331</v>
      </c>
      <c r="J86" s="28">
        <f t="shared" si="7"/>
        <v>100.80486111111111</v>
      </c>
      <c r="K86" s="28" t="str">
        <f t="shared" si="8"/>
        <v>91-120</v>
      </c>
      <c r="L86" s="25">
        <v>167198575</v>
      </c>
      <c r="M86" s="28">
        <f t="shared" si="6"/>
        <v>39.86324667930603</v>
      </c>
      <c r="N86" s="28" t="str">
        <f t="shared" si="9"/>
        <v>31-40 GB</v>
      </c>
      <c r="O86" s="25"/>
      <c r="P86" s="25"/>
      <c r="Q86" s="25"/>
      <c r="R86" s="25"/>
      <c r="S86" s="25"/>
    </row>
    <row r="87" spans="2:19" x14ac:dyDescent="0.3">
      <c r="B87" s="25" t="s">
        <v>1077</v>
      </c>
      <c r="C87" s="26">
        <v>35349</v>
      </c>
      <c r="D87" s="25" t="s">
        <v>21</v>
      </c>
      <c r="E87" s="25">
        <f>INDEX('Tariff fee'!$C$5:$C$9,MATCH('Step 1. Personal_data'!D87,'Tariff fee'!$B$5:$B$9,0))</f>
        <v>45</v>
      </c>
      <c r="F87" s="26">
        <v>44494</v>
      </c>
      <c r="G87" s="27">
        <f>IF(F87&gt;Introduction!$D$20, DATEDIF(F87, Introduction!$D$19, "D"), DATEDIF(Introduction!$D$20, Introduction!$D$19, "D"))</f>
        <v>120</v>
      </c>
      <c r="H87" s="25">
        <v>81670</v>
      </c>
      <c r="I87" s="28">
        <f t="shared" si="5"/>
        <v>340.29166666666669</v>
      </c>
      <c r="J87" s="28">
        <f t="shared" si="7"/>
        <v>79.401388888888903</v>
      </c>
      <c r="K87" s="28" t="str">
        <f t="shared" si="8"/>
        <v>61-90</v>
      </c>
      <c r="L87" s="25">
        <v>15605775</v>
      </c>
      <c r="M87" s="28">
        <f t="shared" si="6"/>
        <v>3.7207067012786865</v>
      </c>
      <c r="N87" s="28" t="str">
        <f t="shared" si="9"/>
        <v>&lt;10 GB</v>
      </c>
      <c r="O87" s="25">
        <v>1</v>
      </c>
      <c r="P87" s="25"/>
      <c r="Q87" s="25"/>
      <c r="R87" s="25"/>
      <c r="S87" s="25"/>
    </row>
    <row r="88" spans="2:19" x14ac:dyDescent="0.3">
      <c r="B88" s="25" t="s">
        <v>1075</v>
      </c>
      <c r="C88" s="26">
        <v>35351</v>
      </c>
      <c r="D88" s="25" t="s">
        <v>21</v>
      </c>
      <c r="E88" s="25">
        <f>INDEX('Tariff fee'!$C$5:$C$9,MATCH('Step 1. Personal_data'!D88,'Tariff fee'!$B$5:$B$9,0))</f>
        <v>45</v>
      </c>
      <c r="F88" s="26">
        <v>43168</v>
      </c>
      <c r="G88" s="27">
        <f>IF(F88&gt;Introduction!$D$20, DATEDIF(F88, Introduction!$D$19, "D"), DATEDIF(Introduction!$D$20, Introduction!$D$19, "D"))</f>
        <v>120</v>
      </c>
      <c r="H88" s="25">
        <v>58385</v>
      </c>
      <c r="I88" s="28">
        <f t="shared" si="5"/>
        <v>243.27083333333331</v>
      </c>
      <c r="J88" s="28">
        <f t="shared" si="7"/>
        <v>56.763194444444444</v>
      </c>
      <c r="K88" s="28" t="str">
        <f t="shared" si="8"/>
        <v>35-60</v>
      </c>
      <c r="L88" s="25">
        <v>145014150</v>
      </c>
      <c r="M88" s="28">
        <f t="shared" si="6"/>
        <v>34.57406759262085</v>
      </c>
      <c r="N88" s="28" t="str">
        <f t="shared" si="9"/>
        <v>31-40 GB</v>
      </c>
      <c r="O88" s="25"/>
      <c r="P88" s="25">
        <v>1</v>
      </c>
      <c r="Q88" s="25"/>
      <c r="R88" s="25">
        <v>1</v>
      </c>
      <c r="S88" s="25"/>
    </row>
    <row r="89" spans="2:19" x14ac:dyDescent="0.3">
      <c r="B89" s="25" t="s">
        <v>1076</v>
      </c>
      <c r="C89" s="26">
        <v>35351</v>
      </c>
      <c r="D89" s="25" t="s">
        <v>11</v>
      </c>
      <c r="E89" s="25">
        <f>INDEX('Tariff fee'!$C$5:$C$9,MATCH('Step 1. Personal_data'!D89,'Tariff fee'!$B$5:$B$9,0))</f>
        <v>35</v>
      </c>
      <c r="F89" s="26">
        <v>43215</v>
      </c>
      <c r="G89" s="27">
        <f>IF(F89&gt;Introduction!$D$20, DATEDIF(F89, Introduction!$D$19, "D"), DATEDIF(Introduction!$D$20, Introduction!$D$19, "D"))</f>
        <v>120</v>
      </c>
      <c r="H89" s="25">
        <v>34360</v>
      </c>
      <c r="I89" s="28">
        <f t="shared" si="5"/>
        <v>143.16666666666666</v>
      </c>
      <c r="J89" s="28">
        <f t="shared" si="7"/>
        <v>33.405555555555551</v>
      </c>
      <c r="K89" s="28" t="str">
        <f t="shared" si="8"/>
        <v>&lt;35</v>
      </c>
      <c r="L89" s="25">
        <v>196892600</v>
      </c>
      <c r="M89" s="28">
        <f t="shared" si="6"/>
        <v>46.942853927612305</v>
      </c>
      <c r="N89" s="28" t="str">
        <f t="shared" si="9"/>
        <v>40+ GB</v>
      </c>
      <c r="O89" s="25"/>
      <c r="P89" s="25"/>
      <c r="Q89" s="25"/>
      <c r="R89" s="25"/>
      <c r="S89" s="25"/>
    </row>
    <row r="90" spans="2:19" x14ac:dyDescent="0.3">
      <c r="B90" s="25" t="s">
        <v>1074</v>
      </c>
      <c r="C90" s="26">
        <v>35354</v>
      </c>
      <c r="D90" s="25" t="s">
        <v>13</v>
      </c>
      <c r="E90" s="25">
        <f>INDEX('Tariff fee'!$C$5:$C$9,MATCH('Step 1. Personal_data'!D90,'Tariff fee'!$B$5:$B$9,0))</f>
        <v>55</v>
      </c>
      <c r="F90" s="26">
        <v>43058</v>
      </c>
      <c r="G90" s="27">
        <f>IF(F90&gt;Introduction!$D$20, DATEDIF(F90, Introduction!$D$19, "D"), DATEDIF(Introduction!$D$20, Introduction!$D$19, "D"))</f>
        <v>120</v>
      </c>
      <c r="H90" s="25">
        <v>150070</v>
      </c>
      <c r="I90" s="28">
        <f t="shared" si="5"/>
        <v>625.29166666666663</v>
      </c>
      <c r="J90" s="28">
        <f t="shared" si="7"/>
        <v>145.90138888888887</v>
      </c>
      <c r="K90" s="28" t="str">
        <f t="shared" si="8"/>
        <v>120+</v>
      </c>
      <c r="L90" s="25">
        <v>141531525</v>
      </c>
      <c r="M90" s="28">
        <f t="shared" si="6"/>
        <v>33.743745088577271</v>
      </c>
      <c r="N90" s="28" t="str">
        <f t="shared" si="9"/>
        <v>31-40 GB</v>
      </c>
      <c r="O90" s="25"/>
      <c r="P90" s="25"/>
      <c r="Q90" s="25"/>
      <c r="R90" s="25"/>
      <c r="S90" s="25"/>
    </row>
    <row r="91" spans="2:19" x14ac:dyDescent="0.3">
      <c r="B91" s="25" t="s">
        <v>1073</v>
      </c>
      <c r="C91" s="26">
        <v>35355</v>
      </c>
      <c r="D91" s="25" t="s">
        <v>11</v>
      </c>
      <c r="E91" s="25">
        <f>INDEX('Tariff fee'!$C$5:$C$9,MATCH('Step 1. Personal_data'!D91,'Tariff fee'!$B$5:$B$9,0))</f>
        <v>35</v>
      </c>
      <c r="F91" s="26">
        <v>44319</v>
      </c>
      <c r="G91" s="27">
        <f>IF(F91&gt;Introduction!$D$20, DATEDIF(F91, Introduction!$D$19, "D"), DATEDIF(Introduction!$D$20, Introduction!$D$19, "D"))</f>
        <v>120</v>
      </c>
      <c r="H91" s="25">
        <v>30245</v>
      </c>
      <c r="I91" s="28">
        <f t="shared" si="5"/>
        <v>126.02083333333333</v>
      </c>
      <c r="J91" s="28">
        <f t="shared" si="7"/>
        <v>29.40486111111111</v>
      </c>
      <c r="K91" s="28" t="str">
        <f t="shared" si="8"/>
        <v>&lt;35</v>
      </c>
      <c r="L91" s="25">
        <v>156244450</v>
      </c>
      <c r="M91" s="28">
        <f t="shared" si="6"/>
        <v>37.251579761505127</v>
      </c>
      <c r="N91" s="28" t="str">
        <f t="shared" si="9"/>
        <v>31-40 GB</v>
      </c>
      <c r="O91" s="25"/>
      <c r="P91" s="25"/>
      <c r="Q91" s="25"/>
      <c r="R91" s="25"/>
      <c r="S91" s="25"/>
    </row>
    <row r="92" spans="2:19" x14ac:dyDescent="0.3">
      <c r="B92" s="25" t="s">
        <v>1072</v>
      </c>
      <c r="C92" s="26">
        <v>35358</v>
      </c>
      <c r="D92" s="25" t="s">
        <v>21</v>
      </c>
      <c r="E92" s="25">
        <f>INDEX('Tariff fee'!$C$5:$C$9,MATCH('Step 1. Personal_data'!D92,'Tariff fee'!$B$5:$B$9,0))</f>
        <v>45</v>
      </c>
      <c r="F92" s="26">
        <v>43825</v>
      </c>
      <c r="G92" s="27">
        <f>IF(F92&gt;Introduction!$D$20, DATEDIF(F92, Introduction!$D$19, "D"), DATEDIF(Introduction!$D$20, Introduction!$D$19, "D"))</f>
        <v>120</v>
      </c>
      <c r="H92" s="25">
        <v>30365</v>
      </c>
      <c r="I92" s="28">
        <f t="shared" si="5"/>
        <v>126.52083333333333</v>
      </c>
      <c r="J92" s="28">
        <f t="shared" si="7"/>
        <v>29.521527777777777</v>
      </c>
      <c r="K92" s="28" t="str">
        <f t="shared" si="8"/>
        <v>&lt;35</v>
      </c>
      <c r="L92" s="25">
        <v>104453775</v>
      </c>
      <c r="M92" s="28">
        <f t="shared" si="6"/>
        <v>24.903720617294312</v>
      </c>
      <c r="N92" s="28" t="str">
        <f t="shared" si="9"/>
        <v>21-30 GB</v>
      </c>
      <c r="O92" s="25">
        <v>1</v>
      </c>
      <c r="P92" s="25"/>
      <c r="Q92" s="25"/>
      <c r="R92" s="25"/>
      <c r="S92" s="25"/>
    </row>
    <row r="93" spans="2:19" x14ac:dyDescent="0.3">
      <c r="B93" s="25" t="s">
        <v>1071</v>
      </c>
      <c r="C93" s="26">
        <v>35359</v>
      </c>
      <c r="D93" s="25" t="s">
        <v>21</v>
      </c>
      <c r="E93" s="25">
        <f>INDEX('Tariff fee'!$C$5:$C$9,MATCH('Step 1. Personal_data'!D93,'Tariff fee'!$B$5:$B$9,0))</f>
        <v>45</v>
      </c>
      <c r="F93" s="26">
        <v>43590</v>
      </c>
      <c r="G93" s="27">
        <f>IF(F93&gt;Introduction!$D$20, DATEDIF(F93, Introduction!$D$19, "D"), DATEDIF(Introduction!$D$20, Introduction!$D$19, "D"))</f>
        <v>120</v>
      </c>
      <c r="H93" s="25">
        <v>26800</v>
      </c>
      <c r="I93" s="28">
        <f t="shared" si="5"/>
        <v>111.66666666666667</v>
      </c>
      <c r="J93" s="28">
        <f t="shared" si="7"/>
        <v>26.055555555555557</v>
      </c>
      <c r="K93" s="28" t="str">
        <f t="shared" si="8"/>
        <v>&lt;35</v>
      </c>
      <c r="L93" s="25">
        <v>112772550</v>
      </c>
      <c r="M93" s="28">
        <f t="shared" si="6"/>
        <v>26.887071132659912</v>
      </c>
      <c r="N93" s="28" t="str">
        <f t="shared" si="9"/>
        <v>21-30 GB</v>
      </c>
      <c r="O93" s="25"/>
      <c r="P93" s="25"/>
      <c r="Q93" s="25"/>
      <c r="R93" s="25"/>
      <c r="S93" s="25"/>
    </row>
    <row r="94" spans="2:19" x14ac:dyDescent="0.3">
      <c r="B94" s="25" t="s">
        <v>1069</v>
      </c>
      <c r="C94" s="26">
        <v>35360</v>
      </c>
      <c r="D94" s="25" t="s">
        <v>13</v>
      </c>
      <c r="E94" s="25">
        <f>INDEX('Tariff fee'!$C$5:$C$9,MATCH('Step 1. Personal_data'!D94,'Tariff fee'!$B$5:$B$9,0))</f>
        <v>55</v>
      </c>
      <c r="F94" s="26">
        <v>43990</v>
      </c>
      <c r="G94" s="27">
        <f>IF(F94&gt;Introduction!$D$20, DATEDIF(F94, Introduction!$D$19, "D"), DATEDIF(Introduction!$D$20, Introduction!$D$19, "D"))</f>
        <v>120</v>
      </c>
      <c r="H94" s="25">
        <v>35815</v>
      </c>
      <c r="I94" s="28">
        <f t="shared" si="5"/>
        <v>149.22916666666666</v>
      </c>
      <c r="J94" s="28">
        <f t="shared" si="7"/>
        <v>34.820138888888891</v>
      </c>
      <c r="K94" s="28" t="str">
        <f t="shared" si="8"/>
        <v>&lt;35</v>
      </c>
      <c r="L94" s="25">
        <v>68755375</v>
      </c>
      <c r="M94" s="28">
        <f t="shared" si="6"/>
        <v>16.392558813095093</v>
      </c>
      <c r="N94" s="28" t="str">
        <f t="shared" si="9"/>
        <v>10-20 GB</v>
      </c>
      <c r="O94" s="25"/>
      <c r="P94" s="25"/>
      <c r="Q94" s="25">
        <v>1</v>
      </c>
      <c r="R94" s="25"/>
      <c r="S94" s="25"/>
    </row>
    <row r="95" spans="2:19" x14ac:dyDescent="0.3">
      <c r="B95" s="25" t="s">
        <v>1070</v>
      </c>
      <c r="C95" s="26">
        <v>35360</v>
      </c>
      <c r="D95" s="25" t="s">
        <v>11</v>
      </c>
      <c r="E95" s="25">
        <f>INDEX('Tariff fee'!$C$5:$C$9,MATCH('Step 1. Personal_data'!D95,'Tariff fee'!$B$5:$B$9,0))</f>
        <v>35</v>
      </c>
      <c r="F95" s="26">
        <v>43302</v>
      </c>
      <c r="G95" s="27">
        <f>IF(F95&gt;Introduction!$D$20, DATEDIF(F95, Introduction!$D$19, "D"), DATEDIF(Introduction!$D$20, Introduction!$D$19, "D"))</f>
        <v>120</v>
      </c>
      <c r="H95" s="25">
        <v>21410</v>
      </c>
      <c r="I95" s="28">
        <f t="shared" si="5"/>
        <v>89.208333333333329</v>
      </c>
      <c r="J95" s="28">
        <f t="shared" si="7"/>
        <v>20.815277777777776</v>
      </c>
      <c r="K95" s="28" t="str">
        <f t="shared" si="8"/>
        <v>&lt;35</v>
      </c>
      <c r="L95" s="25">
        <v>192317225</v>
      </c>
      <c r="M95" s="28">
        <f t="shared" si="6"/>
        <v>45.851999521255493</v>
      </c>
      <c r="N95" s="28" t="str">
        <f t="shared" si="9"/>
        <v>40+ GB</v>
      </c>
      <c r="O95" s="25"/>
      <c r="P95" s="25"/>
      <c r="Q95" s="25"/>
      <c r="R95" s="25"/>
      <c r="S95" s="25"/>
    </row>
    <row r="96" spans="2:19" x14ac:dyDescent="0.3">
      <c r="B96" s="25" t="s">
        <v>1068</v>
      </c>
      <c r="C96" s="26">
        <v>35361</v>
      </c>
      <c r="D96" s="25" t="s">
        <v>21</v>
      </c>
      <c r="E96" s="25">
        <f>INDEX('Tariff fee'!$C$5:$C$9,MATCH('Step 1. Personal_data'!D96,'Tariff fee'!$B$5:$B$9,0))</f>
        <v>45</v>
      </c>
      <c r="F96" s="26">
        <v>43481</v>
      </c>
      <c r="G96" s="27">
        <f>IF(F96&gt;Introduction!$D$20, DATEDIF(F96, Introduction!$D$19, "D"), DATEDIF(Introduction!$D$20, Introduction!$D$19, "D"))</f>
        <v>120</v>
      </c>
      <c r="H96" s="25">
        <v>94990</v>
      </c>
      <c r="I96" s="28">
        <f t="shared" si="5"/>
        <v>395.79166666666669</v>
      </c>
      <c r="J96" s="28">
        <f t="shared" si="7"/>
        <v>92.351388888888891</v>
      </c>
      <c r="K96" s="28" t="str">
        <f t="shared" si="8"/>
        <v>91-120</v>
      </c>
      <c r="L96" s="25">
        <v>88008750</v>
      </c>
      <c r="M96" s="28">
        <f t="shared" si="6"/>
        <v>20.982921123504639</v>
      </c>
      <c r="N96" s="28" t="str">
        <f t="shared" si="9"/>
        <v>21-30 GB</v>
      </c>
      <c r="O96" s="25"/>
      <c r="P96" s="25"/>
      <c r="Q96" s="25"/>
      <c r="R96" s="25"/>
      <c r="S96" s="25">
        <v>1</v>
      </c>
    </row>
    <row r="97" spans="2:19" x14ac:dyDescent="0.3">
      <c r="B97" s="25" t="s">
        <v>1067</v>
      </c>
      <c r="C97" s="26">
        <v>35364</v>
      </c>
      <c r="D97" s="25" t="s">
        <v>18</v>
      </c>
      <c r="E97" s="25">
        <f>INDEX('Tariff fee'!$C$5:$C$9,MATCH('Step 1. Personal_data'!D97,'Tariff fee'!$B$5:$B$9,0))</f>
        <v>25</v>
      </c>
      <c r="F97" s="26">
        <v>43206</v>
      </c>
      <c r="G97" s="27">
        <f>IF(F97&gt;Introduction!$D$20, DATEDIF(F97, Introduction!$D$19, "D"), DATEDIF(Introduction!$D$20, Introduction!$D$19, "D"))</f>
        <v>120</v>
      </c>
      <c r="H97" s="25">
        <v>1620</v>
      </c>
      <c r="I97" s="28">
        <f t="shared" si="5"/>
        <v>6.75</v>
      </c>
      <c r="J97" s="28">
        <f t="shared" si="7"/>
        <v>1.575</v>
      </c>
      <c r="K97" s="28" t="str">
        <f t="shared" si="8"/>
        <v>&lt;35</v>
      </c>
      <c r="L97" s="25">
        <v>14564400</v>
      </c>
      <c r="M97" s="28">
        <f t="shared" si="6"/>
        <v>3.4724235534667969</v>
      </c>
      <c r="N97" s="28" t="str">
        <f t="shared" si="9"/>
        <v>&lt;10 GB</v>
      </c>
      <c r="O97" s="25">
        <v>1</v>
      </c>
      <c r="P97" s="25"/>
      <c r="Q97" s="25">
        <v>1</v>
      </c>
      <c r="R97" s="25"/>
      <c r="S97" s="25">
        <v>1</v>
      </c>
    </row>
    <row r="98" spans="2:19" x14ac:dyDescent="0.3">
      <c r="B98" s="25" t="s">
        <v>1066</v>
      </c>
      <c r="C98" s="26">
        <v>35367</v>
      </c>
      <c r="D98" s="25" t="s">
        <v>13</v>
      </c>
      <c r="E98" s="25">
        <f>INDEX('Tariff fee'!$C$5:$C$9,MATCH('Step 1. Personal_data'!D98,'Tariff fee'!$B$5:$B$9,0))</f>
        <v>55</v>
      </c>
      <c r="F98" s="26">
        <v>43387</v>
      </c>
      <c r="G98" s="27">
        <f>IF(F98&gt;Introduction!$D$20, DATEDIF(F98, Introduction!$D$19, "D"), DATEDIF(Introduction!$D$20, Introduction!$D$19, "D"))</f>
        <v>120</v>
      </c>
      <c r="H98" s="25">
        <v>111070</v>
      </c>
      <c r="I98" s="28">
        <f t="shared" si="5"/>
        <v>462.79166666666669</v>
      </c>
      <c r="J98" s="28">
        <f t="shared" si="7"/>
        <v>107.98472222222222</v>
      </c>
      <c r="K98" s="28" t="str">
        <f t="shared" si="8"/>
        <v>91-120</v>
      </c>
      <c r="L98" s="25">
        <v>47660825</v>
      </c>
      <c r="M98" s="28">
        <f t="shared" si="6"/>
        <v>11.363226175308228</v>
      </c>
      <c r="N98" s="28" t="str">
        <f t="shared" si="9"/>
        <v>10-20 GB</v>
      </c>
      <c r="O98" s="25"/>
      <c r="P98" s="25"/>
      <c r="Q98" s="25"/>
      <c r="R98" s="25"/>
      <c r="S98" s="25"/>
    </row>
    <row r="99" spans="2:19" x14ac:dyDescent="0.3">
      <c r="B99" s="25" t="s">
        <v>1065</v>
      </c>
      <c r="C99" s="26">
        <v>35372</v>
      </c>
      <c r="D99" s="25" t="s">
        <v>11</v>
      </c>
      <c r="E99" s="25">
        <f>INDEX('Tariff fee'!$C$5:$C$9,MATCH('Step 1. Personal_data'!D99,'Tariff fee'!$B$5:$B$9,0))</f>
        <v>35</v>
      </c>
      <c r="F99" s="26">
        <v>44269</v>
      </c>
      <c r="G99" s="27">
        <f>IF(F99&gt;Introduction!$D$20, DATEDIF(F99, Introduction!$D$19, "D"), DATEDIF(Introduction!$D$20, Introduction!$D$19, "D"))</f>
        <v>120</v>
      </c>
      <c r="H99" s="25">
        <v>28970</v>
      </c>
      <c r="I99" s="28">
        <f t="shared" si="5"/>
        <v>120.70833333333334</v>
      </c>
      <c r="J99" s="28">
        <f t="shared" si="7"/>
        <v>28.165277777777778</v>
      </c>
      <c r="K99" s="28" t="str">
        <f t="shared" si="8"/>
        <v>&lt;35</v>
      </c>
      <c r="L99" s="25">
        <v>184270950</v>
      </c>
      <c r="M99" s="28">
        <f t="shared" si="6"/>
        <v>43.933618068695068</v>
      </c>
      <c r="N99" s="28" t="str">
        <f t="shared" si="9"/>
        <v>40+ GB</v>
      </c>
      <c r="O99" s="25"/>
      <c r="P99" s="25"/>
      <c r="Q99" s="25"/>
      <c r="R99" s="25"/>
      <c r="S99" s="25"/>
    </row>
    <row r="100" spans="2:19" x14ac:dyDescent="0.3">
      <c r="B100" s="25" t="s">
        <v>1064</v>
      </c>
      <c r="C100" s="26">
        <v>35376</v>
      </c>
      <c r="D100" s="25" t="s">
        <v>21</v>
      </c>
      <c r="E100" s="25">
        <f>INDEX('Tariff fee'!$C$5:$C$9,MATCH('Step 1. Personal_data'!D100,'Tariff fee'!$B$5:$B$9,0))</f>
        <v>45</v>
      </c>
      <c r="F100" s="26">
        <v>43178</v>
      </c>
      <c r="G100" s="27">
        <f>IF(F100&gt;Introduction!$D$20, DATEDIF(F100, Introduction!$D$19, "D"), DATEDIF(Introduction!$D$20, Introduction!$D$19, "D"))</f>
        <v>120</v>
      </c>
      <c r="H100" s="25">
        <v>47790</v>
      </c>
      <c r="I100" s="28">
        <f t="shared" si="5"/>
        <v>199.125</v>
      </c>
      <c r="J100" s="28">
        <f t="shared" si="7"/>
        <v>46.462499999999999</v>
      </c>
      <c r="K100" s="28" t="str">
        <f t="shared" si="8"/>
        <v>35-60</v>
      </c>
      <c r="L100" s="25">
        <v>104704175</v>
      </c>
      <c r="M100" s="28">
        <f t="shared" si="6"/>
        <v>24.963420629501343</v>
      </c>
      <c r="N100" s="28" t="str">
        <f t="shared" si="9"/>
        <v>21-30 GB</v>
      </c>
      <c r="O100" s="25"/>
      <c r="P100" s="25"/>
      <c r="Q100" s="25">
        <v>1</v>
      </c>
      <c r="R100" s="25"/>
      <c r="S100" s="25"/>
    </row>
    <row r="101" spans="2:19" x14ac:dyDescent="0.3">
      <c r="B101" s="25" t="s">
        <v>1062</v>
      </c>
      <c r="C101" s="26">
        <v>35379</v>
      </c>
      <c r="D101" s="25" t="s">
        <v>13</v>
      </c>
      <c r="E101" s="25">
        <f>INDEX('Tariff fee'!$C$5:$C$9,MATCH('Step 1. Personal_data'!D101,'Tariff fee'!$B$5:$B$9,0))</f>
        <v>55</v>
      </c>
      <c r="F101" s="26">
        <v>44660</v>
      </c>
      <c r="G101" s="27">
        <f>IF(F101&gt;Introduction!$D$20, DATEDIF(F101, Introduction!$D$19, "D"), DATEDIF(Introduction!$D$20, Introduction!$D$19, "D"))</f>
        <v>22</v>
      </c>
      <c r="H101" s="25">
        <v>5453</v>
      </c>
      <c r="I101" s="28">
        <f t="shared" si="5"/>
        <v>123.9318181818182</v>
      </c>
      <c r="J101" s="28">
        <f t="shared" si="7"/>
        <v>28.917424242424246</v>
      </c>
      <c r="K101" s="28" t="str">
        <f t="shared" si="8"/>
        <v>&lt;35</v>
      </c>
      <c r="L101" s="25">
        <v>23171993</v>
      </c>
      <c r="M101" s="28">
        <f t="shared" si="6"/>
        <v>30.134365341880105</v>
      </c>
      <c r="N101" s="28" t="str">
        <f t="shared" si="9"/>
        <v>31-40 GB</v>
      </c>
      <c r="O101" s="25"/>
      <c r="P101" s="25"/>
      <c r="Q101" s="25"/>
      <c r="R101" s="25"/>
      <c r="S101" s="25"/>
    </row>
    <row r="102" spans="2:19" x14ac:dyDescent="0.3">
      <c r="B102" s="25" t="s">
        <v>1063</v>
      </c>
      <c r="C102" s="26">
        <v>35379</v>
      </c>
      <c r="D102" s="25" t="s">
        <v>21</v>
      </c>
      <c r="E102" s="25">
        <f>INDEX('Tariff fee'!$C$5:$C$9,MATCH('Step 1. Personal_data'!D102,'Tariff fee'!$B$5:$B$9,0))</f>
        <v>45</v>
      </c>
      <c r="F102" s="26">
        <v>43827</v>
      </c>
      <c r="G102" s="27">
        <f>IF(F102&gt;Introduction!$D$20, DATEDIF(F102, Introduction!$D$19, "D"), DATEDIF(Introduction!$D$20, Introduction!$D$19, "D"))</f>
        <v>120</v>
      </c>
      <c r="H102" s="25">
        <v>68900</v>
      </c>
      <c r="I102" s="28">
        <f t="shared" si="5"/>
        <v>287.08333333333331</v>
      </c>
      <c r="J102" s="28">
        <f t="shared" si="7"/>
        <v>66.986111111111114</v>
      </c>
      <c r="K102" s="28" t="str">
        <f t="shared" si="8"/>
        <v>61-90</v>
      </c>
      <c r="L102" s="25">
        <v>112038450</v>
      </c>
      <c r="M102" s="28">
        <f t="shared" si="6"/>
        <v>26.712048053741455</v>
      </c>
      <c r="N102" s="28" t="str">
        <f t="shared" si="9"/>
        <v>21-30 GB</v>
      </c>
      <c r="O102" s="25"/>
      <c r="P102" s="25"/>
      <c r="Q102" s="25">
        <v>1</v>
      </c>
      <c r="R102" s="25"/>
      <c r="S102" s="25">
        <v>1</v>
      </c>
    </row>
    <row r="103" spans="2:19" x14ac:dyDescent="0.3">
      <c r="B103" s="25" t="s">
        <v>1061</v>
      </c>
      <c r="C103" s="26">
        <v>35381</v>
      </c>
      <c r="D103" s="25" t="s">
        <v>13</v>
      </c>
      <c r="E103" s="25">
        <f>INDEX('Tariff fee'!$C$5:$C$9,MATCH('Step 1. Personal_data'!D103,'Tariff fee'!$B$5:$B$9,0))</f>
        <v>55</v>
      </c>
      <c r="F103" s="26">
        <v>42877</v>
      </c>
      <c r="G103" s="27">
        <f>IF(F103&gt;Introduction!$D$20, DATEDIF(F103, Introduction!$D$19, "D"), DATEDIF(Introduction!$D$20, Introduction!$D$19, "D"))</f>
        <v>120</v>
      </c>
      <c r="H103" s="25">
        <v>147810</v>
      </c>
      <c r="I103" s="28">
        <f t="shared" si="5"/>
        <v>615.875</v>
      </c>
      <c r="J103" s="28">
        <f t="shared" si="7"/>
        <v>143.70416666666665</v>
      </c>
      <c r="K103" s="28" t="str">
        <f t="shared" si="8"/>
        <v>120+</v>
      </c>
      <c r="L103" s="25">
        <v>164507425</v>
      </c>
      <c r="M103" s="28">
        <f t="shared" si="6"/>
        <v>39.22162652015686</v>
      </c>
      <c r="N103" s="28" t="str">
        <f t="shared" si="9"/>
        <v>31-40 GB</v>
      </c>
      <c r="O103" s="25"/>
      <c r="P103" s="25"/>
      <c r="Q103" s="25"/>
      <c r="R103" s="25"/>
      <c r="S103" s="25"/>
    </row>
    <row r="104" spans="2:19" x14ac:dyDescent="0.3">
      <c r="B104" s="25" t="s">
        <v>1060</v>
      </c>
      <c r="C104" s="26">
        <v>35384</v>
      </c>
      <c r="D104" s="25" t="s">
        <v>12</v>
      </c>
      <c r="E104" s="25">
        <f>INDEX('Tariff fee'!$C$5:$C$9,MATCH('Step 1. Personal_data'!D104,'Tariff fee'!$B$5:$B$9,0))</f>
        <v>70</v>
      </c>
      <c r="F104" s="26">
        <v>44596</v>
      </c>
      <c r="G104" s="27">
        <f>IF(F104&gt;Introduction!$D$20, DATEDIF(F104, Introduction!$D$19, "D"), DATEDIF(Introduction!$D$20, Introduction!$D$19, "D"))</f>
        <v>86</v>
      </c>
      <c r="H104" s="25">
        <v>202555</v>
      </c>
      <c r="I104" s="28">
        <f t="shared" si="5"/>
        <v>1177.6453488372092</v>
      </c>
      <c r="J104" s="28">
        <f t="shared" si="7"/>
        <v>274.78391472868213</v>
      </c>
      <c r="K104" s="28" t="str">
        <f t="shared" si="8"/>
        <v>120+</v>
      </c>
      <c r="L104" s="25">
        <v>530995575</v>
      </c>
      <c r="M104" s="28">
        <f t="shared" si="6"/>
        <v>176.65006116379141</v>
      </c>
      <c r="N104" s="28" t="str">
        <f t="shared" si="9"/>
        <v>40+ GB</v>
      </c>
      <c r="O104" s="25"/>
      <c r="P104" s="25"/>
      <c r="Q104" s="25"/>
      <c r="R104" s="25"/>
      <c r="S104" s="25"/>
    </row>
    <row r="105" spans="2:19" x14ac:dyDescent="0.3">
      <c r="B105" s="25" t="s">
        <v>1059</v>
      </c>
      <c r="C105" s="26">
        <v>35386</v>
      </c>
      <c r="D105" s="25" t="s">
        <v>21</v>
      </c>
      <c r="E105" s="25">
        <f>INDEX('Tariff fee'!$C$5:$C$9,MATCH('Step 1. Personal_data'!D105,'Tariff fee'!$B$5:$B$9,0))</f>
        <v>45</v>
      </c>
      <c r="F105" s="26">
        <v>42946</v>
      </c>
      <c r="G105" s="27">
        <f>IF(F105&gt;Introduction!$D$20, DATEDIF(F105, Introduction!$D$19, "D"), DATEDIF(Introduction!$D$20, Introduction!$D$19, "D"))</f>
        <v>120</v>
      </c>
      <c r="H105" s="25">
        <v>106735</v>
      </c>
      <c r="I105" s="28">
        <f t="shared" si="5"/>
        <v>444.72916666666669</v>
      </c>
      <c r="J105" s="28">
        <f t="shared" si="7"/>
        <v>103.77013888888889</v>
      </c>
      <c r="K105" s="28" t="str">
        <f t="shared" si="8"/>
        <v>91-120</v>
      </c>
      <c r="L105" s="25">
        <v>103152500</v>
      </c>
      <c r="M105" s="28">
        <f t="shared" si="6"/>
        <v>24.593472480773926</v>
      </c>
      <c r="N105" s="28" t="str">
        <f t="shared" si="9"/>
        <v>21-30 GB</v>
      </c>
      <c r="O105" s="25"/>
      <c r="P105" s="25"/>
      <c r="Q105" s="25"/>
      <c r="R105" s="25"/>
      <c r="S105" s="25"/>
    </row>
    <row r="106" spans="2:19" x14ac:dyDescent="0.3">
      <c r="B106" s="25" t="s">
        <v>1058</v>
      </c>
      <c r="C106" s="26">
        <v>35387</v>
      </c>
      <c r="D106" s="25" t="s">
        <v>13</v>
      </c>
      <c r="E106" s="25">
        <f>INDEX('Tariff fee'!$C$5:$C$9,MATCH('Step 1. Personal_data'!D106,'Tariff fee'!$B$5:$B$9,0))</f>
        <v>55</v>
      </c>
      <c r="F106" s="26">
        <v>44131</v>
      </c>
      <c r="G106" s="27">
        <f>IF(F106&gt;Introduction!$D$20, DATEDIF(F106, Introduction!$D$19, "D"), DATEDIF(Introduction!$D$20, Introduction!$D$19, "D"))</f>
        <v>120</v>
      </c>
      <c r="H106" s="25">
        <v>90470</v>
      </c>
      <c r="I106" s="28">
        <f t="shared" si="5"/>
        <v>376.95833333333331</v>
      </c>
      <c r="J106" s="28">
        <f t="shared" si="7"/>
        <v>87.956944444444431</v>
      </c>
      <c r="K106" s="28" t="str">
        <f t="shared" si="8"/>
        <v>61-90</v>
      </c>
      <c r="L106" s="25">
        <v>162298375</v>
      </c>
      <c r="M106" s="28">
        <f t="shared" si="6"/>
        <v>38.694947957992554</v>
      </c>
      <c r="N106" s="28" t="str">
        <f t="shared" si="9"/>
        <v>31-40 GB</v>
      </c>
      <c r="O106" s="25"/>
      <c r="P106" s="25"/>
      <c r="Q106" s="25"/>
      <c r="R106" s="25"/>
      <c r="S106" s="25"/>
    </row>
    <row r="107" spans="2:19" x14ac:dyDescent="0.3">
      <c r="B107" s="25" t="s">
        <v>1057</v>
      </c>
      <c r="C107" s="26">
        <v>35390</v>
      </c>
      <c r="D107" s="25" t="s">
        <v>21</v>
      </c>
      <c r="E107" s="25">
        <f>INDEX('Tariff fee'!$C$5:$C$9,MATCH('Step 1. Personal_data'!D107,'Tariff fee'!$B$5:$B$9,0))</f>
        <v>45</v>
      </c>
      <c r="F107" s="26">
        <v>43995</v>
      </c>
      <c r="G107" s="27">
        <f>IF(F107&gt;Introduction!$D$20, DATEDIF(F107, Introduction!$D$19, "D"), DATEDIF(Introduction!$D$20, Introduction!$D$19, "D"))</f>
        <v>120</v>
      </c>
      <c r="H107" s="25">
        <v>12370</v>
      </c>
      <c r="I107" s="28">
        <f t="shared" si="5"/>
        <v>51.541666666666664</v>
      </c>
      <c r="J107" s="28">
        <f t="shared" si="7"/>
        <v>12.026388888888889</v>
      </c>
      <c r="K107" s="28" t="str">
        <f t="shared" si="8"/>
        <v>&lt;35</v>
      </c>
      <c r="L107" s="25">
        <v>96001975</v>
      </c>
      <c r="M107" s="28">
        <f t="shared" si="6"/>
        <v>22.888654470443726</v>
      </c>
      <c r="N107" s="28" t="str">
        <f t="shared" si="9"/>
        <v>21-30 GB</v>
      </c>
      <c r="O107" s="25"/>
      <c r="P107" s="25"/>
      <c r="Q107" s="25"/>
      <c r="R107" s="25"/>
      <c r="S107" s="25"/>
    </row>
    <row r="108" spans="2:19" x14ac:dyDescent="0.3">
      <c r="B108" s="25" t="s">
        <v>1056</v>
      </c>
      <c r="C108" s="26">
        <v>35392</v>
      </c>
      <c r="D108" s="25" t="s">
        <v>11</v>
      </c>
      <c r="E108" s="25">
        <f>INDEX('Tariff fee'!$C$5:$C$9,MATCH('Step 1. Personal_data'!D108,'Tariff fee'!$B$5:$B$9,0))</f>
        <v>35</v>
      </c>
      <c r="F108" s="26">
        <v>44276</v>
      </c>
      <c r="G108" s="27">
        <f>IF(F108&gt;Introduction!$D$20, DATEDIF(F108, Introduction!$D$19, "D"), DATEDIF(Introduction!$D$20, Introduction!$D$19, "D"))</f>
        <v>120</v>
      </c>
      <c r="H108" s="25">
        <v>27180</v>
      </c>
      <c r="I108" s="28">
        <f t="shared" si="5"/>
        <v>113.25</v>
      </c>
      <c r="J108" s="28">
        <f t="shared" si="7"/>
        <v>26.425000000000001</v>
      </c>
      <c r="K108" s="28" t="str">
        <f t="shared" si="8"/>
        <v>&lt;35</v>
      </c>
      <c r="L108" s="25">
        <v>139799775</v>
      </c>
      <c r="M108" s="28">
        <f t="shared" si="6"/>
        <v>33.33086371421814</v>
      </c>
      <c r="N108" s="28" t="str">
        <f t="shared" si="9"/>
        <v>31-40 GB</v>
      </c>
      <c r="O108" s="25"/>
      <c r="P108" s="25"/>
      <c r="Q108" s="25"/>
      <c r="R108" s="25"/>
      <c r="S108" s="25"/>
    </row>
    <row r="109" spans="2:19" x14ac:dyDescent="0.3">
      <c r="B109" s="25" t="s">
        <v>1054</v>
      </c>
      <c r="C109" s="26">
        <v>35395</v>
      </c>
      <c r="D109" s="25" t="s">
        <v>13</v>
      </c>
      <c r="E109" s="25">
        <f>INDEX('Tariff fee'!$C$5:$C$9,MATCH('Step 1. Personal_data'!D109,'Tariff fee'!$B$5:$B$9,0))</f>
        <v>55</v>
      </c>
      <c r="F109" s="26">
        <v>43320</v>
      </c>
      <c r="G109" s="27">
        <f>IF(F109&gt;Introduction!$D$20, DATEDIF(F109, Introduction!$D$19, "D"), DATEDIF(Introduction!$D$20, Introduction!$D$19, "D"))</f>
        <v>120</v>
      </c>
      <c r="H109" s="25">
        <v>119235</v>
      </c>
      <c r="I109" s="28">
        <f t="shared" si="5"/>
        <v>496.81249999999994</v>
      </c>
      <c r="J109" s="28">
        <f t="shared" si="7"/>
        <v>115.92291666666665</v>
      </c>
      <c r="K109" s="28" t="str">
        <f t="shared" si="8"/>
        <v>91-120</v>
      </c>
      <c r="L109" s="25">
        <v>161610850</v>
      </c>
      <c r="M109" s="28">
        <f t="shared" si="6"/>
        <v>38.531029224395752</v>
      </c>
      <c r="N109" s="28" t="str">
        <f t="shared" si="9"/>
        <v>31-40 GB</v>
      </c>
      <c r="O109" s="25"/>
      <c r="P109" s="25"/>
      <c r="Q109" s="25"/>
      <c r="R109" s="25"/>
      <c r="S109" s="25"/>
    </row>
    <row r="110" spans="2:19" x14ac:dyDescent="0.3">
      <c r="B110" s="25" t="s">
        <v>1055</v>
      </c>
      <c r="C110" s="26">
        <v>35395</v>
      </c>
      <c r="D110" s="25" t="s">
        <v>11</v>
      </c>
      <c r="E110" s="25">
        <f>INDEX('Tariff fee'!$C$5:$C$9,MATCH('Step 1. Personal_data'!D110,'Tariff fee'!$B$5:$B$9,0))</f>
        <v>35</v>
      </c>
      <c r="F110" s="26">
        <v>44325</v>
      </c>
      <c r="G110" s="27">
        <f>IF(F110&gt;Introduction!$D$20, DATEDIF(F110, Introduction!$D$19, "D"), DATEDIF(Introduction!$D$20, Introduction!$D$19, "D"))</f>
        <v>120</v>
      </c>
      <c r="H110" s="25">
        <v>17775</v>
      </c>
      <c r="I110" s="28">
        <f t="shared" si="5"/>
        <v>74.0625</v>
      </c>
      <c r="J110" s="28">
        <f t="shared" si="7"/>
        <v>17.28125</v>
      </c>
      <c r="K110" s="28" t="str">
        <f t="shared" si="8"/>
        <v>&lt;35</v>
      </c>
      <c r="L110" s="25">
        <v>144216075</v>
      </c>
      <c r="M110" s="28">
        <f t="shared" si="6"/>
        <v>34.38379168510437</v>
      </c>
      <c r="N110" s="28" t="str">
        <f t="shared" si="9"/>
        <v>31-40 GB</v>
      </c>
      <c r="O110" s="25"/>
      <c r="P110" s="25"/>
      <c r="Q110" s="25"/>
      <c r="R110" s="25"/>
      <c r="S110" s="25"/>
    </row>
    <row r="111" spans="2:19" x14ac:dyDescent="0.3">
      <c r="B111" s="25" t="s">
        <v>1053</v>
      </c>
      <c r="C111" s="26">
        <v>35398</v>
      </c>
      <c r="D111" s="25" t="s">
        <v>21</v>
      </c>
      <c r="E111" s="25">
        <f>INDEX('Tariff fee'!$C$5:$C$9,MATCH('Step 1. Personal_data'!D111,'Tariff fee'!$B$5:$B$9,0))</f>
        <v>45</v>
      </c>
      <c r="F111" s="26">
        <v>43887</v>
      </c>
      <c r="G111" s="27">
        <f>IF(F111&gt;Introduction!$D$20, DATEDIF(F111, Introduction!$D$19, "D"), DATEDIF(Introduction!$D$20, Introduction!$D$19, "D"))</f>
        <v>120</v>
      </c>
      <c r="H111" s="25">
        <v>17750</v>
      </c>
      <c r="I111" s="28">
        <f t="shared" si="5"/>
        <v>73.958333333333329</v>
      </c>
      <c r="J111" s="28">
        <f t="shared" si="7"/>
        <v>17.256944444444443</v>
      </c>
      <c r="K111" s="28" t="str">
        <f t="shared" si="8"/>
        <v>&lt;35</v>
      </c>
      <c r="L111" s="25">
        <v>115433375</v>
      </c>
      <c r="M111" s="28">
        <f t="shared" si="6"/>
        <v>27.521461248397827</v>
      </c>
      <c r="N111" s="28" t="str">
        <f t="shared" si="9"/>
        <v>21-30 GB</v>
      </c>
      <c r="O111" s="25"/>
      <c r="P111" s="25"/>
      <c r="Q111" s="25"/>
      <c r="R111" s="25"/>
      <c r="S111" s="25"/>
    </row>
    <row r="112" spans="2:19" x14ac:dyDescent="0.3">
      <c r="B112" s="25" t="s">
        <v>1051</v>
      </c>
      <c r="C112" s="26">
        <v>35399</v>
      </c>
      <c r="D112" s="25" t="s">
        <v>21</v>
      </c>
      <c r="E112" s="25">
        <f>INDEX('Tariff fee'!$C$5:$C$9,MATCH('Step 1. Personal_data'!D112,'Tariff fee'!$B$5:$B$9,0))</f>
        <v>45</v>
      </c>
      <c r="F112" s="26">
        <v>43512</v>
      </c>
      <c r="G112" s="27">
        <f>IF(F112&gt;Introduction!$D$20, DATEDIF(F112, Introduction!$D$19, "D"), DATEDIF(Introduction!$D$20, Introduction!$D$19, "D"))</f>
        <v>120</v>
      </c>
      <c r="H112" s="25">
        <v>65510</v>
      </c>
      <c r="I112" s="28">
        <f t="shared" si="5"/>
        <v>272.95833333333331</v>
      </c>
      <c r="J112" s="28">
        <f t="shared" si="7"/>
        <v>63.690277777777766</v>
      </c>
      <c r="K112" s="28" t="str">
        <f t="shared" si="8"/>
        <v>61-90</v>
      </c>
      <c r="L112" s="25">
        <v>107018225</v>
      </c>
      <c r="M112" s="28">
        <f t="shared" si="6"/>
        <v>25.515133142471313</v>
      </c>
      <c r="N112" s="28" t="str">
        <f t="shared" si="9"/>
        <v>21-30 GB</v>
      </c>
      <c r="O112" s="25"/>
      <c r="P112" s="25"/>
      <c r="Q112" s="25"/>
      <c r="R112" s="25"/>
      <c r="S112" s="25"/>
    </row>
    <row r="113" spans="2:19" x14ac:dyDescent="0.3">
      <c r="B113" s="25" t="s">
        <v>1052</v>
      </c>
      <c r="C113" s="26">
        <v>35399</v>
      </c>
      <c r="D113" s="25" t="s">
        <v>11</v>
      </c>
      <c r="E113" s="25">
        <f>INDEX('Tariff fee'!$C$5:$C$9,MATCH('Step 1. Personal_data'!D113,'Tariff fee'!$B$5:$B$9,0))</f>
        <v>35</v>
      </c>
      <c r="F113" s="26">
        <v>44437</v>
      </c>
      <c r="G113" s="27">
        <f>IF(F113&gt;Introduction!$D$20, DATEDIF(F113, Introduction!$D$19, "D"), DATEDIF(Introduction!$D$20, Introduction!$D$19, "D"))</f>
        <v>120</v>
      </c>
      <c r="H113" s="25">
        <v>16680</v>
      </c>
      <c r="I113" s="28">
        <f t="shared" si="5"/>
        <v>69.5</v>
      </c>
      <c r="J113" s="28">
        <f t="shared" si="7"/>
        <v>16.216666666666669</v>
      </c>
      <c r="K113" s="28" t="str">
        <f t="shared" si="8"/>
        <v>&lt;35</v>
      </c>
      <c r="L113" s="25">
        <v>171557275</v>
      </c>
      <c r="M113" s="28">
        <f t="shared" si="6"/>
        <v>40.902441740036011</v>
      </c>
      <c r="N113" s="28" t="str">
        <f t="shared" si="9"/>
        <v>40+ GB</v>
      </c>
      <c r="O113" s="25"/>
      <c r="P113" s="25"/>
      <c r="Q113" s="25"/>
      <c r="R113" s="25"/>
      <c r="S113" s="25"/>
    </row>
    <row r="114" spans="2:19" x14ac:dyDescent="0.3">
      <c r="B114" s="25" t="s">
        <v>1050</v>
      </c>
      <c r="C114" s="26">
        <v>35400</v>
      </c>
      <c r="D114" s="25" t="s">
        <v>11</v>
      </c>
      <c r="E114" s="25">
        <f>INDEX('Tariff fee'!$C$5:$C$9,MATCH('Step 1. Personal_data'!D114,'Tariff fee'!$B$5:$B$9,0))</f>
        <v>35</v>
      </c>
      <c r="F114" s="26">
        <v>42887</v>
      </c>
      <c r="G114" s="27">
        <f>IF(F114&gt;Introduction!$D$20, DATEDIF(F114, Introduction!$D$19, "D"), DATEDIF(Introduction!$D$20, Introduction!$D$19, "D"))</f>
        <v>120</v>
      </c>
      <c r="H114" s="25">
        <v>34925</v>
      </c>
      <c r="I114" s="28">
        <f t="shared" si="5"/>
        <v>145.52083333333334</v>
      </c>
      <c r="J114" s="28">
        <f t="shared" si="7"/>
        <v>33.954861111111114</v>
      </c>
      <c r="K114" s="28" t="str">
        <f t="shared" si="8"/>
        <v>&lt;35</v>
      </c>
      <c r="L114" s="25">
        <v>150009725</v>
      </c>
      <c r="M114" s="28">
        <f t="shared" si="6"/>
        <v>35.765105485916138</v>
      </c>
      <c r="N114" s="28" t="str">
        <f t="shared" si="9"/>
        <v>31-40 GB</v>
      </c>
      <c r="O114" s="25">
        <v>1</v>
      </c>
      <c r="P114" s="25"/>
      <c r="Q114" s="25"/>
      <c r="R114" s="25"/>
      <c r="S114" s="25"/>
    </row>
    <row r="115" spans="2:19" x14ac:dyDescent="0.3">
      <c r="B115" s="25" t="s">
        <v>1049</v>
      </c>
      <c r="C115" s="26">
        <v>35401</v>
      </c>
      <c r="D115" s="25" t="s">
        <v>13</v>
      </c>
      <c r="E115" s="25">
        <f>INDEX('Tariff fee'!$C$5:$C$9,MATCH('Step 1. Personal_data'!D115,'Tariff fee'!$B$5:$B$9,0))</f>
        <v>55</v>
      </c>
      <c r="F115" s="26">
        <v>42880</v>
      </c>
      <c r="G115" s="27">
        <f>IF(F115&gt;Introduction!$D$20, DATEDIF(F115, Introduction!$D$19, "D"), DATEDIF(Introduction!$D$20, Introduction!$D$19, "D"))</f>
        <v>120</v>
      </c>
      <c r="H115" s="25">
        <v>96430</v>
      </c>
      <c r="I115" s="28">
        <f t="shared" si="5"/>
        <v>401.79166666666669</v>
      </c>
      <c r="J115" s="28">
        <f t="shared" si="7"/>
        <v>93.751388888888897</v>
      </c>
      <c r="K115" s="28" t="str">
        <f t="shared" si="8"/>
        <v>91-120</v>
      </c>
      <c r="L115" s="25">
        <v>152003650</v>
      </c>
      <c r="M115" s="28">
        <f t="shared" si="6"/>
        <v>36.240494251251221</v>
      </c>
      <c r="N115" s="28" t="str">
        <f t="shared" si="9"/>
        <v>31-40 GB</v>
      </c>
      <c r="O115" s="25"/>
      <c r="P115" s="25"/>
      <c r="Q115" s="25"/>
      <c r="R115" s="25"/>
      <c r="S115" s="25"/>
    </row>
    <row r="116" spans="2:19" x14ac:dyDescent="0.3">
      <c r="B116" s="25" t="s">
        <v>1048</v>
      </c>
      <c r="C116" s="26">
        <v>35402</v>
      </c>
      <c r="D116" s="25" t="s">
        <v>12</v>
      </c>
      <c r="E116" s="25">
        <f>INDEX('Tariff fee'!$C$5:$C$9,MATCH('Step 1. Personal_data'!D116,'Tariff fee'!$B$5:$B$9,0))</f>
        <v>70</v>
      </c>
      <c r="F116" s="26">
        <v>43514</v>
      </c>
      <c r="G116" s="27">
        <f>IF(F116&gt;Introduction!$D$20, DATEDIF(F116, Introduction!$D$19, "D"), DATEDIF(Introduction!$D$20, Introduction!$D$19, "D"))</f>
        <v>120</v>
      </c>
      <c r="H116" s="25">
        <v>203725</v>
      </c>
      <c r="I116" s="28">
        <f t="shared" si="5"/>
        <v>848.85416666666663</v>
      </c>
      <c r="J116" s="28">
        <f t="shared" si="7"/>
        <v>198.06597222222223</v>
      </c>
      <c r="K116" s="28" t="str">
        <f t="shared" si="8"/>
        <v>120+</v>
      </c>
      <c r="L116" s="25">
        <v>94874425</v>
      </c>
      <c r="M116" s="28">
        <f t="shared" si="6"/>
        <v>22.619825601577759</v>
      </c>
      <c r="N116" s="28" t="str">
        <f t="shared" si="9"/>
        <v>21-30 GB</v>
      </c>
      <c r="O116" s="25">
        <v>1</v>
      </c>
      <c r="P116" s="25"/>
      <c r="Q116" s="25"/>
      <c r="R116" s="25"/>
      <c r="S116" s="25"/>
    </row>
    <row r="117" spans="2:19" x14ac:dyDescent="0.3">
      <c r="B117" s="25" t="s">
        <v>1047</v>
      </c>
      <c r="C117" s="26">
        <v>35403</v>
      </c>
      <c r="D117" s="25" t="s">
        <v>13</v>
      </c>
      <c r="E117" s="25">
        <f>INDEX('Tariff fee'!$C$5:$C$9,MATCH('Step 1. Personal_data'!D117,'Tariff fee'!$B$5:$B$9,0))</f>
        <v>55</v>
      </c>
      <c r="F117" s="26">
        <v>43569</v>
      </c>
      <c r="G117" s="27">
        <f>IF(F117&gt;Introduction!$D$20, DATEDIF(F117, Introduction!$D$19, "D"), DATEDIF(Introduction!$D$20, Introduction!$D$19, "D"))</f>
        <v>120</v>
      </c>
      <c r="H117" s="25">
        <v>56320</v>
      </c>
      <c r="I117" s="28">
        <f t="shared" si="5"/>
        <v>234.66666666666666</v>
      </c>
      <c r="J117" s="28">
        <f t="shared" si="7"/>
        <v>54.755555555555553</v>
      </c>
      <c r="K117" s="28" t="str">
        <f t="shared" si="8"/>
        <v>35-60</v>
      </c>
      <c r="L117" s="25">
        <v>114260575</v>
      </c>
      <c r="M117" s="28">
        <f t="shared" si="6"/>
        <v>27.241843938827515</v>
      </c>
      <c r="N117" s="28" t="str">
        <f t="shared" si="9"/>
        <v>21-30 GB</v>
      </c>
      <c r="O117" s="25"/>
      <c r="P117" s="25"/>
      <c r="Q117" s="25"/>
      <c r="R117" s="25"/>
      <c r="S117" s="25"/>
    </row>
    <row r="118" spans="2:19" x14ac:dyDescent="0.3">
      <c r="B118" s="25" t="s">
        <v>1046</v>
      </c>
      <c r="C118" s="26">
        <v>35408</v>
      </c>
      <c r="D118" s="25" t="s">
        <v>21</v>
      </c>
      <c r="E118" s="25">
        <f>INDEX('Tariff fee'!$C$5:$C$9,MATCH('Step 1. Personal_data'!D118,'Tariff fee'!$B$5:$B$9,0))</f>
        <v>45</v>
      </c>
      <c r="F118" s="26">
        <v>44238</v>
      </c>
      <c r="G118" s="27">
        <f>IF(F118&gt;Introduction!$D$20, DATEDIF(F118, Introduction!$D$19, "D"), DATEDIF(Introduction!$D$20, Introduction!$D$19, "D"))</f>
        <v>120</v>
      </c>
      <c r="H118" s="25">
        <v>59810</v>
      </c>
      <c r="I118" s="28">
        <f t="shared" si="5"/>
        <v>249.20833333333337</v>
      </c>
      <c r="J118" s="28">
        <f t="shared" si="7"/>
        <v>58.148611111111116</v>
      </c>
      <c r="K118" s="28" t="str">
        <f t="shared" si="8"/>
        <v>35-60</v>
      </c>
      <c r="L118" s="25">
        <v>128271550</v>
      </c>
      <c r="M118" s="28">
        <f t="shared" si="6"/>
        <v>30.582320690155026</v>
      </c>
      <c r="N118" s="28" t="str">
        <f t="shared" si="9"/>
        <v>31-40 GB</v>
      </c>
      <c r="O118" s="25"/>
      <c r="P118" s="25"/>
      <c r="Q118" s="25"/>
      <c r="R118" s="25"/>
      <c r="S118" s="25"/>
    </row>
    <row r="119" spans="2:19" x14ac:dyDescent="0.3">
      <c r="B119" s="25" t="s">
        <v>1045</v>
      </c>
      <c r="C119" s="26">
        <v>35409</v>
      </c>
      <c r="D119" s="25" t="s">
        <v>11</v>
      </c>
      <c r="E119" s="25">
        <f>INDEX('Tariff fee'!$C$5:$C$9,MATCH('Step 1. Personal_data'!D119,'Tariff fee'!$B$5:$B$9,0))</f>
        <v>35</v>
      </c>
      <c r="F119" s="26">
        <v>42871</v>
      </c>
      <c r="G119" s="27">
        <f>IF(F119&gt;Introduction!$D$20, DATEDIF(F119, Introduction!$D$19, "D"), DATEDIF(Introduction!$D$20, Introduction!$D$19, "D"))</f>
        <v>120</v>
      </c>
      <c r="H119" s="25">
        <v>40770</v>
      </c>
      <c r="I119" s="28">
        <f t="shared" si="5"/>
        <v>169.875</v>
      </c>
      <c r="J119" s="28">
        <f t="shared" si="7"/>
        <v>39.637499999999996</v>
      </c>
      <c r="K119" s="28" t="str">
        <f t="shared" si="8"/>
        <v>35-60</v>
      </c>
      <c r="L119" s="25">
        <v>127340650</v>
      </c>
      <c r="M119" s="28">
        <f t="shared" si="6"/>
        <v>30.360376834869381</v>
      </c>
      <c r="N119" s="28" t="str">
        <f t="shared" si="9"/>
        <v>31-40 GB</v>
      </c>
      <c r="O119" s="25"/>
      <c r="P119" s="25"/>
      <c r="Q119" s="25"/>
      <c r="R119" s="25">
        <v>1</v>
      </c>
      <c r="S119" s="25"/>
    </row>
    <row r="120" spans="2:19" x14ac:dyDescent="0.3">
      <c r="B120" s="25" t="s">
        <v>1044</v>
      </c>
      <c r="C120" s="26">
        <v>35413</v>
      </c>
      <c r="D120" s="25" t="s">
        <v>12</v>
      </c>
      <c r="E120" s="25">
        <f>INDEX('Tariff fee'!$C$5:$C$9,MATCH('Step 1. Personal_data'!D120,'Tariff fee'!$B$5:$B$9,0))</f>
        <v>70</v>
      </c>
      <c r="F120" s="26">
        <v>44121</v>
      </c>
      <c r="G120" s="27">
        <f>IF(F120&gt;Introduction!$D$20, DATEDIF(F120, Introduction!$D$19, "D"), DATEDIF(Introduction!$D$20, Introduction!$D$19, "D"))</f>
        <v>120</v>
      </c>
      <c r="H120" s="25">
        <v>166795</v>
      </c>
      <c r="I120" s="28">
        <f t="shared" si="5"/>
        <v>694.97916666666663</v>
      </c>
      <c r="J120" s="28">
        <f t="shared" si="7"/>
        <v>162.16180555555553</v>
      </c>
      <c r="K120" s="28" t="str">
        <f t="shared" si="8"/>
        <v>120+</v>
      </c>
      <c r="L120" s="25">
        <v>205244075</v>
      </c>
      <c r="M120" s="28">
        <f t="shared" si="6"/>
        <v>48.934000730514526</v>
      </c>
      <c r="N120" s="28" t="str">
        <f t="shared" si="9"/>
        <v>40+ GB</v>
      </c>
      <c r="O120" s="25"/>
      <c r="P120" s="25"/>
      <c r="Q120" s="25">
        <v>1</v>
      </c>
      <c r="R120" s="25"/>
      <c r="S120" s="25"/>
    </row>
    <row r="121" spans="2:19" x14ac:dyDescent="0.3">
      <c r="B121" s="25" t="s">
        <v>1043</v>
      </c>
      <c r="C121" s="26">
        <v>35423</v>
      </c>
      <c r="D121" s="25" t="s">
        <v>13</v>
      </c>
      <c r="E121" s="25">
        <f>INDEX('Tariff fee'!$C$5:$C$9,MATCH('Step 1. Personal_data'!D121,'Tariff fee'!$B$5:$B$9,0))</f>
        <v>55</v>
      </c>
      <c r="F121" s="26">
        <v>44570</v>
      </c>
      <c r="G121" s="27">
        <f>IF(F121&gt;Introduction!$D$20, DATEDIF(F121, Introduction!$D$19, "D"), DATEDIF(Introduction!$D$20, Introduction!$D$19, "D"))</f>
        <v>112</v>
      </c>
      <c r="H121" s="25">
        <v>103880</v>
      </c>
      <c r="I121" s="28">
        <f t="shared" si="5"/>
        <v>463.74999999999994</v>
      </c>
      <c r="J121" s="28">
        <f t="shared" si="7"/>
        <v>108.20833333333333</v>
      </c>
      <c r="K121" s="28" t="str">
        <f t="shared" si="8"/>
        <v>91-120</v>
      </c>
      <c r="L121" s="25">
        <v>255989225</v>
      </c>
      <c r="M121" s="28">
        <f t="shared" si="6"/>
        <v>65.392057810510906</v>
      </c>
      <c r="N121" s="28" t="str">
        <f t="shared" si="9"/>
        <v>40+ GB</v>
      </c>
      <c r="O121" s="25"/>
      <c r="P121" s="25"/>
      <c r="Q121" s="25"/>
      <c r="R121" s="25"/>
      <c r="S121" s="25"/>
    </row>
    <row r="122" spans="2:19" x14ac:dyDescent="0.3">
      <c r="B122" s="25" t="s">
        <v>1041</v>
      </c>
      <c r="C122" s="26">
        <v>35424</v>
      </c>
      <c r="D122" s="25" t="s">
        <v>13</v>
      </c>
      <c r="E122" s="25">
        <f>INDEX('Tariff fee'!$C$5:$C$9,MATCH('Step 1. Personal_data'!D122,'Tariff fee'!$B$5:$B$9,0))</f>
        <v>55</v>
      </c>
      <c r="F122" s="26">
        <v>43423</v>
      </c>
      <c r="G122" s="27">
        <f>IF(F122&gt;Introduction!$D$20, DATEDIF(F122, Introduction!$D$19, "D"), DATEDIF(Introduction!$D$20, Introduction!$D$19, "D"))</f>
        <v>120</v>
      </c>
      <c r="H122" s="25">
        <v>107580</v>
      </c>
      <c r="I122" s="28">
        <f t="shared" si="5"/>
        <v>448.25</v>
      </c>
      <c r="J122" s="28">
        <f t="shared" si="7"/>
        <v>104.59166666666667</v>
      </c>
      <c r="K122" s="28" t="str">
        <f t="shared" si="8"/>
        <v>91-120</v>
      </c>
      <c r="L122" s="25">
        <v>138366825</v>
      </c>
      <c r="M122" s="28">
        <f t="shared" si="6"/>
        <v>32.989221811294556</v>
      </c>
      <c r="N122" s="28" t="str">
        <f t="shared" si="9"/>
        <v>31-40 GB</v>
      </c>
      <c r="O122" s="25"/>
      <c r="P122" s="25"/>
      <c r="Q122" s="25"/>
      <c r="R122" s="25"/>
      <c r="S122" s="25"/>
    </row>
    <row r="123" spans="2:19" x14ac:dyDescent="0.3">
      <c r="B123" s="25" t="s">
        <v>1042</v>
      </c>
      <c r="C123" s="26">
        <v>35424</v>
      </c>
      <c r="D123" s="25" t="s">
        <v>21</v>
      </c>
      <c r="E123" s="25">
        <f>INDEX('Tariff fee'!$C$5:$C$9,MATCH('Step 1. Personal_data'!D123,'Tariff fee'!$B$5:$B$9,0))</f>
        <v>45</v>
      </c>
      <c r="F123" s="26">
        <v>44243</v>
      </c>
      <c r="G123" s="27">
        <f>IF(F123&gt;Introduction!$D$20, DATEDIF(F123, Introduction!$D$19, "D"), DATEDIF(Introduction!$D$20, Introduction!$D$19, "D"))</f>
        <v>120</v>
      </c>
      <c r="H123" s="25">
        <v>25015</v>
      </c>
      <c r="I123" s="28">
        <f t="shared" si="5"/>
        <v>104.22916666666667</v>
      </c>
      <c r="J123" s="28">
        <f t="shared" si="7"/>
        <v>24.320138888888888</v>
      </c>
      <c r="K123" s="28" t="str">
        <f t="shared" si="8"/>
        <v>&lt;35</v>
      </c>
      <c r="L123" s="25">
        <v>125268950</v>
      </c>
      <c r="M123" s="28">
        <f t="shared" si="6"/>
        <v>29.866445064544678</v>
      </c>
      <c r="N123" s="28" t="str">
        <f t="shared" si="9"/>
        <v>21-30 GB</v>
      </c>
      <c r="O123" s="25"/>
      <c r="P123" s="25"/>
      <c r="Q123" s="25">
        <v>1</v>
      </c>
      <c r="R123" s="25">
        <v>1</v>
      </c>
      <c r="S123" s="25"/>
    </row>
    <row r="124" spans="2:19" x14ac:dyDescent="0.3">
      <c r="B124" s="25" t="s">
        <v>1039</v>
      </c>
      <c r="C124" s="26">
        <v>35428</v>
      </c>
      <c r="D124" s="25" t="s">
        <v>12</v>
      </c>
      <c r="E124" s="25">
        <f>INDEX('Tariff fee'!$C$5:$C$9,MATCH('Step 1. Personal_data'!D124,'Tariff fee'!$B$5:$B$9,0))</f>
        <v>70</v>
      </c>
      <c r="F124" s="26">
        <v>43920</v>
      </c>
      <c r="G124" s="27">
        <f>IF(F124&gt;Introduction!$D$20, DATEDIF(F124, Introduction!$D$19, "D"), DATEDIF(Introduction!$D$20, Introduction!$D$19, "D"))</f>
        <v>120</v>
      </c>
      <c r="H124" s="25">
        <v>32025</v>
      </c>
      <c r="I124" s="28">
        <f t="shared" si="5"/>
        <v>133.4375</v>
      </c>
      <c r="J124" s="28">
        <f t="shared" si="7"/>
        <v>31.135416666666668</v>
      </c>
      <c r="K124" s="28" t="str">
        <f t="shared" si="8"/>
        <v>&lt;35</v>
      </c>
      <c r="L124" s="25">
        <v>219340850</v>
      </c>
      <c r="M124" s="28">
        <f t="shared" si="6"/>
        <v>52.294933795928955</v>
      </c>
      <c r="N124" s="28" t="str">
        <f t="shared" si="9"/>
        <v>40+ GB</v>
      </c>
      <c r="O124" s="25"/>
      <c r="P124" s="25"/>
      <c r="Q124" s="25">
        <v>1</v>
      </c>
      <c r="R124" s="25"/>
      <c r="S124" s="25"/>
    </row>
    <row r="125" spans="2:19" x14ac:dyDescent="0.3">
      <c r="B125" s="25" t="s">
        <v>1040</v>
      </c>
      <c r="C125" s="26">
        <v>35428</v>
      </c>
      <c r="D125" s="25" t="s">
        <v>21</v>
      </c>
      <c r="E125" s="25">
        <f>INDEX('Tariff fee'!$C$5:$C$9,MATCH('Step 1. Personal_data'!D125,'Tariff fee'!$B$5:$B$9,0))</f>
        <v>45</v>
      </c>
      <c r="F125" s="26">
        <v>44185</v>
      </c>
      <c r="G125" s="27">
        <f>IF(F125&gt;Introduction!$D$20, DATEDIF(F125, Introduction!$D$19, "D"), DATEDIF(Introduction!$D$20, Introduction!$D$19, "D"))</f>
        <v>120</v>
      </c>
      <c r="H125" s="25">
        <v>24105</v>
      </c>
      <c r="I125" s="28">
        <f t="shared" si="5"/>
        <v>100.4375</v>
      </c>
      <c r="J125" s="28">
        <f t="shared" si="7"/>
        <v>23.435416666666669</v>
      </c>
      <c r="K125" s="28" t="str">
        <f t="shared" si="8"/>
        <v>&lt;35</v>
      </c>
      <c r="L125" s="25">
        <v>132210175</v>
      </c>
      <c r="M125" s="28">
        <f t="shared" si="6"/>
        <v>31.521362066268917</v>
      </c>
      <c r="N125" s="28" t="str">
        <f t="shared" si="9"/>
        <v>31-40 GB</v>
      </c>
      <c r="O125" s="25"/>
      <c r="P125" s="25"/>
      <c r="Q125" s="25"/>
      <c r="R125" s="25"/>
      <c r="S125" s="25"/>
    </row>
    <row r="126" spans="2:19" x14ac:dyDescent="0.3">
      <c r="B126" s="25" t="s">
        <v>1038</v>
      </c>
      <c r="C126" s="26">
        <v>35429</v>
      </c>
      <c r="D126" s="25" t="s">
        <v>21</v>
      </c>
      <c r="E126" s="25">
        <f>INDEX('Tariff fee'!$C$5:$C$9,MATCH('Step 1. Personal_data'!D126,'Tariff fee'!$B$5:$B$9,0))</f>
        <v>45</v>
      </c>
      <c r="F126" s="26">
        <v>43997</v>
      </c>
      <c r="G126" s="27">
        <f>IF(F126&gt;Introduction!$D$20, DATEDIF(F126, Introduction!$D$19, "D"), DATEDIF(Introduction!$D$20, Introduction!$D$19, "D"))</f>
        <v>120</v>
      </c>
      <c r="H126" s="25">
        <v>25280</v>
      </c>
      <c r="I126" s="28">
        <f t="shared" si="5"/>
        <v>105.33333333333333</v>
      </c>
      <c r="J126" s="28">
        <f t="shared" si="7"/>
        <v>24.577777777777776</v>
      </c>
      <c r="K126" s="28" t="str">
        <f t="shared" si="8"/>
        <v>&lt;35</v>
      </c>
      <c r="L126" s="25">
        <v>99964850</v>
      </c>
      <c r="M126" s="28">
        <f t="shared" si="6"/>
        <v>23.83347749710083</v>
      </c>
      <c r="N126" s="28" t="str">
        <f t="shared" si="9"/>
        <v>21-30 GB</v>
      </c>
      <c r="O126" s="25"/>
      <c r="P126" s="25">
        <v>1</v>
      </c>
      <c r="Q126" s="25"/>
      <c r="R126" s="25"/>
      <c r="S126" s="25"/>
    </row>
    <row r="127" spans="2:19" x14ac:dyDescent="0.3">
      <c r="B127" s="25" t="s">
        <v>1037</v>
      </c>
      <c r="C127" s="26">
        <v>35434</v>
      </c>
      <c r="D127" s="25" t="s">
        <v>21</v>
      </c>
      <c r="E127" s="25">
        <f>INDEX('Tariff fee'!$C$5:$C$9,MATCH('Step 1. Personal_data'!D127,'Tariff fee'!$B$5:$B$9,0))</f>
        <v>45</v>
      </c>
      <c r="F127" s="26">
        <v>43564</v>
      </c>
      <c r="G127" s="27">
        <f>IF(F127&gt;Introduction!$D$20, DATEDIF(F127, Introduction!$D$19, "D"), DATEDIF(Introduction!$D$20, Introduction!$D$19, "D"))</f>
        <v>120</v>
      </c>
      <c r="H127" s="25">
        <v>93555</v>
      </c>
      <c r="I127" s="28">
        <f t="shared" si="5"/>
        <v>389.8125</v>
      </c>
      <c r="J127" s="28">
        <f t="shared" si="7"/>
        <v>90.956249999999997</v>
      </c>
      <c r="K127" s="28" t="str">
        <f t="shared" si="8"/>
        <v>91-120</v>
      </c>
      <c r="L127" s="25">
        <v>147729300</v>
      </c>
      <c r="M127" s="28">
        <f t="shared" si="6"/>
        <v>35.221409797668457</v>
      </c>
      <c r="N127" s="28" t="str">
        <f t="shared" si="9"/>
        <v>31-40 GB</v>
      </c>
      <c r="O127" s="25"/>
      <c r="P127" s="25"/>
      <c r="Q127" s="25"/>
      <c r="R127" s="25"/>
      <c r="S127" s="25"/>
    </row>
    <row r="128" spans="2:19" x14ac:dyDescent="0.3">
      <c r="B128" s="25" t="s">
        <v>1035</v>
      </c>
      <c r="C128" s="26">
        <v>35440</v>
      </c>
      <c r="D128" s="25" t="s">
        <v>21</v>
      </c>
      <c r="E128" s="25">
        <f>INDEX('Tariff fee'!$C$5:$C$9,MATCH('Step 1. Personal_data'!D128,'Tariff fee'!$B$5:$B$9,0))</f>
        <v>45</v>
      </c>
      <c r="F128" s="26">
        <v>43716</v>
      </c>
      <c r="G128" s="27">
        <f>IF(F128&gt;Introduction!$D$20, DATEDIF(F128, Introduction!$D$19, "D"), DATEDIF(Introduction!$D$20, Introduction!$D$19, "D"))</f>
        <v>120</v>
      </c>
      <c r="H128" s="25">
        <v>74520</v>
      </c>
      <c r="I128" s="28">
        <f t="shared" si="5"/>
        <v>310.5</v>
      </c>
      <c r="J128" s="28">
        <f t="shared" si="7"/>
        <v>72.45</v>
      </c>
      <c r="K128" s="28" t="str">
        <f t="shared" si="8"/>
        <v>61-90</v>
      </c>
      <c r="L128" s="25">
        <v>15026875</v>
      </c>
      <c r="M128" s="28">
        <f t="shared" si="6"/>
        <v>3.582686185836792</v>
      </c>
      <c r="N128" s="28" t="str">
        <f t="shared" si="9"/>
        <v>&lt;10 GB</v>
      </c>
      <c r="O128" s="25"/>
      <c r="P128" s="25"/>
      <c r="Q128" s="25"/>
      <c r="R128" s="25"/>
      <c r="S128" s="25"/>
    </row>
    <row r="129" spans="2:19" x14ac:dyDescent="0.3">
      <c r="B129" s="25" t="s">
        <v>1036</v>
      </c>
      <c r="C129" s="26">
        <v>35440</v>
      </c>
      <c r="D129" s="25" t="s">
        <v>21</v>
      </c>
      <c r="E129" s="25">
        <f>INDEX('Tariff fee'!$C$5:$C$9,MATCH('Step 1. Personal_data'!D129,'Tariff fee'!$B$5:$B$9,0))</f>
        <v>45</v>
      </c>
      <c r="F129" s="26">
        <v>44032</v>
      </c>
      <c r="G129" s="27">
        <f>IF(F129&gt;Introduction!$D$20, DATEDIF(F129, Introduction!$D$19, "D"), DATEDIF(Introduction!$D$20, Introduction!$D$19, "D"))</f>
        <v>120</v>
      </c>
      <c r="H129" s="25">
        <v>52315</v>
      </c>
      <c r="I129" s="28">
        <f t="shared" si="5"/>
        <v>217.97916666666666</v>
      </c>
      <c r="J129" s="28">
        <f t="shared" si="7"/>
        <v>50.861805555555549</v>
      </c>
      <c r="K129" s="28" t="str">
        <f t="shared" si="8"/>
        <v>35-60</v>
      </c>
      <c r="L129" s="25">
        <v>131125325</v>
      </c>
      <c r="M129" s="28">
        <f t="shared" si="6"/>
        <v>31.262713670730594</v>
      </c>
      <c r="N129" s="28" t="str">
        <f t="shared" si="9"/>
        <v>31-40 GB</v>
      </c>
      <c r="O129" s="25"/>
      <c r="P129" s="25"/>
      <c r="Q129" s="25"/>
      <c r="R129" s="25"/>
      <c r="S129" s="25"/>
    </row>
    <row r="130" spans="2:19" x14ac:dyDescent="0.3">
      <c r="B130" s="25" t="s">
        <v>1034</v>
      </c>
      <c r="C130" s="26">
        <v>35441</v>
      </c>
      <c r="D130" s="25" t="s">
        <v>11</v>
      </c>
      <c r="E130" s="25">
        <f>INDEX('Tariff fee'!$C$5:$C$9,MATCH('Step 1. Personal_data'!D130,'Tariff fee'!$B$5:$B$9,0))</f>
        <v>35</v>
      </c>
      <c r="F130" s="26">
        <v>43106</v>
      </c>
      <c r="G130" s="27">
        <f>IF(F130&gt;Introduction!$D$20, DATEDIF(F130, Introduction!$D$19, "D"), DATEDIF(Introduction!$D$20, Introduction!$D$19, "D"))</f>
        <v>120</v>
      </c>
      <c r="H130" s="25">
        <v>14365</v>
      </c>
      <c r="I130" s="28">
        <f t="shared" si="5"/>
        <v>59.854166666666664</v>
      </c>
      <c r="J130" s="28">
        <f t="shared" si="7"/>
        <v>13.965972222222222</v>
      </c>
      <c r="K130" s="28" t="str">
        <f t="shared" si="8"/>
        <v>&lt;35</v>
      </c>
      <c r="L130" s="25">
        <v>49910925</v>
      </c>
      <c r="M130" s="28">
        <f t="shared" si="6"/>
        <v>11.899691820144653</v>
      </c>
      <c r="N130" s="28" t="str">
        <f t="shared" si="9"/>
        <v>10-20 GB</v>
      </c>
      <c r="O130" s="25">
        <v>1</v>
      </c>
      <c r="P130" s="25">
        <v>1</v>
      </c>
      <c r="Q130" s="25"/>
      <c r="R130" s="25"/>
      <c r="S130" s="25">
        <v>1</v>
      </c>
    </row>
    <row r="131" spans="2:19" x14ac:dyDescent="0.3">
      <c r="B131" s="25" t="s">
        <v>1032</v>
      </c>
      <c r="C131" s="26">
        <v>35442</v>
      </c>
      <c r="D131" s="25" t="s">
        <v>21</v>
      </c>
      <c r="E131" s="25">
        <f>INDEX('Tariff fee'!$C$5:$C$9,MATCH('Step 1. Personal_data'!D131,'Tariff fee'!$B$5:$B$9,0))</f>
        <v>45</v>
      </c>
      <c r="F131" s="26">
        <v>43064</v>
      </c>
      <c r="G131" s="27">
        <f>IF(F131&gt;Introduction!$D$20, DATEDIF(F131, Introduction!$D$19, "D"), DATEDIF(Introduction!$D$20, Introduction!$D$19, "D"))</f>
        <v>120</v>
      </c>
      <c r="H131" s="25">
        <v>106400</v>
      </c>
      <c r="I131" s="28">
        <f t="shared" si="5"/>
        <v>443.33333333333331</v>
      </c>
      <c r="J131" s="28">
        <f t="shared" si="7"/>
        <v>103.44444444444444</v>
      </c>
      <c r="K131" s="28" t="str">
        <f t="shared" si="8"/>
        <v>91-120</v>
      </c>
      <c r="L131" s="25">
        <v>117626525</v>
      </c>
      <c r="M131" s="28">
        <f t="shared" si="6"/>
        <v>28.044348955154419</v>
      </c>
      <c r="N131" s="28" t="str">
        <f t="shared" si="9"/>
        <v>21-30 GB</v>
      </c>
      <c r="O131" s="25"/>
      <c r="P131" s="25"/>
      <c r="Q131" s="25"/>
      <c r="R131" s="25"/>
      <c r="S131" s="25"/>
    </row>
    <row r="132" spans="2:19" x14ac:dyDescent="0.3">
      <c r="B132" s="25" t="s">
        <v>1033</v>
      </c>
      <c r="C132" s="26">
        <v>35442</v>
      </c>
      <c r="D132" s="25" t="s">
        <v>11</v>
      </c>
      <c r="E132" s="25">
        <f>INDEX('Tariff fee'!$C$5:$C$9,MATCH('Step 1. Personal_data'!D132,'Tariff fee'!$B$5:$B$9,0))</f>
        <v>35</v>
      </c>
      <c r="F132" s="26">
        <v>43936</v>
      </c>
      <c r="G132" s="27">
        <f>IF(F132&gt;Introduction!$D$20, DATEDIF(F132, Introduction!$D$19, "D"), DATEDIF(Introduction!$D$20, Introduction!$D$19, "D"))</f>
        <v>120</v>
      </c>
      <c r="H132" s="25">
        <v>7160</v>
      </c>
      <c r="I132" s="28">
        <f t="shared" si="5"/>
        <v>29.833333333333332</v>
      </c>
      <c r="J132" s="28">
        <f t="shared" si="7"/>
        <v>6.9611111111111104</v>
      </c>
      <c r="K132" s="28" t="str">
        <f t="shared" si="8"/>
        <v>&lt;35</v>
      </c>
      <c r="L132" s="25">
        <v>199970775</v>
      </c>
      <c r="M132" s="28">
        <f t="shared" si="6"/>
        <v>47.676748037338257</v>
      </c>
      <c r="N132" s="28" t="str">
        <f t="shared" si="9"/>
        <v>40+ GB</v>
      </c>
      <c r="O132" s="25"/>
      <c r="P132" s="25"/>
      <c r="Q132" s="25"/>
      <c r="R132" s="25"/>
      <c r="S132" s="25"/>
    </row>
    <row r="133" spans="2:19" x14ac:dyDescent="0.3">
      <c r="B133" s="25" t="s">
        <v>1030</v>
      </c>
      <c r="C133" s="26">
        <v>35444</v>
      </c>
      <c r="D133" s="25" t="s">
        <v>21</v>
      </c>
      <c r="E133" s="25">
        <f>INDEX('Tariff fee'!$C$5:$C$9,MATCH('Step 1. Personal_data'!D133,'Tariff fee'!$B$5:$B$9,0))</f>
        <v>45</v>
      </c>
      <c r="F133" s="26">
        <v>44200</v>
      </c>
      <c r="G133" s="27">
        <f>IF(F133&gt;Introduction!$D$20, DATEDIF(F133, Introduction!$D$19, "D"), DATEDIF(Introduction!$D$20, Introduction!$D$19, "D"))</f>
        <v>120</v>
      </c>
      <c r="H133" s="25">
        <v>60090</v>
      </c>
      <c r="I133" s="28">
        <f t="shared" si="5"/>
        <v>250.375</v>
      </c>
      <c r="J133" s="28">
        <f t="shared" si="7"/>
        <v>58.420833333333334</v>
      </c>
      <c r="K133" s="28" t="str">
        <f t="shared" si="8"/>
        <v>35-60</v>
      </c>
      <c r="L133" s="25">
        <v>106391375</v>
      </c>
      <c r="M133" s="28">
        <f t="shared" si="6"/>
        <v>25.365680456161499</v>
      </c>
      <c r="N133" s="28" t="str">
        <f t="shared" si="9"/>
        <v>21-30 GB</v>
      </c>
      <c r="O133" s="25"/>
      <c r="P133" s="25"/>
      <c r="Q133" s="25"/>
      <c r="R133" s="25"/>
      <c r="S133" s="25"/>
    </row>
    <row r="134" spans="2:19" x14ac:dyDescent="0.3">
      <c r="B134" s="25" t="s">
        <v>1031</v>
      </c>
      <c r="C134" s="26">
        <v>35444</v>
      </c>
      <c r="D134" s="25" t="s">
        <v>11</v>
      </c>
      <c r="E134" s="25">
        <f>INDEX('Tariff fee'!$C$5:$C$9,MATCH('Step 1. Personal_data'!D134,'Tariff fee'!$B$5:$B$9,0))</f>
        <v>35</v>
      </c>
      <c r="F134" s="26">
        <v>42775</v>
      </c>
      <c r="G134" s="27">
        <f>IF(F134&gt;Introduction!$D$20, DATEDIF(F134, Introduction!$D$19, "D"), DATEDIF(Introduction!$D$20, Introduction!$D$19, "D"))</f>
        <v>120</v>
      </c>
      <c r="H134" s="25">
        <v>27945</v>
      </c>
      <c r="I134" s="28">
        <f t="shared" si="5"/>
        <v>116.4375</v>
      </c>
      <c r="J134" s="28">
        <f t="shared" si="7"/>
        <v>27.168749999999999</v>
      </c>
      <c r="K134" s="28" t="str">
        <f t="shared" si="8"/>
        <v>&lt;35</v>
      </c>
      <c r="L134" s="25">
        <v>110435525</v>
      </c>
      <c r="M134" s="28">
        <f t="shared" si="6"/>
        <v>26.329880952835083</v>
      </c>
      <c r="N134" s="28" t="str">
        <f t="shared" si="9"/>
        <v>21-30 GB</v>
      </c>
      <c r="O134" s="25"/>
      <c r="P134" s="25"/>
      <c r="Q134" s="25"/>
      <c r="R134" s="25"/>
      <c r="S134" s="25"/>
    </row>
    <row r="135" spans="2:19" x14ac:dyDescent="0.3">
      <c r="B135" s="25" t="s">
        <v>1028</v>
      </c>
      <c r="C135" s="26">
        <v>35445</v>
      </c>
      <c r="D135" s="25" t="s">
        <v>13</v>
      </c>
      <c r="E135" s="25">
        <f>INDEX('Tariff fee'!$C$5:$C$9,MATCH('Step 1. Personal_data'!D135,'Tariff fee'!$B$5:$B$9,0))</f>
        <v>55</v>
      </c>
      <c r="F135" s="26">
        <v>43079</v>
      </c>
      <c r="G135" s="27">
        <f>IF(F135&gt;Introduction!$D$20, DATEDIF(F135, Introduction!$D$19, "D"), DATEDIF(Introduction!$D$20, Introduction!$D$19, "D"))</f>
        <v>120</v>
      </c>
      <c r="H135" s="25">
        <v>124890</v>
      </c>
      <c r="I135" s="28">
        <f t="shared" si="5"/>
        <v>520.375</v>
      </c>
      <c r="J135" s="28">
        <f t="shared" si="7"/>
        <v>121.42083333333335</v>
      </c>
      <c r="K135" s="28" t="str">
        <f t="shared" si="8"/>
        <v>120+</v>
      </c>
      <c r="L135" s="25">
        <v>151201025</v>
      </c>
      <c r="M135" s="28">
        <f t="shared" si="6"/>
        <v>36.049133539199829</v>
      </c>
      <c r="N135" s="28" t="str">
        <f t="shared" si="9"/>
        <v>31-40 GB</v>
      </c>
      <c r="O135" s="25"/>
      <c r="P135" s="25"/>
      <c r="Q135" s="25">
        <v>1</v>
      </c>
      <c r="R135" s="25"/>
      <c r="S135" s="25"/>
    </row>
    <row r="136" spans="2:19" x14ac:dyDescent="0.3">
      <c r="B136" s="25" t="s">
        <v>1029</v>
      </c>
      <c r="C136" s="26">
        <v>35445</v>
      </c>
      <c r="D136" s="25" t="s">
        <v>21</v>
      </c>
      <c r="E136" s="25">
        <f>INDEX('Tariff fee'!$C$5:$C$9,MATCH('Step 1. Personal_data'!D136,'Tariff fee'!$B$5:$B$9,0))</f>
        <v>45</v>
      </c>
      <c r="F136" s="26">
        <v>43170</v>
      </c>
      <c r="G136" s="27">
        <f>IF(F136&gt;Introduction!$D$20, DATEDIF(F136, Introduction!$D$19, "D"), DATEDIF(Introduction!$D$20, Introduction!$D$19, "D"))</f>
        <v>120</v>
      </c>
      <c r="H136" s="25">
        <v>39240</v>
      </c>
      <c r="I136" s="28">
        <f t="shared" si="5"/>
        <v>163.5</v>
      </c>
      <c r="J136" s="28">
        <f t="shared" si="7"/>
        <v>38.15</v>
      </c>
      <c r="K136" s="28" t="str">
        <f t="shared" si="8"/>
        <v>35-60</v>
      </c>
      <c r="L136" s="25">
        <v>142211575</v>
      </c>
      <c r="M136" s="28">
        <f t="shared" si="6"/>
        <v>33.905881643295288</v>
      </c>
      <c r="N136" s="28" t="str">
        <f t="shared" si="9"/>
        <v>31-40 GB</v>
      </c>
      <c r="O136" s="25"/>
      <c r="P136" s="25"/>
      <c r="Q136" s="25"/>
      <c r="R136" s="25">
        <v>1</v>
      </c>
      <c r="S136" s="25"/>
    </row>
    <row r="137" spans="2:19" x14ac:dyDescent="0.3">
      <c r="B137" s="25" t="s">
        <v>1027</v>
      </c>
      <c r="C137" s="26">
        <v>35448</v>
      </c>
      <c r="D137" s="25" t="s">
        <v>21</v>
      </c>
      <c r="E137" s="25">
        <f>INDEX('Tariff fee'!$C$5:$C$9,MATCH('Step 1. Personal_data'!D137,'Tariff fee'!$B$5:$B$9,0))</f>
        <v>45</v>
      </c>
      <c r="F137" s="26">
        <v>43528</v>
      </c>
      <c r="G137" s="27">
        <f>IF(F137&gt;Introduction!$D$20, DATEDIF(F137, Introduction!$D$19, "D"), DATEDIF(Introduction!$D$20, Introduction!$D$19, "D"))</f>
        <v>120</v>
      </c>
      <c r="H137" s="25">
        <v>89695</v>
      </c>
      <c r="I137" s="28">
        <f t="shared" si="5"/>
        <v>373.72916666666669</v>
      </c>
      <c r="J137" s="28">
        <f t="shared" si="7"/>
        <v>87.203472222222217</v>
      </c>
      <c r="K137" s="28" t="str">
        <f t="shared" si="8"/>
        <v>61-90</v>
      </c>
      <c r="L137" s="25">
        <v>103478150</v>
      </c>
      <c r="M137" s="28">
        <f t="shared" si="6"/>
        <v>24.67111349105835</v>
      </c>
      <c r="N137" s="28" t="str">
        <f t="shared" si="9"/>
        <v>21-30 GB</v>
      </c>
      <c r="O137" s="25">
        <v>1</v>
      </c>
      <c r="P137" s="25"/>
      <c r="Q137" s="25"/>
      <c r="R137" s="25"/>
      <c r="S137" s="25"/>
    </row>
    <row r="138" spans="2:19" x14ac:dyDescent="0.3">
      <c r="B138" s="25" t="s">
        <v>1026</v>
      </c>
      <c r="C138" s="26">
        <v>35450</v>
      </c>
      <c r="D138" s="25" t="s">
        <v>21</v>
      </c>
      <c r="E138" s="25">
        <f>INDEX('Tariff fee'!$C$5:$C$9,MATCH('Step 1. Personal_data'!D138,'Tariff fee'!$B$5:$B$9,0))</f>
        <v>45</v>
      </c>
      <c r="F138" s="26">
        <v>43502</v>
      </c>
      <c r="G138" s="27">
        <f>IF(F138&gt;Introduction!$D$20, DATEDIF(F138, Introduction!$D$19, "D"), DATEDIF(Introduction!$D$20, Introduction!$D$19, "D"))</f>
        <v>120</v>
      </c>
      <c r="H138" s="25">
        <v>24240</v>
      </c>
      <c r="I138" s="28">
        <f t="shared" ref="I138:I201" si="10">H138/60/G138*30</f>
        <v>101</v>
      </c>
      <c r="J138" s="28">
        <f t="shared" si="7"/>
        <v>23.566666666666666</v>
      </c>
      <c r="K138" s="28" t="str">
        <f t="shared" si="8"/>
        <v>&lt;35</v>
      </c>
      <c r="L138" s="25">
        <v>144760525</v>
      </c>
      <c r="M138" s="28">
        <f t="shared" ref="M138:M201" si="11">L138/1024^2/G138*30</f>
        <v>34.513598680496216</v>
      </c>
      <c r="N138" s="28" t="str">
        <f t="shared" si="9"/>
        <v>31-40 GB</v>
      </c>
      <c r="O138" s="25"/>
      <c r="P138" s="25"/>
      <c r="Q138" s="25"/>
      <c r="R138" s="25"/>
      <c r="S138" s="25"/>
    </row>
    <row r="139" spans="2:19" x14ac:dyDescent="0.3">
      <c r="B139" s="25" t="s">
        <v>1025</v>
      </c>
      <c r="C139" s="26">
        <v>35451</v>
      </c>
      <c r="D139" s="25" t="s">
        <v>21</v>
      </c>
      <c r="E139" s="25">
        <f>INDEX('Tariff fee'!$C$5:$C$9,MATCH('Step 1. Personal_data'!D139,'Tariff fee'!$B$5:$B$9,0))</f>
        <v>45</v>
      </c>
      <c r="F139" s="26">
        <v>44304</v>
      </c>
      <c r="G139" s="27">
        <f>IF(F139&gt;Introduction!$D$20, DATEDIF(F139, Introduction!$D$19, "D"), DATEDIF(Introduction!$D$20, Introduction!$D$19, "D"))</f>
        <v>120</v>
      </c>
      <c r="H139" s="25">
        <v>111225</v>
      </c>
      <c r="I139" s="28">
        <f t="shared" si="10"/>
        <v>463.4375</v>
      </c>
      <c r="J139" s="28">
        <f t="shared" ref="J139:J202" si="12">I139/30*7</f>
        <v>108.13541666666666</v>
      </c>
      <c r="K139" s="28" t="str">
        <f t="shared" ref="K139:K202" si="13">IF(J139&lt;35, "&lt;35", IF(J139&lt;60, "35-60", IF(J139&lt;90, "61-90", IF(J139&lt;120, "91-120", "120+"))))</f>
        <v>91-120</v>
      </c>
      <c r="L139" s="25">
        <v>139672350</v>
      </c>
      <c r="M139" s="28">
        <f t="shared" si="11"/>
        <v>33.300483226776123</v>
      </c>
      <c r="N139" s="28" t="str">
        <f t="shared" ref="N139:N202" si="14">IF(M139&lt;10, "&lt;10 GB", IF(M139&lt;20, "10-20 GB", IF(M139&lt;30, "21-30 GB", IF(M139&lt;40, "31-40 GB", "40+ GB"))))</f>
        <v>31-40 GB</v>
      </c>
      <c r="O139" s="25"/>
      <c r="P139" s="25"/>
      <c r="Q139" s="25"/>
      <c r="R139" s="25"/>
      <c r="S139" s="25"/>
    </row>
    <row r="140" spans="2:19" x14ac:dyDescent="0.3">
      <c r="B140" s="25" t="s">
        <v>1024</v>
      </c>
      <c r="C140" s="26">
        <v>35452</v>
      </c>
      <c r="D140" s="25" t="s">
        <v>21</v>
      </c>
      <c r="E140" s="25">
        <f>INDEX('Tariff fee'!$C$5:$C$9,MATCH('Step 1. Personal_data'!D140,'Tariff fee'!$B$5:$B$9,0))</f>
        <v>45</v>
      </c>
      <c r="F140" s="26">
        <v>44608</v>
      </c>
      <c r="G140" s="27">
        <f>IF(F140&gt;Introduction!$D$20, DATEDIF(F140, Introduction!$D$19, "D"), DATEDIF(Introduction!$D$20, Introduction!$D$19, "D"))</f>
        <v>74</v>
      </c>
      <c r="H140" s="25">
        <v>110460</v>
      </c>
      <c r="I140" s="28">
        <f t="shared" si="10"/>
        <v>746.35135135135135</v>
      </c>
      <c r="J140" s="28">
        <f t="shared" si="12"/>
        <v>174.14864864864865</v>
      </c>
      <c r="K140" s="28" t="str">
        <f t="shared" si="13"/>
        <v>120+</v>
      </c>
      <c r="L140" s="25">
        <v>149967525</v>
      </c>
      <c r="M140" s="28">
        <f t="shared" si="11"/>
        <v>57.981152792234681</v>
      </c>
      <c r="N140" s="28" t="str">
        <f t="shared" si="14"/>
        <v>40+ GB</v>
      </c>
      <c r="O140" s="25">
        <v>1</v>
      </c>
      <c r="P140" s="25"/>
      <c r="Q140" s="25"/>
      <c r="R140" s="25"/>
      <c r="S140" s="25">
        <v>1</v>
      </c>
    </row>
    <row r="141" spans="2:19" x14ac:dyDescent="0.3">
      <c r="B141" s="25" t="s">
        <v>1023</v>
      </c>
      <c r="C141" s="26">
        <v>35453</v>
      </c>
      <c r="D141" s="25" t="s">
        <v>21</v>
      </c>
      <c r="E141" s="25">
        <f>INDEX('Tariff fee'!$C$5:$C$9,MATCH('Step 1. Personal_data'!D141,'Tariff fee'!$B$5:$B$9,0))</f>
        <v>45</v>
      </c>
      <c r="F141" s="26">
        <v>43239</v>
      </c>
      <c r="G141" s="27">
        <f>IF(F141&gt;Introduction!$D$20, DATEDIF(F141, Introduction!$D$19, "D"), DATEDIF(Introduction!$D$20, Introduction!$D$19, "D"))</f>
        <v>120</v>
      </c>
      <c r="H141" s="25">
        <v>30715</v>
      </c>
      <c r="I141" s="28">
        <f t="shared" si="10"/>
        <v>127.97916666666667</v>
      </c>
      <c r="J141" s="28">
        <f t="shared" si="12"/>
        <v>29.861805555555556</v>
      </c>
      <c r="K141" s="28" t="str">
        <f t="shared" si="13"/>
        <v>&lt;35</v>
      </c>
      <c r="L141" s="25">
        <v>32120075</v>
      </c>
      <c r="M141" s="28">
        <f t="shared" si="11"/>
        <v>7.658022642135621</v>
      </c>
      <c r="N141" s="28" t="str">
        <f t="shared" si="14"/>
        <v>&lt;10 GB</v>
      </c>
      <c r="O141" s="25"/>
      <c r="P141" s="25"/>
      <c r="Q141" s="25"/>
      <c r="R141" s="25"/>
      <c r="S141" s="25"/>
    </row>
    <row r="142" spans="2:19" x14ac:dyDescent="0.3">
      <c r="B142" s="25" t="s">
        <v>1022</v>
      </c>
      <c r="C142" s="26">
        <v>35454</v>
      </c>
      <c r="D142" s="25" t="s">
        <v>21</v>
      </c>
      <c r="E142" s="25">
        <f>INDEX('Tariff fee'!$C$5:$C$9,MATCH('Step 1. Personal_data'!D142,'Tariff fee'!$B$5:$B$9,0))</f>
        <v>45</v>
      </c>
      <c r="F142" s="26">
        <v>44628</v>
      </c>
      <c r="G142" s="27">
        <f>IF(F142&gt;Introduction!$D$20, DATEDIF(F142, Introduction!$D$19, "D"), DATEDIF(Introduction!$D$20, Introduction!$D$19, "D"))</f>
        <v>54</v>
      </c>
      <c r="H142" s="25">
        <v>23607</v>
      </c>
      <c r="I142" s="28">
        <f t="shared" si="10"/>
        <v>218.58333333333331</v>
      </c>
      <c r="J142" s="28">
        <f t="shared" si="12"/>
        <v>51.002777777777773</v>
      </c>
      <c r="K142" s="28" t="str">
        <f t="shared" si="13"/>
        <v>35-60</v>
      </c>
      <c r="L142" s="25">
        <v>28333691</v>
      </c>
      <c r="M142" s="28">
        <f t="shared" si="11"/>
        <v>15.011729664272732</v>
      </c>
      <c r="N142" s="28" t="str">
        <f t="shared" si="14"/>
        <v>10-20 GB</v>
      </c>
      <c r="O142" s="25"/>
      <c r="P142" s="25"/>
      <c r="Q142" s="25">
        <v>1</v>
      </c>
      <c r="R142" s="25"/>
      <c r="S142" s="25"/>
    </row>
    <row r="143" spans="2:19" x14ac:dyDescent="0.3">
      <c r="B143" s="25" t="s">
        <v>1021</v>
      </c>
      <c r="C143" s="26">
        <v>35457</v>
      </c>
      <c r="D143" s="25" t="s">
        <v>13</v>
      </c>
      <c r="E143" s="25">
        <f>INDEX('Tariff fee'!$C$5:$C$9,MATCH('Step 1. Personal_data'!D143,'Tariff fee'!$B$5:$B$9,0))</f>
        <v>55</v>
      </c>
      <c r="F143" s="26">
        <v>42894</v>
      </c>
      <c r="G143" s="27">
        <f>IF(F143&gt;Introduction!$D$20, DATEDIF(F143, Introduction!$D$19, "D"), DATEDIF(Introduction!$D$20, Introduction!$D$19, "D"))</f>
        <v>120</v>
      </c>
      <c r="H143" s="25">
        <v>106625</v>
      </c>
      <c r="I143" s="28">
        <f t="shared" si="10"/>
        <v>444.27083333333331</v>
      </c>
      <c r="J143" s="28">
        <f t="shared" si="12"/>
        <v>103.66319444444444</v>
      </c>
      <c r="K143" s="28" t="str">
        <f t="shared" si="13"/>
        <v>91-120</v>
      </c>
      <c r="L143" s="25">
        <v>113107825</v>
      </c>
      <c r="M143" s="28">
        <f t="shared" si="11"/>
        <v>26.967006921768188</v>
      </c>
      <c r="N143" s="28" t="str">
        <f t="shared" si="14"/>
        <v>21-30 GB</v>
      </c>
      <c r="O143" s="25"/>
      <c r="P143" s="25"/>
      <c r="Q143" s="25"/>
      <c r="R143" s="25"/>
      <c r="S143" s="25"/>
    </row>
    <row r="144" spans="2:19" x14ac:dyDescent="0.3">
      <c r="B144" s="25" t="s">
        <v>1020</v>
      </c>
      <c r="C144" s="26">
        <v>35460</v>
      </c>
      <c r="D144" s="25" t="s">
        <v>13</v>
      </c>
      <c r="E144" s="25">
        <f>INDEX('Tariff fee'!$C$5:$C$9,MATCH('Step 1. Personal_data'!D144,'Tariff fee'!$B$5:$B$9,0))</f>
        <v>55</v>
      </c>
      <c r="F144" s="26">
        <v>43913</v>
      </c>
      <c r="G144" s="27">
        <f>IF(F144&gt;Introduction!$D$20, DATEDIF(F144, Introduction!$D$19, "D"), DATEDIF(Introduction!$D$20, Introduction!$D$19, "D"))</f>
        <v>120</v>
      </c>
      <c r="H144" s="25">
        <v>134205</v>
      </c>
      <c r="I144" s="28">
        <f t="shared" si="10"/>
        <v>559.1875</v>
      </c>
      <c r="J144" s="28">
        <f t="shared" si="12"/>
        <v>130.47708333333333</v>
      </c>
      <c r="K144" s="28" t="str">
        <f t="shared" si="13"/>
        <v>120+</v>
      </c>
      <c r="L144" s="25">
        <v>153460950</v>
      </c>
      <c r="M144" s="28">
        <f t="shared" si="11"/>
        <v>36.587941646575928</v>
      </c>
      <c r="N144" s="28" t="str">
        <f t="shared" si="14"/>
        <v>31-40 GB</v>
      </c>
      <c r="O144" s="25"/>
      <c r="P144" s="25"/>
      <c r="Q144" s="25"/>
      <c r="R144" s="25"/>
      <c r="S144" s="25"/>
    </row>
    <row r="145" spans="2:19" x14ac:dyDescent="0.3">
      <c r="B145" s="25" t="s">
        <v>1019</v>
      </c>
      <c r="C145" s="26">
        <v>35462</v>
      </c>
      <c r="D145" s="25" t="s">
        <v>13</v>
      </c>
      <c r="E145" s="25">
        <f>INDEX('Tariff fee'!$C$5:$C$9,MATCH('Step 1. Personal_data'!D145,'Tariff fee'!$B$5:$B$9,0))</f>
        <v>55</v>
      </c>
      <c r="F145" s="26">
        <v>43008</v>
      </c>
      <c r="G145" s="27">
        <f>IF(F145&gt;Introduction!$D$20, DATEDIF(F145, Introduction!$D$19, "D"), DATEDIF(Introduction!$D$20, Introduction!$D$19, "D"))</f>
        <v>120</v>
      </c>
      <c r="H145" s="25">
        <v>103080</v>
      </c>
      <c r="I145" s="28">
        <f t="shared" si="10"/>
        <v>429.5</v>
      </c>
      <c r="J145" s="28">
        <f t="shared" si="12"/>
        <v>100.21666666666667</v>
      </c>
      <c r="K145" s="28" t="str">
        <f t="shared" si="13"/>
        <v>91-120</v>
      </c>
      <c r="L145" s="25">
        <v>162368725</v>
      </c>
      <c r="M145" s="28">
        <f t="shared" si="11"/>
        <v>38.711720705032349</v>
      </c>
      <c r="N145" s="28" t="str">
        <f t="shared" si="14"/>
        <v>31-40 GB</v>
      </c>
      <c r="O145" s="25"/>
      <c r="P145" s="25"/>
      <c r="Q145" s="25"/>
      <c r="R145" s="25"/>
      <c r="S145" s="25"/>
    </row>
    <row r="146" spans="2:19" x14ac:dyDescent="0.3">
      <c r="B146" s="25" t="s">
        <v>1018</v>
      </c>
      <c r="C146" s="26">
        <v>35470</v>
      </c>
      <c r="D146" s="25" t="s">
        <v>18</v>
      </c>
      <c r="E146" s="25">
        <f>INDEX('Tariff fee'!$C$5:$C$9,MATCH('Step 1. Personal_data'!D146,'Tariff fee'!$B$5:$B$9,0))</f>
        <v>25</v>
      </c>
      <c r="F146" s="26">
        <v>43587</v>
      </c>
      <c r="G146" s="27">
        <f>IF(F146&gt;Introduction!$D$20, DATEDIF(F146, Introduction!$D$19, "D"), DATEDIF(Introduction!$D$20, Introduction!$D$19, "D"))</f>
        <v>120</v>
      </c>
      <c r="H146" s="25">
        <v>42320</v>
      </c>
      <c r="I146" s="28">
        <f t="shared" si="10"/>
        <v>176.33333333333334</v>
      </c>
      <c r="J146" s="28">
        <f t="shared" si="12"/>
        <v>41.144444444444446</v>
      </c>
      <c r="K146" s="28" t="str">
        <f t="shared" si="13"/>
        <v>35-60</v>
      </c>
      <c r="L146" s="25">
        <v>18214250</v>
      </c>
      <c r="M146" s="28">
        <f t="shared" si="11"/>
        <v>4.3426156044006348</v>
      </c>
      <c r="N146" s="28" t="str">
        <f t="shared" si="14"/>
        <v>&lt;10 GB</v>
      </c>
      <c r="O146" s="25"/>
      <c r="P146" s="25">
        <v>1</v>
      </c>
      <c r="Q146" s="25"/>
      <c r="R146" s="25">
        <v>1</v>
      </c>
      <c r="S146" s="25"/>
    </row>
    <row r="147" spans="2:19" x14ac:dyDescent="0.3">
      <c r="B147" s="25" t="s">
        <v>1016</v>
      </c>
      <c r="C147" s="26">
        <v>35473</v>
      </c>
      <c r="D147" s="25" t="s">
        <v>21</v>
      </c>
      <c r="E147" s="25">
        <f>INDEX('Tariff fee'!$C$5:$C$9,MATCH('Step 1. Personal_data'!D147,'Tariff fee'!$B$5:$B$9,0))</f>
        <v>45</v>
      </c>
      <c r="F147" s="26">
        <v>43330</v>
      </c>
      <c r="G147" s="27">
        <f>IF(F147&gt;Introduction!$D$20, DATEDIF(F147, Introduction!$D$19, "D"), DATEDIF(Introduction!$D$20, Introduction!$D$19, "D"))</f>
        <v>120</v>
      </c>
      <c r="H147" s="25">
        <v>26400</v>
      </c>
      <c r="I147" s="28">
        <f t="shared" si="10"/>
        <v>110</v>
      </c>
      <c r="J147" s="28">
        <f t="shared" si="12"/>
        <v>25.666666666666664</v>
      </c>
      <c r="K147" s="28" t="str">
        <f t="shared" si="13"/>
        <v>&lt;35</v>
      </c>
      <c r="L147" s="25">
        <v>113637700</v>
      </c>
      <c r="M147" s="28">
        <f t="shared" si="11"/>
        <v>27.093338966369629</v>
      </c>
      <c r="N147" s="28" t="str">
        <f t="shared" si="14"/>
        <v>21-30 GB</v>
      </c>
      <c r="O147" s="25"/>
      <c r="P147" s="25"/>
      <c r="Q147" s="25"/>
      <c r="R147" s="25"/>
      <c r="S147" s="25"/>
    </row>
    <row r="148" spans="2:19" x14ac:dyDescent="0.3">
      <c r="B148" s="25" t="s">
        <v>1017</v>
      </c>
      <c r="C148" s="26">
        <v>35473</v>
      </c>
      <c r="D148" s="25" t="s">
        <v>11</v>
      </c>
      <c r="E148" s="25">
        <f>INDEX('Tariff fee'!$C$5:$C$9,MATCH('Step 1. Personal_data'!D148,'Tariff fee'!$B$5:$B$9,0))</f>
        <v>35</v>
      </c>
      <c r="F148" s="26">
        <v>44165</v>
      </c>
      <c r="G148" s="27">
        <f>IF(F148&gt;Introduction!$D$20, DATEDIF(F148, Introduction!$D$19, "D"), DATEDIF(Introduction!$D$20, Introduction!$D$19, "D"))</f>
        <v>120</v>
      </c>
      <c r="H148" s="25">
        <v>21630</v>
      </c>
      <c r="I148" s="28">
        <f t="shared" si="10"/>
        <v>90.125</v>
      </c>
      <c r="J148" s="28">
        <f t="shared" si="12"/>
        <v>21.029166666666669</v>
      </c>
      <c r="K148" s="28" t="str">
        <f t="shared" si="13"/>
        <v>&lt;35</v>
      </c>
      <c r="L148" s="25">
        <v>117719225</v>
      </c>
      <c r="M148" s="28">
        <f t="shared" si="11"/>
        <v>28.066450357437134</v>
      </c>
      <c r="N148" s="28" t="str">
        <f t="shared" si="14"/>
        <v>21-30 GB</v>
      </c>
      <c r="O148" s="25"/>
      <c r="P148" s="25"/>
      <c r="Q148" s="25"/>
      <c r="R148" s="25"/>
      <c r="S148" s="25"/>
    </row>
    <row r="149" spans="2:19" x14ac:dyDescent="0.3">
      <c r="B149" s="25" t="s">
        <v>1015</v>
      </c>
      <c r="C149" s="26">
        <v>35474</v>
      </c>
      <c r="D149" s="25" t="s">
        <v>21</v>
      </c>
      <c r="E149" s="25">
        <f>INDEX('Tariff fee'!$C$5:$C$9,MATCH('Step 1. Personal_data'!D149,'Tariff fee'!$B$5:$B$9,0))</f>
        <v>45</v>
      </c>
      <c r="F149" s="26">
        <v>42960</v>
      </c>
      <c r="G149" s="27">
        <f>IF(F149&gt;Introduction!$D$20, DATEDIF(F149, Introduction!$D$19, "D"), DATEDIF(Introduction!$D$20, Introduction!$D$19, "D"))</f>
        <v>120</v>
      </c>
      <c r="H149" s="25">
        <v>71095</v>
      </c>
      <c r="I149" s="28">
        <f t="shared" si="10"/>
        <v>296.22916666666669</v>
      </c>
      <c r="J149" s="28">
        <f t="shared" si="12"/>
        <v>69.120138888888903</v>
      </c>
      <c r="K149" s="28" t="str">
        <f t="shared" si="13"/>
        <v>61-90</v>
      </c>
      <c r="L149" s="25">
        <v>112642525</v>
      </c>
      <c r="M149" s="28">
        <f t="shared" si="11"/>
        <v>26.856070756912231</v>
      </c>
      <c r="N149" s="28" t="str">
        <f t="shared" si="14"/>
        <v>21-30 GB</v>
      </c>
      <c r="O149" s="25"/>
      <c r="P149" s="25"/>
      <c r="Q149" s="25"/>
      <c r="R149" s="25"/>
      <c r="S149" s="25">
        <v>1</v>
      </c>
    </row>
    <row r="150" spans="2:19" x14ac:dyDescent="0.3">
      <c r="B150" s="25" t="s">
        <v>1013</v>
      </c>
      <c r="C150" s="26">
        <v>35478</v>
      </c>
      <c r="D150" s="25" t="s">
        <v>12</v>
      </c>
      <c r="E150" s="25">
        <f>INDEX('Tariff fee'!$C$5:$C$9,MATCH('Step 1. Personal_data'!D150,'Tariff fee'!$B$5:$B$9,0))</f>
        <v>70</v>
      </c>
      <c r="F150" s="26">
        <v>43830</v>
      </c>
      <c r="G150" s="27">
        <f>IF(F150&gt;Introduction!$D$20, DATEDIF(F150, Introduction!$D$19, "D"), DATEDIF(Introduction!$D$20, Introduction!$D$19, "D"))</f>
        <v>120</v>
      </c>
      <c r="H150" s="25">
        <v>169500</v>
      </c>
      <c r="I150" s="28">
        <f t="shared" si="10"/>
        <v>706.25</v>
      </c>
      <c r="J150" s="28">
        <f t="shared" si="12"/>
        <v>164.79166666666669</v>
      </c>
      <c r="K150" s="28" t="str">
        <f t="shared" si="13"/>
        <v>120+</v>
      </c>
      <c r="L150" s="25">
        <v>126435650</v>
      </c>
      <c r="M150" s="28">
        <f t="shared" si="11"/>
        <v>30.144608020782474</v>
      </c>
      <c r="N150" s="28" t="str">
        <f t="shared" si="14"/>
        <v>31-40 GB</v>
      </c>
      <c r="O150" s="25"/>
      <c r="P150" s="25"/>
      <c r="Q150" s="25"/>
      <c r="R150" s="25"/>
      <c r="S150" s="25"/>
    </row>
    <row r="151" spans="2:19" x14ac:dyDescent="0.3">
      <c r="B151" s="25" t="s">
        <v>1014</v>
      </c>
      <c r="C151" s="26">
        <v>35478</v>
      </c>
      <c r="D151" s="25" t="s">
        <v>21</v>
      </c>
      <c r="E151" s="25">
        <f>INDEX('Tariff fee'!$C$5:$C$9,MATCH('Step 1. Personal_data'!D151,'Tariff fee'!$B$5:$B$9,0))</f>
        <v>45</v>
      </c>
      <c r="F151" s="26">
        <v>42940</v>
      </c>
      <c r="G151" s="27">
        <f>IF(F151&gt;Introduction!$D$20, DATEDIF(F151, Introduction!$D$19, "D"), DATEDIF(Introduction!$D$20, Introduction!$D$19, "D"))</f>
        <v>120</v>
      </c>
      <c r="H151" s="25">
        <v>77130</v>
      </c>
      <c r="I151" s="28">
        <f t="shared" si="10"/>
        <v>321.375</v>
      </c>
      <c r="J151" s="28">
        <f t="shared" si="12"/>
        <v>74.987499999999997</v>
      </c>
      <c r="K151" s="28" t="str">
        <f t="shared" si="13"/>
        <v>61-90</v>
      </c>
      <c r="L151" s="25">
        <v>46794675</v>
      </c>
      <c r="M151" s="28">
        <f t="shared" si="11"/>
        <v>11.156719923019409</v>
      </c>
      <c r="N151" s="28" t="str">
        <f t="shared" si="14"/>
        <v>10-20 GB</v>
      </c>
      <c r="O151" s="25"/>
      <c r="P151" s="25">
        <v>1</v>
      </c>
      <c r="Q151" s="25"/>
      <c r="R151" s="25"/>
      <c r="S151" s="25"/>
    </row>
    <row r="152" spans="2:19" x14ac:dyDescent="0.3">
      <c r="B152" s="25" t="s">
        <v>1012</v>
      </c>
      <c r="C152" s="26">
        <v>35482</v>
      </c>
      <c r="D152" s="25" t="s">
        <v>11</v>
      </c>
      <c r="E152" s="25">
        <f>INDEX('Tariff fee'!$C$5:$C$9,MATCH('Step 1. Personal_data'!D152,'Tariff fee'!$B$5:$B$9,0))</f>
        <v>35</v>
      </c>
      <c r="F152" s="26">
        <v>43190</v>
      </c>
      <c r="G152" s="27">
        <f>IF(F152&gt;Introduction!$D$20, DATEDIF(F152, Introduction!$D$19, "D"), DATEDIF(Introduction!$D$20, Introduction!$D$19, "D"))</f>
        <v>120</v>
      </c>
      <c r="H152" s="25">
        <v>9230</v>
      </c>
      <c r="I152" s="28">
        <f t="shared" si="10"/>
        <v>38.458333333333336</v>
      </c>
      <c r="J152" s="28">
        <f t="shared" si="12"/>
        <v>8.9736111111111114</v>
      </c>
      <c r="K152" s="28" t="str">
        <f t="shared" si="13"/>
        <v>&lt;35</v>
      </c>
      <c r="L152" s="25">
        <v>164447400</v>
      </c>
      <c r="M152" s="28">
        <f t="shared" si="11"/>
        <v>39.207315444946289</v>
      </c>
      <c r="N152" s="28" t="str">
        <f t="shared" si="14"/>
        <v>31-40 GB</v>
      </c>
      <c r="O152" s="25"/>
      <c r="P152" s="25"/>
      <c r="Q152" s="25"/>
      <c r="R152" s="25"/>
      <c r="S152" s="25"/>
    </row>
    <row r="153" spans="2:19" x14ac:dyDescent="0.3">
      <c r="B153" s="25" t="s">
        <v>1011</v>
      </c>
      <c r="C153" s="26">
        <v>35484</v>
      </c>
      <c r="D153" s="25" t="s">
        <v>21</v>
      </c>
      <c r="E153" s="25">
        <f>INDEX('Tariff fee'!$C$5:$C$9,MATCH('Step 1. Personal_data'!D153,'Tariff fee'!$B$5:$B$9,0))</f>
        <v>45</v>
      </c>
      <c r="F153" s="26">
        <v>43979</v>
      </c>
      <c r="G153" s="27">
        <f>IF(F153&gt;Introduction!$D$20, DATEDIF(F153, Introduction!$D$19, "D"), DATEDIF(Introduction!$D$20, Introduction!$D$19, "D"))</f>
        <v>120</v>
      </c>
      <c r="H153" s="25">
        <v>40035</v>
      </c>
      <c r="I153" s="28">
        <f t="shared" si="10"/>
        <v>166.8125</v>
      </c>
      <c r="J153" s="28">
        <f t="shared" si="12"/>
        <v>38.922916666666666</v>
      </c>
      <c r="K153" s="28" t="str">
        <f t="shared" si="13"/>
        <v>35-60</v>
      </c>
      <c r="L153" s="25">
        <v>128453625</v>
      </c>
      <c r="M153" s="28">
        <f t="shared" si="11"/>
        <v>30.625730752944946</v>
      </c>
      <c r="N153" s="28" t="str">
        <f t="shared" si="14"/>
        <v>31-40 GB</v>
      </c>
      <c r="O153" s="25"/>
      <c r="P153" s="25"/>
      <c r="Q153" s="25"/>
      <c r="R153" s="25"/>
      <c r="S153" s="25"/>
    </row>
    <row r="154" spans="2:19" x14ac:dyDescent="0.3">
      <c r="B154" s="25" t="s">
        <v>1010</v>
      </c>
      <c r="C154" s="26">
        <v>35487</v>
      </c>
      <c r="D154" s="25" t="s">
        <v>11</v>
      </c>
      <c r="E154" s="25">
        <f>INDEX('Tariff fee'!$C$5:$C$9,MATCH('Step 1. Personal_data'!D154,'Tariff fee'!$B$5:$B$9,0))</f>
        <v>35</v>
      </c>
      <c r="F154" s="26">
        <v>43215</v>
      </c>
      <c r="G154" s="27">
        <f>IF(F154&gt;Introduction!$D$20, DATEDIF(F154, Introduction!$D$19, "D"), DATEDIF(Introduction!$D$20, Introduction!$D$19, "D"))</f>
        <v>120</v>
      </c>
      <c r="H154" s="25">
        <v>18110</v>
      </c>
      <c r="I154" s="28">
        <f t="shared" si="10"/>
        <v>75.458333333333329</v>
      </c>
      <c r="J154" s="28">
        <f t="shared" si="12"/>
        <v>17.606944444444444</v>
      </c>
      <c r="K154" s="28" t="str">
        <f t="shared" si="13"/>
        <v>&lt;35</v>
      </c>
      <c r="L154" s="25">
        <v>156551225</v>
      </c>
      <c r="M154" s="28">
        <f t="shared" si="11"/>
        <v>37.324720621109009</v>
      </c>
      <c r="N154" s="28" t="str">
        <f t="shared" si="14"/>
        <v>31-40 GB</v>
      </c>
      <c r="O154" s="25"/>
      <c r="P154" s="25"/>
      <c r="Q154" s="25">
        <v>1</v>
      </c>
      <c r="R154" s="25"/>
      <c r="S154" s="25"/>
    </row>
    <row r="155" spans="2:19" x14ac:dyDescent="0.3">
      <c r="B155" s="25" t="s">
        <v>1009</v>
      </c>
      <c r="C155" s="26">
        <v>35490</v>
      </c>
      <c r="D155" s="25" t="s">
        <v>21</v>
      </c>
      <c r="E155" s="25">
        <f>INDEX('Tariff fee'!$C$5:$C$9,MATCH('Step 1. Personal_data'!D155,'Tariff fee'!$B$5:$B$9,0))</f>
        <v>45</v>
      </c>
      <c r="F155" s="26">
        <v>44449</v>
      </c>
      <c r="G155" s="27">
        <f>IF(F155&gt;Introduction!$D$20, DATEDIF(F155, Introduction!$D$19, "D"), DATEDIF(Introduction!$D$20, Introduction!$D$19, "D"))</f>
        <v>120</v>
      </c>
      <c r="H155" s="25">
        <v>81695</v>
      </c>
      <c r="I155" s="28">
        <f t="shared" si="10"/>
        <v>340.39583333333331</v>
      </c>
      <c r="J155" s="28">
        <f t="shared" si="12"/>
        <v>79.425694444444431</v>
      </c>
      <c r="K155" s="28" t="str">
        <f t="shared" si="13"/>
        <v>61-90</v>
      </c>
      <c r="L155" s="25">
        <v>57231275</v>
      </c>
      <c r="M155" s="28">
        <f t="shared" si="11"/>
        <v>13.644999265670776</v>
      </c>
      <c r="N155" s="28" t="str">
        <f t="shared" si="14"/>
        <v>10-20 GB</v>
      </c>
      <c r="O155" s="25"/>
      <c r="P155" s="25"/>
      <c r="Q155" s="25"/>
      <c r="R155" s="25"/>
      <c r="S155" s="25"/>
    </row>
    <row r="156" spans="2:19" x14ac:dyDescent="0.3">
      <c r="B156" s="25" t="s">
        <v>1008</v>
      </c>
      <c r="C156" s="26">
        <v>35497</v>
      </c>
      <c r="D156" s="25" t="s">
        <v>11</v>
      </c>
      <c r="E156" s="25">
        <f>INDEX('Tariff fee'!$C$5:$C$9,MATCH('Step 1. Personal_data'!D156,'Tariff fee'!$B$5:$B$9,0))</f>
        <v>35</v>
      </c>
      <c r="F156" s="26">
        <v>44578</v>
      </c>
      <c r="G156" s="27">
        <f>IF(F156&gt;Introduction!$D$20, DATEDIF(F156, Introduction!$D$19, "D"), DATEDIF(Introduction!$D$20, Introduction!$D$19, "D"))</f>
        <v>104</v>
      </c>
      <c r="H156" s="25">
        <v>14820</v>
      </c>
      <c r="I156" s="28">
        <f t="shared" si="10"/>
        <v>71.25</v>
      </c>
      <c r="J156" s="28">
        <f t="shared" si="12"/>
        <v>16.625</v>
      </c>
      <c r="K156" s="28" t="str">
        <f t="shared" si="13"/>
        <v>&lt;35</v>
      </c>
      <c r="L156" s="25">
        <v>302948525</v>
      </c>
      <c r="M156" s="28">
        <f t="shared" si="11"/>
        <v>83.340642543939438</v>
      </c>
      <c r="N156" s="28" t="str">
        <f t="shared" si="14"/>
        <v>40+ GB</v>
      </c>
      <c r="O156" s="25">
        <v>1</v>
      </c>
      <c r="P156" s="25"/>
      <c r="Q156" s="25"/>
      <c r="R156" s="25"/>
      <c r="S156" s="25"/>
    </row>
    <row r="157" spans="2:19" x14ac:dyDescent="0.3">
      <c r="B157" s="25" t="s">
        <v>1007</v>
      </c>
      <c r="C157" s="26">
        <v>35499</v>
      </c>
      <c r="D157" s="25" t="s">
        <v>21</v>
      </c>
      <c r="E157" s="25">
        <f>INDEX('Tariff fee'!$C$5:$C$9,MATCH('Step 1. Personal_data'!D157,'Tariff fee'!$B$5:$B$9,0))</f>
        <v>45</v>
      </c>
      <c r="F157" s="26">
        <v>43166</v>
      </c>
      <c r="G157" s="27">
        <f>IF(F157&gt;Introduction!$D$20, DATEDIF(F157, Introduction!$D$19, "D"), DATEDIF(Introduction!$D$20, Introduction!$D$19, "D"))</f>
        <v>120</v>
      </c>
      <c r="H157" s="25">
        <v>56380</v>
      </c>
      <c r="I157" s="28">
        <f t="shared" si="10"/>
        <v>234.91666666666666</v>
      </c>
      <c r="J157" s="28">
        <f t="shared" si="12"/>
        <v>54.813888888888883</v>
      </c>
      <c r="K157" s="28" t="str">
        <f t="shared" si="13"/>
        <v>35-60</v>
      </c>
      <c r="L157" s="25">
        <v>143590750</v>
      </c>
      <c r="M157" s="28">
        <f t="shared" si="11"/>
        <v>34.234702587127686</v>
      </c>
      <c r="N157" s="28" t="str">
        <f t="shared" si="14"/>
        <v>31-40 GB</v>
      </c>
      <c r="O157" s="25">
        <v>1</v>
      </c>
      <c r="P157" s="25"/>
      <c r="Q157" s="25"/>
      <c r="R157" s="25"/>
      <c r="S157" s="25">
        <v>1</v>
      </c>
    </row>
    <row r="158" spans="2:19" x14ac:dyDescent="0.3">
      <c r="B158" s="25" t="s">
        <v>1006</v>
      </c>
      <c r="C158" s="26">
        <v>35501</v>
      </c>
      <c r="D158" s="25" t="s">
        <v>13</v>
      </c>
      <c r="E158" s="25">
        <f>INDEX('Tariff fee'!$C$5:$C$9,MATCH('Step 1. Personal_data'!D158,'Tariff fee'!$B$5:$B$9,0))</f>
        <v>55</v>
      </c>
      <c r="F158" s="26">
        <v>43552</v>
      </c>
      <c r="G158" s="27">
        <f>IF(F158&gt;Introduction!$D$20, DATEDIF(F158, Introduction!$D$19, "D"), DATEDIF(Introduction!$D$20, Introduction!$D$19, "D"))</f>
        <v>120</v>
      </c>
      <c r="H158" s="25">
        <v>132415</v>
      </c>
      <c r="I158" s="28">
        <f t="shared" si="10"/>
        <v>551.72916666666663</v>
      </c>
      <c r="J158" s="28">
        <f t="shared" si="12"/>
        <v>128.73680555555555</v>
      </c>
      <c r="K158" s="28" t="str">
        <f t="shared" si="13"/>
        <v>120+</v>
      </c>
      <c r="L158" s="25">
        <v>162473875</v>
      </c>
      <c r="M158" s="28">
        <f t="shared" si="11"/>
        <v>38.736790418624878</v>
      </c>
      <c r="N158" s="28" t="str">
        <f t="shared" si="14"/>
        <v>31-40 GB</v>
      </c>
      <c r="O158" s="25"/>
      <c r="P158" s="25"/>
      <c r="Q158" s="25"/>
      <c r="R158" s="25"/>
      <c r="S158" s="25"/>
    </row>
    <row r="159" spans="2:19" x14ac:dyDescent="0.3">
      <c r="B159" s="25" t="s">
        <v>1005</v>
      </c>
      <c r="C159" s="26">
        <v>35506</v>
      </c>
      <c r="D159" s="25" t="s">
        <v>12</v>
      </c>
      <c r="E159" s="25">
        <f>INDEX('Tariff fee'!$C$5:$C$9,MATCH('Step 1. Personal_data'!D159,'Tariff fee'!$B$5:$B$9,0))</f>
        <v>70</v>
      </c>
      <c r="F159" s="26">
        <v>43234</v>
      </c>
      <c r="G159" s="27">
        <f>IF(F159&gt;Introduction!$D$20, DATEDIF(F159, Introduction!$D$19, "D"), DATEDIF(Introduction!$D$20, Introduction!$D$19, "D"))</f>
        <v>120</v>
      </c>
      <c r="H159" s="25">
        <v>123180</v>
      </c>
      <c r="I159" s="28">
        <f t="shared" si="10"/>
        <v>513.25</v>
      </c>
      <c r="J159" s="28">
        <f t="shared" si="12"/>
        <v>119.75833333333334</v>
      </c>
      <c r="K159" s="28" t="str">
        <f t="shared" si="13"/>
        <v>91-120</v>
      </c>
      <c r="L159" s="25">
        <v>226956725</v>
      </c>
      <c r="M159" s="28">
        <f t="shared" si="11"/>
        <v>54.110699892044067</v>
      </c>
      <c r="N159" s="28" t="str">
        <f t="shared" si="14"/>
        <v>40+ GB</v>
      </c>
      <c r="O159" s="25"/>
      <c r="P159" s="25"/>
      <c r="Q159" s="25"/>
      <c r="R159" s="25"/>
      <c r="S159" s="25"/>
    </row>
    <row r="160" spans="2:19" x14ac:dyDescent="0.3">
      <c r="B160" s="25" t="s">
        <v>1004</v>
      </c>
      <c r="C160" s="26">
        <v>35511</v>
      </c>
      <c r="D160" s="25" t="s">
        <v>12</v>
      </c>
      <c r="E160" s="25">
        <f>INDEX('Tariff fee'!$C$5:$C$9,MATCH('Step 1. Personal_data'!D160,'Tariff fee'!$B$5:$B$9,0))</f>
        <v>70</v>
      </c>
      <c r="F160" s="26">
        <v>44545</v>
      </c>
      <c r="G160" s="27">
        <f>IF(F160&gt;Introduction!$D$20, DATEDIF(F160, Introduction!$D$19, "D"), DATEDIF(Introduction!$D$20, Introduction!$D$19, "D"))</f>
        <v>120</v>
      </c>
      <c r="H160" s="25">
        <v>170660</v>
      </c>
      <c r="I160" s="28">
        <f t="shared" si="10"/>
        <v>711.08333333333337</v>
      </c>
      <c r="J160" s="28">
        <f t="shared" si="12"/>
        <v>165.91944444444445</v>
      </c>
      <c r="K160" s="28" t="str">
        <f t="shared" si="13"/>
        <v>120+</v>
      </c>
      <c r="L160" s="25">
        <v>264740200</v>
      </c>
      <c r="M160" s="28">
        <f t="shared" si="11"/>
        <v>63.118982315063484</v>
      </c>
      <c r="N160" s="28" t="str">
        <f t="shared" si="14"/>
        <v>40+ GB</v>
      </c>
      <c r="O160" s="25"/>
      <c r="P160" s="25"/>
      <c r="Q160" s="25">
        <v>1</v>
      </c>
      <c r="R160" s="25"/>
      <c r="S160" s="25"/>
    </row>
    <row r="161" spans="2:19" x14ac:dyDescent="0.3">
      <c r="B161" s="25" t="s">
        <v>1002</v>
      </c>
      <c r="C161" s="26">
        <v>35514</v>
      </c>
      <c r="D161" s="25" t="s">
        <v>21</v>
      </c>
      <c r="E161" s="25">
        <f>INDEX('Tariff fee'!$C$5:$C$9,MATCH('Step 1. Personal_data'!D161,'Tariff fee'!$B$5:$B$9,0))</f>
        <v>45</v>
      </c>
      <c r="F161" s="26">
        <v>44407</v>
      </c>
      <c r="G161" s="27">
        <f>IF(F161&gt;Introduction!$D$20, DATEDIF(F161, Introduction!$D$19, "D"), DATEDIF(Introduction!$D$20, Introduction!$D$19, "D"))</f>
        <v>120</v>
      </c>
      <c r="H161" s="25">
        <v>56580</v>
      </c>
      <c r="I161" s="28">
        <f t="shared" si="10"/>
        <v>235.75</v>
      </c>
      <c r="J161" s="28">
        <f t="shared" si="12"/>
        <v>55.008333333333333</v>
      </c>
      <c r="K161" s="28" t="str">
        <f t="shared" si="13"/>
        <v>35-60</v>
      </c>
      <c r="L161" s="25">
        <v>110944275</v>
      </c>
      <c r="M161" s="28">
        <f t="shared" si="11"/>
        <v>26.451176404953003</v>
      </c>
      <c r="N161" s="28" t="str">
        <f t="shared" si="14"/>
        <v>21-30 GB</v>
      </c>
      <c r="O161" s="25"/>
      <c r="P161" s="25"/>
      <c r="Q161" s="25"/>
      <c r="R161" s="25"/>
      <c r="S161" s="25"/>
    </row>
    <row r="162" spans="2:19" x14ac:dyDescent="0.3">
      <c r="B162" s="25" t="s">
        <v>1003</v>
      </c>
      <c r="C162" s="26">
        <v>35514</v>
      </c>
      <c r="D162" s="25" t="s">
        <v>21</v>
      </c>
      <c r="E162" s="25">
        <f>INDEX('Tariff fee'!$C$5:$C$9,MATCH('Step 1. Personal_data'!D162,'Tariff fee'!$B$5:$B$9,0))</f>
        <v>45</v>
      </c>
      <c r="F162" s="26">
        <v>43535</v>
      </c>
      <c r="G162" s="27">
        <f>IF(F162&gt;Introduction!$D$20, DATEDIF(F162, Introduction!$D$19, "D"), DATEDIF(Introduction!$D$20, Introduction!$D$19, "D"))</f>
        <v>120</v>
      </c>
      <c r="H162" s="25">
        <v>18590</v>
      </c>
      <c r="I162" s="28">
        <f t="shared" si="10"/>
        <v>77.458333333333329</v>
      </c>
      <c r="J162" s="28">
        <f t="shared" si="12"/>
        <v>18.073611111111109</v>
      </c>
      <c r="K162" s="28" t="str">
        <f t="shared" si="13"/>
        <v>&lt;35</v>
      </c>
      <c r="L162" s="25">
        <v>130201100</v>
      </c>
      <c r="M162" s="28">
        <f t="shared" si="11"/>
        <v>31.042361259460453</v>
      </c>
      <c r="N162" s="28" t="str">
        <f t="shared" si="14"/>
        <v>31-40 GB</v>
      </c>
      <c r="O162" s="25"/>
      <c r="P162" s="25">
        <v>1</v>
      </c>
      <c r="Q162" s="25"/>
      <c r="R162" s="25"/>
      <c r="S162" s="25"/>
    </row>
    <row r="163" spans="2:19" x14ac:dyDescent="0.3">
      <c r="B163" s="25" t="s">
        <v>1001</v>
      </c>
      <c r="C163" s="26">
        <v>35520</v>
      </c>
      <c r="D163" s="25" t="s">
        <v>21</v>
      </c>
      <c r="E163" s="25">
        <f>INDEX('Tariff fee'!$C$5:$C$9,MATCH('Step 1. Personal_data'!D163,'Tariff fee'!$B$5:$B$9,0))</f>
        <v>45</v>
      </c>
      <c r="F163" s="26">
        <v>43656</v>
      </c>
      <c r="G163" s="27">
        <f>IF(F163&gt;Introduction!$D$20, DATEDIF(F163, Introduction!$D$19, "D"), DATEDIF(Introduction!$D$20, Introduction!$D$19, "D"))</f>
        <v>120</v>
      </c>
      <c r="H163" s="25">
        <v>11970</v>
      </c>
      <c r="I163" s="28">
        <f t="shared" si="10"/>
        <v>49.875</v>
      </c>
      <c r="J163" s="28">
        <f t="shared" si="12"/>
        <v>11.637500000000001</v>
      </c>
      <c r="K163" s="28" t="str">
        <f t="shared" si="13"/>
        <v>&lt;35</v>
      </c>
      <c r="L163" s="25">
        <v>123018575</v>
      </c>
      <c r="M163" s="28">
        <f t="shared" si="11"/>
        <v>29.329913854598999</v>
      </c>
      <c r="N163" s="28" t="str">
        <f t="shared" si="14"/>
        <v>21-30 GB</v>
      </c>
      <c r="O163" s="25">
        <v>1</v>
      </c>
      <c r="P163" s="25"/>
      <c r="Q163" s="25"/>
      <c r="R163" s="25">
        <v>1</v>
      </c>
      <c r="S163" s="25"/>
    </row>
    <row r="164" spans="2:19" x14ac:dyDescent="0.3">
      <c r="B164" s="25" t="s">
        <v>1000</v>
      </c>
      <c r="C164" s="26">
        <v>35528</v>
      </c>
      <c r="D164" s="25" t="s">
        <v>13</v>
      </c>
      <c r="E164" s="25">
        <f>INDEX('Tariff fee'!$C$5:$C$9,MATCH('Step 1. Personal_data'!D164,'Tariff fee'!$B$5:$B$9,0))</f>
        <v>55</v>
      </c>
      <c r="F164" s="26">
        <v>44098</v>
      </c>
      <c r="G164" s="27">
        <f>IF(F164&gt;Introduction!$D$20, DATEDIF(F164, Introduction!$D$19, "D"), DATEDIF(Introduction!$D$20, Introduction!$D$19, "D"))</f>
        <v>120</v>
      </c>
      <c r="H164" s="25">
        <v>108140</v>
      </c>
      <c r="I164" s="28">
        <f t="shared" si="10"/>
        <v>450.58333333333331</v>
      </c>
      <c r="J164" s="28">
        <f t="shared" si="12"/>
        <v>105.13611111111111</v>
      </c>
      <c r="K164" s="28" t="str">
        <f t="shared" si="13"/>
        <v>91-120</v>
      </c>
      <c r="L164" s="25">
        <v>55501375</v>
      </c>
      <c r="M164" s="28">
        <f t="shared" si="11"/>
        <v>13.232558965682983</v>
      </c>
      <c r="N164" s="28" t="str">
        <f t="shared" si="14"/>
        <v>10-20 GB</v>
      </c>
      <c r="O164" s="25"/>
      <c r="P164" s="25"/>
      <c r="Q164" s="25">
        <v>1</v>
      </c>
      <c r="R164" s="25"/>
      <c r="S164" s="25"/>
    </row>
    <row r="165" spans="2:19" x14ac:dyDescent="0.3">
      <c r="B165" s="25" t="s">
        <v>999</v>
      </c>
      <c r="C165" s="26">
        <v>35531</v>
      </c>
      <c r="D165" s="25" t="s">
        <v>21</v>
      </c>
      <c r="E165" s="25">
        <f>INDEX('Tariff fee'!$C$5:$C$9,MATCH('Step 1. Personal_data'!D165,'Tariff fee'!$B$5:$B$9,0))</f>
        <v>45</v>
      </c>
      <c r="F165" s="26">
        <v>44183</v>
      </c>
      <c r="G165" s="27">
        <f>IF(F165&gt;Introduction!$D$20, DATEDIF(F165, Introduction!$D$19, "D"), DATEDIF(Introduction!$D$20, Introduction!$D$19, "D"))</f>
        <v>120</v>
      </c>
      <c r="H165" s="25">
        <v>74815</v>
      </c>
      <c r="I165" s="28">
        <f t="shared" si="10"/>
        <v>311.72916666666669</v>
      </c>
      <c r="J165" s="28">
        <f t="shared" si="12"/>
        <v>72.736805555555563</v>
      </c>
      <c r="K165" s="28" t="str">
        <f t="shared" si="13"/>
        <v>61-90</v>
      </c>
      <c r="L165" s="25">
        <v>126296950</v>
      </c>
      <c r="M165" s="28">
        <f t="shared" si="11"/>
        <v>30.11153936386108</v>
      </c>
      <c r="N165" s="28" t="str">
        <f t="shared" si="14"/>
        <v>31-40 GB</v>
      </c>
      <c r="O165" s="25"/>
      <c r="P165" s="25"/>
      <c r="Q165" s="25"/>
      <c r="R165" s="25"/>
      <c r="S165" s="25"/>
    </row>
    <row r="166" spans="2:19" x14ac:dyDescent="0.3">
      <c r="B166" s="25" t="s">
        <v>998</v>
      </c>
      <c r="C166" s="26">
        <v>35534</v>
      </c>
      <c r="D166" s="25" t="s">
        <v>13</v>
      </c>
      <c r="E166" s="25">
        <f>INDEX('Tariff fee'!$C$5:$C$9,MATCH('Step 1. Personal_data'!D166,'Tariff fee'!$B$5:$B$9,0))</f>
        <v>55</v>
      </c>
      <c r="F166" s="26">
        <v>44297</v>
      </c>
      <c r="G166" s="27">
        <f>IF(F166&gt;Introduction!$D$20, DATEDIF(F166, Introduction!$D$19, "D"), DATEDIF(Introduction!$D$20, Introduction!$D$19, "D"))</f>
        <v>120</v>
      </c>
      <c r="H166" s="25">
        <v>110025</v>
      </c>
      <c r="I166" s="28">
        <f t="shared" si="10"/>
        <v>458.4375</v>
      </c>
      <c r="J166" s="28">
        <f t="shared" si="12"/>
        <v>106.96875</v>
      </c>
      <c r="K166" s="28" t="str">
        <f t="shared" si="13"/>
        <v>91-120</v>
      </c>
      <c r="L166" s="25">
        <v>147303750</v>
      </c>
      <c r="M166" s="28">
        <f t="shared" si="11"/>
        <v>35.119950771331787</v>
      </c>
      <c r="N166" s="28" t="str">
        <f t="shared" si="14"/>
        <v>31-40 GB</v>
      </c>
      <c r="O166" s="25"/>
      <c r="P166" s="25"/>
      <c r="Q166" s="25"/>
      <c r="R166" s="25">
        <v>1</v>
      </c>
      <c r="S166" s="25"/>
    </row>
    <row r="167" spans="2:19" x14ac:dyDescent="0.3">
      <c r="B167" s="25" t="s">
        <v>997</v>
      </c>
      <c r="C167" s="26">
        <v>35535</v>
      </c>
      <c r="D167" s="25" t="s">
        <v>13</v>
      </c>
      <c r="E167" s="25">
        <f>INDEX('Tariff fee'!$C$5:$C$9,MATCH('Step 1. Personal_data'!D167,'Tariff fee'!$B$5:$B$9,0))</f>
        <v>55</v>
      </c>
      <c r="F167" s="26">
        <v>43288</v>
      </c>
      <c r="G167" s="27">
        <f>IF(F167&gt;Introduction!$D$20, DATEDIF(F167, Introduction!$D$19, "D"), DATEDIF(Introduction!$D$20, Introduction!$D$19, "D"))</f>
        <v>120</v>
      </c>
      <c r="H167" s="25">
        <v>122180</v>
      </c>
      <c r="I167" s="28">
        <f t="shared" si="10"/>
        <v>509.08333333333337</v>
      </c>
      <c r="J167" s="28">
        <f t="shared" si="12"/>
        <v>118.78611111111111</v>
      </c>
      <c r="K167" s="28" t="str">
        <f t="shared" si="13"/>
        <v>91-120</v>
      </c>
      <c r="L167" s="25">
        <v>143278825</v>
      </c>
      <c r="M167" s="28">
        <f t="shared" si="11"/>
        <v>34.160333871841431</v>
      </c>
      <c r="N167" s="28" t="str">
        <f t="shared" si="14"/>
        <v>31-40 GB</v>
      </c>
      <c r="O167" s="25"/>
      <c r="P167" s="25"/>
      <c r="Q167" s="25"/>
      <c r="R167" s="25"/>
      <c r="S167" s="25"/>
    </row>
    <row r="168" spans="2:19" x14ac:dyDescent="0.3">
      <c r="B168" s="25" t="s">
        <v>996</v>
      </c>
      <c r="C168" s="26">
        <v>35537</v>
      </c>
      <c r="D168" s="25" t="s">
        <v>11</v>
      </c>
      <c r="E168" s="25">
        <f>INDEX('Tariff fee'!$C$5:$C$9,MATCH('Step 1. Personal_data'!D168,'Tariff fee'!$B$5:$B$9,0))</f>
        <v>35</v>
      </c>
      <c r="F168" s="26">
        <v>44466</v>
      </c>
      <c r="G168" s="27">
        <f>IF(F168&gt;Introduction!$D$20, DATEDIF(F168, Introduction!$D$19, "D"), DATEDIF(Introduction!$D$20, Introduction!$D$19, "D"))</f>
        <v>120</v>
      </c>
      <c r="H168" s="25">
        <v>3845</v>
      </c>
      <c r="I168" s="28">
        <f t="shared" si="10"/>
        <v>16.020833333333332</v>
      </c>
      <c r="J168" s="28">
        <f t="shared" si="12"/>
        <v>3.7381944444444444</v>
      </c>
      <c r="K168" s="28" t="str">
        <f t="shared" si="13"/>
        <v>&lt;35</v>
      </c>
      <c r="L168" s="25">
        <v>90471450</v>
      </c>
      <c r="M168" s="28">
        <f t="shared" si="11"/>
        <v>21.570074558258057</v>
      </c>
      <c r="N168" s="28" t="str">
        <f t="shared" si="14"/>
        <v>21-30 GB</v>
      </c>
      <c r="O168" s="25"/>
      <c r="P168" s="25">
        <v>1</v>
      </c>
      <c r="Q168" s="25"/>
      <c r="R168" s="25"/>
      <c r="S168" s="25"/>
    </row>
    <row r="169" spans="2:19" x14ac:dyDescent="0.3">
      <c r="B169" s="25" t="s">
        <v>995</v>
      </c>
      <c r="C169" s="26">
        <v>35541</v>
      </c>
      <c r="D169" s="25" t="s">
        <v>18</v>
      </c>
      <c r="E169" s="25">
        <f>INDEX('Tariff fee'!$C$5:$C$9,MATCH('Step 1. Personal_data'!D169,'Tariff fee'!$B$5:$B$9,0))</f>
        <v>25</v>
      </c>
      <c r="F169" s="26">
        <v>44137</v>
      </c>
      <c r="G169" s="27">
        <f>IF(F169&gt;Introduction!$D$20, DATEDIF(F169, Introduction!$D$19, "D"), DATEDIF(Introduction!$D$20, Introduction!$D$19, "D"))</f>
        <v>120</v>
      </c>
      <c r="H169" s="25">
        <v>45665</v>
      </c>
      <c r="I169" s="28">
        <f t="shared" si="10"/>
        <v>190.27083333333334</v>
      </c>
      <c r="J169" s="28">
        <f t="shared" si="12"/>
        <v>44.396527777777784</v>
      </c>
      <c r="K169" s="28" t="str">
        <f t="shared" si="13"/>
        <v>35-60</v>
      </c>
      <c r="L169" s="25">
        <v>16671300</v>
      </c>
      <c r="M169" s="28">
        <f t="shared" si="11"/>
        <v>3.9747476577758789</v>
      </c>
      <c r="N169" s="28" t="str">
        <f t="shared" si="14"/>
        <v>&lt;10 GB</v>
      </c>
      <c r="O169" s="25"/>
      <c r="P169" s="25"/>
      <c r="Q169" s="25"/>
      <c r="R169" s="25"/>
      <c r="S169" s="25"/>
    </row>
    <row r="170" spans="2:19" x14ac:dyDescent="0.3">
      <c r="B170" s="25" t="s">
        <v>993</v>
      </c>
      <c r="C170" s="26">
        <v>35543</v>
      </c>
      <c r="D170" s="25" t="s">
        <v>21</v>
      </c>
      <c r="E170" s="25">
        <f>INDEX('Tariff fee'!$C$5:$C$9,MATCH('Step 1. Personal_data'!D170,'Tariff fee'!$B$5:$B$9,0))</f>
        <v>45</v>
      </c>
      <c r="F170" s="26">
        <v>43159</v>
      </c>
      <c r="G170" s="27">
        <f>IF(F170&gt;Introduction!$D$20, DATEDIF(F170, Introduction!$D$19, "D"), DATEDIF(Introduction!$D$20, Introduction!$D$19, "D"))</f>
        <v>120</v>
      </c>
      <c r="H170" s="25">
        <v>255</v>
      </c>
      <c r="I170" s="28">
        <f t="shared" si="10"/>
        <v>1.0625</v>
      </c>
      <c r="J170" s="28">
        <f t="shared" si="12"/>
        <v>0.24791666666666667</v>
      </c>
      <c r="K170" s="28" t="str">
        <f t="shared" si="13"/>
        <v>&lt;35</v>
      </c>
      <c r="L170" s="25">
        <v>148620600</v>
      </c>
      <c r="M170" s="28">
        <f t="shared" si="11"/>
        <v>35.43391227722168</v>
      </c>
      <c r="N170" s="28" t="str">
        <f t="shared" si="14"/>
        <v>31-40 GB</v>
      </c>
      <c r="O170" s="25"/>
      <c r="P170" s="25"/>
      <c r="Q170" s="25"/>
      <c r="R170" s="25"/>
      <c r="S170" s="25"/>
    </row>
    <row r="171" spans="2:19" x14ac:dyDescent="0.3">
      <c r="B171" s="25" t="s">
        <v>994</v>
      </c>
      <c r="C171" s="26">
        <v>35543</v>
      </c>
      <c r="D171" s="25" t="s">
        <v>11</v>
      </c>
      <c r="E171" s="25">
        <f>INDEX('Tariff fee'!$C$5:$C$9,MATCH('Step 1. Personal_data'!D171,'Tariff fee'!$B$5:$B$9,0))</f>
        <v>35</v>
      </c>
      <c r="F171" s="26">
        <v>43319</v>
      </c>
      <c r="G171" s="27">
        <f>IF(F171&gt;Introduction!$D$20, DATEDIF(F171, Introduction!$D$19, "D"), DATEDIF(Introduction!$D$20, Introduction!$D$19, "D"))</f>
        <v>120</v>
      </c>
      <c r="H171" s="25">
        <v>12050</v>
      </c>
      <c r="I171" s="28">
        <f t="shared" si="10"/>
        <v>50.208333333333336</v>
      </c>
      <c r="J171" s="28">
        <f t="shared" si="12"/>
        <v>11.715277777777779</v>
      </c>
      <c r="K171" s="28" t="str">
        <f t="shared" si="13"/>
        <v>&lt;35</v>
      </c>
      <c r="L171" s="25">
        <v>55477800</v>
      </c>
      <c r="M171" s="28">
        <f t="shared" si="11"/>
        <v>13.226938247680664</v>
      </c>
      <c r="N171" s="28" t="str">
        <f t="shared" si="14"/>
        <v>10-20 GB</v>
      </c>
      <c r="O171" s="25"/>
      <c r="P171" s="25"/>
      <c r="Q171" s="25"/>
      <c r="R171" s="25"/>
      <c r="S171" s="25"/>
    </row>
    <row r="172" spans="2:19" x14ac:dyDescent="0.3">
      <c r="B172" s="25" t="s">
        <v>991</v>
      </c>
      <c r="C172" s="26">
        <v>35544</v>
      </c>
      <c r="D172" s="25" t="s">
        <v>13</v>
      </c>
      <c r="E172" s="25">
        <f>INDEX('Tariff fee'!$C$5:$C$9,MATCH('Step 1. Personal_data'!D172,'Tariff fee'!$B$5:$B$9,0))</f>
        <v>55</v>
      </c>
      <c r="F172" s="26">
        <v>43071</v>
      </c>
      <c r="G172" s="27">
        <f>IF(F172&gt;Introduction!$D$20, DATEDIF(F172, Introduction!$D$19, "D"), DATEDIF(Introduction!$D$20, Introduction!$D$19, "D"))</f>
        <v>120</v>
      </c>
      <c r="H172" s="25">
        <v>34105</v>
      </c>
      <c r="I172" s="28">
        <f t="shared" si="10"/>
        <v>142.10416666666666</v>
      </c>
      <c r="J172" s="28">
        <f t="shared" si="12"/>
        <v>33.157638888888883</v>
      </c>
      <c r="K172" s="28" t="str">
        <f t="shared" si="13"/>
        <v>&lt;35</v>
      </c>
      <c r="L172" s="25">
        <v>138129300</v>
      </c>
      <c r="M172" s="28">
        <f t="shared" si="11"/>
        <v>32.932591438293457</v>
      </c>
      <c r="N172" s="28" t="str">
        <f t="shared" si="14"/>
        <v>31-40 GB</v>
      </c>
      <c r="O172" s="25"/>
      <c r="P172" s="25">
        <v>1</v>
      </c>
      <c r="Q172" s="25">
        <v>1</v>
      </c>
      <c r="R172" s="25"/>
      <c r="S172" s="25"/>
    </row>
    <row r="173" spans="2:19" x14ac:dyDescent="0.3">
      <c r="B173" s="25" t="s">
        <v>992</v>
      </c>
      <c r="C173" s="26">
        <v>35544</v>
      </c>
      <c r="D173" s="25" t="s">
        <v>11</v>
      </c>
      <c r="E173" s="25">
        <f>INDEX('Tariff fee'!$C$5:$C$9,MATCH('Step 1. Personal_data'!D173,'Tariff fee'!$B$5:$B$9,0))</f>
        <v>35</v>
      </c>
      <c r="F173" s="26">
        <v>43210</v>
      </c>
      <c r="G173" s="27">
        <f>IF(F173&gt;Introduction!$D$20, DATEDIF(F173, Introduction!$D$19, "D"), DATEDIF(Introduction!$D$20, Introduction!$D$19, "D"))</f>
        <v>120</v>
      </c>
      <c r="H173" s="25">
        <v>21200</v>
      </c>
      <c r="I173" s="28">
        <f t="shared" si="10"/>
        <v>88.333333333333329</v>
      </c>
      <c r="J173" s="28">
        <f t="shared" si="12"/>
        <v>20.611111111111111</v>
      </c>
      <c r="K173" s="28" t="str">
        <f t="shared" si="13"/>
        <v>&lt;35</v>
      </c>
      <c r="L173" s="25">
        <v>160765550</v>
      </c>
      <c r="M173" s="28">
        <f t="shared" si="11"/>
        <v>38.329493999481201</v>
      </c>
      <c r="N173" s="28" t="str">
        <f t="shared" si="14"/>
        <v>31-40 GB</v>
      </c>
      <c r="O173" s="25">
        <v>1</v>
      </c>
      <c r="P173" s="25"/>
      <c r="Q173" s="25"/>
      <c r="R173" s="25"/>
      <c r="S173" s="25">
        <v>1</v>
      </c>
    </row>
    <row r="174" spans="2:19" x14ac:dyDescent="0.3">
      <c r="B174" s="25" t="s">
        <v>990</v>
      </c>
      <c r="C174" s="26">
        <v>35547</v>
      </c>
      <c r="D174" s="25" t="s">
        <v>13</v>
      </c>
      <c r="E174" s="25">
        <f>INDEX('Tariff fee'!$C$5:$C$9,MATCH('Step 1. Personal_data'!D174,'Tariff fee'!$B$5:$B$9,0))</f>
        <v>55</v>
      </c>
      <c r="F174" s="26">
        <v>42736</v>
      </c>
      <c r="G174" s="27">
        <f>IF(F174&gt;Introduction!$D$20, DATEDIF(F174, Introduction!$D$19, "D"), DATEDIF(Introduction!$D$20, Introduction!$D$19, "D"))</f>
        <v>120</v>
      </c>
      <c r="H174" s="25">
        <v>49620</v>
      </c>
      <c r="I174" s="28">
        <f t="shared" si="10"/>
        <v>206.75</v>
      </c>
      <c r="J174" s="28">
        <f t="shared" si="12"/>
        <v>48.241666666666667</v>
      </c>
      <c r="K174" s="28" t="str">
        <f t="shared" si="13"/>
        <v>35-60</v>
      </c>
      <c r="L174" s="25">
        <v>133553625</v>
      </c>
      <c r="M174" s="28">
        <f t="shared" si="11"/>
        <v>31.841665506362915</v>
      </c>
      <c r="N174" s="28" t="str">
        <f t="shared" si="14"/>
        <v>31-40 GB</v>
      </c>
      <c r="O174" s="25"/>
      <c r="P174" s="25"/>
      <c r="Q174" s="25"/>
      <c r="R174" s="25"/>
      <c r="S174" s="25"/>
    </row>
    <row r="175" spans="2:19" x14ac:dyDescent="0.3">
      <c r="B175" s="25" t="s">
        <v>989</v>
      </c>
      <c r="C175" s="26">
        <v>35548</v>
      </c>
      <c r="D175" s="25" t="s">
        <v>11</v>
      </c>
      <c r="E175" s="25">
        <f>INDEX('Tariff fee'!$C$5:$C$9,MATCH('Step 1. Personal_data'!D175,'Tariff fee'!$B$5:$B$9,0))</f>
        <v>35</v>
      </c>
      <c r="F175" s="26">
        <v>43986</v>
      </c>
      <c r="G175" s="27">
        <f>IF(F175&gt;Introduction!$D$20, DATEDIF(F175, Introduction!$D$19, "D"), DATEDIF(Introduction!$D$20, Introduction!$D$19, "D"))</f>
        <v>120</v>
      </c>
      <c r="H175" s="25">
        <v>32175</v>
      </c>
      <c r="I175" s="28">
        <f t="shared" si="10"/>
        <v>134.0625</v>
      </c>
      <c r="J175" s="28">
        <f t="shared" si="12"/>
        <v>31.28125</v>
      </c>
      <c r="K175" s="28" t="str">
        <f t="shared" si="13"/>
        <v>&lt;35</v>
      </c>
      <c r="L175" s="25">
        <v>183151775</v>
      </c>
      <c r="M175" s="28">
        <f t="shared" si="11"/>
        <v>43.666785955429077</v>
      </c>
      <c r="N175" s="28" t="str">
        <f t="shared" si="14"/>
        <v>40+ GB</v>
      </c>
      <c r="O175" s="25"/>
      <c r="P175" s="25"/>
      <c r="Q175" s="25"/>
      <c r="R175" s="25"/>
      <c r="S175" s="25"/>
    </row>
    <row r="176" spans="2:19" x14ac:dyDescent="0.3">
      <c r="B176" s="25" t="s">
        <v>988</v>
      </c>
      <c r="C176" s="26">
        <v>35550</v>
      </c>
      <c r="D176" s="25" t="s">
        <v>12</v>
      </c>
      <c r="E176" s="25">
        <f>INDEX('Tariff fee'!$C$5:$C$9,MATCH('Step 1. Personal_data'!D176,'Tariff fee'!$B$5:$B$9,0))</f>
        <v>70</v>
      </c>
      <c r="F176" s="26">
        <v>43615</v>
      </c>
      <c r="G176" s="27">
        <f>IF(F176&gt;Introduction!$D$20, DATEDIF(F176, Introduction!$D$19, "D"), DATEDIF(Introduction!$D$20, Introduction!$D$19, "D"))</f>
        <v>120</v>
      </c>
      <c r="H176" s="25">
        <v>189250</v>
      </c>
      <c r="I176" s="28">
        <f t="shared" si="10"/>
        <v>788.54166666666663</v>
      </c>
      <c r="J176" s="28">
        <f t="shared" si="12"/>
        <v>183.99305555555554</v>
      </c>
      <c r="K176" s="28" t="str">
        <f t="shared" si="13"/>
        <v>120+</v>
      </c>
      <c r="L176" s="25">
        <v>40082375</v>
      </c>
      <c r="M176" s="28">
        <f t="shared" si="11"/>
        <v>9.5563828945159912</v>
      </c>
      <c r="N176" s="28" t="str">
        <f t="shared" si="14"/>
        <v>&lt;10 GB</v>
      </c>
      <c r="O176" s="25"/>
      <c r="P176" s="25">
        <v>1</v>
      </c>
      <c r="Q176" s="25"/>
      <c r="R176" s="25"/>
      <c r="S176" s="25"/>
    </row>
    <row r="177" spans="2:19" x14ac:dyDescent="0.3">
      <c r="B177" s="25" t="s">
        <v>987</v>
      </c>
      <c r="C177" s="26">
        <v>35551</v>
      </c>
      <c r="D177" s="25" t="s">
        <v>11</v>
      </c>
      <c r="E177" s="25">
        <f>INDEX('Tariff fee'!$C$5:$C$9,MATCH('Step 1. Personal_data'!D177,'Tariff fee'!$B$5:$B$9,0))</f>
        <v>35</v>
      </c>
      <c r="F177" s="26">
        <v>43210</v>
      </c>
      <c r="G177" s="27">
        <f>IF(F177&gt;Introduction!$D$20, DATEDIF(F177, Introduction!$D$19, "D"), DATEDIF(Introduction!$D$20, Introduction!$D$19, "D"))</f>
        <v>120</v>
      </c>
      <c r="H177" s="25">
        <v>10460</v>
      </c>
      <c r="I177" s="28">
        <f t="shared" si="10"/>
        <v>43.583333333333336</v>
      </c>
      <c r="J177" s="28">
        <f t="shared" si="12"/>
        <v>10.169444444444446</v>
      </c>
      <c r="K177" s="28" t="str">
        <f t="shared" si="13"/>
        <v>&lt;35</v>
      </c>
      <c r="L177" s="25">
        <v>191810550</v>
      </c>
      <c r="M177" s="28">
        <f t="shared" si="11"/>
        <v>45.731198787689209</v>
      </c>
      <c r="N177" s="28" t="str">
        <f t="shared" si="14"/>
        <v>40+ GB</v>
      </c>
      <c r="O177" s="25"/>
      <c r="P177" s="25"/>
      <c r="Q177" s="25"/>
      <c r="R177" s="25"/>
      <c r="S177" s="25"/>
    </row>
    <row r="178" spans="2:19" x14ac:dyDescent="0.3">
      <c r="B178" s="25" t="s">
        <v>986</v>
      </c>
      <c r="C178" s="26">
        <v>35552</v>
      </c>
      <c r="D178" s="25" t="s">
        <v>11</v>
      </c>
      <c r="E178" s="25">
        <f>INDEX('Tariff fee'!$C$5:$C$9,MATCH('Step 1. Personal_data'!D178,'Tariff fee'!$B$5:$B$9,0))</f>
        <v>35</v>
      </c>
      <c r="F178" s="26">
        <v>43931</v>
      </c>
      <c r="G178" s="27">
        <f>IF(F178&gt;Introduction!$D$20, DATEDIF(F178, Introduction!$D$19, "D"), DATEDIF(Introduction!$D$20, Introduction!$D$19, "D"))</f>
        <v>120</v>
      </c>
      <c r="H178" s="25">
        <v>32505</v>
      </c>
      <c r="I178" s="28">
        <f t="shared" si="10"/>
        <v>135.4375</v>
      </c>
      <c r="J178" s="28">
        <f t="shared" si="12"/>
        <v>31.602083333333333</v>
      </c>
      <c r="K178" s="28" t="str">
        <f t="shared" si="13"/>
        <v>&lt;35</v>
      </c>
      <c r="L178" s="25">
        <v>124125575</v>
      </c>
      <c r="M178" s="28">
        <f t="shared" si="11"/>
        <v>29.593843221664429</v>
      </c>
      <c r="N178" s="28" t="str">
        <f t="shared" si="14"/>
        <v>21-30 GB</v>
      </c>
      <c r="O178" s="25"/>
      <c r="P178" s="25"/>
      <c r="Q178" s="25"/>
      <c r="R178" s="25"/>
      <c r="S178" s="25"/>
    </row>
    <row r="179" spans="2:19" x14ac:dyDescent="0.3">
      <c r="B179" s="25" t="s">
        <v>985</v>
      </c>
      <c r="C179" s="26">
        <v>35558</v>
      </c>
      <c r="D179" s="25" t="s">
        <v>21</v>
      </c>
      <c r="E179" s="25">
        <f>INDEX('Tariff fee'!$C$5:$C$9,MATCH('Step 1. Personal_data'!D179,'Tariff fee'!$B$5:$B$9,0))</f>
        <v>45</v>
      </c>
      <c r="F179" s="26">
        <v>44525</v>
      </c>
      <c r="G179" s="27">
        <f>IF(F179&gt;Introduction!$D$20, DATEDIF(F179, Introduction!$D$19, "D"), DATEDIF(Introduction!$D$20, Introduction!$D$19, "D"))</f>
        <v>120</v>
      </c>
      <c r="H179" s="25">
        <v>64385</v>
      </c>
      <c r="I179" s="28">
        <f t="shared" si="10"/>
        <v>268.27083333333331</v>
      </c>
      <c r="J179" s="28">
        <f t="shared" si="12"/>
        <v>62.596527777777766</v>
      </c>
      <c r="K179" s="28" t="str">
        <f t="shared" si="13"/>
        <v>61-90</v>
      </c>
      <c r="L179" s="25">
        <v>117245675</v>
      </c>
      <c r="M179" s="28">
        <f t="shared" si="11"/>
        <v>27.953547239303589</v>
      </c>
      <c r="N179" s="28" t="str">
        <f t="shared" si="14"/>
        <v>21-30 GB</v>
      </c>
      <c r="O179" s="25"/>
      <c r="P179" s="25"/>
      <c r="Q179" s="25"/>
      <c r="R179" s="25"/>
      <c r="S179" s="25"/>
    </row>
    <row r="180" spans="2:19" x14ac:dyDescent="0.3">
      <c r="B180" s="25" t="s">
        <v>984</v>
      </c>
      <c r="C180" s="26">
        <v>35563</v>
      </c>
      <c r="D180" s="25" t="s">
        <v>13</v>
      </c>
      <c r="E180" s="25">
        <f>INDEX('Tariff fee'!$C$5:$C$9,MATCH('Step 1. Personal_data'!D180,'Tariff fee'!$B$5:$B$9,0))</f>
        <v>55</v>
      </c>
      <c r="F180" s="26">
        <v>43287</v>
      </c>
      <c r="G180" s="27">
        <f>IF(F180&gt;Introduction!$D$20, DATEDIF(F180, Introduction!$D$19, "D"), DATEDIF(Introduction!$D$20, Introduction!$D$19, "D"))</f>
        <v>120</v>
      </c>
      <c r="H180" s="25">
        <v>130310</v>
      </c>
      <c r="I180" s="28">
        <f t="shared" si="10"/>
        <v>542.95833333333337</v>
      </c>
      <c r="J180" s="28">
        <f t="shared" si="12"/>
        <v>126.69027777777778</v>
      </c>
      <c r="K180" s="28" t="str">
        <f t="shared" si="13"/>
        <v>120+</v>
      </c>
      <c r="L180" s="25">
        <v>69793150</v>
      </c>
      <c r="M180" s="28">
        <f t="shared" si="11"/>
        <v>16.639983654022217</v>
      </c>
      <c r="N180" s="28" t="str">
        <f t="shared" si="14"/>
        <v>10-20 GB</v>
      </c>
      <c r="O180" s="25">
        <v>1</v>
      </c>
      <c r="P180" s="25"/>
      <c r="Q180" s="25"/>
      <c r="R180" s="25"/>
      <c r="S180" s="25"/>
    </row>
    <row r="181" spans="2:19" x14ac:dyDescent="0.3">
      <c r="B181" s="25" t="s">
        <v>983</v>
      </c>
      <c r="C181" s="26">
        <v>35564</v>
      </c>
      <c r="D181" s="25" t="s">
        <v>11</v>
      </c>
      <c r="E181" s="25">
        <f>INDEX('Tariff fee'!$C$5:$C$9,MATCH('Step 1. Personal_data'!D181,'Tariff fee'!$B$5:$B$9,0))</f>
        <v>35</v>
      </c>
      <c r="F181" s="26">
        <v>43856</v>
      </c>
      <c r="G181" s="27">
        <f>IF(F181&gt;Introduction!$D$20, DATEDIF(F181, Introduction!$D$19, "D"), DATEDIF(Introduction!$D$20, Introduction!$D$19, "D"))</f>
        <v>120</v>
      </c>
      <c r="H181" s="25">
        <v>8920</v>
      </c>
      <c r="I181" s="28">
        <f t="shared" si="10"/>
        <v>37.166666666666664</v>
      </c>
      <c r="J181" s="28">
        <f t="shared" si="12"/>
        <v>8.6722222222222207</v>
      </c>
      <c r="K181" s="28" t="str">
        <f t="shared" si="13"/>
        <v>&lt;35</v>
      </c>
      <c r="L181" s="25">
        <v>156496550</v>
      </c>
      <c r="M181" s="28">
        <f t="shared" si="11"/>
        <v>37.311685085296631</v>
      </c>
      <c r="N181" s="28" t="str">
        <f t="shared" si="14"/>
        <v>31-40 GB</v>
      </c>
      <c r="O181" s="25"/>
      <c r="P181" s="25"/>
      <c r="Q181" s="25"/>
      <c r="R181" s="25"/>
      <c r="S181" s="25"/>
    </row>
    <row r="182" spans="2:19" x14ac:dyDescent="0.3">
      <c r="B182" s="25" t="s">
        <v>982</v>
      </c>
      <c r="C182" s="26">
        <v>35565</v>
      </c>
      <c r="D182" s="25" t="s">
        <v>11</v>
      </c>
      <c r="E182" s="25">
        <f>INDEX('Tariff fee'!$C$5:$C$9,MATCH('Step 1. Personal_data'!D182,'Tariff fee'!$B$5:$B$9,0))</f>
        <v>35</v>
      </c>
      <c r="F182" s="26">
        <v>44595</v>
      </c>
      <c r="G182" s="27">
        <f>IF(F182&gt;Introduction!$D$20, DATEDIF(F182, Introduction!$D$19, "D"), DATEDIF(Introduction!$D$20, Introduction!$D$19, "D"))</f>
        <v>87</v>
      </c>
      <c r="H182" s="25">
        <v>27400</v>
      </c>
      <c r="I182" s="28">
        <f t="shared" si="10"/>
        <v>157.47126436781608</v>
      </c>
      <c r="J182" s="28">
        <f t="shared" si="12"/>
        <v>36.743295019157088</v>
      </c>
      <c r="K182" s="28" t="str">
        <f t="shared" si="13"/>
        <v>35-60</v>
      </c>
      <c r="L182" s="25">
        <v>68009250</v>
      </c>
      <c r="M182" s="28">
        <f t="shared" si="11"/>
        <v>22.365060345879918</v>
      </c>
      <c r="N182" s="28" t="str">
        <f t="shared" si="14"/>
        <v>21-30 GB</v>
      </c>
      <c r="O182" s="25"/>
      <c r="P182" s="25">
        <v>1</v>
      </c>
      <c r="Q182" s="25"/>
      <c r="R182" s="25"/>
      <c r="S182" s="25"/>
    </row>
    <row r="183" spans="2:19" x14ac:dyDescent="0.3">
      <c r="B183" s="25" t="s">
        <v>981</v>
      </c>
      <c r="C183" s="26">
        <v>35569</v>
      </c>
      <c r="D183" s="25" t="s">
        <v>21</v>
      </c>
      <c r="E183" s="25">
        <f>INDEX('Tariff fee'!$C$5:$C$9,MATCH('Step 1. Personal_data'!D183,'Tariff fee'!$B$5:$B$9,0))</f>
        <v>45</v>
      </c>
      <c r="F183" s="26">
        <v>43174</v>
      </c>
      <c r="G183" s="27">
        <f>IF(F183&gt;Introduction!$D$20, DATEDIF(F183, Introduction!$D$19, "D"), DATEDIF(Introduction!$D$20, Introduction!$D$19, "D"))</f>
        <v>120</v>
      </c>
      <c r="H183" s="25">
        <v>44955</v>
      </c>
      <c r="I183" s="28">
        <f t="shared" si="10"/>
        <v>187.3125</v>
      </c>
      <c r="J183" s="28">
        <f t="shared" si="12"/>
        <v>43.706250000000004</v>
      </c>
      <c r="K183" s="28" t="str">
        <f t="shared" si="13"/>
        <v>35-60</v>
      </c>
      <c r="L183" s="25">
        <v>114591725</v>
      </c>
      <c r="M183" s="28">
        <f t="shared" si="11"/>
        <v>27.320796251296997</v>
      </c>
      <c r="N183" s="28" t="str">
        <f t="shared" si="14"/>
        <v>21-30 GB</v>
      </c>
      <c r="O183" s="25"/>
      <c r="P183" s="25"/>
      <c r="Q183" s="25"/>
      <c r="R183" s="25"/>
      <c r="S183" s="25"/>
    </row>
    <row r="184" spans="2:19" x14ac:dyDescent="0.3">
      <c r="B184" s="25" t="s">
        <v>980</v>
      </c>
      <c r="C184" s="26">
        <v>35572</v>
      </c>
      <c r="D184" s="25" t="s">
        <v>11</v>
      </c>
      <c r="E184" s="25">
        <f>INDEX('Tariff fee'!$C$5:$C$9,MATCH('Step 1. Personal_data'!D184,'Tariff fee'!$B$5:$B$9,0))</f>
        <v>35</v>
      </c>
      <c r="F184" s="26">
        <v>44231</v>
      </c>
      <c r="G184" s="27">
        <f>IF(F184&gt;Introduction!$D$20, DATEDIF(F184, Introduction!$D$19, "D"), DATEDIF(Introduction!$D$20, Introduction!$D$19, "D"))</f>
        <v>120</v>
      </c>
      <c r="H184" s="25">
        <v>14935</v>
      </c>
      <c r="I184" s="28">
        <f t="shared" si="10"/>
        <v>62.229166666666671</v>
      </c>
      <c r="J184" s="28">
        <f t="shared" si="12"/>
        <v>14.520138888888889</v>
      </c>
      <c r="K184" s="28" t="str">
        <f t="shared" si="13"/>
        <v>&lt;35</v>
      </c>
      <c r="L184" s="25">
        <v>159278475</v>
      </c>
      <c r="M184" s="28">
        <f t="shared" si="11"/>
        <v>37.974947690963745</v>
      </c>
      <c r="N184" s="28" t="str">
        <f t="shared" si="14"/>
        <v>31-40 GB</v>
      </c>
      <c r="O184" s="25"/>
      <c r="P184" s="25"/>
      <c r="Q184" s="25"/>
      <c r="R184" s="25"/>
      <c r="S184" s="25"/>
    </row>
    <row r="185" spans="2:19" x14ac:dyDescent="0.3">
      <c r="B185" s="25" t="s">
        <v>979</v>
      </c>
      <c r="C185" s="26">
        <v>35579</v>
      </c>
      <c r="D185" s="25" t="s">
        <v>13</v>
      </c>
      <c r="E185" s="25">
        <f>INDEX('Tariff fee'!$C$5:$C$9,MATCH('Step 1. Personal_data'!D185,'Tariff fee'!$B$5:$B$9,0))</f>
        <v>55</v>
      </c>
      <c r="F185" s="26">
        <v>44624</v>
      </c>
      <c r="G185" s="27">
        <f>IF(F185&gt;Introduction!$D$20, DATEDIF(F185, Introduction!$D$19, "D"), DATEDIF(Introduction!$D$20, Introduction!$D$19, "D"))</f>
        <v>58</v>
      </c>
      <c r="H185" s="25">
        <v>5107</v>
      </c>
      <c r="I185" s="28">
        <f t="shared" si="10"/>
        <v>44.025862068965516</v>
      </c>
      <c r="J185" s="28">
        <f t="shared" si="12"/>
        <v>10.272701149425286</v>
      </c>
      <c r="K185" s="28" t="str">
        <f t="shared" si="13"/>
        <v>&lt;35</v>
      </c>
      <c r="L185" s="25">
        <v>34473224</v>
      </c>
      <c r="M185" s="28">
        <f t="shared" si="11"/>
        <v>17.004945689234241</v>
      </c>
      <c r="N185" s="28" t="str">
        <f t="shared" si="14"/>
        <v>10-20 GB</v>
      </c>
      <c r="O185" s="25">
        <v>1</v>
      </c>
      <c r="P185" s="25">
        <v>1</v>
      </c>
      <c r="Q185" s="25"/>
      <c r="R185" s="25"/>
      <c r="S185" s="25"/>
    </row>
    <row r="186" spans="2:19" x14ac:dyDescent="0.3">
      <c r="B186" s="25" t="s">
        <v>977</v>
      </c>
      <c r="C186" s="26">
        <v>35584</v>
      </c>
      <c r="D186" s="25" t="s">
        <v>13</v>
      </c>
      <c r="E186" s="25">
        <f>INDEX('Tariff fee'!$C$5:$C$9,MATCH('Step 1. Personal_data'!D186,'Tariff fee'!$B$5:$B$9,0))</f>
        <v>55</v>
      </c>
      <c r="F186" s="26">
        <v>42760</v>
      </c>
      <c r="G186" s="27">
        <f>IF(F186&gt;Introduction!$D$20, DATEDIF(F186, Introduction!$D$19, "D"), DATEDIF(Introduction!$D$20, Introduction!$D$19, "D"))</f>
        <v>120</v>
      </c>
      <c r="H186" s="25">
        <v>15664</v>
      </c>
      <c r="I186" s="28">
        <f t="shared" si="10"/>
        <v>65.266666666666666</v>
      </c>
      <c r="J186" s="28">
        <f t="shared" si="12"/>
        <v>15.228888888888889</v>
      </c>
      <c r="K186" s="28" t="str">
        <f t="shared" si="13"/>
        <v>&lt;35</v>
      </c>
      <c r="L186" s="25">
        <v>112000000</v>
      </c>
      <c r="M186" s="28">
        <f t="shared" si="11"/>
        <v>26.702880859375</v>
      </c>
      <c r="N186" s="28" t="str">
        <f t="shared" si="14"/>
        <v>21-30 GB</v>
      </c>
      <c r="O186" s="25"/>
      <c r="P186" s="25"/>
      <c r="Q186" s="25"/>
      <c r="R186" s="25"/>
      <c r="S186" s="25"/>
    </row>
    <row r="187" spans="2:19" x14ac:dyDescent="0.3">
      <c r="B187" s="25" t="s">
        <v>978</v>
      </c>
      <c r="C187" s="26">
        <v>35584</v>
      </c>
      <c r="D187" s="25" t="s">
        <v>11</v>
      </c>
      <c r="E187" s="25">
        <f>INDEX('Tariff fee'!$C$5:$C$9,MATCH('Step 1. Personal_data'!D187,'Tariff fee'!$B$5:$B$9,0))</f>
        <v>35</v>
      </c>
      <c r="F187" s="26">
        <v>43471</v>
      </c>
      <c r="G187" s="27">
        <f>IF(F187&gt;Introduction!$D$20, DATEDIF(F187, Introduction!$D$19, "D"), DATEDIF(Introduction!$D$20, Introduction!$D$19, "D"))</f>
        <v>120</v>
      </c>
      <c r="H187" s="25">
        <v>32544</v>
      </c>
      <c r="I187" s="28">
        <f t="shared" si="10"/>
        <v>135.6</v>
      </c>
      <c r="J187" s="28">
        <f t="shared" si="12"/>
        <v>31.639999999999997</v>
      </c>
      <c r="K187" s="28" t="str">
        <f t="shared" si="13"/>
        <v>&lt;35</v>
      </c>
      <c r="L187" s="25">
        <v>144000000</v>
      </c>
      <c r="M187" s="28">
        <f t="shared" si="11"/>
        <v>34.332275390625</v>
      </c>
      <c r="N187" s="28" t="str">
        <f t="shared" si="14"/>
        <v>31-40 GB</v>
      </c>
      <c r="O187" s="25"/>
      <c r="P187" s="25">
        <v>1</v>
      </c>
      <c r="Q187" s="25"/>
      <c r="R187" s="25"/>
      <c r="S187" s="25"/>
    </row>
    <row r="188" spans="2:19" x14ac:dyDescent="0.3">
      <c r="B188" s="25" t="s">
        <v>975</v>
      </c>
      <c r="C188" s="26">
        <v>35586</v>
      </c>
      <c r="D188" s="25" t="s">
        <v>11</v>
      </c>
      <c r="E188" s="25">
        <f>INDEX('Tariff fee'!$C$5:$C$9,MATCH('Step 1. Personal_data'!D188,'Tariff fee'!$B$5:$B$9,0))</f>
        <v>35</v>
      </c>
      <c r="F188" s="26">
        <v>44592</v>
      </c>
      <c r="G188" s="27">
        <f>IF(F188&gt;Introduction!$D$20, DATEDIF(F188, Introduction!$D$19, "D"), DATEDIF(Introduction!$D$20, Introduction!$D$19, "D"))</f>
        <v>90</v>
      </c>
      <c r="H188" s="25">
        <v>27000</v>
      </c>
      <c r="I188" s="28">
        <f t="shared" si="10"/>
        <v>150</v>
      </c>
      <c r="J188" s="28">
        <f t="shared" si="12"/>
        <v>35</v>
      </c>
      <c r="K188" s="28" t="str">
        <f t="shared" si="13"/>
        <v>35-60</v>
      </c>
      <c r="L188" s="25">
        <v>51000000</v>
      </c>
      <c r="M188" s="28">
        <f t="shared" si="11"/>
        <v>16.21246337890625</v>
      </c>
      <c r="N188" s="28" t="str">
        <f t="shared" si="14"/>
        <v>10-20 GB</v>
      </c>
      <c r="O188" s="25"/>
      <c r="P188" s="25"/>
      <c r="Q188" s="25"/>
      <c r="R188" s="25"/>
      <c r="S188" s="25"/>
    </row>
    <row r="189" spans="2:19" x14ac:dyDescent="0.3">
      <c r="B189" s="25" t="s">
        <v>976</v>
      </c>
      <c r="C189" s="26">
        <v>35586</v>
      </c>
      <c r="D189" s="25" t="s">
        <v>21</v>
      </c>
      <c r="E189" s="25">
        <f>INDEX('Tariff fee'!$C$5:$C$9,MATCH('Step 1. Personal_data'!D189,'Tariff fee'!$B$5:$B$9,0))</f>
        <v>45</v>
      </c>
      <c r="F189" s="26">
        <v>43270</v>
      </c>
      <c r="G189" s="27">
        <f>IF(F189&gt;Introduction!$D$20, DATEDIF(F189, Introduction!$D$19, "D"), DATEDIF(Introduction!$D$20, Introduction!$D$19, "D"))</f>
        <v>120</v>
      </c>
      <c r="H189" s="25">
        <v>39520</v>
      </c>
      <c r="I189" s="28">
        <f t="shared" si="10"/>
        <v>164.66666666666666</v>
      </c>
      <c r="J189" s="28">
        <f t="shared" si="12"/>
        <v>38.422222222222224</v>
      </c>
      <c r="K189" s="28" t="str">
        <f t="shared" si="13"/>
        <v>35-60</v>
      </c>
      <c r="L189" s="25">
        <v>92000000</v>
      </c>
      <c r="M189" s="28">
        <f t="shared" si="11"/>
        <v>21.93450927734375</v>
      </c>
      <c r="N189" s="28" t="str">
        <f t="shared" si="14"/>
        <v>21-30 GB</v>
      </c>
      <c r="O189" s="25"/>
      <c r="P189" s="25"/>
      <c r="Q189" s="25"/>
      <c r="R189" s="25"/>
      <c r="S189" s="25"/>
    </row>
    <row r="190" spans="2:19" x14ac:dyDescent="0.3">
      <c r="B190" s="25" t="s">
        <v>974</v>
      </c>
      <c r="C190" s="26">
        <v>35587</v>
      </c>
      <c r="D190" s="25" t="s">
        <v>11</v>
      </c>
      <c r="E190" s="25">
        <f>INDEX('Tariff fee'!$C$5:$C$9,MATCH('Step 1. Personal_data'!D190,'Tariff fee'!$B$5:$B$9,0))</f>
        <v>35</v>
      </c>
      <c r="F190" s="26">
        <v>43211</v>
      </c>
      <c r="G190" s="27">
        <f>IF(F190&gt;Introduction!$D$20, DATEDIF(F190, Introduction!$D$19, "D"), DATEDIF(Introduction!$D$20, Introduction!$D$19, "D"))</f>
        <v>120</v>
      </c>
      <c r="H190" s="25">
        <v>21476</v>
      </c>
      <c r="I190" s="28">
        <f t="shared" si="10"/>
        <v>89.483333333333334</v>
      </c>
      <c r="J190" s="28">
        <f t="shared" si="12"/>
        <v>20.879444444444445</v>
      </c>
      <c r="K190" s="28" t="str">
        <f t="shared" si="13"/>
        <v>&lt;35</v>
      </c>
      <c r="L190" s="25">
        <v>152000000</v>
      </c>
      <c r="M190" s="28">
        <f t="shared" si="11"/>
        <v>36.2396240234375</v>
      </c>
      <c r="N190" s="28" t="str">
        <f t="shared" si="14"/>
        <v>31-40 GB</v>
      </c>
      <c r="O190" s="25"/>
      <c r="P190" s="25"/>
      <c r="Q190" s="25">
        <v>1</v>
      </c>
      <c r="R190" s="25"/>
      <c r="S190" s="25"/>
    </row>
    <row r="191" spans="2:19" x14ac:dyDescent="0.3">
      <c r="B191" s="25" t="s">
        <v>973</v>
      </c>
      <c r="C191" s="26">
        <v>35588</v>
      </c>
      <c r="D191" s="25" t="s">
        <v>21</v>
      </c>
      <c r="E191" s="25">
        <f>INDEX('Tariff fee'!$C$5:$C$9,MATCH('Step 1. Personal_data'!D191,'Tariff fee'!$B$5:$B$9,0))</f>
        <v>45</v>
      </c>
      <c r="F191" s="26">
        <v>42837</v>
      </c>
      <c r="G191" s="27">
        <f>IF(F191&gt;Introduction!$D$20, DATEDIF(F191, Introduction!$D$19, "D"), DATEDIF(Introduction!$D$20, Introduction!$D$19, "D"))</f>
        <v>120</v>
      </c>
      <c r="H191" s="25">
        <v>7160</v>
      </c>
      <c r="I191" s="28">
        <f t="shared" si="10"/>
        <v>29.833333333333332</v>
      </c>
      <c r="J191" s="28">
        <f t="shared" si="12"/>
        <v>6.9611111111111104</v>
      </c>
      <c r="K191" s="28" t="str">
        <f t="shared" si="13"/>
        <v>&lt;35</v>
      </c>
      <c r="L191" s="25">
        <v>96000000</v>
      </c>
      <c r="M191" s="28">
        <f t="shared" si="11"/>
        <v>22.88818359375</v>
      </c>
      <c r="N191" s="28" t="str">
        <f t="shared" si="14"/>
        <v>21-30 GB</v>
      </c>
      <c r="O191" s="25"/>
      <c r="P191" s="25"/>
      <c r="Q191" s="25"/>
      <c r="R191" s="25"/>
      <c r="S191" s="25"/>
    </row>
    <row r="192" spans="2:19" x14ac:dyDescent="0.3">
      <c r="B192" s="25" t="s">
        <v>972</v>
      </c>
      <c r="C192" s="26">
        <v>35590</v>
      </c>
      <c r="D192" s="25" t="s">
        <v>21</v>
      </c>
      <c r="E192" s="25">
        <f>INDEX('Tariff fee'!$C$5:$C$9,MATCH('Step 1. Personal_data'!D192,'Tariff fee'!$B$5:$B$9,0))</f>
        <v>45</v>
      </c>
      <c r="F192" s="26">
        <v>43777</v>
      </c>
      <c r="G192" s="27">
        <f>IF(F192&gt;Introduction!$D$20, DATEDIF(F192, Introduction!$D$19, "D"), DATEDIF(Introduction!$D$20, Introduction!$D$19, "D"))</f>
        <v>120</v>
      </c>
      <c r="H192" s="25">
        <v>18472</v>
      </c>
      <c r="I192" s="28">
        <f t="shared" si="10"/>
        <v>76.966666666666669</v>
      </c>
      <c r="J192" s="28">
        <f t="shared" si="12"/>
        <v>17.95888888888889</v>
      </c>
      <c r="K192" s="28" t="str">
        <f t="shared" si="13"/>
        <v>&lt;35</v>
      </c>
      <c r="L192" s="25">
        <v>24000000</v>
      </c>
      <c r="M192" s="28">
        <f t="shared" si="11"/>
        <v>5.7220458984375</v>
      </c>
      <c r="N192" s="28" t="str">
        <f t="shared" si="14"/>
        <v>&lt;10 GB</v>
      </c>
      <c r="O192" s="25">
        <v>1</v>
      </c>
      <c r="P192" s="25"/>
      <c r="Q192" s="25"/>
      <c r="R192" s="25"/>
      <c r="S192" s="25">
        <v>1</v>
      </c>
    </row>
    <row r="193" spans="2:19" x14ac:dyDescent="0.3">
      <c r="B193" s="25" t="s">
        <v>971</v>
      </c>
      <c r="C193" s="26">
        <v>35592</v>
      </c>
      <c r="D193" s="25" t="s">
        <v>13</v>
      </c>
      <c r="E193" s="25">
        <f>INDEX('Tariff fee'!$C$5:$C$9,MATCH('Step 1. Personal_data'!D193,'Tariff fee'!$B$5:$B$9,0))</f>
        <v>55</v>
      </c>
      <c r="F193" s="26">
        <v>44467</v>
      </c>
      <c r="G193" s="27">
        <f>IF(F193&gt;Introduction!$D$20, DATEDIF(F193, Introduction!$D$19, "D"), DATEDIF(Introduction!$D$20, Introduction!$D$19, "D"))</f>
        <v>120</v>
      </c>
      <c r="H193" s="25">
        <v>41060</v>
      </c>
      <c r="I193" s="28">
        <f t="shared" si="10"/>
        <v>171.08333333333334</v>
      </c>
      <c r="J193" s="28">
        <f t="shared" si="12"/>
        <v>39.919444444444451</v>
      </c>
      <c r="K193" s="28" t="str">
        <f t="shared" si="13"/>
        <v>35-60</v>
      </c>
      <c r="L193" s="25">
        <v>124000000</v>
      </c>
      <c r="M193" s="28">
        <f t="shared" si="11"/>
        <v>29.56390380859375</v>
      </c>
      <c r="N193" s="28" t="str">
        <f t="shared" si="14"/>
        <v>21-30 GB</v>
      </c>
      <c r="O193" s="25"/>
      <c r="P193" s="25"/>
      <c r="Q193" s="25">
        <v>1</v>
      </c>
      <c r="R193" s="25"/>
      <c r="S193" s="25"/>
    </row>
    <row r="194" spans="2:19" x14ac:dyDescent="0.3">
      <c r="B194" s="25" t="s">
        <v>970</v>
      </c>
      <c r="C194" s="26">
        <v>35595</v>
      </c>
      <c r="D194" s="25" t="s">
        <v>21</v>
      </c>
      <c r="E194" s="25">
        <f>INDEX('Tariff fee'!$C$5:$C$9,MATCH('Step 1. Personal_data'!D194,'Tariff fee'!$B$5:$B$9,0))</f>
        <v>45</v>
      </c>
      <c r="F194" s="26">
        <v>44444</v>
      </c>
      <c r="G194" s="27">
        <f>IF(F194&gt;Introduction!$D$20, DATEDIF(F194, Introduction!$D$19, "D"), DATEDIF(Introduction!$D$20, Introduction!$D$19, "D"))</f>
        <v>120</v>
      </c>
      <c r="H194" s="25">
        <v>14056</v>
      </c>
      <c r="I194" s="28">
        <f t="shared" si="10"/>
        <v>58.56666666666667</v>
      </c>
      <c r="J194" s="28">
        <f t="shared" si="12"/>
        <v>13.665555555555557</v>
      </c>
      <c r="K194" s="28" t="str">
        <f t="shared" si="13"/>
        <v>&lt;35</v>
      </c>
      <c r="L194" s="25">
        <v>88000000</v>
      </c>
      <c r="M194" s="28">
        <f t="shared" si="11"/>
        <v>20.9808349609375</v>
      </c>
      <c r="N194" s="28" t="str">
        <f t="shared" si="14"/>
        <v>21-30 GB</v>
      </c>
      <c r="O194" s="25"/>
      <c r="P194" s="25"/>
      <c r="Q194" s="25"/>
      <c r="R194" s="25"/>
      <c r="S194" s="25"/>
    </row>
    <row r="195" spans="2:19" x14ac:dyDescent="0.3">
      <c r="B195" s="25" t="s">
        <v>969</v>
      </c>
      <c r="C195" s="26">
        <v>35601</v>
      </c>
      <c r="D195" s="25" t="s">
        <v>11</v>
      </c>
      <c r="E195" s="25">
        <f>INDEX('Tariff fee'!$C$5:$C$9,MATCH('Step 1. Personal_data'!D195,'Tariff fee'!$B$5:$B$9,0))</f>
        <v>35</v>
      </c>
      <c r="F195" s="26">
        <v>44033</v>
      </c>
      <c r="G195" s="27">
        <f>IF(F195&gt;Introduction!$D$20, DATEDIF(F195, Introduction!$D$19, "D"), DATEDIF(Introduction!$D$20, Introduction!$D$19, "D"))</f>
        <v>120</v>
      </c>
      <c r="H195" s="25">
        <v>23864</v>
      </c>
      <c r="I195" s="28">
        <f t="shared" si="10"/>
        <v>99.433333333333337</v>
      </c>
      <c r="J195" s="28">
        <f t="shared" si="12"/>
        <v>23.201111111111114</v>
      </c>
      <c r="K195" s="28" t="str">
        <f t="shared" si="13"/>
        <v>&lt;35</v>
      </c>
      <c r="L195" s="25">
        <v>148000000</v>
      </c>
      <c r="M195" s="28">
        <f t="shared" si="11"/>
        <v>35.28594970703125</v>
      </c>
      <c r="N195" s="28" t="str">
        <f t="shared" si="14"/>
        <v>31-40 GB</v>
      </c>
      <c r="O195" s="25"/>
      <c r="P195" s="25"/>
      <c r="Q195" s="25"/>
      <c r="R195" s="25"/>
      <c r="S195" s="25"/>
    </row>
    <row r="196" spans="2:19" x14ac:dyDescent="0.3">
      <c r="B196" s="25" t="s">
        <v>968</v>
      </c>
      <c r="C196" s="26">
        <v>35602</v>
      </c>
      <c r="D196" s="25" t="s">
        <v>13</v>
      </c>
      <c r="E196" s="25">
        <f>INDEX('Tariff fee'!$C$5:$C$9,MATCH('Step 1. Personal_data'!D196,'Tariff fee'!$B$5:$B$9,0))</f>
        <v>55</v>
      </c>
      <c r="F196" s="26">
        <v>43290</v>
      </c>
      <c r="G196" s="27">
        <f>IF(F196&gt;Introduction!$D$20, DATEDIF(F196, Introduction!$D$19, "D"), DATEDIF(Introduction!$D$20, Introduction!$D$19, "D"))</f>
        <v>120</v>
      </c>
      <c r="H196" s="25">
        <v>79528</v>
      </c>
      <c r="I196" s="28">
        <f t="shared" si="10"/>
        <v>331.36666666666667</v>
      </c>
      <c r="J196" s="28">
        <f t="shared" si="12"/>
        <v>77.318888888888893</v>
      </c>
      <c r="K196" s="28" t="str">
        <f t="shared" si="13"/>
        <v>61-90</v>
      </c>
      <c r="L196" s="25">
        <v>116000000</v>
      </c>
      <c r="M196" s="28">
        <f t="shared" si="11"/>
        <v>27.65655517578125</v>
      </c>
      <c r="N196" s="28" t="str">
        <f t="shared" si="14"/>
        <v>21-30 GB</v>
      </c>
      <c r="O196" s="25">
        <v>1</v>
      </c>
      <c r="P196" s="25">
        <v>1</v>
      </c>
      <c r="Q196" s="25"/>
      <c r="R196" s="25"/>
      <c r="S196" s="25"/>
    </row>
    <row r="197" spans="2:19" x14ac:dyDescent="0.3">
      <c r="B197" s="25" t="s">
        <v>967</v>
      </c>
      <c r="C197" s="26">
        <v>35604</v>
      </c>
      <c r="D197" s="25" t="s">
        <v>13</v>
      </c>
      <c r="E197" s="25">
        <f>INDEX('Tariff fee'!$C$5:$C$9,MATCH('Step 1. Personal_data'!D197,'Tariff fee'!$B$5:$B$9,0))</f>
        <v>55</v>
      </c>
      <c r="F197" s="26">
        <v>42919</v>
      </c>
      <c r="G197" s="27">
        <f>IF(F197&gt;Introduction!$D$20, DATEDIF(F197, Introduction!$D$19, "D"), DATEDIF(Introduction!$D$20, Introduction!$D$19, "D"))</f>
        <v>120</v>
      </c>
      <c r="H197" s="25">
        <v>66508</v>
      </c>
      <c r="I197" s="28">
        <f t="shared" si="10"/>
        <v>277.11666666666667</v>
      </c>
      <c r="J197" s="28">
        <f t="shared" si="12"/>
        <v>64.660555555555561</v>
      </c>
      <c r="K197" s="28" t="str">
        <f t="shared" si="13"/>
        <v>61-90</v>
      </c>
      <c r="L197" s="25">
        <v>8000000</v>
      </c>
      <c r="M197" s="28">
        <f t="shared" si="11"/>
        <v>1.9073486328125002</v>
      </c>
      <c r="N197" s="28" t="str">
        <f t="shared" si="14"/>
        <v>&lt;10 GB</v>
      </c>
      <c r="O197" s="25"/>
      <c r="P197" s="25"/>
      <c r="Q197" s="25"/>
      <c r="R197" s="25"/>
      <c r="S197" s="25"/>
    </row>
    <row r="198" spans="2:19" x14ac:dyDescent="0.3">
      <c r="B198" s="25" t="s">
        <v>966</v>
      </c>
      <c r="C198" s="26">
        <v>35608</v>
      </c>
      <c r="D198" s="25" t="s">
        <v>13</v>
      </c>
      <c r="E198" s="25">
        <f>INDEX('Tariff fee'!$C$5:$C$9,MATCH('Step 1. Personal_data'!D198,'Tariff fee'!$B$5:$B$9,0))</f>
        <v>55</v>
      </c>
      <c r="F198" s="26">
        <v>43775</v>
      </c>
      <c r="G198" s="27">
        <f>IF(F198&gt;Introduction!$D$20, DATEDIF(F198, Introduction!$D$19, "D"), DATEDIF(Introduction!$D$20, Introduction!$D$19, "D"))</f>
        <v>120</v>
      </c>
      <c r="H198" s="25">
        <v>100268</v>
      </c>
      <c r="I198" s="28">
        <f t="shared" si="10"/>
        <v>417.78333333333336</v>
      </c>
      <c r="J198" s="28">
        <f t="shared" si="12"/>
        <v>97.482777777777784</v>
      </c>
      <c r="K198" s="28" t="str">
        <f t="shared" si="13"/>
        <v>91-120</v>
      </c>
      <c r="L198" s="25">
        <v>128000000</v>
      </c>
      <c r="M198" s="28">
        <f t="shared" si="11"/>
        <v>30.517578125000004</v>
      </c>
      <c r="N198" s="28" t="str">
        <f t="shared" si="14"/>
        <v>31-40 GB</v>
      </c>
      <c r="O198" s="25"/>
      <c r="P198" s="25"/>
      <c r="Q198" s="25"/>
      <c r="R198" s="25"/>
      <c r="S198" s="25"/>
    </row>
    <row r="199" spans="2:19" x14ac:dyDescent="0.3">
      <c r="B199" s="25" t="s">
        <v>964</v>
      </c>
      <c r="C199" s="26">
        <v>35610</v>
      </c>
      <c r="D199" s="25" t="s">
        <v>21</v>
      </c>
      <c r="E199" s="25">
        <f>INDEX('Tariff fee'!$C$5:$C$9,MATCH('Step 1. Personal_data'!D199,'Tariff fee'!$B$5:$B$9,0))</f>
        <v>45</v>
      </c>
      <c r="F199" s="26">
        <v>42906</v>
      </c>
      <c r="G199" s="27">
        <f>IF(F199&gt;Introduction!$D$20, DATEDIF(F199, Introduction!$D$19, "D"), DATEDIF(Introduction!$D$20, Introduction!$D$19, "D"))</f>
        <v>120</v>
      </c>
      <c r="H199" s="25">
        <v>87828</v>
      </c>
      <c r="I199" s="28">
        <f t="shared" si="10"/>
        <v>365.95</v>
      </c>
      <c r="J199" s="28">
        <f t="shared" si="12"/>
        <v>85.388333333333321</v>
      </c>
      <c r="K199" s="28" t="str">
        <f t="shared" si="13"/>
        <v>61-90</v>
      </c>
      <c r="L199" s="25">
        <v>96000000</v>
      </c>
      <c r="M199" s="28">
        <f t="shared" si="11"/>
        <v>22.88818359375</v>
      </c>
      <c r="N199" s="28" t="str">
        <f t="shared" si="14"/>
        <v>21-30 GB</v>
      </c>
      <c r="O199" s="25"/>
      <c r="P199" s="25"/>
      <c r="Q199" s="25"/>
      <c r="R199" s="25"/>
      <c r="S199" s="25"/>
    </row>
    <row r="200" spans="2:19" x14ac:dyDescent="0.3">
      <c r="B200" s="25" t="s">
        <v>965</v>
      </c>
      <c r="C200" s="26">
        <v>35610</v>
      </c>
      <c r="D200" s="25" t="s">
        <v>11</v>
      </c>
      <c r="E200" s="25">
        <f>INDEX('Tariff fee'!$C$5:$C$9,MATCH('Step 1. Personal_data'!D200,'Tariff fee'!$B$5:$B$9,0))</f>
        <v>35</v>
      </c>
      <c r="F200" s="26">
        <v>44459</v>
      </c>
      <c r="G200" s="27">
        <f>IF(F200&gt;Introduction!$D$20, DATEDIF(F200, Introduction!$D$19, "D"), DATEDIF(Introduction!$D$20, Introduction!$D$19, "D"))</f>
        <v>120</v>
      </c>
      <c r="H200" s="25">
        <v>20120</v>
      </c>
      <c r="I200" s="28">
        <f t="shared" si="10"/>
        <v>83.833333333333329</v>
      </c>
      <c r="J200" s="28">
        <f t="shared" si="12"/>
        <v>19.56111111111111</v>
      </c>
      <c r="K200" s="28" t="str">
        <f t="shared" si="13"/>
        <v>&lt;35</v>
      </c>
      <c r="L200" s="25">
        <v>140000000</v>
      </c>
      <c r="M200" s="28">
        <f t="shared" si="11"/>
        <v>33.37860107421875</v>
      </c>
      <c r="N200" s="28" t="str">
        <f t="shared" si="14"/>
        <v>31-40 GB</v>
      </c>
      <c r="O200" s="25"/>
      <c r="P200" s="25"/>
      <c r="Q200" s="25"/>
      <c r="R200" s="25"/>
      <c r="S200" s="25"/>
    </row>
    <row r="201" spans="2:19" x14ac:dyDescent="0.3">
      <c r="B201" s="25" t="s">
        <v>963</v>
      </c>
      <c r="C201" s="26">
        <v>35611</v>
      </c>
      <c r="D201" s="25" t="s">
        <v>11</v>
      </c>
      <c r="E201" s="25">
        <f>INDEX('Tariff fee'!$C$5:$C$9,MATCH('Step 1. Personal_data'!D201,'Tariff fee'!$B$5:$B$9,0))</f>
        <v>35</v>
      </c>
      <c r="F201" s="26">
        <v>44277</v>
      </c>
      <c r="G201" s="27">
        <f>IF(F201&gt;Introduction!$D$20, DATEDIF(F201, Introduction!$D$19, "D"), DATEDIF(Introduction!$D$20, Introduction!$D$19, "D"))</f>
        <v>120</v>
      </c>
      <c r="H201" s="25">
        <v>12888</v>
      </c>
      <c r="I201" s="28">
        <f t="shared" si="10"/>
        <v>53.7</v>
      </c>
      <c r="J201" s="28">
        <f t="shared" si="12"/>
        <v>12.530000000000001</v>
      </c>
      <c r="K201" s="28" t="str">
        <f t="shared" si="13"/>
        <v>&lt;35</v>
      </c>
      <c r="L201" s="25">
        <v>140000000</v>
      </c>
      <c r="M201" s="28">
        <f t="shared" si="11"/>
        <v>33.37860107421875</v>
      </c>
      <c r="N201" s="28" t="str">
        <f t="shared" si="14"/>
        <v>31-40 GB</v>
      </c>
      <c r="O201" s="25"/>
      <c r="P201" s="25"/>
      <c r="Q201" s="25"/>
      <c r="R201" s="25"/>
      <c r="S201" s="25"/>
    </row>
    <row r="202" spans="2:19" x14ac:dyDescent="0.3">
      <c r="B202" s="25" t="s">
        <v>962</v>
      </c>
      <c r="C202" s="26">
        <v>35613</v>
      </c>
      <c r="D202" s="25" t="s">
        <v>13</v>
      </c>
      <c r="E202" s="25">
        <f>INDEX('Tariff fee'!$C$5:$C$9,MATCH('Step 1. Personal_data'!D202,'Tariff fee'!$B$5:$B$9,0))</f>
        <v>55</v>
      </c>
      <c r="F202" s="26">
        <v>43308</v>
      </c>
      <c r="G202" s="27">
        <f>IF(F202&gt;Introduction!$D$20, DATEDIF(F202, Introduction!$D$19, "D"), DATEDIF(Introduction!$D$20, Introduction!$D$19, "D"))</f>
        <v>120</v>
      </c>
      <c r="H202" s="25">
        <v>82164</v>
      </c>
      <c r="I202" s="28">
        <f t="shared" ref="I202:I265" si="15">H202/60/G202*30</f>
        <v>342.35</v>
      </c>
      <c r="J202" s="28">
        <f t="shared" si="12"/>
        <v>79.881666666666675</v>
      </c>
      <c r="K202" s="28" t="str">
        <f t="shared" si="13"/>
        <v>61-90</v>
      </c>
      <c r="L202" s="25">
        <v>8000000</v>
      </c>
      <c r="M202" s="28">
        <f t="shared" ref="M202:M265" si="16">L202/1024^2/G202*30</f>
        <v>1.9073486328125002</v>
      </c>
      <c r="N202" s="28" t="str">
        <f t="shared" si="14"/>
        <v>&lt;10 GB</v>
      </c>
      <c r="O202" s="25"/>
      <c r="P202" s="25"/>
      <c r="Q202" s="25"/>
      <c r="R202" s="25"/>
      <c r="S202" s="25"/>
    </row>
    <row r="203" spans="2:19" x14ac:dyDescent="0.3">
      <c r="B203" s="25" t="s">
        <v>961</v>
      </c>
      <c r="C203" s="26">
        <v>35615</v>
      </c>
      <c r="D203" s="25" t="s">
        <v>21</v>
      </c>
      <c r="E203" s="25">
        <f>INDEX('Tariff fee'!$C$5:$C$9,MATCH('Step 1. Personal_data'!D203,'Tariff fee'!$B$5:$B$9,0))</f>
        <v>45</v>
      </c>
      <c r="F203" s="26">
        <v>44455</v>
      </c>
      <c r="G203" s="27">
        <f>IF(F203&gt;Introduction!$D$20, DATEDIF(F203, Introduction!$D$19, "D"), DATEDIF(Introduction!$D$20, Introduction!$D$19, "D"))</f>
        <v>120</v>
      </c>
      <c r="H203" s="25">
        <v>26864</v>
      </c>
      <c r="I203" s="28">
        <f t="shared" si="15"/>
        <v>111.93333333333334</v>
      </c>
      <c r="J203" s="28">
        <f t="shared" ref="J203:J266" si="17">I203/30*7</f>
        <v>26.117777777777778</v>
      </c>
      <c r="K203" s="28" t="str">
        <f t="shared" ref="K203:K266" si="18">IF(J203&lt;35, "&lt;35", IF(J203&lt;60, "35-60", IF(J203&lt;90, "61-90", IF(J203&lt;120, "91-120", "120+"))))</f>
        <v>&lt;35</v>
      </c>
      <c r="L203" s="25">
        <v>104000000</v>
      </c>
      <c r="M203" s="28">
        <f t="shared" si="16"/>
        <v>24.7955322265625</v>
      </c>
      <c r="N203" s="28" t="str">
        <f t="shared" ref="N203:N266" si="19">IF(M203&lt;10, "&lt;10 GB", IF(M203&lt;20, "10-20 GB", IF(M203&lt;30, "21-30 GB", IF(M203&lt;40, "31-40 GB", "40+ GB"))))</f>
        <v>21-30 GB</v>
      </c>
      <c r="O203" s="25"/>
      <c r="P203" s="25"/>
      <c r="Q203" s="25"/>
      <c r="R203" s="25"/>
      <c r="S203" s="25"/>
    </row>
    <row r="204" spans="2:19" x14ac:dyDescent="0.3">
      <c r="B204" s="25" t="s">
        <v>960</v>
      </c>
      <c r="C204" s="26">
        <v>35616</v>
      </c>
      <c r="D204" s="25" t="s">
        <v>13</v>
      </c>
      <c r="E204" s="25">
        <f>INDEX('Tariff fee'!$C$5:$C$9,MATCH('Step 1. Personal_data'!D204,'Tariff fee'!$B$5:$B$9,0))</f>
        <v>55</v>
      </c>
      <c r="F204" s="26">
        <v>43106</v>
      </c>
      <c r="G204" s="27">
        <f>IF(F204&gt;Introduction!$D$20, DATEDIF(F204, Introduction!$D$19, "D"), DATEDIF(Introduction!$D$20, Introduction!$D$19, "D"))</f>
        <v>120</v>
      </c>
      <c r="H204" s="25">
        <v>96440</v>
      </c>
      <c r="I204" s="28">
        <f t="shared" si="15"/>
        <v>401.83333333333331</v>
      </c>
      <c r="J204" s="28">
        <f t="shared" si="17"/>
        <v>93.761111111111106</v>
      </c>
      <c r="K204" s="28" t="str">
        <f t="shared" si="18"/>
        <v>91-120</v>
      </c>
      <c r="L204" s="25">
        <v>64000000</v>
      </c>
      <c r="M204" s="28">
        <f t="shared" si="16"/>
        <v>15.258789062500002</v>
      </c>
      <c r="N204" s="28" t="str">
        <f t="shared" si="19"/>
        <v>10-20 GB</v>
      </c>
      <c r="O204" s="25">
        <v>1</v>
      </c>
      <c r="P204" s="25"/>
      <c r="Q204" s="25"/>
      <c r="R204" s="25"/>
      <c r="S204" s="25"/>
    </row>
    <row r="205" spans="2:19" x14ac:dyDescent="0.3">
      <c r="B205" s="25" t="s">
        <v>958</v>
      </c>
      <c r="C205" s="26">
        <v>35617</v>
      </c>
      <c r="D205" s="25" t="s">
        <v>21</v>
      </c>
      <c r="E205" s="25">
        <f>INDEX('Tariff fee'!$C$5:$C$9,MATCH('Step 1. Personal_data'!D205,'Tariff fee'!$B$5:$B$9,0))</f>
        <v>45</v>
      </c>
      <c r="F205" s="26">
        <v>42743</v>
      </c>
      <c r="G205" s="27">
        <f>IF(F205&gt;Introduction!$D$20, DATEDIF(F205, Introduction!$D$19, "D"), DATEDIF(Introduction!$D$20, Introduction!$D$19, "D"))</f>
        <v>120</v>
      </c>
      <c r="H205" s="25">
        <v>6180</v>
      </c>
      <c r="I205" s="28">
        <f t="shared" si="15"/>
        <v>25.75</v>
      </c>
      <c r="J205" s="28">
        <f t="shared" si="17"/>
        <v>6.0083333333333329</v>
      </c>
      <c r="K205" s="28" t="str">
        <f t="shared" si="18"/>
        <v>&lt;35</v>
      </c>
      <c r="L205" s="25">
        <v>104000000</v>
      </c>
      <c r="M205" s="28">
        <f t="shared" si="16"/>
        <v>24.7955322265625</v>
      </c>
      <c r="N205" s="28" t="str">
        <f t="shared" si="19"/>
        <v>21-30 GB</v>
      </c>
      <c r="O205" s="25">
        <v>1</v>
      </c>
      <c r="P205" s="25"/>
      <c r="Q205" s="25"/>
      <c r="R205" s="25"/>
      <c r="S205" s="25"/>
    </row>
    <row r="206" spans="2:19" x14ac:dyDescent="0.3">
      <c r="B206" s="25" t="s">
        <v>959</v>
      </c>
      <c r="C206" s="26">
        <v>35617</v>
      </c>
      <c r="D206" s="25" t="s">
        <v>21</v>
      </c>
      <c r="E206" s="25">
        <f>INDEX('Tariff fee'!$C$5:$C$9,MATCH('Step 1. Personal_data'!D206,'Tariff fee'!$B$5:$B$9,0))</f>
        <v>45</v>
      </c>
      <c r="F206" s="26">
        <v>43161</v>
      </c>
      <c r="G206" s="27">
        <f>IF(F206&gt;Introduction!$D$20, DATEDIF(F206, Introduction!$D$19, "D"), DATEDIF(Introduction!$D$20, Introduction!$D$19, "D"))</f>
        <v>120</v>
      </c>
      <c r="H206" s="25">
        <v>51064</v>
      </c>
      <c r="I206" s="28">
        <f t="shared" si="15"/>
        <v>212.76666666666668</v>
      </c>
      <c r="J206" s="28">
        <f t="shared" si="17"/>
        <v>49.645555555555561</v>
      </c>
      <c r="K206" s="28" t="str">
        <f t="shared" si="18"/>
        <v>35-60</v>
      </c>
      <c r="L206" s="25">
        <v>24000000</v>
      </c>
      <c r="M206" s="28">
        <f t="shared" si="16"/>
        <v>5.7220458984375</v>
      </c>
      <c r="N206" s="28" t="str">
        <f t="shared" si="19"/>
        <v>&lt;10 GB</v>
      </c>
      <c r="O206" s="25">
        <v>1</v>
      </c>
      <c r="P206" s="25"/>
      <c r="Q206" s="25"/>
      <c r="R206" s="25"/>
      <c r="S206" s="25"/>
    </row>
    <row r="207" spans="2:19" x14ac:dyDescent="0.3">
      <c r="B207" s="25" t="s">
        <v>957</v>
      </c>
      <c r="C207" s="26">
        <v>35619</v>
      </c>
      <c r="D207" s="25" t="s">
        <v>21</v>
      </c>
      <c r="E207" s="25">
        <f>INDEX('Tariff fee'!$C$5:$C$9,MATCH('Step 1. Personal_data'!D207,'Tariff fee'!$B$5:$B$9,0))</f>
        <v>45</v>
      </c>
      <c r="F207" s="26">
        <v>43166</v>
      </c>
      <c r="G207" s="27">
        <f>IF(F207&gt;Introduction!$D$20, DATEDIF(F207, Introduction!$D$19, "D"), DATEDIF(Introduction!$D$20, Introduction!$D$19, "D"))</f>
        <v>120</v>
      </c>
      <c r="H207" s="25">
        <v>41872</v>
      </c>
      <c r="I207" s="28">
        <f t="shared" si="15"/>
        <v>174.46666666666667</v>
      </c>
      <c r="J207" s="28">
        <f t="shared" si="17"/>
        <v>40.708888888888893</v>
      </c>
      <c r="K207" s="28" t="str">
        <f t="shared" si="18"/>
        <v>35-60</v>
      </c>
      <c r="L207" s="25">
        <v>48000000</v>
      </c>
      <c r="M207" s="28">
        <f t="shared" si="16"/>
        <v>11.444091796875</v>
      </c>
      <c r="N207" s="28" t="str">
        <f t="shared" si="19"/>
        <v>10-20 GB</v>
      </c>
      <c r="O207" s="25"/>
      <c r="P207" s="25"/>
      <c r="Q207" s="25"/>
      <c r="R207" s="25"/>
      <c r="S207" s="25"/>
    </row>
    <row r="208" spans="2:19" x14ac:dyDescent="0.3">
      <c r="B208" s="25" t="s">
        <v>955</v>
      </c>
      <c r="C208" s="26">
        <v>35623</v>
      </c>
      <c r="D208" s="25" t="s">
        <v>21</v>
      </c>
      <c r="E208" s="25">
        <f>INDEX('Tariff fee'!$C$5:$C$9,MATCH('Step 1. Personal_data'!D208,'Tariff fee'!$B$5:$B$9,0))</f>
        <v>45</v>
      </c>
      <c r="F208" s="26">
        <v>43205</v>
      </c>
      <c r="G208" s="27">
        <f>IF(F208&gt;Introduction!$D$20, DATEDIF(F208, Introduction!$D$19, "D"), DATEDIF(Introduction!$D$20, Introduction!$D$19, "D"))</f>
        <v>120</v>
      </c>
      <c r="H208" s="25">
        <v>27576</v>
      </c>
      <c r="I208" s="28">
        <f t="shared" si="15"/>
        <v>114.9</v>
      </c>
      <c r="J208" s="28">
        <f t="shared" si="17"/>
        <v>26.810000000000002</v>
      </c>
      <c r="K208" s="28" t="str">
        <f t="shared" si="18"/>
        <v>&lt;35</v>
      </c>
      <c r="L208" s="25">
        <v>96000000</v>
      </c>
      <c r="M208" s="28">
        <f t="shared" si="16"/>
        <v>22.88818359375</v>
      </c>
      <c r="N208" s="28" t="str">
        <f t="shared" si="19"/>
        <v>21-30 GB</v>
      </c>
      <c r="O208" s="25"/>
      <c r="P208" s="25"/>
      <c r="Q208" s="25"/>
      <c r="R208" s="25"/>
      <c r="S208" s="25">
        <v>1</v>
      </c>
    </row>
    <row r="209" spans="2:19" x14ac:dyDescent="0.3">
      <c r="B209" s="25" t="s">
        <v>956</v>
      </c>
      <c r="C209" s="26">
        <v>35623</v>
      </c>
      <c r="D209" s="25" t="s">
        <v>11</v>
      </c>
      <c r="E209" s="25">
        <f>INDEX('Tariff fee'!$C$5:$C$9,MATCH('Step 1. Personal_data'!D209,'Tariff fee'!$B$5:$B$9,0))</f>
        <v>35</v>
      </c>
      <c r="F209" s="26">
        <v>43630</v>
      </c>
      <c r="G209" s="27">
        <f>IF(F209&gt;Introduction!$D$20, DATEDIF(F209, Introduction!$D$19, "D"), DATEDIF(Introduction!$D$20, Introduction!$D$19, "D"))</f>
        <v>120</v>
      </c>
      <c r="H209" s="25">
        <v>24236</v>
      </c>
      <c r="I209" s="28">
        <f t="shared" si="15"/>
        <v>100.98333333333333</v>
      </c>
      <c r="J209" s="28">
        <f t="shared" si="17"/>
        <v>23.562777777777779</v>
      </c>
      <c r="K209" s="28" t="str">
        <f t="shared" si="18"/>
        <v>&lt;35</v>
      </c>
      <c r="L209" s="25">
        <v>148000000</v>
      </c>
      <c r="M209" s="28">
        <f t="shared" si="16"/>
        <v>35.28594970703125</v>
      </c>
      <c r="N209" s="28" t="str">
        <f t="shared" si="19"/>
        <v>31-40 GB</v>
      </c>
      <c r="O209" s="25"/>
      <c r="P209" s="25">
        <v>1</v>
      </c>
      <c r="Q209" s="25"/>
      <c r="R209" s="25"/>
      <c r="S209" s="25"/>
    </row>
    <row r="210" spans="2:19" x14ac:dyDescent="0.3">
      <c r="B210" s="25" t="s">
        <v>954</v>
      </c>
      <c r="C210" s="26">
        <v>35624</v>
      </c>
      <c r="D210" s="25" t="s">
        <v>11</v>
      </c>
      <c r="E210" s="25">
        <f>INDEX('Tariff fee'!$C$5:$C$9,MATCH('Step 1. Personal_data'!D210,'Tariff fee'!$B$5:$B$9,0))</f>
        <v>35</v>
      </c>
      <c r="F210" s="26">
        <v>43913</v>
      </c>
      <c r="G210" s="27">
        <f>IF(F210&gt;Introduction!$D$20, DATEDIF(F210, Introduction!$D$19, "D"), DATEDIF(Introduction!$D$20, Introduction!$D$19, "D"))</f>
        <v>120</v>
      </c>
      <c r="H210" s="25">
        <v>10148</v>
      </c>
      <c r="I210" s="28">
        <f t="shared" si="15"/>
        <v>42.283333333333331</v>
      </c>
      <c r="J210" s="28">
        <f t="shared" si="17"/>
        <v>9.8661111111111097</v>
      </c>
      <c r="K210" s="28" t="str">
        <f t="shared" si="18"/>
        <v>&lt;35</v>
      </c>
      <c r="L210" s="25">
        <v>60000000</v>
      </c>
      <c r="M210" s="28">
        <f t="shared" si="16"/>
        <v>14.30511474609375</v>
      </c>
      <c r="N210" s="28" t="str">
        <f t="shared" si="19"/>
        <v>10-20 GB</v>
      </c>
      <c r="O210" s="25"/>
      <c r="P210" s="25"/>
      <c r="Q210" s="25"/>
      <c r="R210" s="25"/>
      <c r="S210" s="25"/>
    </row>
    <row r="211" spans="2:19" x14ac:dyDescent="0.3">
      <c r="B211" s="25" t="s">
        <v>953</v>
      </c>
      <c r="C211" s="26">
        <v>35628</v>
      </c>
      <c r="D211" s="25" t="s">
        <v>11</v>
      </c>
      <c r="E211" s="25">
        <f>INDEX('Tariff fee'!$C$5:$C$9,MATCH('Step 1. Personal_data'!D211,'Tariff fee'!$B$5:$B$9,0))</f>
        <v>35</v>
      </c>
      <c r="F211" s="26">
        <v>43917</v>
      </c>
      <c r="G211" s="27">
        <f>IF(F211&gt;Introduction!$D$20, DATEDIF(F211, Introduction!$D$19, "D"), DATEDIF(Introduction!$D$20, Introduction!$D$19, "D"))</f>
        <v>120</v>
      </c>
      <c r="H211" s="25">
        <v>22652</v>
      </c>
      <c r="I211" s="28">
        <f t="shared" si="15"/>
        <v>94.38333333333334</v>
      </c>
      <c r="J211" s="28">
        <f t="shared" si="17"/>
        <v>22.02277777777778</v>
      </c>
      <c r="K211" s="28" t="str">
        <f t="shared" si="18"/>
        <v>&lt;35</v>
      </c>
      <c r="L211" s="25">
        <v>152000000</v>
      </c>
      <c r="M211" s="28">
        <f t="shared" si="16"/>
        <v>36.2396240234375</v>
      </c>
      <c r="N211" s="28" t="str">
        <f t="shared" si="19"/>
        <v>31-40 GB</v>
      </c>
      <c r="O211" s="25"/>
      <c r="P211" s="25"/>
      <c r="Q211" s="25"/>
      <c r="R211" s="25"/>
      <c r="S211" s="25"/>
    </row>
    <row r="212" spans="2:19" x14ac:dyDescent="0.3">
      <c r="B212" s="25" t="s">
        <v>952</v>
      </c>
      <c r="C212" s="26">
        <v>35632</v>
      </c>
      <c r="D212" s="25" t="s">
        <v>21</v>
      </c>
      <c r="E212" s="25">
        <f>INDEX('Tariff fee'!$C$5:$C$9,MATCH('Step 1. Personal_data'!D212,'Tariff fee'!$B$5:$B$9,0))</f>
        <v>45</v>
      </c>
      <c r="F212" s="26">
        <v>44221</v>
      </c>
      <c r="G212" s="27">
        <f>IF(F212&gt;Introduction!$D$20, DATEDIF(F212, Introduction!$D$19, "D"), DATEDIF(Introduction!$D$20, Introduction!$D$19, "D"))</f>
        <v>120</v>
      </c>
      <c r="H212" s="25">
        <v>11388</v>
      </c>
      <c r="I212" s="28">
        <f t="shared" si="15"/>
        <v>47.45</v>
      </c>
      <c r="J212" s="28">
        <f t="shared" si="17"/>
        <v>11.071666666666667</v>
      </c>
      <c r="K212" s="28" t="str">
        <f t="shared" si="18"/>
        <v>&lt;35</v>
      </c>
      <c r="L212" s="25">
        <v>84000000</v>
      </c>
      <c r="M212" s="28">
        <f t="shared" si="16"/>
        <v>20.02716064453125</v>
      </c>
      <c r="N212" s="28" t="str">
        <f t="shared" si="19"/>
        <v>21-30 GB</v>
      </c>
      <c r="O212" s="25"/>
      <c r="P212" s="25"/>
      <c r="Q212" s="25"/>
      <c r="R212" s="25"/>
      <c r="S212" s="25"/>
    </row>
    <row r="213" spans="2:19" x14ac:dyDescent="0.3">
      <c r="B213" s="25" t="s">
        <v>950</v>
      </c>
      <c r="C213" s="26">
        <v>35633</v>
      </c>
      <c r="D213" s="25" t="s">
        <v>21</v>
      </c>
      <c r="E213" s="25">
        <f>INDEX('Tariff fee'!$C$5:$C$9,MATCH('Step 1. Personal_data'!D213,'Tariff fee'!$B$5:$B$9,0))</f>
        <v>45</v>
      </c>
      <c r="F213" s="26">
        <v>44554</v>
      </c>
      <c r="G213" s="27">
        <f>IF(F213&gt;Introduction!$D$20, DATEDIF(F213, Introduction!$D$19, "D"), DATEDIF(Introduction!$D$20, Introduction!$D$19, "D"))</f>
        <v>120</v>
      </c>
      <c r="H213" s="25">
        <v>20770</v>
      </c>
      <c r="I213" s="28">
        <f t="shared" si="15"/>
        <v>86.541666666666671</v>
      </c>
      <c r="J213" s="28">
        <f t="shared" si="17"/>
        <v>20.193055555555556</v>
      </c>
      <c r="K213" s="28" t="str">
        <f t="shared" si="18"/>
        <v>&lt;35</v>
      </c>
      <c r="L213" s="25">
        <v>88000000</v>
      </c>
      <c r="M213" s="28">
        <f t="shared" si="16"/>
        <v>20.9808349609375</v>
      </c>
      <c r="N213" s="28" t="str">
        <f t="shared" si="19"/>
        <v>21-30 GB</v>
      </c>
      <c r="O213" s="25">
        <v>1</v>
      </c>
      <c r="P213" s="25">
        <v>1</v>
      </c>
      <c r="Q213" s="25"/>
      <c r="R213" s="25"/>
      <c r="S213" s="25"/>
    </row>
    <row r="214" spans="2:19" x14ac:dyDescent="0.3">
      <c r="B214" s="25" t="s">
        <v>951</v>
      </c>
      <c r="C214" s="26">
        <v>35633</v>
      </c>
      <c r="D214" s="25" t="s">
        <v>11</v>
      </c>
      <c r="E214" s="25">
        <f>INDEX('Tariff fee'!$C$5:$C$9,MATCH('Step 1. Personal_data'!D214,'Tariff fee'!$B$5:$B$9,0))</f>
        <v>35</v>
      </c>
      <c r="F214" s="26">
        <v>44011</v>
      </c>
      <c r="G214" s="27">
        <f>IF(F214&gt;Introduction!$D$20, DATEDIF(F214, Introduction!$D$19, "D"), DATEDIF(Introduction!$D$20, Introduction!$D$19, "D"))</f>
        <v>120</v>
      </c>
      <c r="H214" s="25">
        <v>19616</v>
      </c>
      <c r="I214" s="28">
        <f t="shared" si="15"/>
        <v>81.733333333333334</v>
      </c>
      <c r="J214" s="28">
        <f t="shared" si="17"/>
        <v>19.071111111111112</v>
      </c>
      <c r="K214" s="28" t="str">
        <f t="shared" si="18"/>
        <v>&lt;35</v>
      </c>
      <c r="L214" s="25">
        <v>152000000</v>
      </c>
      <c r="M214" s="28">
        <f t="shared" si="16"/>
        <v>36.2396240234375</v>
      </c>
      <c r="N214" s="28" t="str">
        <f t="shared" si="19"/>
        <v>31-40 GB</v>
      </c>
      <c r="O214" s="25"/>
      <c r="P214" s="25"/>
      <c r="Q214" s="25"/>
      <c r="R214" s="25"/>
      <c r="S214" s="25"/>
    </row>
    <row r="215" spans="2:19" x14ac:dyDescent="0.3">
      <c r="B215" s="25" t="s">
        <v>949</v>
      </c>
      <c r="C215" s="26">
        <v>35640</v>
      </c>
      <c r="D215" s="25" t="s">
        <v>18</v>
      </c>
      <c r="E215" s="25">
        <f>INDEX('Tariff fee'!$C$5:$C$9,MATCH('Step 1. Personal_data'!D215,'Tariff fee'!$B$5:$B$9,0))</f>
        <v>25</v>
      </c>
      <c r="F215" s="26">
        <v>43898</v>
      </c>
      <c r="G215" s="27">
        <f>IF(F215&gt;Introduction!$D$20, DATEDIF(F215, Introduction!$D$19, "D"), DATEDIF(Introduction!$D$20, Introduction!$D$19, "D"))</f>
        <v>120</v>
      </c>
      <c r="H215" s="25">
        <v>10872</v>
      </c>
      <c r="I215" s="28">
        <f t="shared" si="15"/>
        <v>45.3</v>
      </c>
      <c r="J215" s="28">
        <f t="shared" si="17"/>
        <v>10.57</v>
      </c>
      <c r="K215" s="28" t="str">
        <f t="shared" si="18"/>
        <v>&lt;35</v>
      </c>
      <c r="L215" s="25">
        <v>16000000</v>
      </c>
      <c r="M215" s="28">
        <f t="shared" si="16"/>
        <v>3.8146972656250004</v>
      </c>
      <c r="N215" s="28" t="str">
        <f t="shared" si="19"/>
        <v>&lt;10 GB</v>
      </c>
      <c r="O215" s="25"/>
      <c r="P215" s="25"/>
      <c r="Q215" s="25"/>
      <c r="R215" s="25"/>
      <c r="S215" s="25"/>
    </row>
    <row r="216" spans="2:19" x14ac:dyDescent="0.3">
      <c r="B216" s="25" t="s">
        <v>948</v>
      </c>
      <c r="C216" s="26">
        <v>35647</v>
      </c>
      <c r="D216" s="25" t="s">
        <v>21</v>
      </c>
      <c r="E216" s="25">
        <f>INDEX('Tariff fee'!$C$5:$C$9,MATCH('Step 1. Personal_data'!D216,'Tariff fee'!$B$5:$B$9,0))</f>
        <v>45</v>
      </c>
      <c r="F216" s="26">
        <v>43280</v>
      </c>
      <c r="G216" s="27">
        <f>IF(F216&gt;Introduction!$D$20, DATEDIF(F216, Introduction!$D$19, "D"), DATEDIF(Introduction!$D$20, Introduction!$D$19, "D"))</f>
        <v>120</v>
      </c>
      <c r="H216" s="25">
        <v>36232</v>
      </c>
      <c r="I216" s="28">
        <f t="shared" si="15"/>
        <v>150.96666666666667</v>
      </c>
      <c r="J216" s="28">
        <f t="shared" si="17"/>
        <v>35.225555555555552</v>
      </c>
      <c r="K216" s="28" t="str">
        <f t="shared" si="18"/>
        <v>35-60</v>
      </c>
      <c r="L216" s="25">
        <v>108000000</v>
      </c>
      <c r="M216" s="28">
        <f t="shared" si="16"/>
        <v>25.74920654296875</v>
      </c>
      <c r="N216" s="28" t="str">
        <f t="shared" si="19"/>
        <v>21-30 GB</v>
      </c>
      <c r="O216" s="25">
        <v>1</v>
      </c>
      <c r="P216" s="25"/>
      <c r="Q216" s="25">
        <v>1</v>
      </c>
      <c r="R216" s="25"/>
      <c r="S216" s="25">
        <v>1</v>
      </c>
    </row>
    <row r="217" spans="2:19" x14ac:dyDescent="0.3">
      <c r="B217" s="25" t="s">
        <v>947</v>
      </c>
      <c r="C217" s="26">
        <v>35649</v>
      </c>
      <c r="D217" s="25" t="s">
        <v>21</v>
      </c>
      <c r="E217" s="25">
        <f>INDEX('Tariff fee'!$C$5:$C$9,MATCH('Step 1. Personal_data'!D217,'Tariff fee'!$B$5:$B$9,0))</f>
        <v>45</v>
      </c>
      <c r="F217" s="26">
        <v>43618</v>
      </c>
      <c r="G217" s="27">
        <f>IF(F217&gt;Introduction!$D$20, DATEDIF(F217, Introduction!$D$19, "D"), DATEDIF(Introduction!$D$20, Introduction!$D$19, "D"))</f>
        <v>120</v>
      </c>
      <c r="H217" s="25">
        <v>54732</v>
      </c>
      <c r="I217" s="28">
        <f t="shared" si="15"/>
        <v>228.05</v>
      </c>
      <c r="J217" s="28">
        <f t="shared" si="17"/>
        <v>53.211666666666673</v>
      </c>
      <c r="K217" s="28" t="str">
        <f t="shared" si="18"/>
        <v>35-60</v>
      </c>
      <c r="L217" s="25">
        <v>0</v>
      </c>
      <c r="M217" s="28">
        <f t="shared" si="16"/>
        <v>0</v>
      </c>
      <c r="N217" s="28" t="str">
        <f t="shared" si="19"/>
        <v>&lt;10 GB</v>
      </c>
      <c r="O217" s="25"/>
      <c r="P217" s="25"/>
      <c r="Q217" s="25"/>
      <c r="R217" s="25"/>
      <c r="S217" s="25"/>
    </row>
    <row r="218" spans="2:19" x14ac:dyDescent="0.3">
      <c r="B218" s="25" t="s">
        <v>946</v>
      </c>
      <c r="C218" s="26">
        <v>35654</v>
      </c>
      <c r="D218" s="25" t="s">
        <v>18</v>
      </c>
      <c r="E218" s="25">
        <f>INDEX('Tariff fee'!$C$5:$C$9,MATCH('Step 1. Personal_data'!D218,'Tariff fee'!$B$5:$B$9,0))</f>
        <v>25</v>
      </c>
      <c r="F218" s="26">
        <v>42917</v>
      </c>
      <c r="G218" s="27">
        <f>IF(F218&gt;Introduction!$D$20, DATEDIF(F218, Introduction!$D$19, "D"), DATEDIF(Introduction!$D$20, Introduction!$D$19, "D"))</f>
        <v>120</v>
      </c>
      <c r="H218" s="25">
        <v>37640</v>
      </c>
      <c r="I218" s="28">
        <f t="shared" si="15"/>
        <v>156.83333333333334</v>
      </c>
      <c r="J218" s="28">
        <f t="shared" si="17"/>
        <v>36.594444444444449</v>
      </c>
      <c r="K218" s="28" t="str">
        <f t="shared" si="18"/>
        <v>35-60</v>
      </c>
      <c r="L218" s="25">
        <v>4000000</v>
      </c>
      <c r="M218" s="28">
        <f t="shared" si="16"/>
        <v>0.95367431640625011</v>
      </c>
      <c r="N218" s="28" t="str">
        <f t="shared" si="19"/>
        <v>&lt;10 GB</v>
      </c>
      <c r="O218" s="25"/>
      <c r="P218" s="25"/>
      <c r="Q218" s="25"/>
      <c r="R218" s="25"/>
      <c r="S218" s="25"/>
    </row>
    <row r="219" spans="2:19" x14ac:dyDescent="0.3">
      <c r="B219" s="25" t="s">
        <v>945</v>
      </c>
      <c r="C219" s="26">
        <v>35660</v>
      </c>
      <c r="D219" s="25" t="s">
        <v>12</v>
      </c>
      <c r="E219" s="25">
        <f>INDEX('Tariff fee'!$C$5:$C$9,MATCH('Step 1. Personal_data'!D219,'Tariff fee'!$B$5:$B$9,0))</f>
        <v>70</v>
      </c>
      <c r="F219" s="26">
        <v>44525</v>
      </c>
      <c r="G219" s="27">
        <f>IF(F219&gt;Introduction!$D$20, DATEDIF(F219, Introduction!$D$19, "D"), DATEDIF(Introduction!$D$20, Introduction!$D$19, "D"))</f>
        <v>120</v>
      </c>
      <c r="H219" s="25">
        <v>151344</v>
      </c>
      <c r="I219" s="28">
        <f t="shared" si="15"/>
        <v>630.6</v>
      </c>
      <c r="J219" s="28">
        <f t="shared" si="17"/>
        <v>147.13999999999999</v>
      </c>
      <c r="K219" s="28" t="str">
        <f t="shared" si="18"/>
        <v>120+</v>
      </c>
      <c r="L219" s="25">
        <v>172000000</v>
      </c>
      <c r="M219" s="28">
        <f t="shared" si="16"/>
        <v>41.00799560546875</v>
      </c>
      <c r="N219" s="28" t="str">
        <f t="shared" si="19"/>
        <v>40+ GB</v>
      </c>
      <c r="O219" s="25"/>
      <c r="P219" s="25">
        <v>1</v>
      </c>
      <c r="Q219" s="25"/>
      <c r="R219" s="25"/>
      <c r="S219" s="25"/>
    </row>
    <row r="220" spans="2:19" x14ac:dyDescent="0.3">
      <c r="B220" s="25" t="s">
        <v>944</v>
      </c>
      <c r="C220" s="26">
        <v>35661</v>
      </c>
      <c r="D220" s="25" t="s">
        <v>11</v>
      </c>
      <c r="E220" s="25">
        <f>INDEX('Tariff fee'!$C$5:$C$9,MATCH('Step 1. Personal_data'!D220,'Tariff fee'!$B$5:$B$9,0))</f>
        <v>35</v>
      </c>
      <c r="F220" s="26">
        <v>43509</v>
      </c>
      <c r="G220" s="27">
        <f>IF(F220&gt;Introduction!$D$20, DATEDIF(F220, Introduction!$D$19, "D"), DATEDIF(Introduction!$D$20, Introduction!$D$19, "D"))</f>
        <v>120</v>
      </c>
      <c r="H220" s="25">
        <v>35012</v>
      </c>
      <c r="I220" s="28">
        <f t="shared" si="15"/>
        <v>145.88333333333333</v>
      </c>
      <c r="J220" s="28">
        <f t="shared" si="17"/>
        <v>34.039444444444442</v>
      </c>
      <c r="K220" s="28" t="str">
        <f t="shared" si="18"/>
        <v>&lt;35</v>
      </c>
      <c r="L220" s="25">
        <v>128000000</v>
      </c>
      <c r="M220" s="28">
        <f t="shared" si="16"/>
        <v>30.517578125000004</v>
      </c>
      <c r="N220" s="28" t="str">
        <f t="shared" si="19"/>
        <v>31-40 GB</v>
      </c>
      <c r="O220" s="25">
        <v>1</v>
      </c>
      <c r="P220" s="25"/>
      <c r="Q220" s="25"/>
      <c r="R220" s="25"/>
      <c r="S220" s="25"/>
    </row>
    <row r="221" spans="2:19" x14ac:dyDescent="0.3">
      <c r="B221" s="25" t="s">
        <v>943</v>
      </c>
      <c r="C221" s="26">
        <v>35668</v>
      </c>
      <c r="D221" s="25" t="s">
        <v>12</v>
      </c>
      <c r="E221" s="25">
        <f>INDEX('Tariff fee'!$C$5:$C$9,MATCH('Step 1. Personal_data'!D221,'Tariff fee'!$B$5:$B$9,0))</f>
        <v>70</v>
      </c>
      <c r="F221" s="26">
        <v>43268</v>
      </c>
      <c r="G221" s="27">
        <f>IF(F221&gt;Introduction!$D$20, DATEDIF(F221, Introduction!$D$19, "D"), DATEDIF(Introduction!$D$20, Introduction!$D$19, "D"))</f>
        <v>120</v>
      </c>
      <c r="H221" s="25">
        <v>115676</v>
      </c>
      <c r="I221" s="28">
        <f t="shared" si="15"/>
        <v>481.98333333333335</v>
      </c>
      <c r="J221" s="28">
        <f t="shared" si="17"/>
        <v>112.46277777777779</v>
      </c>
      <c r="K221" s="28" t="str">
        <f t="shared" si="18"/>
        <v>91-120</v>
      </c>
      <c r="L221" s="25">
        <v>192000000</v>
      </c>
      <c r="M221" s="28">
        <f t="shared" si="16"/>
        <v>45.7763671875</v>
      </c>
      <c r="N221" s="28" t="str">
        <f t="shared" si="19"/>
        <v>40+ GB</v>
      </c>
      <c r="O221" s="25"/>
      <c r="P221" s="25"/>
      <c r="Q221" s="25"/>
      <c r="R221" s="25"/>
      <c r="S221" s="25"/>
    </row>
    <row r="222" spans="2:19" x14ac:dyDescent="0.3">
      <c r="B222" s="25" t="s">
        <v>942</v>
      </c>
      <c r="C222" s="26">
        <v>35670</v>
      </c>
      <c r="D222" s="25" t="s">
        <v>11</v>
      </c>
      <c r="E222" s="25">
        <f>INDEX('Tariff fee'!$C$5:$C$9,MATCH('Step 1. Personal_data'!D222,'Tariff fee'!$B$5:$B$9,0))</f>
        <v>35</v>
      </c>
      <c r="F222" s="26">
        <v>43426</v>
      </c>
      <c r="G222" s="27">
        <f>IF(F222&gt;Introduction!$D$20, DATEDIF(F222, Introduction!$D$19, "D"), DATEDIF(Introduction!$D$20, Introduction!$D$19, "D"))</f>
        <v>120</v>
      </c>
      <c r="H222" s="25">
        <v>4872</v>
      </c>
      <c r="I222" s="28">
        <f t="shared" si="15"/>
        <v>20.3</v>
      </c>
      <c r="J222" s="28">
        <f t="shared" si="17"/>
        <v>4.7366666666666664</v>
      </c>
      <c r="K222" s="28" t="str">
        <f t="shared" si="18"/>
        <v>&lt;35</v>
      </c>
      <c r="L222" s="25">
        <v>156000000</v>
      </c>
      <c r="M222" s="28">
        <f t="shared" si="16"/>
        <v>37.19329833984375</v>
      </c>
      <c r="N222" s="28" t="str">
        <f t="shared" si="19"/>
        <v>31-40 GB</v>
      </c>
      <c r="O222" s="25"/>
      <c r="P222" s="25"/>
      <c r="Q222" s="25"/>
      <c r="R222" s="25">
        <v>1</v>
      </c>
      <c r="S222" s="25"/>
    </row>
    <row r="223" spans="2:19" x14ac:dyDescent="0.3">
      <c r="B223" s="25" t="s">
        <v>941</v>
      </c>
      <c r="C223" s="26">
        <v>35671</v>
      </c>
      <c r="D223" s="25" t="s">
        <v>18</v>
      </c>
      <c r="E223" s="25">
        <f>INDEX('Tariff fee'!$C$5:$C$9,MATCH('Step 1. Personal_data'!D223,'Tariff fee'!$B$5:$B$9,0))</f>
        <v>25</v>
      </c>
      <c r="F223" s="26">
        <v>43446</v>
      </c>
      <c r="G223" s="27">
        <f>IF(F223&gt;Introduction!$D$20, DATEDIF(F223, Introduction!$D$19, "D"), DATEDIF(Introduction!$D$20, Introduction!$D$19, "D"))</f>
        <v>120</v>
      </c>
      <c r="H223" s="25">
        <v>20132</v>
      </c>
      <c r="I223" s="28">
        <f t="shared" si="15"/>
        <v>83.88333333333334</v>
      </c>
      <c r="J223" s="28">
        <f t="shared" si="17"/>
        <v>19.57277777777778</v>
      </c>
      <c r="K223" s="28" t="str">
        <f t="shared" si="18"/>
        <v>&lt;35</v>
      </c>
      <c r="L223" s="25">
        <v>20000000</v>
      </c>
      <c r="M223" s="28">
        <f t="shared" si="16"/>
        <v>4.76837158203125</v>
      </c>
      <c r="N223" s="28" t="str">
        <f t="shared" si="19"/>
        <v>&lt;10 GB</v>
      </c>
      <c r="O223" s="25"/>
      <c r="P223" s="25">
        <v>1</v>
      </c>
      <c r="Q223" s="25"/>
      <c r="R223" s="25"/>
      <c r="S223" s="25"/>
    </row>
    <row r="224" spans="2:19" x14ac:dyDescent="0.3">
      <c r="B224" s="25" t="s">
        <v>940</v>
      </c>
      <c r="C224" s="26">
        <v>35682</v>
      </c>
      <c r="D224" s="25" t="s">
        <v>21</v>
      </c>
      <c r="E224" s="25">
        <f>INDEX('Tariff fee'!$C$5:$C$9,MATCH('Step 1. Personal_data'!D224,'Tariff fee'!$B$5:$B$9,0))</f>
        <v>45</v>
      </c>
      <c r="F224" s="26">
        <v>43860</v>
      </c>
      <c r="G224" s="27">
        <f>IF(F224&gt;Introduction!$D$20, DATEDIF(F224, Introduction!$D$19, "D"), DATEDIF(Introduction!$D$20, Introduction!$D$19, "D"))</f>
        <v>120</v>
      </c>
      <c r="H224" s="25">
        <v>22492</v>
      </c>
      <c r="I224" s="28">
        <f t="shared" si="15"/>
        <v>93.716666666666669</v>
      </c>
      <c r="J224" s="28">
        <f t="shared" si="17"/>
        <v>21.867222222222225</v>
      </c>
      <c r="K224" s="28" t="str">
        <f t="shared" si="18"/>
        <v>&lt;35</v>
      </c>
      <c r="L224" s="25">
        <v>16000000</v>
      </c>
      <c r="M224" s="28">
        <f t="shared" si="16"/>
        <v>3.8146972656250004</v>
      </c>
      <c r="N224" s="28" t="str">
        <f t="shared" si="19"/>
        <v>&lt;10 GB</v>
      </c>
      <c r="O224" s="25"/>
      <c r="P224" s="25"/>
      <c r="Q224" s="25"/>
      <c r="R224" s="25"/>
      <c r="S224" s="25"/>
    </row>
    <row r="225" spans="2:19" x14ac:dyDescent="0.3">
      <c r="B225" s="25" t="s">
        <v>939</v>
      </c>
      <c r="C225" s="26">
        <v>35683</v>
      </c>
      <c r="D225" s="25" t="s">
        <v>11</v>
      </c>
      <c r="E225" s="25">
        <f>INDEX('Tariff fee'!$C$5:$C$9,MATCH('Step 1. Personal_data'!D225,'Tariff fee'!$B$5:$B$9,0))</f>
        <v>35</v>
      </c>
      <c r="F225" s="26">
        <v>44456</v>
      </c>
      <c r="G225" s="27">
        <f>IF(F225&gt;Introduction!$D$20, DATEDIF(F225, Introduction!$D$19, "D"), DATEDIF(Introduction!$D$20, Introduction!$D$19, "D"))</f>
        <v>120</v>
      </c>
      <c r="H225" s="25">
        <v>10800</v>
      </c>
      <c r="I225" s="28">
        <f t="shared" si="15"/>
        <v>45</v>
      </c>
      <c r="J225" s="28">
        <f t="shared" si="17"/>
        <v>10.5</v>
      </c>
      <c r="K225" s="28" t="str">
        <f t="shared" si="18"/>
        <v>&lt;35</v>
      </c>
      <c r="L225" s="25">
        <v>36000000</v>
      </c>
      <c r="M225" s="28">
        <f t="shared" si="16"/>
        <v>8.58306884765625</v>
      </c>
      <c r="N225" s="28" t="str">
        <f t="shared" si="19"/>
        <v>&lt;10 GB</v>
      </c>
      <c r="O225" s="25"/>
      <c r="P225" s="25"/>
      <c r="Q225" s="25"/>
      <c r="R225" s="25"/>
      <c r="S225" s="25"/>
    </row>
    <row r="226" spans="2:19" x14ac:dyDescent="0.3">
      <c r="B226" s="25" t="s">
        <v>938</v>
      </c>
      <c r="C226" s="26">
        <v>35685</v>
      </c>
      <c r="D226" s="25" t="s">
        <v>21</v>
      </c>
      <c r="E226" s="25">
        <f>INDEX('Tariff fee'!$C$5:$C$9,MATCH('Step 1. Personal_data'!D226,'Tariff fee'!$B$5:$B$9,0))</f>
        <v>45</v>
      </c>
      <c r="F226" s="26">
        <v>44531</v>
      </c>
      <c r="G226" s="27">
        <f>IF(F226&gt;Introduction!$D$20, DATEDIF(F226, Introduction!$D$19, "D"), DATEDIF(Introduction!$D$20, Introduction!$D$19, "D"))</f>
        <v>120</v>
      </c>
      <c r="H226" s="25">
        <v>40532</v>
      </c>
      <c r="I226" s="28">
        <f t="shared" si="15"/>
        <v>168.88333333333333</v>
      </c>
      <c r="J226" s="28">
        <f t="shared" si="17"/>
        <v>39.406111111111109</v>
      </c>
      <c r="K226" s="28" t="str">
        <f t="shared" si="18"/>
        <v>35-60</v>
      </c>
      <c r="L226" s="25">
        <v>60000000</v>
      </c>
      <c r="M226" s="28">
        <f t="shared" si="16"/>
        <v>14.30511474609375</v>
      </c>
      <c r="N226" s="28" t="str">
        <f t="shared" si="19"/>
        <v>10-20 GB</v>
      </c>
      <c r="O226" s="25"/>
      <c r="P226" s="25"/>
      <c r="Q226" s="25"/>
      <c r="R226" s="25"/>
      <c r="S226" s="25"/>
    </row>
    <row r="227" spans="2:19" x14ac:dyDescent="0.3">
      <c r="B227" s="25" t="s">
        <v>937</v>
      </c>
      <c r="C227" s="26">
        <v>35686</v>
      </c>
      <c r="D227" s="25" t="s">
        <v>21</v>
      </c>
      <c r="E227" s="25">
        <f>INDEX('Tariff fee'!$C$5:$C$9,MATCH('Step 1. Personal_data'!D227,'Tariff fee'!$B$5:$B$9,0))</f>
        <v>45</v>
      </c>
      <c r="F227" s="26">
        <v>44279</v>
      </c>
      <c r="G227" s="27">
        <f>IF(F227&gt;Introduction!$D$20, DATEDIF(F227, Introduction!$D$19, "D"), DATEDIF(Introduction!$D$20, Introduction!$D$19, "D"))</f>
        <v>120</v>
      </c>
      <c r="H227" s="25">
        <v>46260</v>
      </c>
      <c r="I227" s="28">
        <f t="shared" si="15"/>
        <v>192.75</v>
      </c>
      <c r="J227" s="28">
        <f t="shared" si="17"/>
        <v>44.975000000000001</v>
      </c>
      <c r="K227" s="28" t="str">
        <f t="shared" si="18"/>
        <v>35-60</v>
      </c>
      <c r="L227" s="25">
        <v>84000000</v>
      </c>
      <c r="M227" s="28">
        <f t="shared" si="16"/>
        <v>20.02716064453125</v>
      </c>
      <c r="N227" s="28" t="str">
        <f t="shared" si="19"/>
        <v>21-30 GB</v>
      </c>
      <c r="O227" s="25"/>
      <c r="P227" s="25"/>
      <c r="Q227" s="25"/>
      <c r="R227" s="25"/>
      <c r="S227" s="25"/>
    </row>
    <row r="228" spans="2:19" x14ac:dyDescent="0.3">
      <c r="B228" s="25" t="s">
        <v>936</v>
      </c>
      <c r="C228" s="26">
        <v>35688</v>
      </c>
      <c r="D228" s="25" t="s">
        <v>11</v>
      </c>
      <c r="E228" s="25">
        <f>INDEX('Tariff fee'!$C$5:$C$9,MATCH('Step 1. Personal_data'!D228,'Tariff fee'!$B$5:$B$9,0))</f>
        <v>35</v>
      </c>
      <c r="F228" s="26">
        <v>43830</v>
      </c>
      <c r="G228" s="27">
        <f>IF(F228&gt;Introduction!$D$20, DATEDIF(F228, Introduction!$D$19, "D"), DATEDIF(Introduction!$D$20, Introduction!$D$19, "D"))</f>
        <v>120</v>
      </c>
      <c r="H228" s="25">
        <v>32204</v>
      </c>
      <c r="I228" s="28">
        <f t="shared" si="15"/>
        <v>134.18333333333334</v>
      </c>
      <c r="J228" s="28">
        <f t="shared" si="17"/>
        <v>31.309444444444445</v>
      </c>
      <c r="K228" s="28" t="str">
        <f t="shared" si="18"/>
        <v>&lt;35</v>
      </c>
      <c r="L228" s="25">
        <v>12000000</v>
      </c>
      <c r="M228" s="28">
        <f t="shared" si="16"/>
        <v>2.86102294921875</v>
      </c>
      <c r="N228" s="28" t="str">
        <f t="shared" si="19"/>
        <v>&lt;10 GB</v>
      </c>
      <c r="O228" s="25"/>
      <c r="P228" s="25"/>
      <c r="Q228" s="25"/>
      <c r="R228" s="25"/>
      <c r="S228" s="25"/>
    </row>
    <row r="229" spans="2:19" x14ac:dyDescent="0.3">
      <c r="B229" s="25" t="s">
        <v>935</v>
      </c>
      <c r="C229" s="26">
        <v>35689</v>
      </c>
      <c r="D229" s="25" t="s">
        <v>18</v>
      </c>
      <c r="E229" s="25">
        <f>INDEX('Tariff fee'!$C$5:$C$9,MATCH('Step 1. Personal_data'!D229,'Tariff fee'!$B$5:$B$9,0))</f>
        <v>25</v>
      </c>
      <c r="F229" s="26">
        <v>44679</v>
      </c>
      <c r="G229" s="27">
        <f>IF(F229&gt;Introduction!$D$20, DATEDIF(F229, Introduction!$D$19, "D"), DATEDIF(Introduction!$D$20, Introduction!$D$19, "D"))</f>
        <v>3</v>
      </c>
      <c r="H229" s="25">
        <v>454</v>
      </c>
      <c r="I229" s="28">
        <f t="shared" si="15"/>
        <v>75.666666666666657</v>
      </c>
      <c r="J229" s="28">
        <f t="shared" si="17"/>
        <v>17.655555555555551</v>
      </c>
      <c r="K229" s="28" t="str">
        <f t="shared" si="18"/>
        <v>&lt;35</v>
      </c>
      <c r="L229" s="25">
        <v>300000</v>
      </c>
      <c r="M229" s="28">
        <f t="shared" si="16"/>
        <v>2.86102294921875</v>
      </c>
      <c r="N229" s="28" t="str">
        <f t="shared" si="19"/>
        <v>&lt;10 GB</v>
      </c>
      <c r="O229" s="25"/>
      <c r="P229" s="25"/>
      <c r="Q229" s="25"/>
      <c r="R229" s="25"/>
      <c r="S229" s="25"/>
    </row>
    <row r="230" spans="2:19" x14ac:dyDescent="0.3">
      <c r="B230" s="25" t="s">
        <v>934</v>
      </c>
      <c r="C230" s="26">
        <v>35691</v>
      </c>
      <c r="D230" s="25" t="s">
        <v>13</v>
      </c>
      <c r="E230" s="25">
        <f>INDEX('Tariff fee'!$C$5:$C$9,MATCH('Step 1. Personal_data'!D230,'Tariff fee'!$B$5:$B$9,0))</f>
        <v>55</v>
      </c>
      <c r="F230" s="26">
        <v>42798</v>
      </c>
      <c r="G230" s="27">
        <f>IF(F230&gt;Introduction!$D$20, DATEDIF(F230, Introduction!$D$19, "D"), DATEDIF(Introduction!$D$20, Introduction!$D$19, "D"))</f>
        <v>120</v>
      </c>
      <c r="H230" s="25">
        <v>102300</v>
      </c>
      <c r="I230" s="28">
        <f t="shared" si="15"/>
        <v>426.25</v>
      </c>
      <c r="J230" s="28">
        <f t="shared" si="17"/>
        <v>99.458333333333343</v>
      </c>
      <c r="K230" s="28" t="str">
        <f t="shared" si="18"/>
        <v>91-120</v>
      </c>
      <c r="L230" s="25">
        <v>136000000</v>
      </c>
      <c r="M230" s="28">
        <f t="shared" si="16"/>
        <v>32.4249267578125</v>
      </c>
      <c r="N230" s="28" t="str">
        <f t="shared" si="19"/>
        <v>31-40 GB</v>
      </c>
      <c r="O230" s="25"/>
      <c r="P230" s="25"/>
      <c r="Q230" s="25"/>
      <c r="R230" s="25"/>
      <c r="S230" s="25"/>
    </row>
    <row r="231" spans="2:19" x14ac:dyDescent="0.3">
      <c r="B231" s="25" t="s">
        <v>933</v>
      </c>
      <c r="C231" s="26">
        <v>35693</v>
      </c>
      <c r="D231" s="25" t="s">
        <v>21</v>
      </c>
      <c r="E231" s="25">
        <f>INDEX('Tariff fee'!$C$5:$C$9,MATCH('Step 1. Personal_data'!D231,'Tariff fee'!$B$5:$B$9,0))</f>
        <v>45</v>
      </c>
      <c r="F231" s="26">
        <v>43720</v>
      </c>
      <c r="G231" s="27">
        <f>IF(F231&gt;Introduction!$D$20, DATEDIF(F231, Introduction!$D$19, "D"), DATEDIF(Introduction!$D$20, Introduction!$D$19, "D"))</f>
        <v>120</v>
      </c>
      <c r="H231" s="25">
        <v>5280</v>
      </c>
      <c r="I231" s="28">
        <f t="shared" si="15"/>
        <v>22</v>
      </c>
      <c r="J231" s="28">
        <f t="shared" si="17"/>
        <v>5.1333333333333329</v>
      </c>
      <c r="K231" s="28" t="str">
        <f t="shared" si="18"/>
        <v>&lt;35</v>
      </c>
      <c r="L231" s="25">
        <v>96000000</v>
      </c>
      <c r="M231" s="28">
        <f t="shared" si="16"/>
        <v>22.88818359375</v>
      </c>
      <c r="N231" s="28" t="str">
        <f t="shared" si="19"/>
        <v>21-30 GB</v>
      </c>
      <c r="O231" s="25"/>
      <c r="P231" s="25"/>
      <c r="Q231" s="25"/>
      <c r="R231" s="25"/>
      <c r="S231" s="25"/>
    </row>
    <row r="232" spans="2:19" x14ac:dyDescent="0.3">
      <c r="B232" s="25" t="s">
        <v>932</v>
      </c>
      <c r="C232" s="26">
        <v>35700</v>
      </c>
      <c r="D232" s="25" t="s">
        <v>21</v>
      </c>
      <c r="E232" s="25">
        <f>INDEX('Tariff fee'!$C$5:$C$9,MATCH('Step 1. Personal_data'!D232,'Tariff fee'!$B$5:$B$9,0))</f>
        <v>45</v>
      </c>
      <c r="F232" s="26">
        <v>42853</v>
      </c>
      <c r="G232" s="27">
        <f>IF(F232&gt;Introduction!$D$20, DATEDIF(F232, Introduction!$D$19, "D"), DATEDIF(Introduction!$D$20, Introduction!$D$19, "D"))</f>
        <v>120</v>
      </c>
      <c r="H232" s="25">
        <v>1292</v>
      </c>
      <c r="I232" s="28">
        <f t="shared" si="15"/>
        <v>5.3833333333333337</v>
      </c>
      <c r="J232" s="28">
        <f t="shared" si="17"/>
        <v>1.2561111111111112</v>
      </c>
      <c r="K232" s="28" t="str">
        <f t="shared" si="18"/>
        <v>&lt;35</v>
      </c>
      <c r="L232" s="25">
        <v>108000000</v>
      </c>
      <c r="M232" s="28">
        <f t="shared" si="16"/>
        <v>25.74920654296875</v>
      </c>
      <c r="N232" s="28" t="str">
        <f t="shared" si="19"/>
        <v>21-30 GB</v>
      </c>
      <c r="O232" s="25">
        <v>1</v>
      </c>
      <c r="P232" s="25"/>
      <c r="Q232" s="25"/>
      <c r="R232" s="25"/>
      <c r="S232" s="25">
        <v>1</v>
      </c>
    </row>
    <row r="233" spans="2:19" x14ac:dyDescent="0.3">
      <c r="B233" s="25" t="s">
        <v>929</v>
      </c>
      <c r="C233" s="26">
        <v>35702</v>
      </c>
      <c r="D233" s="25" t="s">
        <v>21</v>
      </c>
      <c r="E233" s="25">
        <f>INDEX('Tariff fee'!$C$5:$C$9,MATCH('Step 1. Personal_data'!D233,'Tariff fee'!$B$5:$B$9,0))</f>
        <v>45</v>
      </c>
      <c r="F233" s="26">
        <v>44428</v>
      </c>
      <c r="G233" s="27">
        <f>IF(F233&gt;Introduction!$D$20, DATEDIF(F233, Introduction!$D$19, "D"), DATEDIF(Introduction!$D$20, Introduction!$D$19, "D"))</f>
        <v>120</v>
      </c>
      <c r="H233" s="25">
        <v>280</v>
      </c>
      <c r="I233" s="28">
        <f t="shared" si="15"/>
        <v>1.1666666666666667</v>
      </c>
      <c r="J233" s="28">
        <f t="shared" si="17"/>
        <v>0.27222222222222225</v>
      </c>
      <c r="K233" s="28" t="str">
        <f t="shared" si="18"/>
        <v>&lt;35</v>
      </c>
      <c r="L233" s="25">
        <v>36000000</v>
      </c>
      <c r="M233" s="28">
        <f t="shared" si="16"/>
        <v>8.58306884765625</v>
      </c>
      <c r="N233" s="28" t="str">
        <f t="shared" si="19"/>
        <v>&lt;10 GB</v>
      </c>
      <c r="O233" s="25"/>
      <c r="P233" s="25"/>
      <c r="Q233" s="25"/>
      <c r="R233" s="25"/>
      <c r="S233" s="25"/>
    </row>
    <row r="234" spans="2:19" x14ac:dyDescent="0.3">
      <c r="B234" s="25" t="s">
        <v>930</v>
      </c>
      <c r="C234" s="26">
        <v>35702</v>
      </c>
      <c r="D234" s="25" t="s">
        <v>21</v>
      </c>
      <c r="E234" s="25">
        <f>INDEX('Tariff fee'!$C$5:$C$9,MATCH('Step 1. Personal_data'!D234,'Tariff fee'!$B$5:$B$9,0))</f>
        <v>45</v>
      </c>
      <c r="F234" s="26">
        <v>43758</v>
      </c>
      <c r="G234" s="27">
        <f>IF(F234&gt;Introduction!$D$20, DATEDIF(F234, Introduction!$D$19, "D"), DATEDIF(Introduction!$D$20, Introduction!$D$19, "D"))</f>
        <v>120</v>
      </c>
      <c r="H234" s="25">
        <v>85880</v>
      </c>
      <c r="I234" s="28">
        <f t="shared" si="15"/>
        <v>357.83333333333331</v>
      </c>
      <c r="J234" s="28">
        <f t="shared" si="17"/>
        <v>83.49444444444444</v>
      </c>
      <c r="K234" s="28" t="str">
        <f t="shared" si="18"/>
        <v>61-90</v>
      </c>
      <c r="L234" s="25">
        <v>4000000</v>
      </c>
      <c r="M234" s="28">
        <f t="shared" si="16"/>
        <v>0.95367431640625011</v>
      </c>
      <c r="N234" s="28" t="str">
        <f t="shared" si="19"/>
        <v>&lt;10 GB</v>
      </c>
      <c r="O234" s="25"/>
      <c r="P234" s="25"/>
      <c r="Q234" s="25"/>
      <c r="R234" s="25"/>
      <c r="S234" s="25"/>
    </row>
    <row r="235" spans="2:19" x14ac:dyDescent="0.3">
      <c r="B235" s="25" t="s">
        <v>931</v>
      </c>
      <c r="C235" s="26">
        <v>35702</v>
      </c>
      <c r="D235" s="25" t="s">
        <v>11</v>
      </c>
      <c r="E235" s="25">
        <f>INDEX('Tariff fee'!$C$5:$C$9,MATCH('Step 1. Personal_data'!D235,'Tariff fee'!$B$5:$B$9,0))</f>
        <v>35</v>
      </c>
      <c r="F235" s="26">
        <v>43740</v>
      </c>
      <c r="G235" s="27">
        <f>IF(F235&gt;Introduction!$D$20, DATEDIF(F235, Introduction!$D$19, "D"), DATEDIF(Introduction!$D$20, Introduction!$D$19, "D"))</f>
        <v>120</v>
      </c>
      <c r="H235" s="25">
        <v>17544</v>
      </c>
      <c r="I235" s="28">
        <f t="shared" si="15"/>
        <v>73.099999999999994</v>
      </c>
      <c r="J235" s="28">
        <f t="shared" si="17"/>
        <v>17.056666666666665</v>
      </c>
      <c r="K235" s="28" t="str">
        <f t="shared" si="18"/>
        <v>&lt;35</v>
      </c>
      <c r="L235" s="25">
        <v>156000000</v>
      </c>
      <c r="M235" s="28">
        <f t="shared" si="16"/>
        <v>37.19329833984375</v>
      </c>
      <c r="N235" s="28" t="str">
        <f t="shared" si="19"/>
        <v>31-40 GB</v>
      </c>
      <c r="O235" s="25"/>
      <c r="P235" s="25"/>
      <c r="Q235" s="25"/>
      <c r="R235" s="25"/>
      <c r="S235" s="25"/>
    </row>
    <row r="236" spans="2:19" x14ac:dyDescent="0.3">
      <c r="B236" s="25" t="s">
        <v>928</v>
      </c>
      <c r="C236" s="26">
        <v>35703</v>
      </c>
      <c r="D236" s="25" t="s">
        <v>11</v>
      </c>
      <c r="E236" s="25">
        <f>INDEX('Tariff fee'!$C$5:$C$9,MATCH('Step 1. Personal_data'!D236,'Tariff fee'!$B$5:$B$9,0))</f>
        <v>35</v>
      </c>
      <c r="F236" s="26">
        <v>43272</v>
      </c>
      <c r="G236" s="27">
        <f>IF(F236&gt;Introduction!$D$20, DATEDIF(F236, Introduction!$D$19, "D"), DATEDIF(Introduction!$D$20, Introduction!$D$19, "D"))</f>
        <v>120</v>
      </c>
      <c r="H236" s="25">
        <v>19436</v>
      </c>
      <c r="I236" s="28">
        <f t="shared" si="15"/>
        <v>80.983333333333334</v>
      </c>
      <c r="J236" s="28">
        <f t="shared" si="17"/>
        <v>18.896111111111111</v>
      </c>
      <c r="K236" s="28" t="str">
        <f t="shared" si="18"/>
        <v>&lt;35</v>
      </c>
      <c r="L236" s="25">
        <v>56000000</v>
      </c>
      <c r="M236" s="28">
        <f t="shared" si="16"/>
        <v>13.3514404296875</v>
      </c>
      <c r="N236" s="28" t="str">
        <f t="shared" si="19"/>
        <v>10-20 GB</v>
      </c>
      <c r="O236" s="25"/>
      <c r="P236" s="25"/>
      <c r="Q236" s="25"/>
      <c r="R236" s="25"/>
      <c r="S236" s="25"/>
    </row>
    <row r="237" spans="2:19" x14ac:dyDescent="0.3">
      <c r="B237" s="25" t="s">
        <v>927</v>
      </c>
      <c r="C237" s="26">
        <v>35704</v>
      </c>
      <c r="D237" s="25" t="s">
        <v>13</v>
      </c>
      <c r="E237" s="25">
        <f>INDEX('Tariff fee'!$C$5:$C$9,MATCH('Step 1. Personal_data'!D237,'Tariff fee'!$B$5:$B$9,0))</f>
        <v>55</v>
      </c>
      <c r="F237" s="26">
        <v>42885</v>
      </c>
      <c r="G237" s="27">
        <f>IF(F237&gt;Introduction!$D$20, DATEDIF(F237, Introduction!$D$19, "D"), DATEDIF(Introduction!$D$20, Introduction!$D$19, "D"))</f>
        <v>120</v>
      </c>
      <c r="H237" s="25">
        <v>101468</v>
      </c>
      <c r="I237" s="28">
        <f t="shared" si="15"/>
        <v>422.78333333333336</v>
      </c>
      <c r="J237" s="28">
        <f t="shared" si="17"/>
        <v>98.649444444444441</v>
      </c>
      <c r="K237" s="28" t="str">
        <f t="shared" si="18"/>
        <v>91-120</v>
      </c>
      <c r="L237" s="25">
        <v>80000000</v>
      </c>
      <c r="M237" s="28">
        <f t="shared" si="16"/>
        <v>19.073486328125</v>
      </c>
      <c r="N237" s="28" t="str">
        <f t="shared" si="19"/>
        <v>10-20 GB</v>
      </c>
      <c r="O237" s="25"/>
      <c r="P237" s="25"/>
      <c r="Q237" s="25"/>
      <c r="R237" s="25"/>
      <c r="S237" s="25"/>
    </row>
    <row r="238" spans="2:19" x14ac:dyDescent="0.3">
      <c r="B238" s="25" t="s">
        <v>926</v>
      </c>
      <c r="C238" s="26">
        <v>35705</v>
      </c>
      <c r="D238" s="25" t="s">
        <v>11</v>
      </c>
      <c r="E238" s="25">
        <f>INDEX('Tariff fee'!$C$5:$C$9,MATCH('Step 1. Personal_data'!D238,'Tariff fee'!$B$5:$B$9,0))</f>
        <v>35</v>
      </c>
      <c r="F238" s="26">
        <v>43964</v>
      </c>
      <c r="G238" s="27">
        <f>IF(F238&gt;Introduction!$D$20, DATEDIF(F238, Introduction!$D$19, "D"), DATEDIF(Introduction!$D$20, Introduction!$D$19, "D"))</f>
        <v>120</v>
      </c>
      <c r="H238" s="25">
        <v>9624</v>
      </c>
      <c r="I238" s="28">
        <f t="shared" si="15"/>
        <v>40.1</v>
      </c>
      <c r="J238" s="28">
        <f t="shared" si="17"/>
        <v>9.3566666666666674</v>
      </c>
      <c r="K238" s="28" t="str">
        <f t="shared" si="18"/>
        <v>&lt;35</v>
      </c>
      <c r="L238" s="25">
        <v>160000000</v>
      </c>
      <c r="M238" s="28">
        <f t="shared" si="16"/>
        <v>38.14697265625</v>
      </c>
      <c r="N238" s="28" t="str">
        <f t="shared" si="19"/>
        <v>31-40 GB</v>
      </c>
      <c r="O238" s="25"/>
      <c r="P238" s="25"/>
      <c r="Q238" s="25"/>
      <c r="R238" s="25"/>
      <c r="S238" s="25"/>
    </row>
    <row r="239" spans="2:19" x14ac:dyDescent="0.3">
      <c r="B239" s="25" t="s">
        <v>925</v>
      </c>
      <c r="C239" s="26">
        <v>35706</v>
      </c>
      <c r="D239" s="25" t="s">
        <v>21</v>
      </c>
      <c r="E239" s="25">
        <f>INDEX('Tariff fee'!$C$5:$C$9,MATCH('Step 1. Personal_data'!D239,'Tariff fee'!$B$5:$B$9,0))</f>
        <v>45</v>
      </c>
      <c r="F239" s="26">
        <v>43948</v>
      </c>
      <c r="G239" s="27">
        <f>IF(F239&gt;Introduction!$D$20, DATEDIF(F239, Introduction!$D$19, "D"), DATEDIF(Introduction!$D$20, Introduction!$D$19, "D"))</f>
        <v>120</v>
      </c>
      <c r="H239" s="25">
        <v>6804</v>
      </c>
      <c r="I239" s="28">
        <f t="shared" si="15"/>
        <v>28.35</v>
      </c>
      <c r="J239" s="28">
        <f t="shared" si="17"/>
        <v>6.6150000000000002</v>
      </c>
      <c r="K239" s="28" t="str">
        <f t="shared" si="18"/>
        <v>&lt;35</v>
      </c>
      <c r="L239" s="25">
        <v>12000000</v>
      </c>
      <c r="M239" s="28">
        <f t="shared" si="16"/>
        <v>2.86102294921875</v>
      </c>
      <c r="N239" s="28" t="str">
        <f t="shared" si="19"/>
        <v>&lt;10 GB</v>
      </c>
      <c r="O239" s="25"/>
      <c r="P239" s="25"/>
      <c r="Q239" s="25"/>
      <c r="R239" s="25"/>
      <c r="S239" s="25"/>
    </row>
    <row r="240" spans="2:19" x14ac:dyDescent="0.3">
      <c r="B240" s="25" t="s">
        <v>924</v>
      </c>
      <c r="C240" s="26">
        <v>35710</v>
      </c>
      <c r="D240" s="25" t="s">
        <v>13</v>
      </c>
      <c r="E240" s="25">
        <f>INDEX('Tariff fee'!$C$5:$C$9,MATCH('Step 1. Personal_data'!D240,'Tariff fee'!$B$5:$B$9,0))</f>
        <v>55</v>
      </c>
      <c r="F240" s="26">
        <v>44074</v>
      </c>
      <c r="G240" s="27">
        <f>IF(F240&gt;Introduction!$D$20, DATEDIF(F240, Introduction!$D$19, "D"), DATEDIF(Introduction!$D$20, Introduction!$D$19, "D"))</f>
        <v>120</v>
      </c>
      <c r="H240" s="25">
        <v>91680</v>
      </c>
      <c r="I240" s="28">
        <f t="shared" si="15"/>
        <v>382</v>
      </c>
      <c r="J240" s="28">
        <f t="shared" si="17"/>
        <v>89.133333333333326</v>
      </c>
      <c r="K240" s="28" t="str">
        <f t="shared" si="18"/>
        <v>61-90</v>
      </c>
      <c r="L240" s="25">
        <v>92000000</v>
      </c>
      <c r="M240" s="28">
        <f t="shared" si="16"/>
        <v>21.93450927734375</v>
      </c>
      <c r="N240" s="28" t="str">
        <f t="shared" si="19"/>
        <v>21-30 GB</v>
      </c>
      <c r="O240" s="25"/>
      <c r="P240" s="25"/>
      <c r="Q240" s="25"/>
      <c r="R240" s="25"/>
      <c r="S240" s="25"/>
    </row>
    <row r="241" spans="2:19" x14ac:dyDescent="0.3">
      <c r="B241" s="25" t="s">
        <v>923</v>
      </c>
      <c r="C241" s="26">
        <v>35711</v>
      </c>
      <c r="D241" s="25" t="s">
        <v>13</v>
      </c>
      <c r="E241" s="25">
        <f>INDEX('Tariff fee'!$C$5:$C$9,MATCH('Step 1. Personal_data'!D241,'Tariff fee'!$B$5:$B$9,0))</f>
        <v>55</v>
      </c>
      <c r="F241" s="26">
        <v>43795</v>
      </c>
      <c r="G241" s="27">
        <f>IF(F241&gt;Introduction!$D$20, DATEDIF(F241, Introduction!$D$19, "D"), DATEDIF(Introduction!$D$20, Introduction!$D$19, "D"))</f>
        <v>120</v>
      </c>
      <c r="H241" s="25">
        <v>102072</v>
      </c>
      <c r="I241" s="28">
        <f t="shared" si="15"/>
        <v>425.3</v>
      </c>
      <c r="J241" s="28">
        <f t="shared" si="17"/>
        <v>99.236666666666679</v>
      </c>
      <c r="K241" s="28" t="str">
        <f t="shared" si="18"/>
        <v>91-120</v>
      </c>
      <c r="L241" s="25">
        <v>128000000</v>
      </c>
      <c r="M241" s="28">
        <f t="shared" si="16"/>
        <v>30.517578125000004</v>
      </c>
      <c r="N241" s="28" t="str">
        <f t="shared" si="19"/>
        <v>31-40 GB</v>
      </c>
      <c r="O241" s="25">
        <v>1</v>
      </c>
      <c r="P241" s="25">
        <v>1</v>
      </c>
      <c r="Q241" s="25"/>
      <c r="R241" s="25"/>
      <c r="S241" s="25"/>
    </row>
    <row r="242" spans="2:19" x14ac:dyDescent="0.3">
      <c r="B242" s="25" t="s">
        <v>921</v>
      </c>
      <c r="C242" s="26">
        <v>35712</v>
      </c>
      <c r="D242" s="25" t="s">
        <v>11</v>
      </c>
      <c r="E242" s="25">
        <f>INDEX('Tariff fee'!$C$5:$C$9,MATCH('Step 1. Personal_data'!D242,'Tariff fee'!$B$5:$B$9,0))</f>
        <v>35</v>
      </c>
      <c r="F242" s="26">
        <v>44649</v>
      </c>
      <c r="G242" s="27">
        <f>IF(F242&gt;Introduction!$D$20, DATEDIF(F242, Introduction!$D$19, "D"), DATEDIF(Introduction!$D$20, Introduction!$D$19, "D"))</f>
        <v>33</v>
      </c>
      <c r="H242" s="25">
        <v>1445</v>
      </c>
      <c r="I242" s="28">
        <f t="shared" si="15"/>
        <v>21.893939393939394</v>
      </c>
      <c r="J242" s="28">
        <f t="shared" si="17"/>
        <v>5.1085858585858581</v>
      </c>
      <c r="K242" s="28" t="str">
        <f t="shared" si="18"/>
        <v>&lt;35</v>
      </c>
      <c r="L242" s="25">
        <v>33000000</v>
      </c>
      <c r="M242" s="28">
        <f t="shared" si="16"/>
        <v>28.6102294921875</v>
      </c>
      <c r="N242" s="28" t="str">
        <f t="shared" si="19"/>
        <v>21-30 GB</v>
      </c>
      <c r="O242" s="25"/>
      <c r="P242" s="25"/>
      <c r="Q242" s="25"/>
      <c r="R242" s="25"/>
      <c r="S242" s="25"/>
    </row>
    <row r="243" spans="2:19" x14ac:dyDescent="0.3">
      <c r="B243" s="25" t="s">
        <v>922</v>
      </c>
      <c r="C243" s="26">
        <v>35712</v>
      </c>
      <c r="D243" s="25" t="s">
        <v>21</v>
      </c>
      <c r="E243" s="25">
        <f>INDEX('Tariff fee'!$C$5:$C$9,MATCH('Step 1. Personal_data'!D243,'Tariff fee'!$B$5:$B$9,0))</f>
        <v>45</v>
      </c>
      <c r="F243" s="26">
        <v>43892</v>
      </c>
      <c r="G243" s="27">
        <f>IF(F243&gt;Introduction!$D$20, DATEDIF(F243, Introduction!$D$19, "D"), DATEDIF(Introduction!$D$20, Introduction!$D$19, "D"))</f>
        <v>120</v>
      </c>
      <c r="H243" s="25">
        <v>9720</v>
      </c>
      <c r="I243" s="28">
        <f t="shared" si="15"/>
        <v>40.5</v>
      </c>
      <c r="J243" s="28">
        <f t="shared" si="17"/>
        <v>9.4500000000000011</v>
      </c>
      <c r="K243" s="28" t="str">
        <f t="shared" si="18"/>
        <v>&lt;35</v>
      </c>
      <c r="L243" s="25">
        <v>56000000</v>
      </c>
      <c r="M243" s="28">
        <f t="shared" si="16"/>
        <v>13.3514404296875</v>
      </c>
      <c r="N243" s="28" t="str">
        <f t="shared" si="19"/>
        <v>10-20 GB</v>
      </c>
      <c r="O243" s="25"/>
      <c r="P243" s="25"/>
      <c r="Q243" s="25"/>
      <c r="R243" s="25"/>
      <c r="S243" s="25"/>
    </row>
    <row r="244" spans="2:19" x14ac:dyDescent="0.3">
      <c r="B244" s="25" t="s">
        <v>920</v>
      </c>
      <c r="C244" s="26">
        <v>35715</v>
      </c>
      <c r="D244" s="25" t="s">
        <v>21</v>
      </c>
      <c r="E244" s="25">
        <f>INDEX('Tariff fee'!$C$5:$C$9,MATCH('Step 1. Personal_data'!D244,'Tariff fee'!$B$5:$B$9,0))</f>
        <v>45</v>
      </c>
      <c r="F244" s="26">
        <v>43501</v>
      </c>
      <c r="G244" s="27">
        <f>IF(F244&gt;Introduction!$D$20, DATEDIF(F244, Introduction!$D$19, "D"), DATEDIF(Introduction!$D$20, Introduction!$D$19, "D"))</f>
        <v>120</v>
      </c>
      <c r="H244" s="25">
        <v>6768</v>
      </c>
      <c r="I244" s="28">
        <f t="shared" si="15"/>
        <v>28.2</v>
      </c>
      <c r="J244" s="28">
        <f t="shared" si="17"/>
        <v>6.58</v>
      </c>
      <c r="K244" s="28" t="str">
        <f t="shared" si="18"/>
        <v>&lt;35</v>
      </c>
      <c r="L244" s="25">
        <v>12000000</v>
      </c>
      <c r="M244" s="28">
        <f t="shared" si="16"/>
        <v>2.86102294921875</v>
      </c>
      <c r="N244" s="28" t="str">
        <f t="shared" si="19"/>
        <v>&lt;10 GB</v>
      </c>
      <c r="O244" s="25"/>
      <c r="P244" s="25"/>
      <c r="Q244" s="25"/>
      <c r="R244" s="25"/>
      <c r="S244" s="25"/>
    </row>
    <row r="245" spans="2:19" x14ac:dyDescent="0.3">
      <c r="B245" s="25" t="s">
        <v>919</v>
      </c>
      <c r="C245" s="26">
        <v>35716</v>
      </c>
      <c r="D245" s="25" t="s">
        <v>13</v>
      </c>
      <c r="E245" s="25">
        <f>INDEX('Tariff fee'!$C$5:$C$9,MATCH('Step 1. Personal_data'!D245,'Tariff fee'!$B$5:$B$9,0))</f>
        <v>55</v>
      </c>
      <c r="F245" s="26">
        <v>43292</v>
      </c>
      <c r="G245" s="27">
        <f>IF(F245&gt;Introduction!$D$20, DATEDIF(F245, Introduction!$D$19, "D"), DATEDIF(Introduction!$D$20, Introduction!$D$19, "D"))</f>
        <v>120</v>
      </c>
      <c r="H245" s="25">
        <v>98852</v>
      </c>
      <c r="I245" s="28">
        <f t="shared" si="15"/>
        <v>411.88333333333333</v>
      </c>
      <c r="J245" s="28">
        <f t="shared" si="17"/>
        <v>96.106111111111119</v>
      </c>
      <c r="K245" s="28" t="str">
        <f t="shared" si="18"/>
        <v>91-120</v>
      </c>
      <c r="L245" s="25">
        <v>104000000</v>
      </c>
      <c r="M245" s="28">
        <f t="shared" si="16"/>
        <v>24.7955322265625</v>
      </c>
      <c r="N245" s="28" t="str">
        <f t="shared" si="19"/>
        <v>21-30 GB</v>
      </c>
      <c r="O245" s="25"/>
      <c r="P245" s="25"/>
      <c r="Q245" s="25"/>
      <c r="R245" s="25">
        <v>1</v>
      </c>
    </row>
    <row r="246" spans="2:19" x14ac:dyDescent="0.3">
      <c r="B246" s="25" t="s">
        <v>918</v>
      </c>
      <c r="C246" s="26">
        <v>35717</v>
      </c>
      <c r="D246" s="25" t="s">
        <v>11</v>
      </c>
      <c r="E246" s="25">
        <f>INDEX('Tariff fee'!$C$5:$C$9,MATCH('Step 1. Personal_data'!D246,'Tariff fee'!$B$5:$B$9,0))</f>
        <v>35</v>
      </c>
      <c r="F246" s="26">
        <v>43162</v>
      </c>
      <c r="G246" s="27">
        <f>IF(F246&gt;Introduction!$D$20, DATEDIF(F246, Introduction!$D$19, "D"), DATEDIF(Introduction!$D$20, Introduction!$D$19, "D"))</f>
        <v>120</v>
      </c>
      <c r="H246" s="25">
        <v>9616</v>
      </c>
      <c r="I246" s="28">
        <f t="shared" si="15"/>
        <v>40.06666666666667</v>
      </c>
      <c r="J246" s="28">
        <f t="shared" si="17"/>
        <v>9.3488888888888901</v>
      </c>
      <c r="K246" s="28" t="str">
        <f t="shared" si="18"/>
        <v>&lt;35</v>
      </c>
      <c r="L246" s="25">
        <v>152000000</v>
      </c>
      <c r="M246" s="28">
        <f t="shared" si="16"/>
        <v>36.2396240234375</v>
      </c>
      <c r="N246" s="28" t="str">
        <f t="shared" si="19"/>
        <v>31-40 GB</v>
      </c>
      <c r="O246" s="25"/>
      <c r="P246" s="25"/>
      <c r="Q246" s="25"/>
      <c r="R246" s="25"/>
    </row>
    <row r="247" spans="2:19" x14ac:dyDescent="0.3">
      <c r="B247" s="25" t="s">
        <v>916</v>
      </c>
      <c r="C247" s="26">
        <v>35721</v>
      </c>
      <c r="D247" s="25" t="s">
        <v>21</v>
      </c>
      <c r="E247" s="25">
        <f>INDEX('Tariff fee'!$C$5:$C$9,MATCH('Step 1. Personal_data'!D247,'Tariff fee'!$B$5:$B$9,0))</f>
        <v>45</v>
      </c>
      <c r="F247" s="26">
        <v>44374</v>
      </c>
      <c r="G247" s="27">
        <f>IF(F247&gt;Introduction!$D$20, DATEDIF(F247, Introduction!$D$19, "D"), DATEDIF(Introduction!$D$20, Introduction!$D$19, "D"))</f>
        <v>120</v>
      </c>
      <c r="H247" s="25">
        <v>59004</v>
      </c>
      <c r="I247" s="28">
        <f t="shared" si="15"/>
        <v>245.85000000000002</v>
      </c>
      <c r="J247" s="28">
        <f t="shared" si="17"/>
        <v>57.365000000000002</v>
      </c>
      <c r="K247" s="28" t="str">
        <f t="shared" si="18"/>
        <v>35-60</v>
      </c>
      <c r="L247" s="25">
        <v>20000000</v>
      </c>
      <c r="M247" s="28">
        <f t="shared" si="16"/>
        <v>4.76837158203125</v>
      </c>
      <c r="N247" s="28" t="str">
        <f t="shared" si="19"/>
        <v>&lt;10 GB</v>
      </c>
      <c r="O247" s="25"/>
      <c r="P247" s="25"/>
      <c r="Q247" s="25"/>
      <c r="R247" s="25"/>
    </row>
    <row r="248" spans="2:19" x14ac:dyDescent="0.3">
      <c r="B248" s="25" t="s">
        <v>917</v>
      </c>
      <c r="C248" s="26">
        <v>35721</v>
      </c>
      <c r="D248" s="25" t="s">
        <v>21</v>
      </c>
      <c r="E248" s="25">
        <f>INDEX('Tariff fee'!$C$5:$C$9,MATCH('Step 1. Personal_data'!D248,'Tariff fee'!$B$5:$B$9,0))</f>
        <v>45</v>
      </c>
      <c r="F248" s="26">
        <v>43704</v>
      </c>
      <c r="G248" s="27">
        <f>IF(F248&gt;Introduction!$D$20, DATEDIF(F248, Introduction!$D$19, "D"), DATEDIF(Introduction!$D$20, Introduction!$D$19, "D"))</f>
        <v>120</v>
      </c>
      <c r="H248" s="25">
        <v>60156</v>
      </c>
      <c r="I248" s="28">
        <f t="shared" si="15"/>
        <v>250.65</v>
      </c>
      <c r="J248" s="28">
        <f t="shared" si="17"/>
        <v>58.484999999999999</v>
      </c>
      <c r="K248" s="28" t="str">
        <f t="shared" si="18"/>
        <v>35-60</v>
      </c>
      <c r="L248" s="25">
        <v>96000000</v>
      </c>
      <c r="M248" s="28">
        <f t="shared" si="16"/>
        <v>22.88818359375</v>
      </c>
      <c r="N248" s="28" t="str">
        <f t="shared" si="19"/>
        <v>21-30 GB</v>
      </c>
      <c r="O248" s="25"/>
      <c r="P248" s="25"/>
      <c r="Q248" s="25"/>
      <c r="R248" s="25"/>
    </row>
    <row r="249" spans="2:19" x14ac:dyDescent="0.3">
      <c r="B249" s="25" t="s">
        <v>915</v>
      </c>
      <c r="C249" s="26">
        <v>35725</v>
      </c>
      <c r="D249" s="25" t="s">
        <v>12</v>
      </c>
      <c r="E249" s="25">
        <f>INDEX('Tariff fee'!$C$5:$C$9,MATCH('Step 1. Personal_data'!D249,'Tariff fee'!$B$5:$B$9,0))</f>
        <v>70</v>
      </c>
      <c r="F249" s="26">
        <v>43452</v>
      </c>
      <c r="G249" s="27">
        <f>IF(F249&gt;Introduction!$D$20, DATEDIF(F249, Introduction!$D$19, "D"), DATEDIF(Introduction!$D$20, Introduction!$D$19, "D"))</f>
        <v>120</v>
      </c>
      <c r="H249" s="25">
        <v>63480</v>
      </c>
      <c r="I249" s="28">
        <f t="shared" si="15"/>
        <v>264.5</v>
      </c>
      <c r="J249" s="28">
        <f t="shared" si="17"/>
        <v>61.716666666666669</v>
      </c>
      <c r="K249" s="28" t="str">
        <f t="shared" si="18"/>
        <v>61-90</v>
      </c>
      <c r="L249" s="25">
        <v>36000000</v>
      </c>
      <c r="M249" s="28">
        <f t="shared" si="16"/>
        <v>8.58306884765625</v>
      </c>
      <c r="N249" s="28" t="str">
        <f t="shared" si="19"/>
        <v>&lt;10 GB</v>
      </c>
      <c r="O249" s="25"/>
      <c r="P249" s="25"/>
      <c r="Q249" s="25"/>
      <c r="R249" s="25"/>
    </row>
    <row r="250" spans="2:19" x14ac:dyDescent="0.3">
      <c r="B250" s="25" t="s">
        <v>914</v>
      </c>
      <c r="C250" s="26">
        <v>35727</v>
      </c>
      <c r="D250" s="25" t="s">
        <v>21</v>
      </c>
      <c r="E250" s="25">
        <f>INDEX('Tariff fee'!$C$5:$C$9,MATCH('Step 1. Personal_data'!D250,'Tariff fee'!$B$5:$B$9,0))</f>
        <v>45</v>
      </c>
      <c r="F250" s="26">
        <v>43850</v>
      </c>
      <c r="G250" s="27">
        <f>IF(F250&gt;Introduction!$D$20, DATEDIF(F250, Introduction!$D$19, "D"), DATEDIF(Introduction!$D$20, Introduction!$D$19, "D"))</f>
        <v>120</v>
      </c>
      <c r="H250" s="25">
        <v>24136</v>
      </c>
      <c r="I250" s="28">
        <f t="shared" si="15"/>
        <v>100.56666666666666</v>
      </c>
      <c r="J250" s="28">
        <f t="shared" si="17"/>
        <v>23.465555555555554</v>
      </c>
      <c r="K250" s="28" t="str">
        <f t="shared" si="18"/>
        <v>&lt;35</v>
      </c>
      <c r="L250" s="25">
        <v>80000000</v>
      </c>
      <c r="M250" s="28">
        <f t="shared" si="16"/>
        <v>19.073486328125</v>
      </c>
      <c r="N250" s="28" t="str">
        <f t="shared" si="19"/>
        <v>10-20 GB</v>
      </c>
      <c r="O250" s="25"/>
      <c r="P250" s="25"/>
      <c r="Q250" s="25"/>
      <c r="R250" s="25"/>
    </row>
    <row r="251" spans="2:19" x14ac:dyDescent="0.3">
      <c r="B251" s="25" t="s">
        <v>912</v>
      </c>
      <c r="C251" s="26">
        <v>35734</v>
      </c>
      <c r="D251" s="25" t="s">
        <v>21</v>
      </c>
      <c r="E251" s="25">
        <f>INDEX('Tariff fee'!$C$5:$C$9,MATCH('Step 1. Personal_data'!D251,'Tariff fee'!$B$5:$B$9,0))</f>
        <v>45</v>
      </c>
      <c r="F251" s="26">
        <v>43346</v>
      </c>
      <c r="G251" s="27">
        <f>IF(F251&gt;Introduction!$D$20, DATEDIF(F251, Introduction!$D$19, "D"), DATEDIF(Introduction!$D$20, Introduction!$D$19, "D"))</f>
        <v>120</v>
      </c>
      <c r="H251" s="25">
        <v>90208</v>
      </c>
      <c r="I251" s="28">
        <f t="shared" si="15"/>
        <v>375.86666666666667</v>
      </c>
      <c r="J251" s="28">
        <f t="shared" si="17"/>
        <v>87.702222222222233</v>
      </c>
      <c r="K251" s="28" t="str">
        <f t="shared" si="18"/>
        <v>61-90</v>
      </c>
      <c r="L251" s="25">
        <v>56000000</v>
      </c>
      <c r="M251" s="28">
        <f t="shared" si="16"/>
        <v>13.3514404296875</v>
      </c>
      <c r="N251" s="28" t="str">
        <f t="shared" si="19"/>
        <v>10-20 GB</v>
      </c>
      <c r="O251" s="25">
        <v>1</v>
      </c>
      <c r="P251" s="25"/>
      <c r="Q251" s="25"/>
      <c r="R251" s="25"/>
    </row>
    <row r="252" spans="2:19" x14ac:dyDescent="0.3">
      <c r="B252" s="25" t="s">
        <v>913</v>
      </c>
      <c r="C252" s="26">
        <v>35734</v>
      </c>
      <c r="D252" s="25" t="s">
        <v>21</v>
      </c>
      <c r="E252" s="25">
        <f>INDEX('Tariff fee'!$C$5:$C$9,MATCH('Step 1. Personal_data'!D252,'Tariff fee'!$B$5:$B$9,0))</f>
        <v>45</v>
      </c>
      <c r="F252" s="26">
        <v>44136</v>
      </c>
      <c r="G252" s="27">
        <f>IF(F252&gt;Introduction!$D$20, DATEDIF(F252, Introduction!$D$19, "D"), DATEDIF(Introduction!$D$20, Introduction!$D$19, "D"))</f>
        <v>120</v>
      </c>
      <c r="H252" s="25">
        <v>16788</v>
      </c>
      <c r="I252" s="28">
        <f t="shared" si="15"/>
        <v>69.95</v>
      </c>
      <c r="J252" s="28">
        <f t="shared" si="17"/>
        <v>16.321666666666665</v>
      </c>
      <c r="K252" s="28" t="str">
        <f t="shared" si="18"/>
        <v>&lt;35</v>
      </c>
      <c r="L252" s="25">
        <v>32000000</v>
      </c>
      <c r="M252" s="28">
        <f t="shared" si="16"/>
        <v>7.6293945312500009</v>
      </c>
      <c r="N252" s="28" t="str">
        <f t="shared" si="19"/>
        <v>&lt;10 GB</v>
      </c>
      <c r="O252" s="25"/>
      <c r="P252" s="25"/>
      <c r="Q252" s="25"/>
      <c r="R252" s="25"/>
    </row>
    <row r="253" spans="2:19" x14ac:dyDescent="0.3">
      <c r="B253" s="25" t="s">
        <v>911</v>
      </c>
      <c r="C253" s="26">
        <v>35736</v>
      </c>
      <c r="D253" s="25" t="s">
        <v>21</v>
      </c>
      <c r="E253" s="25">
        <f>INDEX('Tariff fee'!$C$5:$C$9,MATCH('Step 1. Personal_data'!D253,'Tariff fee'!$B$5:$B$9,0))</f>
        <v>45</v>
      </c>
      <c r="F253" s="26">
        <v>44453</v>
      </c>
      <c r="G253" s="27">
        <f>IF(F253&gt;Introduction!$D$20, DATEDIF(F253, Introduction!$D$19, "D"), DATEDIF(Introduction!$D$20, Introduction!$D$19, "D"))</f>
        <v>120</v>
      </c>
      <c r="H253" s="25">
        <v>54460</v>
      </c>
      <c r="I253" s="28">
        <f t="shared" si="15"/>
        <v>226.91666666666666</v>
      </c>
      <c r="J253" s="28">
        <f t="shared" si="17"/>
        <v>52.947222222222216</v>
      </c>
      <c r="K253" s="28" t="str">
        <f t="shared" si="18"/>
        <v>35-60</v>
      </c>
      <c r="L253" s="25">
        <v>104000000</v>
      </c>
      <c r="M253" s="28">
        <f t="shared" si="16"/>
        <v>24.7955322265625</v>
      </c>
      <c r="N253" s="28" t="str">
        <f t="shared" si="19"/>
        <v>21-30 GB</v>
      </c>
      <c r="O253" s="25"/>
      <c r="P253" s="25"/>
      <c r="Q253" s="25"/>
      <c r="R253" s="25">
        <v>1</v>
      </c>
    </row>
    <row r="254" spans="2:19" x14ac:dyDescent="0.3">
      <c r="B254" s="25" t="s">
        <v>909</v>
      </c>
      <c r="C254" s="26">
        <v>35737</v>
      </c>
      <c r="D254" s="25" t="s">
        <v>21</v>
      </c>
      <c r="E254" s="25">
        <f>INDEX('Tariff fee'!$C$5:$C$9,MATCH('Step 1. Personal_data'!D254,'Tariff fee'!$B$5:$B$9,0))</f>
        <v>45</v>
      </c>
      <c r="F254" s="26">
        <v>43540</v>
      </c>
      <c r="G254" s="27">
        <f>IF(F254&gt;Introduction!$D$20, DATEDIF(F254, Introduction!$D$19, "D"), DATEDIF(Introduction!$D$20, Introduction!$D$19, "D"))</f>
        <v>120</v>
      </c>
      <c r="H254" s="25">
        <v>45748</v>
      </c>
      <c r="I254" s="28">
        <f t="shared" si="15"/>
        <v>190.61666666666667</v>
      </c>
      <c r="J254" s="28">
        <f t="shared" si="17"/>
        <v>44.477222222222224</v>
      </c>
      <c r="K254" s="28" t="str">
        <f t="shared" si="18"/>
        <v>35-60</v>
      </c>
      <c r="L254" s="25">
        <v>120000000</v>
      </c>
      <c r="M254" s="28">
        <f t="shared" si="16"/>
        <v>28.6102294921875</v>
      </c>
      <c r="N254" s="28" t="str">
        <f t="shared" si="19"/>
        <v>21-30 GB</v>
      </c>
      <c r="O254" s="25"/>
      <c r="P254" s="25"/>
      <c r="Q254" s="25"/>
      <c r="R254" s="25"/>
    </row>
    <row r="255" spans="2:19" x14ac:dyDescent="0.3">
      <c r="B255" s="25" t="s">
        <v>910</v>
      </c>
      <c r="C255" s="26">
        <v>35737</v>
      </c>
      <c r="D255" s="25" t="s">
        <v>21</v>
      </c>
      <c r="E255" s="25">
        <f>INDEX('Tariff fee'!$C$5:$C$9,MATCH('Step 1. Personal_data'!D255,'Tariff fee'!$B$5:$B$9,0))</f>
        <v>45</v>
      </c>
      <c r="F255" s="26">
        <v>42999</v>
      </c>
      <c r="G255" s="27">
        <f>IF(F255&gt;Introduction!$D$20, DATEDIF(F255, Introduction!$D$19, "D"), DATEDIF(Introduction!$D$20, Introduction!$D$19, "D"))</f>
        <v>120</v>
      </c>
      <c r="H255" s="25">
        <v>47700</v>
      </c>
      <c r="I255" s="28">
        <f t="shared" si="15"/>
        <v>198.75</v>
      </c>
      <c r="J255" s="28">
        <f t="shared" si="17"/>
        <v>46.375</v>
      </c>
      <c r="K255" s="28" t="str">
        <f t="shared" si="18"/>
        <v>35-60</v>
      </c>
      <c r="L255" s="25">
        <v>92000000</v>
      </c>
      <c r="M255" s="28">
        <f t="shared" si="16"/>
        <v>21.93450927734375</v>
      </c>
      <c r="N255" s="28" t="str">
        <f t="shared" si="19"/>
        <v>21-30 GB</v>
      </c>
      <c r="O255" s="25">
        <v>1</v>
      </c>
      <c r="P255" s="25"/>
      <c r="Q255" s="25"/>
      <c r="R255" s="25"/>
    </row>
    <row r="256" spans="2:19" x14ac:dyDescent="0.3">
      <c r="B256" s="25" t="s">
        <v>908</v>
      </c>
      <c r="C256" s="26">
        <v>35738</v>
      </c>
      <c r="D256" s="25" t="s">
        <v>13</v>
      </c>
      <c r="E256" s="25">
        <f>INDEX('Tariff fee'!$C$5:$C$9,MATCH('Step 1. Personal_data'!D256,'Tariff fee'!$B$5:$B$9,0))</f>
        <v>55</v>
      </c>
      <c r="F256" s="26">
        <v>44364</v>
      </c>
      <c r="G256" s="27">
        <f>IF(F256&gt;Introduction!$D$20, DATEDIF(F256, Introduction!$D$19, "D"), DATEDIF(Introduction!$D$20, Introduction!$D$19, "D"))</f>
        <v>120</v>
      </c>
      <c r="H256" s="25">
        <v>77804</v>
      </c>
      <c r="I256" s="28">
        <f t="shared" si="15"/>
        <v>324.18333333333334</v>
      </c>
      <c r="J256" s="28">
        <f t="shared" si="17"/>
        <v>75.642777777777781</v>
      </c>
      <c r="K256" s="28" t="str">
        <f t="shared" si="18"/>
        <v>61-90</v>
      </c>
      <c r="L256" s="25">
        <v>136000000</v>
      </c>
      <c r="M256" s="28">
        <f t="shared" si="16"/>
        <v>32.4249267578125</v>
      </c>
      <c r="N256" s="28" t="str">
        <f t="shared" si="19"/>
        <v>31-40 GB</v>
      </c>
      <c r="O256" s="25"/>
      <c r="P256" s="25"/>
      <c r="Q256" s="25"/>
      <c r="R256" s="25"/>
    </row>
    <row r="257" spans="2:19" x14ac:dyDescent="0.3">
      <c r="B257" s="25" t="s">
        <v>907</v>
      </c>
      <c r="C257" s="26">
        <v>35741</v>
      </c>
      <c r="D257" s="25" t="s">
        <v>21</v>
      </c>
      <c r="E257" s="25">
        <f>INDEX('Tariff fee'!$C$5:$C$9,MATCH('Step 1. Personal_data'!D257,'Tariff fee'!$B$5:$B$9,0))</f>
        <v>45</v>
      </c>
      <c r="F257" s="26">
        <v>44271</v>
      </c>
      <c r="G257" s="27">
        <f>IF(F257&gt;Introduction!$D$20, DATEDIF(F257, Introduction!$D$19, "D"), DATEDIF(Introduction!$D$20, Introduction!$D$19, "D"))</f>
        <v>120</v>
      </c>
      <c r="H257" s="25">
        <v>48240</v>
      </c>
      <c r="I257" s="28">
        <f t="shared" si="15"/>
        <v>201</v>
      </c>
      <c r="J257" s="28">
        <f t="shared" si="17"/>
        <v>46.9</v>
      </c>
      <c r="K257" s="28" t="str">
        <f t="shared" si="18"/>
        <v>35-60</v>
      </c>
      <c r="L257" s="25">
        <v>0</v>
      </c>
      <c r="M257" s="28">
        <f t="shared" si="16"/>
        <v>0</v>
      </c>
      <c r="N257" s="28" t="str">
        <f t="shared" si="19"/>
        <v>&lt;10 GB</v>
      </c>
      <c r="O257" s="25"/>
      <c r="P257" s="25"/>
      <c r="Q257" s="25"/>
      <c r="R257" s="25"/>
    </row>
    <row r="258" spans="2:19" x14ac:dyDescent="0.3">
      <c r="B258" s="25" t="s">
        <v>906</v>
      </c>
      <c r="C258" s="26">
        <v>35744</v>
      </c>
      <c r="D258" s="25" t="s">
        <v>13</v>
      </c>
      <c r="E258" s="25">
        <f>INDEX('Tariff fee'!$C$5:$C$9,MATCH('Step 1. Personal_data'!D258,'Tariff fee'!$B$5:$B$9,0))</f>
        <v>55</v>
      </c>
      <c r="F258" s="26">
        <v>43365</v>
      </c>
      <c r="G258" s="27">
        <f>IF(F258&gt;Introduction!$D$20, DATEDIF(F258, Introduction!$D$19, "D"), DATEDIF(Introduction!$D$20, Introduction!$D$19, "D"))</f>
        <v>120</v>
      </c>
      <c r="H258" s="25">
        <v>18428</v>
      </c>
      <c r="I258" s="28">
        <f t="shared" si="15"/>
        <v>76.783333333333331</v>
      </c>
      <c r="J258" s="28">
        <f t="shared" si="17"/>
        <v>17.91611111111111</v>
      </c>
      <c r="K258" s="28" t="str">
        <f t="shared" si="18"/>
        <v>&lt;35</v>
      </c>
      <c r="L258" s="25">
        <v>56000000</v>
      </c>
      <c r="M258" s="28">
        <f t="shared" si="16"/>
        <v>13.3514404296875</v>
      </c>
      <c r="N258" s="28" t="str">
        <f t="shared" si="19"/>
        <v>10-20 GB</v>
      </c>
      <c r="O258" s="25"/>
      <c r="P258" s="25"/>
      <c r="Q258" s="25"/>
      <c r="R258" s="25"/>
    </row>
    <row r="259" spans="2:19" x14ac:dyDescent="0.3">
      <c r="B259" s="25" t="s">
        <v>905</v>
      </c>
      <c r="C259" s="26">
        <v>35747</v>
      </c>
      <c r="D259" s="25" t="s">
        <v>21</v>
      </c>
      <c r="E259" s="25">
        <f>INDEX('Tariff fee'!$C$5:$C$9,MATCH('Step 1. Personal_data'!D259,'Tariff fee'!$B$5:$B$9,0))</f>
        <v>45</v>
      </c>
      <c r="F259" s="26">
        <v>44166</v>
      </c>
      <c r="G259" s="27">
        <f>IF(F259&gt;Introduction!$D$20, DATEDIF(F259, Introduction!$D$19, "D"), DATEDIF(Introduction!$D$20, Introduction!$D$19, "D"))</f>
        <v>120</v>
      </c>
      <c r="H259" s="25">
        <v>37436</v>
      </c>
      <c r="I259" s="28">
        <f t="shared" si="15"/>
        <v>155.98333333333332</v>
      </c>
      <c r="J259" s="28">
        <f t="shared" si="17"/>
        <v>36.396111111111104</v>
      </c>
      <c r="K259" s="28" t="str">
        <f t="shared" si="18"/>
        <v>35-60</v>
      </c>
      <c r="L259" s="25">
        <v>104000000</v>
      </c>
      <c r="M259" s="28">
        <f t="shared" si="16"/>
        <v>24.7955322265625</v>
      </c>
      <c r="N259" s="28" t="str">
        <f t="shared" si="19"/>
        <v>21-30 GB</v>
      </c>
      <c r="O259" s="25"/>
      <c r="P259" s="25"/>
      <c r="Q259" s="25"/>
      <c r="R259" s="25"/>
    </row>
    <row r="260" spans="2:19" x14ac:dyDescent="0.3">
      <c r="B260" s="25" t="s">
        <v>904</v>
      </c>
      <c r="C260" s="26">
        <v>35748</v>
      </c>
      <c r="D260" s="25" t="s">
        <v>11</v>
      </c>
      <c r="E260" s="25">
        <f>INDEX('Tariff fee'!$C$5:$C$9,MATCH('Step 1. Personal_data'!D260,'Tariff fee'!$B$5:$B$9,0))</f>
        <v>35</v>
      </c>
      <c r="F260" s="26">
        <v>42766</v>
      </c>
      <c r="G260" s="27">
        <f>IF(F260&gt;Introduction!$D$20, DATEDIF(F260, Introduction!$D$19, "D"), DATEDIF(Introduction!$D$20, Introduction!$D$19, "D"))</f>
        <v>120</v>
      </c>
      <c r="H260" s="25">
        <v>18304</v>
      </c>
      <c r="I260" s="28">
        <f t="shared" si="15"/>
        <v>76.266666666666666</v>
      </c>
      <c r="J260" s="28">
        <f t="shared" si="17"/>
        <v>17.795555555555556</v>
      </c>
      <c r="K260" s="28" t="str">
        <f t="shared" si="18"/>
        <v>&lt;35</v>
      </c>
      <c r="L260" s="25">
        <v>108000000</v>
      </c>
      <c r="M260" s="28">
        <f t="shared" si="16"/>
        <v>25.74920654296875</v>
      </c>
      <c r="N260" s="28" t="str">
        <f t="shared" si="19"/>
        <v>21-30 GB</v>
      </c>
      <c r="O260" s="25">
        <v>1</v>
      </c>
      <c r="P260" s="25"/>
      <c r="Q260" s="25"/>
      <c r="R260" s="25"/>
    </row>
    <row r="261" spans="2:19" x14ac:dyDescent="0.3">
      <c r="B261" s="25" t="s">
        <v>903</v>
      </c>
      <c r="C261" s="26">
        <v>35749</v>
      </c>
      <c r="D261" s="25" t="s">
        <v>21</v>
      </c>
      <c r="E261" s="25">
        <f>INDEX('Tariff fee'!$C$5:$C$9,MATCH('Step 1. Personal_data'!D261,'Tariff fee'!$B$5:$B$9,0))</f>
        <v>45</v>
      </c>
      <c r="F261" s="26">
        <v>42902</v>
      </c>
      <c r="G261" s="27">
        <f>IF(F261&gt;Introduction!$D$20, DATEDIF(F261, Introduction!$D$19, "D"), DATEDIF(Introduction!$D$20, Introduction!$D$19, "D"))</f>
        <v>120</v>
      </c>
      <c r="H261" s="25">
        <v>29468</v>
      </c>
      <c r="I261" s="28">
        <f t="shared" si="15"/>
        <v>122.78333333333335</v>
      </c>
      <c r="J261" s="28">
        <f t="shared" si="17"/>
        <v>28.649444444444448</v>
      </c>
      <c r="K261" s="28" t="str">
        <f t="shared" si="18"/>
        <v>&lt;35</v>
      </c>
      <c r="L261" s="25">
        <v>116000000</v>
      </c>
      <c r="M261" s="28">
        <f t="shared" si="16"/>
        <v>27.65655517578125</v>
      </c>
      <c r="N261" s="28" t="str">
        <f t="shared" si="19"/>
        <v>21-30 GB</v>
      </c>
      <c r="O261" s="25">
        <v>1</v>
      </c>
      <c r="P261" s="25"/>
      <c r="Q261" s="25"/>
      <c r="R261" s="25"/>
      <c r="S261" s="25"/>
    </row>
    <row r="262" spans="2:19" x14ac:dyDescent="0.3">
      <c r="B262" s="25" t="s">
        <v>902</v>
      </c>
      <c r="C262" s="26">
        <v>35751</v>
      </c>
      <c r="D262" s="25" t="s">
        <v>11</v>
      </c>
      <c r="E262" s="25">
        <f>INDEX('Tariff fee'!$C$5:$C$9,MATCH('Step 1. Personal_data'!D262,'Tariff fee'!$B$5:$B$9,0))</f>
        <v>35</v>
      </c>
      <c r="F262" s="26">
        <v>43937</v>
      </c>
      <c r="G262" s="27">
        <f>IF(F262&gt;Introduction!$D$20, DATEDIF(F262, Introduction!$D$19, "D"), DATEDIF(Introduction!$D$20, Introduction!$D$19, "D"))</f>
        <v>120</v>
      </c>
      <c r="H262" s="25">
        <v>35732</v>
      </c>
      <c r="I262" s="28">
        <f t="shared" si="15"/>
        <v>148.88333333333333</v>
      </c>
      <c r="J262" s="28">
        <f t="shared" si="17"/>
        <v>34.739444444444445</v>
      </c>
      <c r="K262" s="28" t="str">
        <f t="shared" si="18"/>
        <v>&lt;35</v>
      </c>
      <c r="L262" s="25">
        <v>152000000</v>
      </c>
      <c r="M262" s="28">
        <f t="shared" si="16"/>
        <v>36.2396240234375</v>
      </c>
      <c r="N262" s="28" t="str">
        <f t="shared" si="19"/>
        <v>31-40 GB</v>
      </c>
      <c r="O262" s="25"/>
      <c r="P262" s="25"/>
      <c r="Q262" s="25"/>
      <c r="R262" s="25"/>
      <c r="S262" s="25">
        <v>1</v>
      </c>
    </row>
    <row r="263" spans="2:19" x14ac:dyDescent="0.3">
      <c r="B263" s="25" t="s">
        <v>901</v>
      </c>
      <c r="C263" s="26">
        <v>35753</v>
      </c>
      <c r="D263" s="25" t="s">
        <v>11</v>
      </c>
      <c r="E263" s="25">
        <f>INDEX('Tariff fee'!$C$5:$C$9,MATCH('Step 1. Personal_data'!D263,'Tariff fee'!$B$5:$B$9,0))</f>
        <v>35</v>
      </c>
      <c r="F263" s="26">
        <v>43095</v>
      </c>
      <c r="G263" s="27">
        <f>IF(F263&gt;Introduction!$D$20, DATEDIF(F263, Introduction!$D$19, "D"), DATEDIF(Introduction!$D$20, Introduction!$D$19, "D"))</f>
        <v>120</v>
      </c>
      <c r="H263" s="25">
        <v>4492</v>
      </c>
      <c r="I263" s="28">
        <f t="shared" si="15"/>
        <v>18.716666666666665</v>
      </c>
      <c r="J263" s="28">
        <f t="shared" si="17"/>
        <v>4.3672222222222219</v>
      </c>
      <c r="K263" s="28" t="str">
        <f t="shared" si="18"/>
        <v>&lt;35</v>
      </c>
      <c r="L263" s="25">
        <v>144000000</v>
      </c>
      <c r="M263" s="28">
        <f t="shared" si="16"/>
        <v>34.332275390625</v>
      </c>
      <c r="N263" s="28" t="str">
        <f t="shared" si="19"/>
        <v>31-40 GB</v>
      </c>
      <c r="O263" s="25">
        <v>1</v>
      </c>
      <c r="P263" s="25"/>
      <c r="Q263" s="25"/>
      <c r="R263" s="25"/>
      <c r="S263" s="25"/>
    </row>
    <row r="264" spans="2:19" x14ac:dyDescent="0.3">
      <c r="B264" s="25" t="s">
        <v>900</v>
      </c>
      <c r="C264" s="26">
        <v>35754</v>
      </c>
      <c r="D264" s="25" t="s">
        <v>11</v>
      </c>
      <c r="E264" s="25">
        <f>INDEX('Tariff fee'!$C$5:$C$9,MATCH('Step 1. Personal_data'!D264,'Tariff fee'!$B$5:$B$9,0))</f>
        <v>35</v>
      </c>
      <c r="F264" s="26">
        <v>43405</v>
      </c>
      <c r="G264" s="27">
        <f>IF(F264&gt;Introduction!$D$20, DATEDIF(F264, Introduction!$D$19, "D"), DATEDIF(Introduction!$D$20, Introduction!$D$19, "D"))</f>
        <v>120</v>
      </c>
      <c r="H264" s="25">
        <v>27236</v>
      </c>
      <c r="I264" s="28">
        <f t="shared" si="15"/>
        <v>113.48333333333333</v>
      </c>
      <c r="J264" s="28">
        <f t="shared" si="17"/>
        <v>26.479444444444447</v>
      </c>
      <c r="K264" s="28" t="str">
        <f t="shared" si="18"/>
        <v>&lt;35</v>
      </c>
      <c r="L264" s="25">
        <v>140000000</v>
      </c>
      <c r="M264" s="28">
        <f t="shared" si="16"/>
        <v>33.37860107421875</v>
      </c>
      <c r="N264" s="28" t="str">
        <f t="shared" si="19"/>
        <v>31-40 GB</v>
      </c>
      <c r="O264" s="25"/>
      <c r="P264" s="25"/>
      <c r="Q264" s="25"/>
      <c r="R264" s="25"/>
      <c r="S264" s="25"/>
    </row>
    <row r="265" spans="2:19" x14ac:dyDescent="0.3">
      <c r="B265" s="25" t="s">
        <v>899</v>
      </c>
      <c r="C265" s="26">
        <v>35756</v>
      </c>
      <c r="D265" s="25" t="s">
        <v>11</v>
      </c>
      <c r="E265" s="25">
        <f>INDEX('Tariff fee'!$C$5:$C$9,MATCH('Step 1. Personal_data'!D265,'Tariff fee'!$B$5:$B$9,0))</f>
        <v>35</v>
      </c>
      <c r="F265" s="26">
        <v>44210</v>
      </c>
      <c r="G265" s="27">
        <f>IF(F265&gt;Introduction!$D$20, DATEDIF(F265, Introduction!$D$19, "D"), DATEDIF(Introduction!$D$20, Introduction!$D$19, "D"))</f>
        <v>120</v>
      </c>
      <c r="H265" s="25">
        <v>1532</v>
      </c>
      <c r="I265" s="28">
        <f t="shared" si="15"/>
        <v>6.3833333333333337</v>
      </c>
      <c r="J265" s="28">
        <f t="shared" si="17"/>
        <v>1.4894444444444446</v>
      </c>
      <c r="K265" s="28" t="str">
        <f t="shared" si="18"/>
        <v>&lt;35</v>
      </c>
      <c r="L265" s="25">
        <v>124000000</v>
      </c>
      <c r="M265" s="28">
        <f t="shared" si="16"/>
        <v>29.56390380859375</v>
      </c>
      <c r="N265" s="28" t="str">
        <f t="shared" si="19"/>
        <v>21-30 GB</v>
      </c>
      <c r="O265" s="25"/>
      <c r="P265" s="25"/>
      <c r="Q265" s="25">
        <v>1</v>
      </c>
      <c r="R265" s="25"/>
      <c r="S265" s="25"/>
    </row>
    <row r="266" spans="2:19" x14ac:dyDescent="0.3">
      <c r="B266" s="25" t="s">
        <v>897</v>
      </c>
      <c r="C266" s="26">
        <v>35758</v>
      </c>
      <c r="D266" s="25" t="s">
        <v>13</v>
      </c>
      <c r="E266" s="25">
        <f>INDEX('Tariff fee'!$C$5:$C$9,MATCH('Step 1. Personal_data'!D266,'Tariff fee'!$B$5:$B$9,0))</f>
        <v>55</v>
      </c>
      <c r="F266" s="26">
        <v>43846</v>
      </c>
      <c r="G266" s="27">
        <f>IF(F266&gt;Introduction!$D$20, DATEDIF(F266, Introduction!$D$19, "D"), DATEDIF(Introduction!$D$20, Introduction!$D$19, "D"))</f>
        <v>120</v>
      </c>
      <c r="H266" s="25">
        <v>72712</v>
      </c>
      <c r="I266" s="28">
        <f t="shared" ref="I266:I329" si="20">H266/60/G266*30</f>
        <v>302.96666666666664</v>
      </c>
      <c r="J266" s="28">
        <f t="shared" si="17"/>
        <v>70.692222222222213</v>
      </c>
      <c r="K266" s="28" t="str">
        <f t="shared" si="18"/>
        <v>61-90</v>
      </c>
      <c r="L266" s="25">
        <v>116000000</v>
      </c>
      <c r="M266" s="28">
        <f t="shared" ref="M266:M329" si="21">L266/1024^2/G266*30</f>
        <v>27.65655517578125</v>
      </c>
      <c r="N266" s="28" t="str">
        <f t="shared" si="19"/>
        <v>21-30 GB</v>
      </c>
      <c r="O266" s="25"/>
      <c r="P266" s="25"/>
      <c r="Q266" s="25"/>
      <c r="R266" s="25"/>
      <c r="S266" s="25"/>
    </row>
    <row r="267" spans="2:19" x14ac:dyDescent="0.3">
      <c r="B267" s="25" t="s">
        <v>898</v>
      </c>
      <c r="C267" s="26">
        <v>35758</v>
      </c>
      <c r="D267" s="25" t="s">
        <v>21</v>
      </c>
      <c r="E267" s="25">
        <f>INDEX('Tariff fee'!$C$5:$C$9,MATCH('Step 1. Personal_data'!D267,'Tariff fee'!$B$5:$B$9,0))</f>
        <v>45</v>
      </c>
      <c r="F267" s="26">
        <v>43208</v>
      </c>
      <c r="G267" s="27">
        <f>IF(F267&gt;Introduction!$D$20, DATEDIF(F267, Introduction!$D$19, "D"), DATEDIF(Introduction!$D$20, Introduction!$D$19, "D"))</f>
        <v>120</v>
      </c>
      <c r="H267" s="25">
        <v>9368</v>
      </c>
      <c r="I267" s="28">
        <f t="shared" si="20"/>
        <v>39.033333333333331</v>
      </c>
      <c r="J267" s="28">
        <f t="shared" ref="J267:J330" si="22">I267/30*7</f>
        <v>9.1077777777777769</v>
      </c>
      <c r="K267" s="28" t="str">
        <f t="shared" ref="K267:K330" si="23">IF(J267&lt;35, "&lt;35", IF(J267&lt;60, "35-60", IF(J267&lt;90, "61-90", IF(J267&lt;120, "91-120", "120+"))))</f>
        <v>&lt;35</v>
      </c>
      <c r="L267" s="25">
        <v>32000000</v>
      </c>
      <c r="M267" s="28">
        <f t="shared" si="21"/>
        <v>7.6293945312500009</v>
      </c>
      <c r="N267" s="28" t="str">
        <f t="shared" ref="N267:N330" si="24">IF(M267&lt;10, "&lt;10 GB", IF(M267&lt;20, "10-20 GB", IF(M267&lt;30, "21-30 GB", IF(M267&lt;40, "31-40 GB", "40+ GB"))))</f>
        <v>&lt;10 GB</v>
      </c>
      <c r="O267" s="25">
        <v>1</v>
      </c>
      <c r="P267" s="25"/>
      <c r="Q267" s="25"/>
      <c r="R267" s="25"/>
      <c r="S267" s="25">
        <v>1</v>
      </c>
    </row>
    <row r="268" spans="2:19" x14ac:dyDescent="0.3">
      <c r="B268" s="25" t="s">
        <v>895</v>
      </c>
      <c r="C268" s="26">
        <v>35759</v>
      </c>
      <c r="D268" s="25" t="s">
        <v>21</v>
      </c>
      <c r="E268" s="25">
        <f>INDEX('Tariff fee'!$C$5:$C$9,MATCH('Step 1. Personal_data'!D268,'Tariff fee'!$B$5:$B$9,0))</f>
        <v>45</v>
      </c>
      <c r="F268" s="26">
        <v>44678</v>
      </c>
      <c r="G268" s="27">
        <f>IF(F268&gt;Introduction!$D$20, DATEDIF(F268, Introduction!$D$19, "D"), DATEDIF(Introduction!$D$20, Introduction!$D$19, "D"))</f>
        <v>4</v>
      </c>
      <c r="H268" s="25">
        <v>3041</v>
      </c>
      <c r="I268" s="28">
        <f t="shared" si="20"/>
        <v>380.125</v>
      </c>
      <c r="J268" s="28">
        <f t="shared" si="22"/>
        <v>88.695833333333326</v>
      </c>
      <c r="K268" s="28" t="str">
        <f t="shared" si="23"/>
        <v>61-90</v>
      </c>
      <c r="L268" s="25">
        <v>3200000</v>
      </c>
      <c r="M268" s="28">
        <f t="shared" si="21"/>
        <v>22.88818359375</v>
      </c>
      <c r="N268" s="28" t="str">
        <f t="shared" si="24"/>
        <v>21-30 GB</v>
      </c>
      <c r="O268" s="25"/>
      <c r="P268" s="25"/>
      <c r="Q268" s="25"/>
      <c r="R268" s="25"/>
      <c r="S268" s="25"/>
    </row>
    <row r="269" spans="2:19" x14ac:dyDescent="0.3">
      <c r="B269" s="25" t="s">
        <v>896</v>
      </c>
      <c r="C269" s="26">
        <v>35759</v>
      </c>
      <c r="D269" s="25" t="s">
        <v>11</v>
      </c>
      <c r="E269" s="25">
        <f>INDEX('Tariff fee'!$C$5:$C$9,MATCH('Step 1. Personal_data'!D269,'Tariff fee'!$B$5:$B$9,0))</f>
        <v>35</v>
      </c>
      <c r="F269" s="26">
        <v>43165</v>
      </c>
      <c r="G269" s="27">
        <f>IF(F269&gt;Introduction!$D$20, DATEDIF(F269, Introduction!$D$19, "D"), DATEDIF(Introduction!$D$20, Introduction!$D$19, "D"))</f>
        <v>120</v>
      </c>
      <c r="H269" s="25">
        <v>9356</v>
      </c>
      <c r="I269" s="28">
        <f t="shared" si="20"/>
        <v>38.983333333333334</v>
      </c>
      <c r="J269" s="28">
        <f t="shared" si="22"/>
        <v>9.0961111111111101</v>
      </c>
      <c r="K269" s="28" t="str">
        <f t="shared" si="23"/>
        <v>&lt;35</v>
      </c>
      <c r="L269" s="25">
        <v>152000000</v>
      </c>
      <c r="M269" s="28">
        <f t="shared" si="21"/>
        <v>36.2396240234375</v>
      </c>
      <c r="N269" s="28" t="str">
        <f t="shared" si="24"/>
        <v>31-40 GB</v>
      </c>
      <c r="O269" s="25"/>
      <c r="P269" s="25"/>
      <c r="Q269" s="25"/>
      <c r="R269" s="25"/>
      <c r="S269" s="25"/>
    </row>
    <row r="270" spans="2:19" x14ac:dyDescent="0.3">
      <c r="B270" s="25" t="s">
        <v>892</v>
      </c>
      <c r="C270" s="26">
        <v>35764</v>
      </c>
      <c r="D270" s="25" t="s">
        <v>13</v>
      </c>
      <c r="E270" s="25">
        <f>INDEX('Tariff fee'!$C$5:$C$9,MATCH('Step 1. Personal_data'!D270,'Tariff fee'!$B$5:$B$9,0))</f>
        <v>55</v>
      </c>
      <c r="F270" s="26">
        <v>43741</v>
      </c>
      <c r="G270" s="27">
        <f>IF(F270&gt;Introduction!$D$20, DATEDIF(F270, Introduction!$D$19, "D"), DATEDIF(Introduction!$D$20, Introduction!$D$19, "D"))</f>
        <v>120</v>
      </c>
      <c r="H270" s="25">
        <v>105824</v>
      </c>
      <c r="I270" s="28">
        <f t="shared" si="20"/>
        <v>440.93333333333334</v>
      </c>
      <c r="J270" s="28">
        <f t="shared" si="22"/>
        <v>102.88444444444445</v>
      </c>
      <c r="K270" s="28" t="str">
        <f t="shared" si="23"/>
        <v>91-120</v>
      </c>
      <c r="L270" s="25">
        <v>124000000</v>
      </c>
      <c r="M270" s="28">
        <f t="shared" si="21"/>
        <v>29.56390380859375</v>
      </c>
      <c r="N270" s="28" t="str">
        <f t="shared" si="24"/>
        <v>21-30 GB</v>
      </c>
      <c r="O270" s="25"/>
      <c r="P270" s="25"/>
      <c r="Q270" s="25"/>
      <c r="R270" s="25"/>
      <c r="S270" s="25"/>
    </row>
    <row r="271" spans="2:19" x14ac:dyDescent="0.3">
      <c r="B271" s="25" t="s">
        <v>893</v>
      </c>
      <c r="C271" s="26">
        <v>35764</v>
      </c>
      <c r="D271" s="25" t="s">
        <v>21</v>
      </c>
      <c r="E271" s="25">
        <f>INDEX('Tariff fee'!$C$5:$C$9,MATCH('Step 1. Personal_data'!D271,'Tariff fee'!$B$5:$B$9,0))</f>
        <v>45</v>
      </c>
      <c r="F271" s="26">
        <v>44206</v>
      </c>
      <c r="G271" s="27">
        <f>IF(F271&gt;Introduction!$D$20, DATEDIF(F271, Introduction!$D$19, "D"), DATEDIF(Introduction!$D$20, Introduction!$D$19, "D"))</f>
        <v>120</v>
      </c>
      <c r="H271" s="25">
        <v>67900</v>
      </c>
      <c r="I271" s="28">
        <f t="shared" si="20"/>
        <v>282.91666666666669</v>
      </c>
      <c r="J271" s="28">
        <f t="shared" si="22"/>
        <v>66.013888888888886</v>
      </c>
      <c r="K271" s="28" t="str">
        <f t="shared" si="23"/>
        <v>61-90</v>
      </c>
      <c r="L271" s="25">
        <v>48000000</v>
      </c>
      <c r="M271" s="28">
        <f t="shared" si="21"/>
        <v>11.444091796875</v>
      </c>
      <c r="N271" s="28" t="str">
        <f t="shared" si="24"/>
        <v>10-20 GB</v>
      </c>
      <c r="O271" s="25"/>
      <c r="P271" s="25"/>
      <c r="Q271" s="25"/>
      <c r="R271" s="25"/>
      <c r="S271" s="25"/>
    </row>
    <row r="272" spans="2:19" x14ac:dyDescent="0.3">
      <c r="B272" s="25" t="s">
        <v>894</v>
      </c>
      <c r="C272" s="26">
        <v>35764</v>
      </c>
      <c r="D272" s="25" t="s">
        <v>11</v>
      </c>
      <c r="E272" s="25">
        <f>INDEX('Tariff fee'!$C$5:$C$9,MATCH('Step 1. Personal_data'!D272,'Tariff fee'!$B$5:$B$9,0))</f>
        <v>35</v>
      </c>
      <c r="F272" s="26">
        <v>43556</v>
      </c>
      <c r="G272" s="27">
        <f>IF(F272&gt;Introduction!$D$20, DATEDIF(F272, Introduction!$D$19, "D"), DATEDIF(Introduction!$D$20, Introduction!$D$19, "D"))</f>
        <v>120</v>
      </c>
      <c r="H272" s="25">
        <v>35404</v>
      </c>
      <c r="I272" s="28">
        <f t="shared" si="20"/>
        <v>147.51666666666668</v>
      </c>
      <c r="J272" s="28">
        <f t="shared" si="22"/>
        <v>34.420555555555559</v>
      </c>
      <c r="K272" s="28" t="str">
        <f t="shared" si="23"/>
        <v>&lt;35</v>
      </c>
      <c r="L272" s="25">
        <v>160000000</v>
      </c>
      <c r="M272" s="28">
        <f t="shared" si="21"/>
        <v>38.14697265625</v>
      </c>
      <c r="N272" s="28" t="str">
        <f t="shared" si="24"/>
        <v>31-40 GB</v>
      </c>
      <c r="O272" s="25">
        <v>1</v>
      </c>
      <c r="P272" s="25">
        <v>1</v>
      </c>
      <c r="Q272" s="25"/>
      <c r="R272" s="25"/>
      <c r="S272" s="25"/>
    </row>
    <row r="273" spans="2:19" x14ac:dyDescent="0.3">
      <c r="B273" s="25" t="s">
        <v>891</v>
      </c>
      <c r="C273" s="26">
        <v>35766</v>
      </c>
      <c r="D273" s="25" t="s">
        <v>21</v>
      </c>
      <c r="E273" s="25">
        <f>INDEX('Tariff fee'!$C$5:$C$9,MATCH('Step 1. Personal_data'!D273,'Tariff fee'!$B$5:$B$9,0))</f>
        <v>45</v>
      </c>
      <c r="F273" s="26">
        <v>44634</v>
      </c>
      <c r="G273" s="27">
        <f>IF(F273&gt;Introduction!$D$20, DATEDIF(F273, Introduction!$D$19, "D"), DATEDIF(Introduction!$D$20, Introduction!$D$19, "D"))</f>
        <v>48</v>
      </c>
      <c r="H273" s="25">
        <v>15389</v>
      </c>
      <c r="I273" s="28">
        <f t="shared" si="20"/>
        <v>160.30208333333334</v>
      </c>
      <c r="J273" s="28">
        <f t="shared" si="22"/>
        <v>37.403819444444451</v>
      </c>
      <c r="K273" s="28" t="str">
        <f t="shared" si="23"/>
        <v>35-60</v>
      </c>
      <c r="L273" s="25">
        <v>40000000</v>
      </c>
      <c r="M273" s="28">
        <f t="shared" si="21"/>
        <v>23.84185791015625</v>
      </c>
      <c r="N273" s="28" t="str">
        <f t="shared" si="24"/>
        <v>21-30 GB</v>
      </c>
      <c r="O273" s="25">
        <v>1</v>
      </c>
      <c r="P273" s="25"/>
      <c r="Q273" s="25"/>
      <c r="R273" s="25"/>
      <c r="S273" s="25"/>
    </row>
    <row r="274" spans="2:19" x14ac:dyDescent="0.3">
      <c r="B274" s="25" t="s">
        <v>889</v>
      </c>
      <c r="C274" s="26">
        <v>35767</v>
      </c>
      <c r="D274" s="25" t="s">
        <v>21</v>
      </c>
      <c r="E274" s="25">
        <f>INDEX('Tariff fee'!$C$5:$C$9,MATCH('Step 1. Personal_data'!D274,'Tariff fee'!$B$5:$B$9,0))</f>
        <v>45</v>
      </c>
      <c r="F274" s="26">
        <v>43292</v>
      </c>
      <c r="G274" s="27">
        <f>IF(F274&gt;Introduction!$D$20, DATEDIF(F274, Introduction!$D$19, "D"), DATEDIF(Introduction!$D$20, Introduction!$D$19, "D"))</f>
        <v>120</v>
      </c>
      <c r="H274" s="25">
        <v>29364</v>
      </c>
      <c r="I274" s="28">
        <f t="shared" si="20"/>
        <v>122.35</v>
      </c>
      <c r="J274" s="28">
        <f t="shared" si="22"/>
        <v>28.548333333333332</v>
      </c>
      <c r="K274" s="28" t="str">
        <f t="shared" si="23"/>
        <v>&lt;35</v>
      </c>
      <c r="L274" s="25">
        <v>80000000</v>
      </c>
      <c r="M274" s="28">
        <f t="shared" si="21"/>
        <v>19.073486328125</v>
      </c>
      <c r="N274" s="28" t="str">
        <f t="shared" si="24"/>
        <v>10-20 GB</v>
      </c>
      <c r="O274" s="25"/>
      <c r="P274" s="25"/>
      <c r="Q274" s="25"/>
      <c r="R274" s="25"/>
      <c r="S274" s="25"/>
    </row>
    <row r="275" spans="2:19" x14ac:dyDescent="0.3">
      <c r="B275" s="25" t="s">
        <v>890</v>
      </c>
      <c r="C275" s="26">
        <v>35767</v>
      </c>
      <c r="D275" s="25" t="s">
        <v>11</v>
      </c>
      <c r="E275" s="25">
        <f>INDEX('Tariff fee'!$C$5:$C$9,MATCH('Step 1. Personal_data'!D275,'Tariff fee'!$B$5:$B$9,0))</f>
        <v>35</v>
      </c>
      <c r="F275" s="26">
        <v>43653</v>
      </c>
      <c r="G275" s="27">
        <f>IF(F275&gt;Introduction!$D$20, DATEDIF(F275, Introduction!$D$19, "D"), DATEDIF(Introduction!$D$20, Introduction!$D$19, "D"))</f>
        <v>120</v>
      </c>
      <c r="H275" s="25">
        <v>24600</v>
      </c>
      <c r="I275" s="28">
        <f t="shared" si="20"/>
        <v>102.5</v>
      </c>
      <c r="J275" s="28">
        <f t="shared" si="22"/>
        <v>23.916666666666664</v>
      </c>
      <c r="K275" s="28" t="str">
        <f t="shared" si="23"/>
        <v>&lt;35</v>
      </c>
      <c r="L275" s="25">
        <v>44000000</v>
      </c>
      <c r="M275" s="28">
        <f t="shared" si="21"/>
        <v>10.49041748046875</v>
      </c>
      <c r="N275" s="28" t="str">
        <f t="shared" si="24"/>
        <v>10-20 GB</v>
      </c>
      <c r="O275" s="25"/>
      <c r="P275" s="25"/>
      <c r="Q275" s="25"/>
      <c r="R275" s="25"/>
      <c r="S275" s="25"/>
    </row>
    <row r="276" spans="2:19" x14ac:dyDescent="0.3">
      <c r="B276" s="25" t="s">
        <v>887</v>
      </c>
      <c r="C276" s="26">
        <v>35770</v>
      </c>
      <c r="D276" s="25" t="s">
        <v>13</v>
      </c>
      <c r="E276" s="25">
        <f>INDEX('Tariff fee'!$C$5:$C$9,MATCH('Step 1. Personal_data'!D276,'Tariff fee'!$B$5:$B$9,0))</f>
        <v>55</v>
      </c>
      <c r="F276" s="26">
        <v>44612</v>
      </c>
      <c r="G276" s="27">
        <f>IF(F276&gt;Introduction!$D$20, DATEDIF(F276, Introduction!$D$19, "D"), DATEDIF(Introduction!$D$20, Introduction!$D$19, "D"))</f>
        <v>70</v>
      </c>
      <c r="H276" s="25">
        <v>70000</v>
      </c>
      <c r="I276" s="28">
        <f t="shared" si="20"/>
        <v>500.00000000000006</v>
      </c>
      <c r="J276" s="28">
        <f t="shared" si="22"/>
        <v>116.66666666666667</v>
      </c>
      <c r="K276" s="28" t="str">
        <f t="shared" si="23"/>
        <v>91-120</v>
      </c>
      <c r="L276" s="25">
        <v>60666667</v>
      </c>
      <c r="M276" s="28">
        <f t="shared" si="21"/>
        <v>24.795532362801687</v>
      </c>
      <c r="N276" s="28" t="str">
        <f t="shared" si="24"/>
        <v>21-30 GB</v>
      </c>
      <c r="O276" s="25"/>
      <c r="P276" s="25"/>
      <c r="Q276" s="25"/>
      <c r="R276" s="25"/>
      <c r="S276" s="25"/>
    </row>
    <row r="277" spans="2:19" x14ac:dyDescent="0.3">
      <c r="B277" s="25" t="s">
        <v>888</v>
      </c>
      <c r="C277" s="26">
        <v>35770</v>
      </c>
      <c r="D277" s="25" t="s">
        <v>21</v>
      </c>
      <c r="E277" s="25">
        <f>INDEX('Tariff fee'!$C$5:$C$9,MATCH('Step 1. Personal_data'!D277,'Tariff fee'!$B$5:$B$9,0))</f>
        <v>45</v>
      </c>
      <c r="F277" s="26">
        <v>44388</v>
      </c>
      <c r="G277" s="27">
        <f>IF(F277&gt;Introduction!$D$20, DATEDIF(F277, Introduction!$D$19, "D"), DATEDIF(Introduction!$D$20, Introduction!$D$19, "D"))</f>
        <v>120</v>
      </c>
      <c r="H277" s="25">
        <v>77248</v>
      </c>
      <c r="I277" s="28">
        <f t="shared" si="20"/>
        <v>321.86666666666667</v>
      </c>
      <c r="J277" s="28">
        <f t="shared" si="22"/>
        <v>75.102222222222224</v>
      </c>
      <c r="K277" s="28" t="str">
        <f t="shared" si="23"/>
        <v>61-90</v>
      </c>
      <c r="L277" s="25">
        <v>100000000</v>
      </c>
      <c r="M277" s="28">
        <f t="shared" si="21"/>
        <v>23.84185791015625</v>
      </c>
      <c r="N277" s="28" t="str">
        <f t="shared" si="24"/>
        <v>21-30 GB</v>
      </c>
      <c r="O277" s="25"/>
      <c r="P277" s="25"/>
      <c r="Q277" s="25"/>
      <c r="R277" s="25"/>
      <c r="S277" s="25"/>
    </row>
    <row r="278" spans="2:19" x14ac:dyDescent="0.3">
      <c r="B278" s="25" t="s">
        <v>885</v>
      </c>
      <c r="C278" s="26">
        <v>35771</v>
      </c>
      <c r="D278" s="25" t="s">
        <v>13</v>
      </c>
      <c r="E278" s="25">
        <f>INDEX('Tariff fee'!$C$5:$C$9,MATCH('Step 1. Personal_data'!D278,'Tariff fee'!$B$5:$B$9,0))</f>
        <v>55</v>
      </c>
      <c r="F278" s="26">
        <v>44219</v>
      </c>
      <c r="G278" s="27">
        <f>IF(F278&gt;Introduction!$D$20, DATEDIF(F278, Introduction!$D$19, "D"), DATEDIF(Introduction!$D$20, Introduction!$D$19, "D"))</f>
        <v>120</v>
      </c>
      <c r="H278" s="25">
        <v>94808</v>
      </c>
      <c r="I278" s="28">
        <f t="shared" si="20"/>
        <v>395.03333333333336</v>
      </c>
      <c r="J278" s="28">
        <f t="shared" si="22"/>
        <v>92.174444444444447</v>
      </c>
      <c r="K278" s="28" t="str">
        <f t="shared" si="23"/>
        <v>91-120</v>
      </c>
      <c r="L278" s="25">
        <v>40000000</v>
      </c>
      <c r="M278" s="28">
        <f t="shared" si="21"/>
        <v>9.5367431640625</v>
      </c>
      <c r="N278" s="28" t="str">
        <f t="shared" si="24"/>
        <v>&lt;10 GB</v>
      </c>
      <c r="O278" s="25"/>
      <c r="P278" s="25"/>
      <c r="Q278" s="25"/>
      <c r="R278" s="25"/>
      <c r="S278" s="25">
        <v>1</v>
      </c>
    </row>
    <row r="279" spans="2:19" x14ac:dyDescent="0.3">
      <c r="B279" s="25" t="s">
        <v>886</v>
      </c>
      <c r="C279" s="26">
        <v>35771</v>
      </c>
      <c r="D279" s="25" t="s">
        <v>18</v>
      </c>
      <c r="E279" s="25">
        <f>INDEX('Tariff fee'!$C$5:$C$9,MATCH('Step 1. Personal_data'!D279,'Tariff fee'!$B$5:$B$9,0))</f>
        <v>25</v>
      </c>
      <c r="F279" s="26">
        <v>43524</v>
      </c>
      <c r="G279" s="27">
        <f>IF(F279&gt;Introduction!$D$20, DATEDIF(F279, Introduction!$D$19, "D"), DATEDIF(Introduction!$D$20, Introduction!$D$19, "D"))</f>
        <v>120</v>
      </c>
      <c r="H279" s="25">
        <v>19844</v>
      </c>
      <c r="I279" s="28">
        <f t="shared" si="20"/>
        <v>82.683333333333337</v>
      </c>
      <c r="J279" s="28">
        <f t="shared" si="22"/>
        <v>19.292777777777779</v>
      </c>
      <c r="K279" s="28" t="str">
        <f t="shared" si="23"/>
        <v>&lt;35</v>
      </c>
      <c r="L279" s="25">
        <v>20000000</v>
      </c>
      <c r="M279" s="28">
        <f t="shared" si="21"/>
        <v>4.76837158203125</v>
      </c>
      <c r="N279" s="28" t="str">
        <f t="shared" si="24"/>
        <v>&lt;10 GB</v>
      </c>
      <c r="O279" s="25">
        <v>1</v>
      </c>
      <c r="P279" s="25"/>
      <c r="Q279" s="25"/>
      <c r="R279" s="25"/>
      <c r="S279" s="25">
        <v>1</v>
      </c>
    </row>
    <row r="280" spans="2:19" x14ac:dyDescent="0.3">
      <c r="B280" s="25" t="s">
        <v>884</v>
      </c>
      <c r="C280" s="26">
        <v>35774</v>
      </c>
      <c r="D280" s="25" t="s">
        <v>12</v>
      </c>
      <c r="E280" s="25">
        <f>INDEX('Tariff fee'!$C$5:$C$9,MATCH('Step 1. Personal_data'!D280,'Tariff fee'!$B$5:$B$9,0))</f>
        <v>70</v>
      </c>
      <c r="F280" s="26">
        <v>42805</v>
      </c>
      <c r="G280" s="27">
        <f>IF(F280&gt;Introduction!$D$20, DATEDIF(F280, Introduction!$D$19, "D"), DATEDIF(Introduction!$D$20, Introduction!$D$19, "D"))</f>
        <v>120</v>
      </c>
      <c r="H280" s="25">
        <v>142060</v>
      </c>
      <c r="I280" s="28">
        <f t="shared" si="20"/>
        <v>591.91666666666663</v>
      </c>
      <c r="J280" s="28">
        <f t="shared" si="22"/>
        <v>138.11388888888888</v>
      </c>
      <c r="K280" s="28" t="str">
        <f t="shared" si="23"/>
        <v>120+</v>
      </c>
      <c r="L280" s="25">
        <v>196000000</v>
      </c>
      <c r="M280" s="28">
        <f t="shared" si="21"/>
        <v>46.73004150390625</v>
      </c>
      <c r="N280" s="28" t="str">
        <f t="shared" si="24"/>
        <v>40+ GB</v>
      </c>
      <c r="O280" s="25"/>
      <c r="P280" s="25"/>
      <c r="Q280" s="25"/>
      <c r="R280" s="25"/>
      <c r="S280" s="25"/>
    </row>
    <row r="281" spans="2:19" x14ac:dyDescent="0.3">
      <c r="B281" s="25" t="s">
        <v>883</v>
      </c>
      <c r="C281" s="26">
        <v>35776</v>
      </c>
      <c r="D281" s="25" t="s">
        <v>13</v>
      </c>
      <c r="E281" s="25">
        <f>INDEX('Tariff fee'!$C$5:$C$9,MATCH('Step 1. Personal_data'!D281,'Tariff fee'!$B$5:$B$9,0))</f>
        <v>55</v>
      </c>
      <c r="F281" s="26">
        <v>43506</v>
      </c>
      <c r="G281" s="27">
        <f>IF(F281&gt;Introduction!$D$20, DATEDIF(F281, Introduction!$D$19, "D"), DATEDIF(Introduction!$D$20, Introduction!$D$19, "D"))</f>
        <v>120</v>
      </c>
      <c r="H281" s="25">
        <v>38680</v>
      </c>
      <c r="I281" s="28">
        <f t="shared" si="20"/>
        <v>161.16666666666666</v>
      </c>
      <c r="J281" s="28">
        <f t="shared" si="22"/>
        <v>37.605555555555554</v>
      </c>
      <c r="K281" s="28" t="str">
        <f t="shared" si="23"/>
        <v>35-60</v>
      </c>
      <c r="L281" s="25">
        <v>128000000</v>
      </c>
      <c r="M281" s="28">
        <f t="shared" si="21"/>
        <v>30.517578125000004</v>
      </c>
      <c r="N281" s="28" t="str">
        <f t="shared" si="24"/>
        <v>31-40 GB</v>
      </c>
      <c r="O281" s="25"/>
      <c r="P281" s="25">
        <v>1</v>
      </c>
      <c r="Q281" s="25"/>
      <c r="R281" s="25"/>
      <c r="S281" s="25"/>
    </row>
    <row r="282" spans="2:19" x14ac:dyDescent="0.3">
      <c r="B282" s="25" t="s">
        <v>882</v>
      </c>
      <c r="C282" s="26">
        <v>35789</v>
      </c>
      <c r="D282" s="25" t="s">
        <v>11</v>
      </c>
      <c r="E282" s="25">
        <f>INDEX('Tariff fee'!$C$5:$C$9,MATCH('Step 1. Personal_data'!D282,'Tariff fee'!$B$5:$B$9,0))</f>
        <v>35</v>
      </c>
      <c r="F282" s="26">
        <v>43185</v>
      </c>
      <c r="G282" s="27">
        <f>IF(F282&gt;Introduction!$D$20, DATEDIF(F282, Introduction!$D$19, "D"), DATEDIF(Introduction!$D$20, Introduction!$D$19, "D"))</f>
        <v>120</v>
      </c>
      <c r="H282" s="25">
        <v>25028</v>
      </c>
      <c r="I282" s="28">
        <f t="shared" si="20"/>
        <v>104.28333333333333</v>
      </c>
      <c r="J282" s="28">
        <f t="shared" si="22"/>
        <v>24.332777777777778</v>
      </c>
      <c r="K282" s="28" t="str">
        <f t="shared" si="23"/>
        <v>&lt;35</v>
      </c>
      <c r="L282" s="25">
        <v>156000000</v>
      </c>
      <c r="M282" s="28">
        <f t="shared" si="21"/>
        <v>37.19329833984375</v>
      </c>
      <c r="N282" s="28" t="str">
        <f t="shared" si="24"/>
        <v>31-40 GB</v>
      </c>
      <c r="O282" s="25"/>
      <c r="P282" s="25"/>
      <c r="Q282" s="25">
        <v>1</v>
      </c>
      <c r="R282" s="25"/>
      <c r="S282" s="25"/>
    </row>
    <row r="283" spans="2:19" x14ac:dyDescent="0.3">
      <c r="B283" s="25" t="s">
        <v>881</v>
      </c>
      <c r="C283" s="26">
        <v>35816</v>
      </c>
      <c r="D283" s="25" t="s">
        <v>13</v>
      </c>
      <c r="E283" s="25">
        <f>INDEX('Tariff fee'!$C$5:$C$9,MATCH('Step 1. Personal_data'!D283,'Tariff fee'!$B$5:$B$9,0))</f>
        <v>55</v>
      </c>
      <c r="F283" s="26">
        <v>44427</v>
      </c>
      <c r="G283" s="27">
        <f>IF(F283&gt;Introduction!$D$20, DATEDIF(F283, Introduction!$D$19, "D"), DATEDIF(Introduction!$D$20, Introduction!$D$19, "D"))</f>
        <v>120</v>
      </c>
      <c r="H283" s="25">
        <v>92908</v>
      </c>
      <c r="I283" s="28">
        <f t="shared" si="20"/>
        <v>387.11666666666667</v>
      </c>
      <c r="J283" s="28">
        <f t="shared" si="22"/>
        <v>90.327222222222233</v>
      </c>
      <c r="K283" s="28" t="str">
        <f t="shared" si="23"/>
        <v>91-120</v>
      </c>
      <c r="L283" s="25">
        <v>120000000</v>
      </c>
      <c r="M283" s="28">
        <f t="shared" si="21"/>
        <v>28.6102294921875</v>
      </c>
      <c r="N283" s="28" t="str">
        <f t="shared" si="24"/>
        <v>21-30 GB</v>
      </c>
      <c r="O283" s="25"/>
      <c r="P283" s="25"/>
      <c r="Q283" s="25"/>
      <c r="R283" s="25"/>
      <c r="S283" s="25"/>
    </row>
    <row r="284" spans="2:19" x14ac:dyDescent="0.3">
      <c r="B284" s="25" t="s">
        <v>879</v>
      </c>
      <c r="C284" s="26">
        <v>35817</v>
      </c>
      <c r="D284" s="25" t="s">
        <v>21</v>
      </c>
      <c r="E284" s="25">
        <f>INDEX('Tariff fee'!$C$5:$C$9,MATCH('Step 1. Personal_data'!D284,'Tariff fee'!$B$5:$B$9,0))</f>
        <v>45</v>
      </c>
      <c r="F284" s="26">
        <v>42882</v>
      </c>
      <c r="G284" s="27">
        <f>IF(F284&gt;Introduction!$D$20, DATEDIF(F284, Introduction!$D$19, "D"), DATEDIF(Introduction!$D$20, Introduction!$D$19, "D"))</f>
        <v>120</v>
      </c>
      <c r="H284" s="25">
        <v>38380</v>
      </c>
      <c r="I284" s="28">
        <f t="shared" si="20"/>
        <v>159.91666666666666</v>
      </c>
      <c r="J284" s="28">
        <f t="shared" si="22"/>
        <v>37.313888888888883</v>
      </c>
      <c r="K284" s="28" t="str">
        <f t="shared" si="23"/>
        <v>35-60</v>
      </c>
      <c r="L284" s="25">
        <v>96000000</v>
      </c>
      <c r="M284" s="28">
        <f t="shared" si="21"/>
        <v>22.88818359375</v>
      </c>
      <c r="N284" s="28" t="str">
        <f t="shared" si="24"/>
        <v>21-30 GB</v>
      </c>
      <c r="O284" s="25"/>
      <c r="P284" s="25"/>
      <c r="Q284" s="25"/>
      <c r="R284" s="25"/>
      <c r="S284" s="25"/>
    </row>
    <row r="285" spans="2:19" x14ac:dyDescent="0.3">
      <c r="B285" s="25" t="s">
        <v>880</v>
      </c>
      <c r="C285" s="26">
        <v>35817</v>
      </c>
      <c r="D285" s="25" t="s">
        <v>18</v>
      </c>
      <c r="E285" s="25">
        <f>INDEX('Tariff fee'!$C$5:$C$9,MATCH('Step 1. Personal_data'!D285,'Tariff fee'!$B$5:$B$9,0))</f>
        <v>25</v>
      </c>
      <c r="F285" s="26">
        <v>43567</v>
      </c>
      <c r="G285" s="27">
        <f>IF(F285&gt;Introduction!$D$20, DATEDIF(F285, Introduction!$D$19, "D"), DATEDIF(Introduction!$D$20, Introduction!$D$19, "D"))</f>
        <v>120</v>
      </c>
      <c r="H285" s="25">
        <v>29828</v>
      </c>
      <c r="I285" s="28">
        <f t="shared" si="20"/>
        <v>124.28333333333333</v>
      </c>
      <c r="J285" s="28">
        <f t="shared" si="22"/>
        <v>28.999444444444446</v>
      </c>
      <c r="K285" s="28" t="str">
        <f t="shared" si="23"/>
        <v>&lt;35</v>
      </c>
      <c r="L285" s="25">
        <v>12000000</v>
      </c>
      <c r="M285" s="28">
        <f t="shared" si="21"/>
        <v>2.86102294921875</v>
      </c>
      <c r="N285" s="28" t="str">
        <f t="shared" si="24"/>
        <v>&lt;10 GB</v>
      </c>
      <c r="O285" s="25"/>
      <c r="P285" s="25"/>
      <c r="Q285" s="25"/>
      <c r="R285" s="25"/>
      <c r="S285" s="25"/>
    </row>
    <row r="286" spans="2:19" x14ac:dyDescent="0.3">
      <c r="B286" s="25" t="s">
        <v>878</v>
      </c>
      <c r="C286" s="26">
        <v>35819</v>
      </c>
      <c r="D286" s="25" t="s">
        <v>11</v>
      </c>
      <c r="E286" s="25">
        <f>INDEX('Tariff fee'!$C$5:$C$9,MATCH('Step 1. Personal_data'!D286,'Tariff fee'!$B$5:$B$9,0))</f>
        <v>35</v>
      </c>
      <c r="F286" s="26">
        <v>42849</v>
      </c>
      <c r="G286" s="27">
        <f>IF(F286&gt;Introduction!$D$20, DATEDIF(F286, Introduction!$D$19, "D"), DATEDIF(Introduction!$D$20, Introduction!$D$19, "D"))</f>
        <v>120</v>
      </c>
      <c r="H286" s="25">
        <v>13288</v>
      </c>
      <c r="I286" s="28">
        <f t="shared" si="20"/>
        <v>55.366666666666667</v>
      </c>
      <c r="J286" s="28">
        <f t="shared" si="22"/>
        <v>12.918888888888889</v>
      </c>
      <c r="K286" s="28" t="str">
        <f t="shared" si="23"/>
        <v>&lt;35</v>
      </c>
      <c r="L286" s="25">
        <v>112000000</v>
      </c>
      <c r="M286" s="28">
        <f t="shared" si="21"/>
        <v>26.702880859375</v>
      </c>
      <c r="N286" s="28" t="str">
        <f t="shared" si="24"/>
        <v>21-30 GB</v>
      </c>
      <c r="O286" s="25"/>
      <c r="P286" s="25"/>
      <c r="Q286" s="25"/>
      <c r="R286" s="25"/>
      <c r="S286" s="25"/>
    </row>
    <row r="287" spans="2:19" x14ac:dyDescent="0.3">
      <c r="B287" s="25" t="s">
        <v>876</v>
      </c>
      <c r="C287" s="26">
        <v>35837</v>
      </c>
      <c r="D287" s="25" t="s">
        <v>21</v>
      </c>
      <c r="E287" s="25">
        <f>INDEX('Tariff fee'!$C$5:$C$9,MATCH('Step 1. Personal_data'!D287,'Tariff fee'!$B$5:$B$9,0))</f>
        <v>45</v>
      </c>
      <c r="F287" s="26">
        <v>43824</v>
      </c>
      <c r="G287" s="27">
        <f>IF(F287&gt;Introduction!$D$20, DATEDIF(F287, Introduction!$D$19, "D"), DATEDIF(Introduction!$D$20, Introduction!$D$19, "D"))</f>
        <v>120</v>
      </c>
      <c r="H287" s="25">
        <v>95156</v>
      </c>
      <c r="I287" s="28">
        <f t="shared" si="20"/>
        <v>396.48333333333335</v>
      </c>
      <c r="J287" s="28">
        <f t="shared" si="22"/>
        <v>92.512777777777785</v>
      </c>
      <c r="K287" s="28" t="str">
        <f t="shared" si="23"/>
        <v>91-120</v>
      </c>
      <c r="L287" s="25">
        <v>48000000</v>
      </c>
      <c r="M287" s="28">
        <f t="shared" si="21"/>
        <v>11.444091796875</v>
      </c>
      <c r="N287" s="28" t="str">
        <f t="shared" si="24"/>
        <v>10-20 GB</v>
      </c>
      <c r="O287" s="25"/>
      <c r="P287" s="25"/>
      <c r="Q287" s="25">
        <v>1</v>
      </c>
      <c r="R287" s="25"/>
      <c r="S287" s="25"/>
    </row>
    <row r="288" spans="2:19" x14ac:dyDescent="0.3">
      <c r="B288" s="25" t="s">
        <v>877</v>
      </c>
      <c r="C288" s="26">
        <v>35837</v>
      </c>
      <c r="D288" s="25" t="s">
        <v>21</v>
      </c>
      <c r="E288" s="25">
        <f>INDEX('Tariff fee'!$C$5:$C$9,MATCH('Step 1. Personal_data'!D288,'Tariff fee'!$B$5:$B$9,0))</f>
        <v>45</v>
      </c>
      <c r="F288" s="26">
        <v>43577</v>
      </c>
      <c r="G288" s="27">
        <f>IF(F288&gt;Introduction!$D$20, DATEDIF(F288, Introduction!$D$19, "D"), DATEDIF(Introduction!$D$20, Introduction!$D$19, "D"))</f>
        <v>120</v>
      </c>
      <c r="H288" s="25">
        <v>84272</v>
      </c>
      <c r="I288" s="28">
        <f t="shared" si="20"/>
        <v>351.13333333333333</v>
      </c>
      <c r="J288" s="28">
        <f t="shared" si="22"/>
        <v>81.931111111111107</v>
      </c>
      <c r="K288" s="28" t="str">
        <f t="shared" si="23"/>
        <v>61-90</v>
      </c>
      <c r="L288" s="25">
        <v>24000000</v>
      </c>
      <c r="M288" s="28">
        <f t="shared" si="21"/>
        <v>5.7220458984375</v>
      </c>
      <c r="N288" s="28" t="str">
        <f t="shared" si="24"/>
        <v>&lt;10 GB</v>
      </c>
      <c r="O288" s="25">
        <v>1</v>
      </c>
      <c r="P288" s="25"/>
      <c r="Q288" s="25"/>
      <c r="R288" s="25"/>
      <c r="S288" s="25"/>
    </row>
    <row r="289" spans="2:19" x14ac:dyDescent="0.3">
      <c r="B289" s="25" t="s">
        <v>875</v>
      </c>
      <c r="C289" s="26">
        <v>35839</v>
      </c>
      <c r="D289" s="25" t="s">
        <v>11</v>
      </c>
      <c r="E289" s="25">
        <f>INDEX('Tariff fee'!$C$5:$C$9,MATCH('Step 1. Personal_data'!D289,'Tariff fee'!$B$5:$B$9,0))</f>
        <v>35</v>
      </c>
      <c r="F289" s="26">
        <v>44390</v>
      </c>
      <c r="G289" s="27">
        <f>IF(F289&gt;Introduction!$D$20, DATEDIF(F289, Introduction!$D$19, "D"), DATEDIF(Introduction!$D$20, Introduction!$D$19, "D"))</f>
        <v>120</v>
      </c>
      <c r="H289" s="25">
        <v>16604</v>
      </c>
      <c r="I289" s="28">
        <f t="shared" si="20"/>
        <v>69.183333333333337</v>
      </c>
      <c r="J289" s="28">
        <f t="shared" si="22"/>
        <v>16.142777777777781</v>
      </c>
      <c r="K289" s="28" t="str">
        <f t="shared" si="23"/>
        <v>&lt;35</v>
      </c>
      <c r="L289" s="25">
        <v>88000000</v>
      </c>
      <c r="M289" s="28">
        <f t="shared" si="21"/>
        <v>20.9808349609375</v>
      </c>
      <c r="N289" s="28" t="str">
        <f t="shared" si="24"/>
        <v>21-30 GB</v>
      </c>
      <c r="O289" s="25"/>
      <c r="P289" s="25">
        <v>1</v>
      </c>
      <c r="Q289" s="25"/>
      <c r="R289" s="25"/>
      <c r="S289" s="25"/>
    </row>
    <row r="290" spans="2:19" x14ac:dyDescent="0.3">
      <c r="B290" s="25" t="s">
        <v>874</v>
      </c>
      <c r="C290" s="26">
        <v>35845</v>
      </c>
      <c r="D290" s="25" t="s">
        <v>18</v>
      </c>
      <c r="E290" s="25">
        <f>INDEX('Tariff fee'!$C$5:$C$9,MATCH('Step 1. Personal_data'!D290,'Tariff fee'!$B$5:$B$9,0))</f>
        <v>25</v>
      </c>
      <c r="F290" s="26">
        <v>43800</v>
      </c>
      <c r="G290" s="27">
        <f>IF(F290&gt;Introduction!$D$20, DATEDIF(F290, Introduction!$D$19, "D"), DATEDIF(Introduction!$D$20, Introduction!$D$19, "D"))</f>
        <v>120</v>
      </c>
      <c r="H290" s="25">
        <v>3252</v>
      </c>
      <c r="I290" s="28">
        <f t="shared" si="20"/>
        <v>13.55</v>
      </c>
      <c r="J290" s="28">
        <f t="shared" si="22"/>
        <v>3.1616666666666671</v>
      </c>
      <c r="K290" s="28" t="str">
        <f t="shared" si="23"/>
        <v>&lt;35</v>
      </c>
      <c r="L290" s="25">
        <v>16000000</v>
      </c>
      <c r="M290" s="28">
        <f t="shared" si="21"/>
        <v>3.8146972656250004</v>
      </c>
      <c r="N290" s="28" t="str">
        <f t="shared" si="24"/>
        <v>&lt;10 GB</v>
      </c>
      <c r="O290" s="25"/>
      <c r="P290" s="25"/>
      <c r="Q290" s="25"/>
      <c r="R290" s="25"/>
      <c r="S290" s="25"/>
    </row>
    <row r="291" spans="2:19" x14ac:dyDescent="0.3">
      <c r="B291" s="25" t="s">
        <v>873</v>
      </c>
      <c r="C291" s="26">
        <v>35847</v>
      </c>
      <c r="D291" s="25" t="s">
        <v>11</v>
      </c>
      <c r="E291" s="25">
        <f>INDEX('Tariff fee'!$C$5:$C$9,MATCH('Step 1. Personal_data'!D291,'Tariff fee'!$B$5:$B$9,0))</f>
        <v>35</v>
      </c>
      <c r="F291" s="26">
        <v>44000</v>
      </c>
      <c r="G291" s="27">
        <f>IF(F291&gt;Introduction!$D$20, DATEDIF(F291, Introduction!$D$19, "D"), DATEDIF(Introduction!$D$20, Introduction!$D$19, "D"))</f>
        <v>120</v>
      </c>
      <c r="H291" s="25">
        <v>29496</v>
      </c>
      <c r="I291" s="28">
        <f t="shared" si="20"/>
        <v>122.9</v>
      </c>
      <c r="J291" s="28">
        <f t="shared" si="22"/>
        <v>28.676666666666666</v>
      </c>
      <c r="K291" s="28" t="str">
        <f t="shared" si="23"/>
        <v>&lt;35</v>
      </c>
      <c r="L291" s="25">
        <v>160000000</v>
      </c>
      <c r="M291" s="28">
        <f t="shared" si="21"/>
        <v>38.14697265625</v>
      </c>
      <c r="N291" s="28" t="str">
        <f t="shared" si="24"/>
        <v>31-40 GB</v>
      </c>
      <c r="O291" s="25"/>
      <c r="P291" s="25"/>
      <c r="Q291" s="25"/>
      <c r="R291" s="25"/>
      <c r="S291" s="25"/>
    </row>
    <row r="292" spans="2:19" x14ac:dyDescent="0.3">
      <c r="B292" s="25" t="s">
        <v>872</v>
      </c>
      <c r="C292" s="26">
        <v>35852</v>
      </c>
      <c r="D292" s="25" t="s">
        <v>11</v>
      </c>
      <c r="E292" s="25">
        <f>INDEX('Tariff fee'!$C$5:$C$9,MATCH('Step 1. Personal_data'!D292,'Tariff fee'!$B$5:$B$9,0))</f>
        <v>35</v>
      </c>
      <c r="F292" s="26">
        <v>43199</v>
      </c>
      <c r="G292" s="27">
        <f>IF(F292&gt;Introduction!$D$20, DATEDIF(F292, Introduction!$D$19, "D"), DATEDIF(Introduction!$D$20, Introduction!$D$19, "D"))</f>
        <v>120</v>
      </c>
      <c r="H292" s="25">
        <v>14896</v>
      </c>
      <c r="I292" s="28">
        <f t="shared" si="20"/>
        <v>62.06666666666667</v>
      </c>
      <c r="J292" s="28">
        <f t="shared" si="22"/>
        <v>14.482222222222223</v>
      </c>
      <c r="K292" s="28" t="str">
        <f t="shared" si="23"/>
        <v>&lt;35</v>
      </c>
      <c r="L292" s="25">
        <v>144000000</v>
      </c>
      <c r="M292" s="28">
        <f t="shared" si="21"/>
        <v>34.332275390625</v>
      </c>
      <c r="N292" s="28" t="str">
        <f t="shared" si="24"/>
        <v>31-40 GB</v>
      </c>
      <c r="O292" s="25"/>
      <c r="P292" s="25">
        <v>1</v>
      </c>
      <c r="Q292" s="25"/>
      <c r="R292" s="25"/>
      <c r="S292" s="25"/>
    </row>
    <row r="293" spans="2:19" x14ac:dyDescent="0.3">
      <c r="B293" s="25" t="s">
        <v>871</v>
      </c>
      <c r="C293" s="26">
        <v>35853</v>
      </c>
      <c r="D293" s="25" t="s">
        <v>13</v>
      </c>
      <c r="E293" s="25">
        <f>INDEX('Tariff fee'!$C$5:$C$9,MATCH('Step 1. Personal_data'!D293,'Tariff fee'!$B$5:$B$9,0))</f>
        <v>55</v>
      </c>
      <c r="F293" s="26">
        <v>43762</v>
      </c>
      <c r="G293" s="27">
        <f>IF(F293&gt;Introduction!$D$20, DATEDIF(F293, Introduction!$D$19, "D"), DATEDIF(Introduction!$D$20, Introduction!$D$19, "D"))</f>
        <v>120</v>
      </c>
      <c r="H293" s="25">
        <v>49488</v>
      </c>
      <c r="I293" s="28">
        <f t="shared" si="20"/>
        <v>206.2</v>
      </c>
      <c r="J293" s="28">
        <f t="shared" si="22"/>
        <v>48.11333333333333</v>
      </c>
      <c r="K293" s="28" t="str">
        <f t="shared" si="23"/>
        <v>35-60</v>
      </c>
      <c r="L293" s="25">
        <v>32000000</v>
      </c>
      <c r="M293" s="28">
        <f t="shared" si="21"/>
        <v>7.6293945312500009</v>
      </c>
      <c r="N293" s="28" t="str">
        <f t="shared" si="24"/>
        <v>&lt;10 GB</v>
      </c>
      <c r="O293" s="25"/>
      <c r="P293" s="25"/>
      <c r="Q293" s="25"/>
      <c r="R293" s="25">
        <v>1</v>
      </c>
      <c r="S293" s="25"/>
    </row>
    <row r="294" spans="2:19" x14ac:dyDescent="0.3">
      <c r="B294" s="25" t="s">
        <v>870</v>
      </c>
      <c r="C294" s="26">
        <v>35857</v>
      </c>
      <c r="D294" s="25" t="s">
        <v>13</v>
      </c>
      <c r="E294" s="25">
        <f>INDEX('Tariff fee'!$C$5:$C$9,MATCH('Step 1. Personal_data'!D294,'Tariff fee'!$B$5:$B$9,0))</f>
        <v>55</v>
      </c>
      <c r="F294" s="26">
        <v>43862</v>
      </c>
      <c r="G294" s="27">
        <f>IF(F294&gt;Introduction!$D$20, DATEDIF(F294, Introduction!$D$19, "D"), DATEDIF(Introduction!$D$20, Introduction!$D$19, "D"))</f>
        <v>120</v>
      </c>
      <c r="H294" s="25">
        <v>95040</v>
      </c>
      <c r="I294" s="28">
        <f t="shared" si="20"/>
        <v>396</v>
      </c>
      <c r="J294" s="28">
        <f t="shared" si="22"/>
        <v>92.399999999999991</v>
      </c>
      <c r="K294" s="28" t="str">
        <f t="shared" si="23"/>
        <v>91-120</v>
      </c>
      <c r="L294" s="25">
        <v>116000000</v>
      </c>
      <c r="M294" s="28">
        <f t="shared" si="21"/>
        <v>27.65655517578125</v>
      </c>
      <c r="N294" s="28" t="str">
        <f t="shared" si="24"/>
        <v>21-30 GB</v>
      </c>
      <c r="O294" s="25"/>
      <c r="P294" s="25"/>
      <c r="Q294" s="25"/>
      <c r="R294" s="25"/>
      <c r="S294" s="25"/>
    </row>
    <row r="295" spans="2:19" x14ac:dyDescent="0.3">
      <c r="B295" s="25" t="s">
        <v>869</v>
      </c>
      <c r="C295" s="26">
        <v>35859</v>
      </c>
      <c r="D295" s="25" t="s">
        <v>11</v>
      </c>
      <c r="E295" s="25">
        <f>INDEX('Tariff fee'!$C$5:$C$9,MATCH('Step 1. Personal_data'!D295,'Tariff fee'!$B$5:$B$9,0))</f>
        <v>35</v>
      </c>
      <c r="F295" s="26">
        <v>42975</v>
      </c>
      <c r="G295" s="27">
        <f>IF(F295&gt;Introduction!$D$20, DATEDIF(F295, Introduction!$D$19, "D"), DATEDIF(Introduction!$D$20, Introduction!$D$19, "D"))</f>
        <v>120</v>
      </c>
      <c r="H295" s="25">
        <v>23444</v>
      </c>
      <c r="I295" s="28">
        <f t="shared" si="20"/>
        <v>97.683333333333337</v>
      </c>
      <c r="J295" s="28">
        <f t="shared" si="22"/>
        <v>22.792777777777779</v>
      </c>
      <c r="K295" s="28" t="str">
        <f t="shared" si="23"/>
        <v>&lt;35</v>
      </c>
      <c r="L295" s="25">
        <v>92000000</v>
      </c>
      <c r="M295" s="28">
        <f t="shared" si="21"/>
        <v>21.93450927734375</v>
      </c>
      <c r="N295" s="28" t="str">
        <f t="shared" si="24"/>
        <v>21-30 GB</v>
      </c>
      <c r="O295" s="25"/>
      <c r="P295" s="25"/>
      <c r="Q295" s="25"/>
      <c r="R295" s="25"/>
      <c r="S295" s="25"/>
    </row>
    <row r="296" spans="2:19" x14ac:dyDescent="0.3">
      <c r="B296" s="25" t="s">
        <v>867</v>
      </c>
      <c r="C296" s="26">
        <v>35861</v>
      </c>
      <c r="D296" s="25" t="s">
        <v>21</v>
      </c>
      <c r="E296" s="25">
        <f>INDEX('Tariff fee'!$C$5:$C$9,MATCH('Step 1. Personal_data'!D296,'Tariff fee'!$B$5:$B$9,0))</f>
        <v>45</v>
      </c>
      <c r="F296" s="26">
        <v>42861</v>
      </c>
      <c r="G296" s="27">
        <f>IF(F296&gt;Introduction!$D$20, DATEDIF(F296, Introduction!$D$19, "D"), DATEDIF(Introduction!$D$20, Introduction!$D$19, "D"))</f>
        <v>120</v>
      </c>
      <c r="H296" s="25">
        <v>60496</v>
      </c>
      <c r="I296" s="28">
        <f t="shared" si="20"/>
        <v>252.06666666666669</v>
      </c>
      <c r="J296" s="28">
        <f t="shared" si="22"/>
        <v>58.815555555555562</v>
      </c>
      <c r="K296" s="28" t="str">
        <f t="shared" si="23"/>
        <v>35-60</v>
      </c>
      <c r="L296" s="25">
        <v>116000000</v>
      </c>
      <c r="M296" s="28">
        <f t="shared" si="21"/>
        <v>27.65655517578125</v>
      </c>
      <c r="N296" s="28" t="str">
        <f t="shared" si="24"/>
        <v>21-30 GB</v>
      </c>
      <c r="O296" s="25"/>
      <c r="P296" s="25">
        <v>1</v>
      </c>
      <c r="Q296" s="25"/>
      <c r="R296" s="25"/>
      <c r="S296" s="25"/>
    </row>
    <row r="297" spans="2:19" x14ac:dyDescent="0.3">
      <c r="B297" s="25" t="s">
        <v>868</v>
      </c>
      <c r="C297" s="26">
        <v>35861</v>
      </c>
      <c r="D297" s="25" t="s">
        <v>11</v>
      </c>
      <c r="E297" s="25">
        <f>INDEX('Tariff fee'!$C$5:$C$9,MATCH('Step 1. Personal_data'!D297,'Tariff fee'!$B$5:$B$9,0))</f>
        <v>35</v>
      </c>
      <c r="F297" s="26">
        <v>44078</v>
      </c>
      <c r="G297" s="27">
        <f>IF(F297&gt;Introduction!$D$20, DATEDIF(F297, Introduction!$D$19, "D"), DATEDIF(Introduction!$D$20, Introduction!$D$19, "D"))</f>
        <v>120</v>
      </c>
      <c r="H297" s="25">
        <v>29000</v>
      </c>
      <c r="I297" s="28">
        <f t="shared" si="20"/>
        <v>120.83333333333333</v>
      </c>
      <c r="J297" s="28">
        <f t="shared" si="22"/>
        <v>28.194444444444443</v>
      </c>
      <c r="K297" s="28" t="str">
        <f t="shared" si="23"/>
        <v>&lt;35</v>
      </c>
      <c r="L297" s="25">
        <v>56000000</v>
      </c>
      <c r="M297" s="28">
        <f t="shared" si="21"/>
        <v>13.3514404296875</v>
      </c>
      <c r="N297" s="28" t="str">
        <f t="shared" si="24"/>
        <v>10-20 GB</v>
      </c>
      <c r="O297" s="25"/>
      <c r="P297" s="25"/>
      <c r="Q297" s="25">
        <v>1</v>
      </c>
      <c r="R297" s="25"/>
      <c r="S297" s="25"/>
    </row>
    <row r="298" spans="2:19" x14ac:dyDescent="0.3">
      <c r="B298" s="25" t="s">
        <v>866</v>
      </c>
      <c r="C298" s="26">
        <v>35863</v>
      </c>
      <c r="D298" s="25" t="s">
        <v>11</v>
      </c>
      <c r="E298" s="25">
        <f>INDEX('Tariff fee'!$C$5:$C$9,MATCH('Step 1. Personal_data'!D298,'Tariff fee'!$B$5:$B$9,0))</f>
        <v>35</v>
      </c>
      <c r="F298" s="26">
        <v>44557</v>
      </c>
      <c r="G298" s="27">
        <f>IF(F298&gt;Introduction!$D$20, DATEDIF(F298, Introduction!$D$19, "D"), DATEDIF(Introduction!$D$20, Introduction!$D$19, "D"))</f>
        <v>120</v>
      </c>
      <c r="H298" s="25">
        <v>22815</v>
      </c>
      <c r="I298" s="28">
        <f t="shared" si="20"/>
        <v>95.0625</v>
      </c>
      <c r="J298" s="28">
        <f t="shared" si="22"/>
        <v>22.181250000000002</v>
      </c>
      <c r="K298" s="28" t="str">
        <f t="shared" si="23"/>
        <v>&lt;35</v>
      </c>
      <c r="L298" s="25">
        <v>20000000</v>
      </c>
      <c r="M298" s="28">
        <f t="shared" si="21"/>
        <v>4.76837158203125</v>
      </c>
      <c r="N298" s="28" t="str">
        <f t="shared" si="24"/>
        <v>&lt;10 GB</v>
      </c>
      <c r="O298" s="25"/>
      <c r="P298" s="25"/>
      <c r="Q298" s="25">
        <v>1</v>
      </c>
      <c r="R298" s="25"/>
      <c r="S298" s="25"/>
    </row>
    <row r="299" spans="2:19" x14ac:dyDescent="0.3">
      <c r="B299" s="25" t="s">
        <v>864</v>
      </c>
      <c r="C299" s="26">
        <v>35864</v>
      </c>
      <c r="D299" s="25" t="s">
        <v>13</v>
      </c>
      <c r="E299" s="25">
        <f>INDEX('Tariff fee'!$C$5:$C$9,MATCH('Step 1. Personal_data'!D299,'Tariff fee'!$B$5:$B$9,0))</f>
        <v>55</v>
      </c>
      <c r="F299" s="26">
        <v>42946</v>
      </c>
      <c r="G299" s="27">
        <f>IF(F299&gt;Introduction!$D$20, DATEDIF(F299, Introduction!$D$19, "D"), DATEDIF(Introduction!$D$20, Introduction!$D$19, "D"))</f>
        <v>120</v>
      </c>
      <c r="H299" s="25">
        <v>61936</v>
      </c>
      <c r="I299" s="28">
        <f t="shared" si="20"/>
        <v>258.06666666666666</v>
      </c>
      <c r="J299" s="28">
        <f t="shared" si="22"/>
        <v>60.215555555555554</v>
      </c>
      <c r="K299" s="28" t="str">
        <f t="shared" si="23"/>
        <v>61-90</v>
      </c>
      <c r="L299" s="25">
        <v>124000000</v>
      </c>
      <c r="M299" s="28">
        <f t="shared" si="21"/>
        <v>29.56390380859375</v>
      </c>
      <c r="N299" s="28" t="str">
        <f t="shared" si="24"/>
        <v>21-30 GB</v>
      </c>
      <c r="O299" s="25"/>
      <c r="P299" s="25"/>
      <c r="Q299" s="25"/>
      <c r="R299" s="25"/>
      <c r="S299" s="25"/>
    </row>
    <row r="300" spans="2:19" x14ac:dyDescent="0.3">
      <c r="B300" s="25" t="s">
        <v>865</v>
      </c>
      <c r="C300" s="26">
        <v>35864</v>
      </c>
      <c r="D300" s="25" t="s">
        <v>11</v>
      </c>
      <c r="E300" s="25">
        <f>INDEX('Tariff fee'!$C$5:$C$9,MATCH('Step 1. Personal_data'!D300,'Tariff fee'!$B$5:$B$9,0))</f>
        <v>35</v>
      </c>
      <c r="F300" s="26">
        <v>43331</v>
      </c>
      <c r="G300" s="27">
        <f>IF(F300&gt;Introduction!$D$20, DATEDIF(F300, Introduction!$D$19, "D"), DATEDIF(Introduction!$D$20, Introduction!$D$19, "D"))</f>
        <v>120</v>
      </c>
      <c r="H300" s="25">
        <v>25768</v>
      </c>
      <c r="I300" s="28">
        <f t="shared" si="20"/>
        <v>107.36666666666666</v>
      </c>
      <c r="J300" s="28">
        <f t="shared" si="22"/>
        <v>25.05222222222222</v>
      </c>
      <c r="K300" s="28" t="str">
        <f t="shared" si="23"/>
        <v>&lt;35</v>
      </c>
      <c r="L300" s="25">
        <v>148000000</v>
      </c>
      <c r="M300" s="28">
        <f t="shared" si="21"/>
        <v>35.28594970703125</v>
      </c>
      <c r="N300" s="28" t="str">
        <f t="shared" si="24"/>
        <v>31-40 GB</v>
      </c>
      <c r="O300" s="25"/>
      <c r="P300" s="25"/>
      <c r="Q300" s="25"/>
      <c r="R300" s="25"/>
      <c r="S300" s="25"/>
    </row>
    <row r="301" spans="2:19" x14ac:dyDescent="0.3">
      <c r="B301" s="25" t="s">
        <v>862</v>
      </c>
      <c r="C301" s="26">
        <v>35874</v>
      </c>
      <c r="D301" s="25" t="s">
        <v>21</v>
      </c>
      <c r="E301" s="25">
        <f>INDEX('Tariff fee'!$C$5:$C$9,MATCH('Step 1. Personal_data'!D301,'Tariff fee'!$B$5:$B$9,0))</f>
        <v>45</v>
      </c>
      <c r="F301" s="26">
        <v>43454</v>
      </c>
      <c r="G301" s="27">
        <f>IF(F301&gt;Introduction!$D$20, DATEDIF(F301, Introduction!$D$19, "D"), DATEDIF(Introduction!$D$20, Introduction!$D$19, "D"))</f>
        <v>120</v>
      </c>
      <c r="H301" s="25">
        <v>67664</v>
      </c>
      <c r="I301" s="28">
        <f t="shared" si="20"/>
        <v>281.93333333333334</v>
      </c>
      <c r="J301" s="28">
        <f t="shared" si="22"/>
        <v>65.784444444444446</v>
      </c>
      <c r="K301" s="28" t="str">
        <f t="shared" si="23"/>
        <v>61-90</v>
      </c>
      <c r="L301" s="25">
        <v>104000000</v>
      </c>
      <c r="M301" s="28">
        <f t="shared" si="21"/>
        <v>24.7955322265625</v>
      </c>
      <c r="N301" s="28" t="str">
        <f t="shared" si="24"/>
        <v>21-30 GB</v>
      </c>
      <c r="O301" s="25"/>
      <c r="P301" s="25"/>
      <c r="Q301" s="25"/>
      <c r="R301" s="25"/>
      <c r="S301" s="25"/>
    </row>
    <row r="302" spans="2:19" x14ac:dyDescent="0.3">
      <c r="B302" s="25" t="s">
        <v>863</v>
      </c>
      <c r="C302" s="26">
        <v>35874</v>
      </c>
      <c r="D302" s="25" t="s">
        <v>21</v>
      </c>
      <c r="E302" s="25">
        <f>INDEX('Tariff fee'!$C$5:$C$9,MATCH('Step 1. Personal_data'!D302,'Tariff fee'!$B$5:$B$9,0))</f>
        <v>45</v>
      </c>
      <c r="F302" s="26">
        <v>42887</v>
      </c>
      <c r="G302" s="27">
        <f>IF(F302&gt;Introduction!$D$20, DATEDIF(F302, Introduction!$D$19, "D"), DATEDIF(Introduction!$D$20, Introduction!$D$19, "D"))</f>
        <v>120</v>
      </c>
      <c r="H302" s="25">
        <v>31256</v>
      </c>
      <c r="I302" s="28">
        <f t="shared" si="20"/>
        <v>130.23333333333332</v>
      </c>
      <c r="J302" s="28">
        <f t="shared" si="22"/>
        <v>30.387777777777771</v>
      </c>
      <c r="K302" s="28" t="str">
        <f t="shared" si="23"/>
        <v>&lt;35</v>
      </c>
      <c r="L302" s="25">
        <v>100000000</v>
      </c>
      <c r="M302" s="28">
        <f t="shared" si="21"/>
        <v>23.84185791015625</v>
      </c>
      <c r="N302" s="28" t="str">
        <f t="shared" si="24"/>
        <v>21-30 GB</v>
      </c>
      <c r="O302" s="25"/>
      <c r="P302" s="25"/>
      <c r="Q302" s="25">
        <v>1</v>
      </c>
      <c r="R302" s="25"/>
      <c r="S302" s="25"/>
    </row>
    <row r="303" spans="2:19" x14ac:dyDescent="0.3">
      <c r="B303" s="25" t="s">
        <v>861</v>
      </c>
      <c r="C303" s="26">
        <v>35877</v>
      </c>
      <c r="D303" s="25" t="s">
        <v>11</v>
      </c>
      <c r="E303" s="25">
        <f>INDEX('Tariff fee'!$C$5:$C$9,MATCH('Step 1. Personal_data'!D303,'Tariff fee'!$B$5:$B$9,0))</f>
        <v>35</v>
      </c>
      <c r="F303" s="26">
        <v>43925</v>
      </c>
      <c r="G303" s="27">
        <f>IF(F303&gt;Introduction!$D$20, DATEDIF(F303, Introduction!$D$19, "D"), DATEDIF(Introduction!$D$20, Introduction!$D$19, "D"))</f>
        <v>120</v>
      </c>
      <c r="H303" s="25">
        <v>17792</v>
      </c>
      <c r="I303" s="28">
        <f t="shared" si="20"/>
        <v>74.13333333333334</v>
      </c>
      <c r="J303" s="28">
        <f t="shared" si="22"/>
        <v>17.297777777777782</v>
      </c>
      <c r="K303" s="28" t="str">
        <f t="shared" si="23"/>
        <v>&lt;35</v>
      </c>
      <c r="L303" s="25">
        <v>12000000</v>
      </c>
      <c r="M303" s="28">
        <f t="shared" si="21"/>
        <v>2.86102294921875</v>
      </c>
      <c r="N303" s="28" t="str">
        <f t="shared" si="24"/>
        <v>&lt;10 GB</v>
      </c>
      <c r="O303" s="25"/>
      <c r="P303" s="25"/>
      <c r="Q303" s="25"/>
      <c r="R303" s="25"/>
      <c r="S303" s="25"/>
    </row>
    <row r="304" spans="2:19" x14ac:dyDescent="0.3">
      <c r="B304" s="25" t="s">
        <v>859</v>
      </c>
      <c r="C304" s="26">
        <v>35882</v>
      </c>
      <c r="D304" s="25" t="s">
        <v>13</v>
      </c>
      <c r="E304" s="25">
        <f>INDEX('Tariff fee'!$C$5:$C$9,MATCH('Step 1. Personal_data'!D304,'Tariff fee'!$B$5:$B$9,0))</f>
        <v>55</v>
      </c>
      <c r="F304" s="26">
        <v>42911</v>
      </c>
      <c r="G304" s="27">
        <f>IF(F304&gt;Introduction!$D$20, DATEDIF(F304, Introduction!$D$19, "D"), DATEDIF(Introduction!$D$20, Introduction!$D$19, "D"))</f>
        <v>120</v>
      </c>
      <c r="H304" s="25">
        <v>103564</v>
      </c>
      <c r="I304" s="28">
        <f t="shared" si="20"/>
        <v>431.51666666666665</v>
      </c>
      <c r="J304" s="28">
        <f t="shared" si="22"/>
        <v>100.68722222222222</v>
      </c>
      <c r="K304" s="28" t="str">
        <f t="shared" si="23"/>
        <v>91-120</v>
      </c>
      <c r="L304" s="25">
        <v>100000000</v>
      </c>
      <c r="M304" s="28">
        <f t="shared" si="21"/>
        <v>23.84185791015625</v>
      </c>
      <c r="N304" s="28" t="str">
        <f t="shared" si="24"/>
        <v>21-30 GB</v>
      </c>
      <c r="O304" s="25"/>
      <c r="P304" s="25"/>
      <c r="Q304" s="25"/>
      <c r="R304" s="25"/>
      <c r="S304" s="25"/>
    </row>
    <row r="305" spans="2:19" x14ac:dyDescent="0.3">
      <c r="B305" s="25" t="s">
        <v>860</v>
      </c>
      <c r="C305" s="26">
        <v>35882</v>
      </c>
      <c r="D305" s="25" t="s">
        <v>11</v>
      </c>
      <c r="E305" s="25">
        <f>INDEX('Tariff fee'!$C$5:$C$9,MATCH('Step 1. Personal_data'!D305,'Tariff fee'!$B$5:$B$9,0))</f>
        <v>35</v>
      </c>
      <c r="F305" s="26">
        <v>44270</v>
      </c>
      <c r="G305" s="27">
        <f>IF(F305&gt;Introduction!$D$20, DATEDIF(F305, Introduction!$D$19, "D"), DATEDIF(Introduction!$D$20, Introduction!$D$19, "D"))</f>
        <v>120</v>
      </c>
      <c r="H305" s="25">
        <v>7692</v>
      </c>
      <c r="I305" s="28">
        <f t="shared" si="20"/>
        <v>32.049999999999997</v>
      </c>
      <c r="J305" s="28">
        <f t="shared" si="22"/>
        <v>7.4783333333333317</v>
      </c>
      <c r="K305" s="28" t="str">
        <f t="shared" si="23"/>
        <v>&lt;35</v>
      </c>
      <c r="L305" s="25">
        <v>156000000</v>
      </c>
      <c r="M305" s="28">
        <f t="shared" si="21"/>
        <v>37.19329833984375</v>
      </c>
      <c r="N305" s="28" t="str">
        <f t="shared" si="24"/>
        <v>31-40 GB</v>
      </c>
      <c r="O305" s="25">
        <v>1</v>
      </c>
      <c r="P305" s="25">
        <v>1</v>
      </c>
      <c r="Q305" s="25"/>
      <c r="R305" s="25">
        <v>1</v>
      </c>
      <c r="S305" s="25"/>
    </row>
    <row r="306" spans="2:19" x14ac:dyDescent="0.3">
      <c r="B306" s="25" t="s">
        <v>857</v>
      </c>
      <c r="C306" s="26">
        <v>35883</v>
      </c>
      <c r="D306" s="25" t="s">
        <v>13</v>
      </c>
      <c r="E306" s="25">
        <f>INDEX('Tariff fee'!$C$5:$C$9,MATCH('Step 1. Personal_data'!D306,'Tariff fee'!$B$5:$B$9,0))</f>
        <v>55</v>
      </c>
      <c r="F306" s="26">
        <v>43008</v>
      </c>
      <c r="G306" s="27">
        <f>IF(F306&gt;Introduction!$D$20, DATEDIF(F306, Introduction!$D$19, "D"), DATEDIF(Introduction!$D$20, Introduction!$D$19, "D"))</f>
        <v>120</v>
      </c>
      <c r="H306" s="25">
        <v>37928</v>
      </c>
      <c r="I306" s="28">
        <f t="shared" si="20"/>
        <v>158.03333333333333</v>
      </c>
      <c r="J306" s="28">
        <f t="shared" si="22"/>
        <v>36.874444444444443</v>
      </c>
      <c r="K306" s="28" t="str">
        <f t="shared" si="23"/>
        <v>35-60</v>
      </c>
      <c r="L306" s="25">
        <v>112000000</v>
      </c>
      <c r="M306" s="28">
        <f t="shared" si="21"/>
        <v>26.702880859375</v>
      </c>
      <c r="N306" s="28" t="str">
        <f t="shared" si="24"/>
        <v>21-30 GB</v>
      </c>
      <c r="O306" s="25">
        <v>1</v>
      </c>
      <c r="P306" s="25">
        <v>1</v>
      </c>
      <c r="Q306" s="25"/>
      <c r="R306" s="25"/>
      <c r="S306" s="25">
        <v>1</v>
      </c>
    </row>
    <row r="307" spans="2:19" x14ac:dyDescent="0.3">
      <c r="B307" s="25" t="s">
        <v>858</v>
      </c>
      <c r="C307" s="26">
        <v>35883</v>
      </c>
      <c r="D307" s="25" t="s">
        <v>18</v>
      </c>
      <c r="E307" s="25">
        <f>INDEX('Tariff fee'!$C$5:$C$9,MATCH('Step 1. Personal_data'!D307,'Tariff fee'!$B$5:$B$9,0))</f>
        <v>25</v>
      </c>
      <c r="F307" s="26">
        <v>44393</v>
      </c>
      <c r="G307" s="27">
        <f>IF(F307&gt;Introduction!$D$20, DATEDIF(F307, Introduction!$D$19, "D"), DATEDIF(Introduction!$D$20, Introduction!$D$19, "D"))</f>
        <v>120</v>
      </c>
      <c r="H307" s="25">
        <v>46500</v>
      </c>
      <c r="I307" s="28">
        <f t="shared" si="20"/>
        <v>193.75</v>
      </c>
      <c r="J307" s="28">
        <f t="shared" si="22"/>
        <v>45.208333333333329</v>
      </c>
      <c r="K307" s="28" t="str">
        <f t="shared" si="23"/>
        <v>35-60</v>
      </c>
      <c r="L307" s="25">
        <v>12000000</v>
      </c>
      <c r="M307" s="28">
        <f t="shared" si="21"/>
        <v>2.86102294921875</v>
      </c>
      <c r="N307" s="28" t="str">
        <f t="shared" si="24"/>
        <v>&lt;10 GB</v>
      </c>
      <c r="O307" s="25"/>
      <c r="P307" s="25">
        <v>1</v>
      </c>
      <c r="Q307" s="25"/>
      <c r="R307" s="25"/>
      <c r="S307" s="25"/>
    </row>
    <row r="308" spans="2:19" x14ac:dyDescent="0.3">
      <c r="B308" s="25" t="s">
        <v>856</v>
      </c>
      <c r="C308" s="26">
        <v>35887</v>
      </c>
      <c r="D308" s="25" t="s">
        <v>21</v>
      </c>
      <c r="E308" s="25">
        <f>INDEX('Tariff fee'!$C$5:$C$9,MATCH('Step 1. Personal_data'!D308,'Tariff fee'!$B$5:$B$9,0))</f>
        <v>45</v>
      </c>
      <c r="F308" s="26">
        <v>42759</v>
      </c>
      <c r="G308" s="27">
        <f>IF(F308&gt;Introduction!$D$20, DATEDIF(F308, Introduction!$D$19, "D"), DATEDIF(Introduction!$D$20, Introduction!$D$19, "D"))</f>
        <v>120</v>
      </c>
      <c r="H308" s="25">
        <v>23316</v>
      </c>
      <c r="I308" s="28">
        <f t="shared" si="20"/>
        <v>97.15</v>
      </c>
      <c r="J308" s="28">
        <f t="shared" si="22"/>
        <v>22.668333333333337</v>
      </c>
      <c r="K308" s="28" t="str">
        <f t="shared" si="23"/>
        <v>&lt;35</v>
      </c>
      <c r="L308" s="25">
        <v>84000000</v>
      </c>
      <c r="M308" s="28">
        <f t="shared" si="21"/>
        <v>20.02716064453125</v>
      </c>
      <c r="N308" s="28" t="str">
        <f t="shared" si="24"/>
        <v>21-30 GB</v>
      </c>
      <c r="O308" s="25"/>
      <c r="P308" s="25"/>
      <c r="Q308" s="25"/>
      <c r="R308" s="25"/>
      <c r="S308" s="25"/>
    </row>
    <row r="309" spans="2:19" x14ac:dyDescent="0.3">
      <c r="B309" s="25" t="s">
        <v>854</v>
      </c>
      <c r="C309" s="26">
        <v>35888</v>
      </c>
      <c r="D309" s="25" t="s">
        <v>21</v>
      </c>
      <c r="E309" s="25">
        <f>INDEX('Tariff fee'!$C$5:$C$9,MATCH('Step 1. Personal_data'!D309,'Tariff fee'!$B$5:$B$9,0))</f>
        <v>45</v>
      </c>
      <c r="F309" s="26">
        <v>43121</v>
      </c>
      <c r="G309" s="27">
        <f>IF(F309&gt;Introduction!$D$20, DATEDIF(F309, Introduction!$D$19, "D"), DATEDIF(Introduction!$D$20, Introduction!$D$19, "D"))</f>
        <v>120</v>
      </c>
      <c r="H309" s="25">
        <v>45572</v>
      </c>
      <c r="I309" s="28">
        <f t="shared" si="20"/>
        <v>189.88333333333333</v>
      </c>
      <c r="J309" s="28">
        <f t="shared" si="22"/>
        <v>44.306111111111107</v>
      </c>
      <c r="K309" s="28" t="str">
        <f t="shared" si="23"/>
        <v>35-60</v>
      </c>
      <c r="L309" s="25">
        <v>100000000</v>
      </c>
      <c r="M309" s="28">
        <f t="shared" si="21"/>
        <v>23.84185791015625</v>
      </c>
      <c r="N309" s="28" t="str">
        <f t="shared" si="24"/>
        <v>21-30 GB</v>
      </c>
      <c r="O309" s="25">
        <v>1</v>
      </c>
      <c r="P309" s="25">
        <v>1</v>
      </c>
      <c r="Q309" s="25"/>
      <c r="R309" s="25"/>
      <c r="S309" s="25"/>
    </row>
    <row r="310" spans="2:19" x14ac:dyDescent="0.3">
      <c r="B310" s="25" t="s">
        <v>855</v>
      </c>
      <c r="C310" s="26">
        <v>35888</v>
      </c>
      <c r="D310" s="25" t="s">
        <v>21</v>
      </c>
      <c r="E310" s="25">
        <f>INDEX('Tariff fee'!$C$5:$C$9,MATCH('Step 1. Personal_data'!D310,'Tariff fee'!$B$5:$B$9,0))</f>
        <v>45</v>
      </c>
      <c r="F310" s="26">
        <v>44452</v>
      </c>
      <c r="G310" s="27">
        <f>IF(F310&gt;Introduction!$D$20, DATEDIF(F310, Introduction!$D$19, "D"), DATEDIF(Introduction!$D$20, Introduction!$D$19, "D"))</f>
        <v>120</v>
      </c>
      <c r="H310" s="25">
        <v>84940</v>
      </c>
      <c r="I310" s="28">
        <f t="shared" si="20"/>
        <v>353.91666666666669</v>
      </c>
      <c r="J310" s="28">
        <f t="shared" si="22"/>
        <v>82.580555555555563</v>
      </c>
      <c r="K310" s="28" t="str">
        <f t="shared" si="23"/>
        <v>61-90</v>
      </c>
      <c r="L310" s="25">
        <v>72000000</v>
      </c>
      <c r="M310" s="28">
        <f t="shared" si="21"/>
        <v>17.1661376953125</v>
      </c>
      <c r="N310" s="28" t="str">
        <f t="shared" si="24"/>
        <v>10-20 GB</v>
      </c>
      <c r="O310" s="25"/>
      <c r="P310" s="25"/>
      <c r="Q310" s="25">
        <v>1</v>
      </c>
      <c r="R310" s="25"/>
      <c r="S310" s="25"/>
    </row>
    <row r="311" spans="2:19" x14ac:dyDescent="0.3">
      <c r="B311" s="25" t="s">
        <v>852</v>
      </c>
      <c r="C311" s="26">
        <v>35890</v>
      </c>
      <c r="D311" s="25" t="s">
        <v>21</v>
      </c>
      <c r="E311" s="25">
        <f>INDEX('Tariff fee'!$C$5:$C$9,MATCH('Step 1. Personal_data'!D311,'Tariff fee'!$B$5:$B$9,0))</f>
        <v>45</v>
      </c>
      <c r="F311" s="26">
        <v>43403</v>
      </c>
      <c r="G311" s="27">
        <f>IF(F311&gt;Introduction!$D$20, DATEDIF(F311, Introduction!$D$19, "D"), DATEDIF(Introduction!$D$20, Introduction!$D$19, "D"))</f>
        <v>120</v>
      </c>
      <c r="H311" s="25">
        <v>17732</v>
      </c>
      <c r="I311" s="28">
        <f t="shared" si="20"/>
        <v>73.88333333333334</v>
      </c>
      <c r="J311" s="28">
        <f t="shared" si="22"/>
        <v>17.239444444444448</v>
      </c>
      <c r="K311" s="28" t="str">
        <f t="shared" si="23"/>
        <v>&lt;35</v>
      </c>
      <c r="L311" s="25">
        <v>120000000</v>
      </c>
      <c r="M311" s="28">
        <f t="shared" si="21"/>
        <v>28.6102294921875</v>
      </c>
      <c r="N311" s="28" t="str">
        <f t="shared" si="24"/>
        <v>21-30 GB</v>
      </c>
      <c r="O311" s="25"/>
      <c r="P311" s="25"/>
      <c r="Q311" s="25"/>
      <c r="R311" s="25"/>
      <c r="S311" s="25"/>
    </row>
    <row r="312" spans="2:19" x14ac:dyDescent="0.3">
      <c r="B312" s="25" t="s">
        <v>853</v>
      </c>
      <c r="C312" s="26">
        <v>35890</v>
      </c>
      <c r="D312" s="25" t="s">
        <v>21</v>
      </c>
      <c r="E312" s="25">
        <f>INDEX('Tariff fee'!$C$5:$C$9,MATCH('Step 1. Personal_data'!D312,'Tariff fee'!$B$5:$B$9,0))</f>
        <v>45</v>
      </c>
      <c r="F312" s="26">
        <v>42936</v>
      </c>
      <c r="G312" s="27">
        <f>IF(F312&gt;Introduction!$D$20, DATEDIF(F312, Introduction!$D$19, "D"), DATEDIF(Introduction!$D$20, Introduction!$D$19, "D"))</f>
        <v>120</v>
      </c>
      <c r="H312" s="25">
        <v>52684</v>
      </c>
      <c r="I312" s="28">
        <f t="shared" si="20"/>
        <v>219.51666666666668</v>
      </c>
      <c r="J312" s="28">
        <f t="shared" si="22"/>
        <v>51.220555555555563</v>
      </c>
      <c r="K312" s="28" t="str">
        <f t="shared" si="23"/>
        <v>35-60</v>
      </c>
      <c r="L312" s="25">
        <v>96000000</v>
      </c>
      <c r="M312" s="28">
        <f t="shared" si="21"/>
        <v>22.88818359375</v>
      </c>
      <c r="N312" s="28" t="str">
        <f t="shared" si="24"/>
        <v>21-30 GB</v>
      </c>
      <c r="O312" s="25"/>
      <c r="P312" s="25"/>
      <c r="Q312" s="25"/>
      <c r="R312" s="25"/>
      <c r="S312" s="25"/>
    </row>
    <row r="313" spans="2:19" x14ac:dyDescent="0.3">
      <c r="B313" s="25" t="s">
        <v>851</v>
      </c>
      <c r="C313" s="26">
        <v>35892</v>
      </c>
      <c r="D313" s="25" t="s">
        <v>11</v>
      </c>
      <c r="E313" s="25">
        <f>INDEX('Tariff fee'!$C$5:$C$9,MATCH('Step 1. Personal_data'!D313,'Tariff fee'!$B$5:$B$9,0))</f>
        <v>35</v>
      </c>
      <c r="F313" s="26">
        <v>43801</v>
      </c>
      <c r="G313" s="27">
        <f>IF(F313&gt;Introduction!$D$20, DATEDIF(F313, Introduction!$D$19, "D"), DATEDIF(Introduction!$D$20, Introduction!$D$19, "D"))</f>
        <v>120</v>
      </c>
      <c r="H313" s="25">
        <v>18004</v>
      </c>
      <c r="I313" s="28">
        <f t="shared" si="20"/>
        <v>75.016666666666666</v>
      </c>
      <c r="J313" s="28">
        <f t="shared" si="22"/>
        <v>17.503888888888888</v>
      </c>
      <c r="K313" s="28" t="str">
        <f t="shared" si="23"/>
        <v>&lt;35</v>
      </c>
      <c r="L313" s="25">
        <v>140000000</v>
      </c>
      <c r="M313" s="28">
        <f t="shared" si="21"/>
        <v>33.37860107421875</v>
      </c>
      <c r="N313" s="28" t="str">
        <f t="shared" si="24"/>
        <v>31-40 GB</v>
      </c>
      <c r="O313" s="25"/>
      <c r="P313" s="25">
        <v>1</v>
      </c>
      <c r="Q313" s="25"/>
      <c r="R313" s="25"/>
      <c r="S313" s="25"/>
    </row>
    <row r="314" spans="2:19" x14ac:dyDescent="0.3">
      <c r="B314" s="25" t="s">
        <v>850</v>
      </c>
      <c r="C314" s="26">
        <v>35893</v>
      </c>
      <c r="D314" s="25" t="s">
        <v>13</v>
      </c>
      <c r="E314" s="25">
        <f>INDEX('Tariff fee'!$C$5:$C$9,MATCH('Step 1. Personal_data'!D314,'Tariff fee'!$B$5:$B$9,0))</f>
        <v>55</v>
      </c>
      <c r="F314" s="26">
        <v>44043</v>
      </c>
      <c r="G314" s="27">
        <f>IF(F314&gt;Introduction!$D$20, DATEDIF(F314, Introduction!$D$19, "D"), DATEDIF(Introduction!$D$20, Introduction!$D$19, "D"))</f>
        <v>120</v>
      </c>
      <c r="H314" s="25">
        <v>24876</v>
      </c>
      <c r="I314" s="28">
        <f t="shared" si="20"/>
        <v>103.65</v>
      </c>
      <c r="J314" s="28">
        <f t="shared" si="22"/>
        <v>24.185000000000002</v>
      </c>
      <c r="K314" s="28" t="str">
        <f t="shared" si="23"/>
        <v>&lt;35</v>
      </c>
      <c r="L314" s="25">
        <v>52000000</v>
      </c>
      <c r="M314" s="28">
        <f t="shared" si="21"/>
        <v>12.39776611328125</v>
      </c>
      <c r="N314" s="28" t="str">
        <f t="shared" si="24"/>
        <v>10-20 GB</v>
      </c>
      <c r="O314" s="25"/>
      <c r="P314" s="25"/>
      <c r="Q314" s="25"/>
      <c r="R314" s="25"/>
      <c r="S314" s="25"/>
    </row>
    <row r="315" spans="2:19" x14ac:dyDescent="0.3">
      <c r="B315" s="25" t="s">
        <v>849</v>
      </c>
      <c r="C315" s="26">
        <v>35894</v>
      </c>
      <c r="D315" s="25" t="s">
        <v>11</v>
      </c>
      <c r="E315" s="25">
        <f>INDEX('Tariff fee'!$C$5:$C$9,MATCH('Step 1. Personal_data'!D315,'Tariff fee'!$B$5:$B$9,0))</f>
        <v>35</v>
      </c>
      <c r="F315" s="26">
        <v>44487</v>
      </c>
      <c r="G315" s="27">
        <f>IF(F315&gt;Introduction!$D$20, DATEDIF(F315, Introduction!$D$19, "D"), DATEDIF(Introduction!$D$20, Introduction!$D$19, "D"))</f>
        <v>120</v>
      </c>
      <c r="H315" s="25">
        <v>17680</v>
      </c>
      <c r="I315" s="28">
        <f t="shared" si="20"/>
        <v>73.666666666666671</v>
      </c>
      <c r="J315" s="28">
        <f t="shared" si="22"/>
        <v>17.18888888888889</v>
      </c>
      <c r="K315" s="28" t="str">
        <f t="shared" si="23"/>
        <v>&lt;35</v>
      </c>
      <c r="L315" s="25">
        <v>160000000</v>
      </c>
      <c r="M315" s="28">
        <f t="shared" si="21"/>
        <v>38.14697265625</v>
      </c>
      <c r="N315" s="28" t="str">
        <f t="shared" si="24"/>
        <v>31-40 GB</v>
      </c>
      <c r="O315" s="25"/>
      <c r="P315" s="25">
        <v>1</v>
      </c>
      <c r="Q315" s="25"/>
      <c r="R315" s="25"/>
      <c r="S315" s="25"/>
    </row>
    <row r="316" spans="2:19" x14ac:dyDescent="0.3">
      <c r="B316" s="25" t="s">
        <v>847</v>
      </c>
      <c r="C316" s="26">
        <v>35896</v>
      </c>
      <c r="D316" s="25" t="s">
        <v>21</v>
      </c>
      <c r="E316" s="25">
        <f>INDEX('Tariff fee'!$C$5:$C$9,MATCH('Step 1. Personal_data'!D316,'Tariff fee'!$B$5:$B$9,0))</f>
        <v>45</v>
      </c>
      <c r="F316" s="26">
        <v>43293</v>
      </c>
      <c r="G316" s="27">
        <f>IF(F316&gt;Introduction!$D$20, DATEDIF(F316, Introduction!$D$19, "D"), DATEDIF(Introduction!$D$20, Introduction!$D$19, "D"))</f>
        <v>120</v>
      </c>
      <c r="H316" s="25">
        <v>92788</v>
      </c>
      <c r="I316" s="28">
        <f t="shared" si="20"/>
        <v>386.61666666666667</v>
      </c>
      <c r="J316" s="28">
        <f t="shared" si="22"/>
        <v>90.210555555555558</v>
      </c>
      <c r="K316" s="28" t="str">
        <f t="shared" si="23"/>
        <v>91-120</v>
      </c>
      <c r="L316" s="25">
        <v>112000000</v>
      </c>
      <c r="M316" s="28">
        <f t="shared" si="21"/>
        <v>26.702880859375</v>
      </c>
      <c r="N316" s="28" t="str">
        <f t="shared" si="24"/>
        <v>21-30 GB</v>
      </c>
      <c r="O316" s="25"/>
      <c r="P316" s="25"/>
      <c r="Q316" s="25">
        <v>1</v>
      </c>
      <c r="R316" s="25"/>
      <c r="S316" s="25"/>
    </row>
    <row r="317" spans="2:19" x14ac:dyDescent="0.3">
      <c r="B317" s="25" t="s">
        <v>848</v>
      </c>
      <c r="C317" s="26">
        <v>35896</v>
      </c>
      <c r="D317" s="25" t="s">
        <v>11</v>
      </c>
      <c r="E317" s="25">
        <f>INDEX('Tariff fee'!$C$5:$C$9,MATCH('Step 1. Personal_data'!D317,'Tariff fee'!$B$5:$B$9,0))</f>
        <v>35</v>
      </c>
      <c r="F317" s="26">
        <v>43966</v>
      </c>
      <c r="G317" s="27">
        <f>IF(F317&gt;Introduction!$D$20, DATEDIF(F317, Introduction!$D$19, "D"), DATEDIF(Introduction!$D$20, Introduction!$D$19, "D"))</f>
        <v>120</v>
      </c>
      <c r="H317" s="25">
        <v>32952</v>
      </c>
      <c r="I317" s="28">
        <f t="shared" si="20"/>
        <v>137.30000000000001</v>
      </c>
      <c r="J317" s="28">
        <f t="shared" si="22"/>
        <v>32.036666666666669</v>
      </c>
      <c r="K317" s="28" t="str">
        <f t="shared" si="23"/>
        <v>&lt;35</v>
      </c>
      <c r="L317" s="25">
        <v>60000000</v>
      </c>
      <c r="M317" s="28">
        <f t="shared" si="21"/>
        <v>14.30511474609375</v>
      </c>
      <c r="N317" s="28" t="str">
        <f t="shared" si="24"/>
        <v>10-20 GB</v>
      </c>
      <c r="O317" s="25"/>
      <c r="P317" s="25"/>
      <c r="Q317" s="25"/>
      <c r="R317" s="25"/>
      <c r="S317" s="25"/>
    </row>
    <row r="318" spans="2:19" x14ac:dyDescent="0.3">
      <c r="B318" s="25" t="s">
        <v>846</v>
      </c>
      <c r="C318" s="26">
        <v>35897</v>
      </c>
      <c r="D318" s="25" t="s">
        <v>21</v>
      </c>
      <c r="E318" s="25">
        <f>INDEX('Tariff fee'!$C$5:$C$9,MATCH('Step 1. Personal_data'!D318,'Tariff fee'!$B$5:$B$9,0))</f>
        <v>45</v>
      </c>
      <c r="F318" s="26">
        <v>43419</v>
      </c>
      <c r="G318" s="27">
        <f>IF(F318&gt;Introduction!$D$20, DATEDIF(F318, Introduction!$D$19, "D"), DATEDIF(Introduction!$D$20, Introduction!$D$19, "D"))</f>
        <v>120</v>
      </c>
      <c r="H318" s="25">
        <v>47036</v>
      </c>
      <c r="I318" s="28">
        <f t="shared" si="20"/>
        <v>195.98333333333332</v>
      </c>
      <c r="J318" s="28">
        <f t="shared" si="22"/>
        <v>45.729444444444439</v>
      </c>
      <c r="K318" s="28" t="str">
        <f t="shared" si="23"/>
        <v>35-60</v>
      </c>
      <c r="L318" s="25">
        <v>108000000</v>
      </c>
      <c r="M318" s="28">
        <f t="shared" si="21"/>
        <v>25.74920654296875</v>
      </c>
      <c r="N318" s="28" t="str">
        <f t="shared" si="24"/>
        <v>21-30 GB</v>
      </c>
      <c r="O318" s="25"/>
      <c r="P318" s="25">
        <v>1</v>
      </c>
      <c r="Q318" s="25"/>
      <c r="R318" s="25"/>
      <c r="S318" s="25"/>
    </row>
    <row r="319" spans="2:19" x14ac:dyDescent="0.3">
      <c r="B319" s="25" t="s">
        <v>845</v>
      </c>
      <c r="C319" s="26">
        <v>35899</v>
      </c>
      <c r="D319" s="25" t="s">
        <v>11</v>
      </c>
      <c r="E319" s="25">
        <f>INDEX('Tariff fee'!$C$5:$C$9,MATCH('Step 1. Personal_data'!D319,'Tariff fee'!$B$5:$B$9,0))</f>
        <v>35</v>
      </c>
      <c r="F319" s="26">
        <v>43229</v>
      </c>
      <c r="G319" s="27">
        <f>IF(F319&gt;Introduction!$D$20, DATEDIF(F319, Introduction!$D$19, "D"), DATEDIF(Introduction!$D$20, Introduction!$D$19, "D"))</f>
        <v>120</v>
      </c>
      <c r="H319" s="25">
        <v>31704</v>
      </c>
      <c r="I319" s="28">
        <f t="shared" si="20"/>
        <v>132.1</v>
      </c>
      <c r="J319" s="28">
        <f t="shared" si="22"/>
        <v>30.823333333333334</v>
      </c>
      <c r="K319" s="28" t="str">
        <f t="shared" si="23"/>
        <v>&lt;35</v>
      </c>
      <c r="L319" s="25">
        <v>148000000</v>
      </c>
      <c r="M319" s="28">
        <f t="shared" si="21"/>
        <v>35.28594970703125</v>
      </c>
      <c r="N319" s="28" t="str">
        <f t="shared" si="24"/>
        <v>31-40 GB</v>
      </c>
      <c r="O319" s="25"/>
      <c r="P319" s="25"/>
      <c r="Q319" s="25"/>
      <c r="R319" s="25"/>
      <c r="S319" s="25"/>
    </row>
    <row r="320" spans="2:19" x14ac:dyDescent="0.3">
      <c r="B320" s="25" t="s">
        <v>844</v>
      </c>
      <c r="C320" s="26">
        <v>35900</v>
      </c>
      <c r="D320" s="25" t="s">
        <v>21</v>
      </c>
      <c r="E320" s="25">
        <f>INDEX('Tariff fee'!$C$5:$C$9,MATCH('Step 1. Personal_data'!D320,'Tariff fee'!$B$5:$B$9,0))</f>
        <v>45</v>
      </c>
      <c r="F320" s="26">
        <v>43209</v>
      </c>
      <c r="G320" s="27">
        <f>IF(F320&gt;Introduction!$D$20, DATEDIF(F320, Introduction!$D$19, "D"), DATEDIF(Introduction!$D$20, Introduction!$D$19, "D"))</f>
        <v>120</v>
      </c>
      <c r="H320" s="25">
        <v>76644</v>
      </c>
      <c r="I320" s="28">
        <f t="shared" si="20"/>
        <v>319.35000000000002</v>
      </c>
      <c r="J320" s="28">
        <f t="shared" si="22"/>
        <v>74.515000000000015</v>
      </c>
      <c r="K320" s="28" t="str">
        <f t="shared" si="23"/>
        <v>61-90</v>
      </c>
      <c r="L320" s="25">
        <v>88000000</v>
      </c>
      <c r="M320" s="28">
        <f t="shared" si="21"/>
        <v>20.9808349609375</v>
      </c>
      <c r="N320" s="28" t="str">
        <f t="shared" si="24"/>
        <v>21-30 GB</v>
      </c>
      <c r="O320" s="25"/>
      <c r="P320" s="25"/>
      <c r="Q320" s="25"/>
      <c r="R320" s="25"/>
      <c r="S320" s="25"/>
    </row>
    <row r="321" spans="2:19" x14ac:dyDescent="0.3">
      <c r="B321" s="25" t="s">
        <v>842</v>
      </c>
      <c r="C321" s="26">
        <v>35903</v>
      </c>
      <c r="D321" s="25" t="s">
        <v>12</v>
      </c>
      <c r="E321" s="25">
        <f>INDEX('Tariff fee'!$C$5:$C$9,MATCH('Step 1. Personal_data'!D321,'Tariff fee'!$B$5:$B$9,0))</f>
        <v>70</v>
      </c>
      <c r="F321" s="26">
        <v>43466</v>
      </c>
      <c r="G321" s="27">
        <f>IF(F321&gt;Introduction!$D$20, DATEDIF(F321, Introduction!$D$19, "D"), DATEDIF(Introduction!$D$20, Introduction!$D$19, "D"))</f>
        <v>120</v>
      </c>
      <c r="H321" s="25">
        <v>125396</v>
      </c>
      <c r="I321" s="28">
        <f t="shared" si="20"/>
        <v>522.48333333333335</v>
      </c>
      <c r="J321" s="28">
        <f t="shared" si="22"/>
        <v>121.91277777777778</v>
      </c>
      <c r="K321" s="28" t="str">
        <f t="shared" si="23"/>
        <v>120+</v>
      </c>
      <c r="L321" s="25">
        <v>188000000</v>
      </c>
      <c r="M321" s="28">
        <f t="shared" si="21"/>
        <v>44.82269287109375</v>
      </c>
      <c r="N321" s="28" t="str">
        <f t="shared" si="24"/>
        <v>40+ GB</v>
      </c>
      <c r="O321" s="25"/>
      <c r="P321" s="25"/>
      <c r="Q321" s="25"/>
      <c r="R321" s="25"/>
      <c r="S321" s="25"/>
    </row>
    <row r="322" spans="2:19" x14ac:dyDescent="0.3">
      <c r="B322" s="25" t="s">
        <v>843</v>
      </c>
      <c r="C322" s="26">
        <v>35903</v>
      </c>
      <c r="D322" s="25" t="s">
        <v>11</v>
      </c>
      <c r="E322" s="25">
        <f>INDEX('Tariff fee'!$C$5:$C$9,MATCH('Step 1. Personal_data'!D322,'Tariff fee'!$B$5:$B$9,0))</f>
        <v>35</v>
      </c>
      <c r="F322" s="26">
        <v>43390</v>
      </c>
      <c r="G322" s="27">
        <f>IF(F322&gt;Introduction!$D$20, DATEDIF(F322, Introduction!$D$19, "D"), DATEDIF(Introduction!$D$20, Introduction!$D$19, "D"))</f>
        <v>120</v>
      </c>
      <c r="H322" s="25">
        <v>21652</v>
      </c>
      <c r="I322" s="28">
        <f t="shared" si="20"/>
        <v>90.216666666666669</v>
      </c>
      <c r="J322" s="28">
        <f t="shared" si="22"/>
        <v>21.050555555555558</v>
      </c>
      <c r="K322" s="28" t="str">
        <f t="shared" si="23"/>
        <v>&lt;35</v>
      </c>
      <c r="L322" s="25">
        <v>28000000</v>
      </c>
      <c r="M322" s="28">
        <f t="shared" si="21"/>
        <v>6.67572021484375</v>
      </c>
      <c r="N322" s="28" t="str">
        <f t="shared" si="24"/>
        <v>&lt;10 GB</v>
      </c>
      <c r="O322" s="25"/>
      <c r="P322" s="25"/>
      <c r="Q322" s="25"/>
      <c r="R322" s="25"/>
      <c r="S322" s="25"/>
    </row>
    <row r="323" spans="2:19" x14ac:dyDescent="0.3">
      <c r="B323" s="25" t="s">
        <v>841</v>
      </c>
      <c r="C323" s="26">
        <v>35905</v>
      </c>
      <c r="D323" s="25" t="s">
        <v>21</v>
      </c>
      <c r="E323" s="25">
        <f>INDEX('Tariff fee'!$C$5:$C$9,MATCH('Step 1. Personal_data'!D323,'Tariff fee'!$B$5:$B$9,0))</f>
        <v>45</v>
      </c>
      <c r="F323" s="26">
        <v>43592</v>
      </c>
      <c r="G323" s="27">
        <f>IF(F323&gt;Introduction!$D$20, DATEDIF(F323, Introduction!$D$19, "D"), DATEDIF(Introduction!$D$20, Introduction!$D$19, "D"))</f>
        <v>120</v>
      </c>
      <c r="H323" s="25">
        <v>36464</v>
      </c>
      <c r="I323" s="28">
        <f t="shared" si="20"/>
        <v>151.93333333333334</v>
      </c>
      <c r="J323" s="28">
        <f t="shared" si="22"/>
        <v>35.451111111111111</v>
      </c>
      <c r="K323" s="28" t="str">
        <f t="shared" si="23"/>
        <v>35-60</v>
      </c>
      <c r="L323" s="25">
        <v>116000000</v>
      </c>
      <c r="M323" s="28">
        <f t="shared" si="21"/>
        <v>27.65655517578125</v>
      </c>
      <c r="N323" s="28" t="str">
        <f t="shared" si="24"/>
        <v>21-30 GB</v>
      </c>
      <c r="O323" s="25"/>
      <c r="P323" s="25"/>
      <c r="Q323" s="25"/>
      <c r="R323" s="25"/>
      <c r="S323" s="25"/>
    </row>
    <row r="324" spans="2:19" x14ac:dyDescent="0.3">
      <c r="B324" s="25" t="s">
        <v>840</v>
      </c>
      <c r="C324" s="26">
        <v>35910</v>
      </c>
      <c r="D324" s="25" t="s">
        <v>11</v>
      </c>
      <c r="E324" s="25">
        <f>INDEX('Tariff fee'!$C$5:$C$9,MATCH('Step 1. Personal_data'!D324,'Tariff fee'!$B$5:$B$9,0))</f>
        <v>35</v>
      </c>
      <c r="F324" s="26">
        <v>43382</v>
      </c>
      <c r="G324" s="27">
        <f>IF(F324&gt;Introduction!$D$20, DATEDIF(F324, Introduction!$D$19, "D"), DATEDIF(Introduction!$D$20, Introduction!$D$19, "D"))</f>
        <v>120</v>
      </c>
      <c r="H324" s="25">
        <v>22480</v>
      </c>
      <c r="I324" s="28">
        <f t="shared" si="20"/>
        <v>93.666666666666671</v>
      </c>
      <c r="J324" s="28">
        <f t="shared" si="22"/>
        <v>21.855555555555554</v>
      </c>
      <c r="K324" s="28" t="str">
        <f t="shared" si="23"/>
        <v>&lt;35</v>
      </c>
      <c r="L324" s="25">
        <v>144000000</v>
      </c>
      <c r="M324" s="28">
        <f t="shared" si="21"/>
        <v>34.332275390625</v>
      </c>
      <c r="N324" s="28" t="str">
        <f t="shared" si="24"/>
        <v>31-40 GB</v>
      </c>
      <c r="O324" s="25">
        <v>1</v>
      </c>
      <c r="P324" s="25">
        <v>1</v>
      </c>
      <c r="Q324" s="25"/>
      <c r="R324" s="25"/>
      <c r="S324" s="25">
        <v>1</v>
      </c>
    </row>
    <row r="325" spans="2:19" x14ac:dyDescent="0.3">
      <c r="B325" s="25" t="s">
        <v>839</v>
      </c>
      <c r="C325" s="26">
        <v>35911</v>
      </c>
      <c r="D325" s="25" t="s">
        <v>21</v>
      </c>
      <c r="E325" s="25">
        <f>INDEX('Tariff fee'!$C$5:$C$9,MATCH('Step 1. Personal_data'!D325,'Tariff fee'!$B$5:$B$9,0))</f>
        <v>45</v>
      </c>
      <c r="F325" s="26">
        <v>44017</v>
      </c>
      <c r="G325" s="27">
        <f>IF(F325&gt;Introduction!$D$20, DATEDIF(F325, Introduction!$D$19, "D"), DATEDIF(Introduction!$D$20, Introduction!$D$19, "D"))</f>
        <v>120</v>
      </c>
      <c r="H325" s="25">
        <v>88440</v>
      </c>
      <c r="I325" s="28">
        <f t="shared" si="20"/>
        <v>368.5</v>
      </c>
      <c r="J325" s="28">
        <f t="shared" si="22"/>
        <v>85.983333333333334</v>
      </c>
      <c r="K325" s="28" t="str">
        <f t="shared" si="23"/>
        <v>61-90</v>
      </c>
      <c r="L325" s="25">
        <v>32000000</v>
      </c>
      <c r="M325" s="28">
        <f t="shared" si="21"/>
        <v>7.6293945312500009</v>
      </c>
      <c r="N325" s="28" t="str">
        <f t="shared" si="24"/>
        <v>&lt;10 GB</v>
      </c>
      <c r="O325" s="25"/>
      <c r="P325" s="25"/>
      <c r="Q325" s="25"/>
      <c r="R325" s="25"/>
      <c r="S325" s="25"/>
    </row>
    <row r="326" spans="2:19" x14ac:dyDescent="0.3">
      <c r="B326" s="25" t="s">
        <v>838</v>
      </c>
      <c r="C326" s="26">
        <v>35912</v>
      </c>
      <c r="D326" s="25" t="s">
        <v>21</v>
      </c>
      <c r="E326" s="25">
        <f>INDEX('Tariff fee'!$C$5:$C$9,MATCH('Step 1. Personal_data'!D326,'Tariff fee'!$B$5:$B$9,0))</f>
        <v>45</v>
      </c>
      <c r="F326" s="26">
        <v>42914</v>
      </c>
      <c r="G326" s="27">
        <f>IF(F326&gt;Introduction!$D$20, DATEDIF(F326, Introduction!$D$19, "D"), DATEDIF(Introduction!$D$20, Introduction!$D$19, "D"))</f>
        <v>120</v>
      </c>
      <c r="H326" s="25">
        <v>42644</v>
      </c>
      <c r="I326" s="28">
        <f t="shared" si="20"/>
        <v>177.68333333333334</v>
      </c>
      <c r="J326" s="28">
        <f t="shared" si="22"/>
        <v>41.459444444444443</v>
      </c>
      <c r="K326" s="28" t="str">
        <f t="shared" si="23"/>
        <v>35-60</v>
      </c>
      <c r="L326" s="25">
        <v>108000000</v>
      </c>
      <c r="M326" s="28">
        <f t="shared" si="21"/>
        <v>25.74920654296875</v>
      </c>
      <c r="N326" s="28" t="str">
        <f t="shared" si="24"/>
        <v>21-30 GB</v>
      </c>
      <c r="O326" s="25"/>
      <c r="P326" s="25"/>
      <c r="Q326" s="25"/>
      <c r="R326" s="25"/>
      <c r="S326" s="25"/>
    </row>
    <row r="327" spans="2:19" x14ac:dyDescent="0.3">
      <c r="B327" s="25" t="s">
        <v>837</v>
      </c>
      <c r="C327" s="26">
        <v>35915</v>
      </c>
      <c r="D327" s="25" t="s">
        <v>13</v>
      </c>
      <c r="E327" s="25">
        <f>INDEX('Tariff fee'!$C$5:$C$9,MATCH('Step 1. Personal_data'!D327,'Tariff fee'!$B$5:$B$9,0))</f>
        <v>55</v>
      </c>
      <c r="F327" s="26">
        <v>44070</v>
      </c>
      <c r="G327" s="27">
        <f>IF(F327&gt;Introduction!$D$20, DATEDIF(F327, Introduction!$D$19, "D"), DATEDIF(Introduction!$D$20, Introduction!$D$19, "D"))</f>
        <v>120</v>
      </c>
      <c r="H327" s="25">
        <v>74256</v>
      </c>
      <c r="I327" s="28">
        <f t="shared" si="20"/>
        <v>309.39999999999998</v>
      </c>
      <c r="J327" s="28">
        <f t="shared" si="22"/>
        <v>72.193333333333328</v>
      </c>
      <c r="K327" s="28" t="str">
        <f t="shared" si="23"/>
        <v>61-90</v>
      </c>
      <c r="L327" s="25">
        <v>40000000</v>
      </c>
      <c r="M327" s="28">
        <f t="shared" si="21"/>
        <v>9.5367431640625</v>
      </c>
      <c r="N327" s="28" t="str">
        <f t="shared" si="24"/>
        <v>&lt;10 GB</v>
      </c>
      <c r="O327" s="25"/>
      <c r="P327" s="25"/>
      <c r="Q327" s="25"/>
      <c r="R327" s="25"/>
      <c r="S327" s="25"/>
    </row>
    <row r="328" spans="2:19" x14ac:dyDescent="0.3">
      <c r="B328" s="25" t="s">
        <v>836</v>
      </c>
      <c r="C328" s="26">
        <v>35917</v>
      </c>
      <c r="D328" s="25" t="s">
        <v>12</v>
      </c>
      <c r="E328" s="25">
        <f>INDEX('Tariff fee'!$C$5:$C$9,MATCH('Step 1. Personal_data'!D328,'Tariff fee'!$B$5:$B$9,0))</f>
        <v>70</v>
      </c>
      <c r="F328" s="26">
        <v>44500</v>
      </c>
      <c r="G328" s="27">
        <f>IF(F328&gt;Introduction!$D$20, DATEDIF(F328, Introduction!$D$19, "D"), DATEDIF(Introduction!$D$20, Introduction!$D$19, "D"))</f>
        <v>120</v>
      </c>
      <c r="H328" s="25">
        <v>87712</v>
      </c>
      <c r="I328" s="28">
        <f t="shared" si="20"/>
        <v>365.46666666666664</v>
      </c>
      <c r="J328" s="28">
        <f t="shared" si="22"/>
        <v>85.275555555555542</v>
      </c>
      <c r="K328" s="28" t="str">
        <f t="shared" si="23"/>
        <v>61-90</v>
      </c>
      <c r="L328" s="25">
        <v>168000000</v>
      </c>
      <c r="M328" s="28">
        <f t="shared" si="21"/>
        <v>40.0543212890625</v>
      </c>
      <c r="N328" s="28" t="str">
        <f t="shared" si="24"/>
        <v>40+ GB</v>
      </c>
      <c r="O328" s="25"/>
      <c r="P328" s="25"/>
      <c r="Q328" s="25"/>
      <c r="R328" s="25"/>
      <c r="S328" s="25"/>
    </row>
    <row r="329" spans="2:19" x14ac:dyDescent="0.3">
      <c r="B329" s="25" t="s">
        <v>835</v>
      </c>
      <c r="C329" s="26">
        <v>35918</v>
      </c>
      <c r="D329" s="25" t="s">
        <v>11</v>
      </c>
      <c r="E329" s="25">
        <f>INDEX('Tariff fee'!$C$5:$C$9,MATCH('Step 1. Personal_data'!D329,'Tariff fee'!$B$5:$B$9,0))</f>
        <v>35</v>
      </c>
      <c r="F329" s="26">
        <v>43674</v>
      </c>
      <c r="G329" s="27">
        <f>IF(F329&gt;Introduction!$D$20, DATEDIF(F329, Introduction!$D$19, "D"), DATEDIF(Introduction!$D$20, Introduction!$D$19, "D"))</f>
        <v>120</v>
      </c>
      <c r="H329" s="25">
        <v>5028</v>
      </c>
      <c r="I329" s="28">
        <f t="shared" si="20"/>
        <v>20.95</v>
      </c>
      <c r="J329" s="28">
        <f t="shared" si="22"/>
        <v>4.8883333333333336</v>
      </c>
      <c r="K329" s="28" t="str">
        <f t="shared" si="23"/>
        <v>&lt;35</v>
      </c>
      <c r="L329" s="25">
        <v>144000000</v>
      </c>
      <c r="M329" s="28">
        <f t="shared" si="21"/>
        <v>34.332275390625</v>
      </c>
      <c r="N329" s="28" t="str">
        <f t="shared" si="24"/>
        <v>31-40 GB</v>
      </c>
      <c r="O329" s="25"/>
      <c r="P329" s="25"/>
      <c r="Q329" s="25"/>
      <c r="R329" s="25"/>
      <c r="S329" s="25"/>
    </row>
    <row r="330" spans="2:19" x14ac:dyDescent="0.3">
      <c r="B330" s="25" t="s">
        <v>834</v>
      </c>
      <c r="C330" s="26">
        <v>35924</v>
      </c>
      <c r="D330" s="25" t="s">
        <v>21</v>
      </c>
      <c r="E330" s="25">
        <f>INDEX('Tariff fee'!$C$5:$C$9,MATCH('Step 1. Personal_data'!D330,'Tariff fee'!$B$5:$B$9,0))</f>
        <v>45</v>
      </c>
      <c r="F330" s="26">
        <v>42752</v>
      </c>
      <c r="G330" s="27">
        <f>IF(F330&gt;Introduction!$D$20, DATEDIF(F330, Introduction!$D$19, "D"), DATEDIF(Introduction!$D$20, Introduction!$D$19, "D"))</f>
        <v>120</v>
      </c>
      <c r="H330" s="25">
        <v>77064</v>
      </c>
      <c r="I330" s="28">
        <f t="shared" ref="I330:I393" si="25">H330/60/G330*30</f>
        <v>321.10000000000002</v>
      </c>
      <c r="J330" s="28">
        <f t="shared" si="22"/>
        <v>74.923333333333346</v>
      </c>
      <c r="K330" s="28" t="str">
        <f t="shared" si="23"/>
        <v>61-90</v>
      </c>
      <c r="L330" s="25">
        <v>112000000</v>
      </c>
      <c r="M330" s="28">
        <f t="shared" ref="M330:M393" si="26">L330/1024^2/G330*30</f>
        <v>26.702880859375</v>
      </c>
      <c r="N330" s="28" t="str">
        <f t="shared" si="24"/>
        <v>21-30 GB</v>
      </c>
      <c r="O330" s="25"/>
      <c r="P330" s="25"/>
      <c r="Q330" s="25"/>
      <c r="R330" s="25"/>
      <c r="S330" s="25"/>
    </row>
    <row r="331" spans="2:19" x14ac:dyDescent="0.3">
      <c r="B331" s="25" t="s">
        <v>833</v>
      </c>
      <c r="C331" s="26">
        <v>35927</v>
      </c>
      <c r="D331" s="25" t="s">
        <v>11</v>
      </c>
      <c r="E331" s="25">
        <f>INDEX('Tariff fee'!$C$5:$C$9,MATCH('Step 1. Personal_data'!D331,'Tariff fee'!$B$5:$B$9,0))</f>
        <v>35</v>
      </c>
      <c r="F331" s="26">
        <v>44614</v>
      </c>
      <c r="G331" s="27">
        <f>IF(F331&gt;Introduction!$D$20, DATEDIF(F331, Introduction!$D$19, "D"), DATEDIF(Introduction!$D$20, Introduction!$D$19, "D"))</f>
        <v>68</v>
      </c>
      <c r="H331" s="25">
        <v>9811</v>
      </c>
      <c r="I331" s="28">
        <f t="shared" si="25"/>
        <v>72.139705882352942</v>
      </c>
      <c r="J331" s="28">
        <f t="shared" ref="J331:J394" si="27">I331/30*7</f>
        <v>16.832598039215686</v>
      </c>
      <c r="K331" s="28" t="str">
        <f t="shared" ref="K331:K394" si="28">IF(J331&lt;35, "&lt;35", IF(J331&lt;60, "35-60", IF(J331&lt;90, "61-90", IF(J331&lt;120, "91-120", "120+"))))</f>
        <v>&lt;35</v>
      </c>
      <c r="L331" s="25">
        <v>83866667</v>
      </c>
      <c r="M331" s="28">
        <f t="shared" si="26"/>
        <v>35.285949847277479</v>
      </c>
      <c r="N331" s="28" t="str">
        <f t="shared" ref="N331:N394" si="29">IF(M331&lt;10, "&lt;10 GB", IF(M331&lt;20, "10-20 GB", IF(M331&lt;30, "21-30 GB", IF(M331&lt;40, "31-40 GB", "40+ GB"))))</f>
        <v>31-40 GB</v>
      </c>
      <c r="O331" s="25">
        <v>1</v>
      </c>
      <c r="P331" s="25"/>
      <c r="Q331" s="25"/>
      <c r="R331" s="25"/>
      <c r="S331" s="25"/>
    </row>
    <row r="332" spans="2:19" x14ac:dyDescent="0.3">
      <c r="B332" s="25" t="s">
        <v>832</v>
      </c>
      <c r="C332" s="26">
        <v>35931</v>
      </c>
      <c r="D332" s="25" t="s">
        <v>21</v>
      </c>
      <c r="E332" s="25">
        <f>INDEX('Tariff fee'!$C$5:$C$9,MATCH('Step 1. Personal_data'!D332,'Tariff fee'!$B$5:$B$9,0))</f>
        <v>45</v>
      </c>
      <c r="F332" s="26">
        <v>44379</v>
      </c>
      <c r="G332" s="27">
        <f>IF(F332&gt;Introduction!$D$20, DATEDIF(F332, Introduction!$D$19, "D"), DATEDIF(Introduction!$D$20, Introduction!$D$19, "D"))</f>
        <v>120</v>
      </c>
      <c r="H332" s="25">
        <v>50676</v>
      </c>
      <c r="I332" s="28">
        <f t="shared" si="25"/>
        <v>211.15</v>
      </c>
      <c r="J332" s="28">
        <f t="shared" si="27"/>
        <v>49.268333333333331</v>
      </c>
      <c r="K332" s="28" t="str">
        <f t="shared" si="28"/>
        <v>35-60</v>
      </c>
      <c r="L332" s="25">
        <v>84000000</v>
      </c>
      <c r="M332" s="28">
        <f t="shared" si="26"/>
        <v>20.02716064453125</v>
      </c>
      <c r="N332" s="28" t="str">
        <f t="shared" si="29"/>
        <v>21-30 GB</v>
      </c>
      <c r="O332" s="25"/>
      <c r="P332" s="25"/>
      <c r="Q332" s="25"/>
      <c r="R332" s="25"/>
      <c r="S332" s="25"/>
    </row>
    <row r="333" spans="2:19" x14ac:dyDescent="0.3">
      <c r="B333" s="25" t="s">
        <v>831</v>
      </c>
      <c r="C333" s="26">
        <v>35939</v>
      </c>
      <c r="D333" s="25" t="s">
        <v>21</v>
      </c>
      <c r="E333" s="25">
        <f>INDEX('Tariff fee'!$C$5:$C$9,MATCH('Step 1. Personal_data'!D333,'Tariff fee'!$B$5:$B$9,0))</f>
        <v>45</v>
      </c>
      <c r="F333" s="26">
        <v>42978</v>
      </c>
      <c r="G333" s="27">
        <f>IF(F333&gt;Introduction!$D$20, DATEDIF(F333, Introduction!$D$19, "D"), DATEDIF(Introduction!$D$20, Introduction!$D$19, "D"))</f>
        <v>120</v>
      </c>
      <c r="H333" s="25">
        <v>66140</v>
      </c>
      <c r="I333" s="28">
        <f t="shared" si="25"/>
        <v>275.58333333333331</v>
      </c>
      <c r="J333" s="28">
        <f t="shared" si="27"/>
        <v>64.302777777777777</v>
      </c>
      <c r="K333" s="28" t="str">
        <f t="shared" si="28"/>
        <v>61-90</v>
      </c>
      <c r="L333" s="25">
        <v>72000000</v>
      </c>
      <c r="M333" s="28">
        <f t="shared" si="26"/>
        <v>17.1661376953125</v>
      </c>
      <c r="N333" s="28" t="str">
        <f t="shared" si="29"/>
        <v>10-20 GB</v>
      </c>
      <c r="O333" s="25"/>
      <c r="P333" s="25"/>
      <c r="Q333" s="25"/>
      <c r="R333" s="25"/>
      <c r="S333" s="25"/>
    </row>
    <row r="334" spans="2:19" x14ac:dyDescent="0.3">
      <c r="B334" s="25" t="s">
        <v>830</v>
      </c>
      <c r="C334" s="26">
        <v>35942</v>
      </c>
      <c r="D334" s="25" t="s">
        <v>11</v>
      </c>
      <c r="E334" s="25">
        <f>INDEX('Tariff fee'!$C$5:$C$9,MATCH('Step 1. Personal_data'!D334,'Tariff fee'!$B$5:$B$9,0))</f>
        <v>35</v>
      </c>
      <c r="F334" s="26">
        <v>42835</v>
      </c>
      <c r="G334" s="27">
        <f>IF(F334&gt;Introduction!$D$20, DATEDIF(F334, Introduction!$D$19, "D"), DATEDIF(Introduction!$D$20, Introduction!$D$19, "D"))</f>
        <v>120</v>
      </c>
      <c r="H334" s="25">
        <v>20532</v>
      </c>
      <c r="I334" s="28">
        <f t="shared" si="25"/>
        <v>85.55</v>
      </c>
      <c r="J334" s="28">
        <f t="shared" si="27"/>
        <v>19.961666666666666</v>
      </c>
      <c r="K334" s="28" t="str">
        <f t="shared" si="28"/>
        <v>&lt;35</v>
      </c>
      <c r="L334" s="25">
        <v>88000000</v>
      </c>
      <c r="M334" s="28">
        <f t="shared" si="26"/>
        <v>20.9808349609375</v>
      </c>
      <c r="N334" s="28" t="str">
        <f t="shared" si="29"/>
        <v>21-30 GB</v>
      </c>
      <c r="O334" s="25"/>
      <c r="P334" s="25"/>
      <c r="Q334" s="25">
        <v>1</v>
      </c>
      <c r="R334" s="25"/>
      <c r="S334" s="25"/>
    </row>
    <row r="335" spans="2:19" x14ac:dyDescent="0.3">
      <c r="B335" s="25" t="s">
        <v>829</v>
      </c>
      <c r="C335" s="26">
        <v>35944</v>
      </c>
      <c r="D335" s="25" t="s">
        <v>18</v>
      </c>
      <c r="E335" s="25">
        <f>INDEX('Tariff fee'!$C$5:$C$9,MATCH('Step 1. Personal_data'!D335,'Tariff fee'!$B$5:$B$9,0))</f>
        <v>25</v>
      </c>
      <c r="F335" s="26">
        <v>43413</v>
      </c>
      <c r="G335" s="27">
        <f>IF(F335&gt;Introduction!$D$20, DATEDIF(F335, Introduction!$D$19, "D"), DATEDIF(Introduction!$D$20, Introduction!$D$19, "D"))</f>
        <v>120</v>
      </c>
      <c r="H335" s="25">
        <v>19576</v>
      </c>
      <c r="I335" s="28">
        <f t="shared" si="25"/>
        <v>81.566666666666663</v>
      </c>
      <c r="J335" s="28">
        <f t="shared" si="27"/>
        <v>19.032222222222224</v>
      </c>
      <c r="K335" s="28" t="str">
        <f t="shared" si="28"/>
        <v>&lt;35</v>
      </c>
      <c r="L335" s="25">
        <v>20000000</v>
      </c>
      <c r="M335" s="28">
        <f t="shared" si="26"/>
        <v>4.76837158203125</v>
      </c>
      <c r="N335" s="28" t="str">
        <f t="shared" si="29"/>
        <v>&lt;10 GB</v>
      </c>
      <c r="O335" s="25"/>
      <c r="P335" s="25"/>
      <c r="Q335" s="25"/>
      <c r="R335" s="25"/>
      <c r="S335" s="25"/>
    </row>
    <row r="336" spans="2:19" x14ac:dyDescent="0.3">
      <c r="B336" s="25" t="s">
        <v>828</v>
      </c>
      <c r="C336" s="26">
        <v>35945</v>
      </c>
      <c r="D336" s="25" t="s">
        <v>21</v>
      </c>
      <c r="E336" s="25">
        <f>INDEX('Tariff fee'!$C$5:$C$9,MATCH('Step 1. Personal_data'!D336,'Tariff fee'!$B$5:$B$9,0))</f>
        <v>45</v>
      </c>
      <c r="F336" s="26">
        <v>44539</v>
      </c>
      <c r="G336" s="27">
        <f>IF(F336&gt;Introduction!$D$20, DATEDIF(F336, Introduction!$D$19, "D"), DATEDIF(Introduction!$D$20, Introduction!$D$19, "D"))</f>
        <v>120</v>
      </c>
      <c r="H336" s="25">
        <v>114400</v>
      </c>
      <c r="I336" s="28">
        <f t="shared" si="25"/>
        <v>476.66666666666669</v>
      </c>
      <c r="J336" s="28">
        <f t="shared" si="27"/>
        <v>111.22222222222223</v>
      </c>
      <c r="K336" s="28" t="str">
        <f t="shared" si="28"/>
        <v>91-120</v>
      </c>
      <c r="L336" s="25">
        <v>112000000</v>
      </c>
      <c r="M336" s="28">
        <f t="shared" si="26"/>
        <v>26.702880859375</v>
      </c>
      <c r="N336" s="28" t="str">
        <f t="shared" si="29"/>
        <v>21-30 GB</v>
      </c>
      <c r="O336" s="25"/>
      <c r="P336" s="25"/>
      <c r="Q336" s="25"/>
      <c r="R336" s="25"/>
      <c r="S336" s="25"/>
    </row>
    <row r="337" spans="2:19" x14ac:dyDescent="0.3">
      <c r="B337" s="25" t="s">
        <v>827</v>
      </c>
      <c r="C337" s="26">
        <v>35947</v>
      </c>
      <c r="D337" s="25" t="s">
        <v>21</v>
      </c>
      <c r="E337" s="25">
        <f>INDEX('Tariff fee'!$C$5:$C$9,MATCH('Step 1. Personal_data'!D337,'Tariff fee'!$B$5:$B$9,0))</f>
        <v>45</v>
      </c>
      <c r="F337" s="26">
        <v>44390</v>
      </c>
      <c r="G337" s="27">
        <f>IF(F337&gt;Introduction!$D$20, DATEDIF(F337, Introduction!$D$19, "D"), DATEDIF(Introduction!$D$20, Introduction!$D$19, "D"))</f>
        <v>120</v>
      </c>
      <c r="H337" s="25">
        <v>62132</v>
      </c>
      <c r="I337" s="28">
        <f t="shared" si="25"/>
        <v>258.88333333333333</v>
      </c>
      <c r="J337" s="28">
        <f t="shared" si="27"/>
        <v>60.406111111111102</v>
      </c>
      <c r="K337" s="28" t="str">
        <f t="shared" si="28"/>
        <v>61-90</v>
      </c>
      <c r="L337" s="25">
        <v>72000000</v>
      </c>
      <c r="M337" s="28">
        <f t="shared" si="26"/>
        <v>17.1661376953125</v>
      </c>
      <c r="N337" s="28" t="str">
        <f t="shared" si="29"/>
        <v>10-20 GB</v>
      </c>
      <c r="O337" s="25"/>
      <c r="P337" s="25"/>
      <c r="Q337" s="25"/>
      <c r="R337" s="25"/>
      <c r="S337" s="25"/>
    </row>
    <row r="338" spans="2:19" x14ac:dyDescent="0.3">
      <c r="B338" s="25" t="s">
        <v>826</v>
      </c>
      <c r="C338" s="26">
        <v>35949</v>
      </c>
      <c r="D338" s="25" t="s">
        <v>11</v>
      </c>
      <c r="E338" s="25">
        <f>INDEX('Tariff fee'!$C$5:$C$9,MATCH('Step 1. Personal_data'!D338,'Tariff fee'!$B$5:$B$9,0))</f>
        <v>35</v>
      </c>
      <c r="F338" s="26">
        <v>43345</v>
      </c>
      <c r="G338" s="27">
        <f>IF(F338&gt;Introduction!$D$20, DATEDIF(F338, Introduction!$D$19, "D"), DATEDIF(Introduction!$D$20, Introduction!$D$19, "D"))</f>
        <v>120</v>
      </c>
      <c r="H338" s="25">
        <v>13004</v>
      </c>
      <c r="I338" s="28">
        <f t="shared" si="25"/>
        <v>54.18333333333333</v>
      </c>
      <c r="J338" s="28">
        <f t="shared" si="27"/>
        <v>12.642777777777777</v>
      </c>
      <c r="K338" s="28" t="str">
        <f t="shared" si="28"/>
        <v>&lt;35</v>
      </c>
      <c r="L338" s="25">
        <v>76000000</v>
      </c>
      <c r="M338" s="28">
        <f t="shared" si="26"/>
        <v>18.11981201171875</v>
      </c>
      <c r="N338" s="28" t="str">
        <f t="shared" si="29"/>
        <v>10-20 GB</v>
      </c>
      <c r="O338" s="25">
        <v>1</v>
      </c>
      <c r="P338" s="25">
        <v>1</v>
      </c>
      <c r="Q338" s="25"/>
      <c r="R338" s="25"/>
      <c r="S338" s="25">
        <v>1</v>
      </c>
    </row>
    <row r="339" spans="2:19" x14ac:dyDescent="0.3">
      <c r="B339" s="25" t="s">
        <v>825</v>
      </c>
      <c r="C339" s="26">
        <v>35952</v>
      </c>
      <c r="D339" s="25" t="s">
        <v>21</v>
      </c>
      <c r="E339" s="25">
        <f>INDEX('Tariff fee'!$C$5:$C$9,MATCH('Step 1. Personal_data'!D339,'Tariff fee'!$B$5:$B$9,0))</f>
        <v>45</v>
      </c>
      <c r="F339" s="26">
        <v>44349</v>
      </c>
      <c r="G339" s="27">
        <f>IF(F339&gt;Introduction!$D$20, DATEDIF(F339, Introduction!$D$19, "D"), DATEDIF(Introduction!$D$20, Introduction!$D$19, "D"))</f>
        <v>120</v>
      </c>
      <c r="H339" s="25">
        <v>42676</v>
      </c>
      <c r="I339" s="28">
        <f t="shared" si="25"/>
        <v>177.81666666666666</v>
      </c>
      <c r="J339" s="28">
        <f t="shared" si="27"/>
        <v>41.490555555555559</v>
      </c>
      <c r="K339" s="28" t="str">
        <f t="shared" si="28"/>
        <v>35-60</v>
      </c>
      <c r="L339" s="25">
        <v>72000000</v>
      </c>
      <c r="M339" s="28">
        <f t="shared" si="26"/>
        <v>17.1661376953125</v>
      </c>
      <c r="N339" s="28" t="str">
        <f t="shared" si="29"/>
        <v>10-20 GB</v>
      </c>
      <c r="O339" s="25"/>
      <c r="P339" s="25">
        <v>1</v>
      </c>
      <c r="Q339" s="25"/>
      <c r="R339" s="25"/>
      <c r="S339" s="25"/>
    </row>
    <row r="340" spans="2:19" x14ac:dyDescent="0.3">
      <c r="B340" s="25" t="s">
        <v>824</v>
      </c>
      <c r="C340" s="26">
        <v>35955</v>
      </c>
      <c r="D340" s="25" t="s">
        <v>13</v>
      </c>
      <c r="E340" s="25">
        <f>INDEX('Tariff fee'!$C$5:$C$9,MATCH('Step 1. Personal_data'!D340,'Tariff fee'!$B$5:$B$9,0))</f>
        <v>55</v>
      </c>
      <c r="F340" s="26">
        <v>44494</v>
      </c>
      <c r="G340" s="27">
        <f>IF(F340&gt;Introduction!$D$20, DATEDIF(F340, Introduction!$D$19, "D"), DATEDIF(Introduction!$D$20, Introduction!$D$19, "D"))</f>
        <v>120</v>
      </c>
      <c r="H340" s="25">
        <v>102296</v>
      </c>
      <c r="I340" s="28">
        <f t="shared" si="25"/>
        <v>426.23333333333335</v>
      </c>
      <c r="J340" s="28">
        <f t="shared" si="27"/>
        <v>99.454444444444448</v>
      </c>
      <c r="K340" s="28" t="str">
        <f t="shared" si="28"/>
        <v>91-120</v>
      </c>
      <c r="L340" s="25">
        <v>116000000</v>
      </c>
      <c r="M340" s="28">
        <f t="shared" si="26"/>
        <v>27.65655517578125</v>
      </c>
      <c r="N340" s="28" t="str">
        <f t="shared" si="29"/>
        <v>21-30 GB</v>
      </c>
      <c r="O340" s="25"/>
      <c r="P340" s="25"/>
      <c r="Q340" s="25"/>
      <c r="R340" s="25"/>
      <c r="S340" s="25"/>
    </row>
    <row r="341" spans="2:19" x14ac:dyDescent="0.3">
      <c r="B341" s="25" t="s">
        <v>823</v>
      </c>
      <c r="C341" s="26">
        <v>35957</v>
      </c>
      <c r="D341" s="25" t="s">
        <v>11</v>
      </c>
      <c r="E341" s="25">
        <f>INDEX('Tariff fee'!$C$5:$C$9,MATCH('Step 1. Personal_data'!D341,'Tariff fee'!$B$5:$B$9,0))</f>
        <v>35</v>
      </c>
      <c r="F341" s="26">
        <v>43855</v>
      </c>
      <c r="G341" s="27">
        <f>IF(F341&gt;Introduction!$D$20, DATEDIF(F341, Introduction!$D$19, "D"), DATEDIF(Introduction!$D$20, Introduction!$D$19, "D"))</f>
        <v>120</v>
      </c>
      <c r="H341" s="25">
        <v>27184</v>
      </c>
      <c r="I341" s="28">
        <f t="shared" si="25"/>
        <v>113.26666666666667</v>
      </c>
      <c r="J341" s="28">
        <f t="shared" si="27"/>
        <v>26.428888888888888</v>
      </c>
      <c r="K341" s="28" t="str">
        <f t="shared" si="28"/>
        <v>&lt;35</v>
      </c>
      <c r="L341" s="25">
        <v>148000000</v>
      </c>
      <c r="M341" s="28">
        <f t="shared" si="26"/>
        <v>35.28594970703125</v>
      </c>
      <c r="N341" s="28" t="str">
        <f t="shared" si="29"/>
        <v>31-40 GB</v>
      </c>
      <c r="O341" s="25"/>
      <c r="P341" s="25"/>
      <c r="Q341" s="25"/>
      <c r="R341" s="25"/>
    </row>
    <row r="342" spans="2:19" x14ac:dyDescent="0.3">
      <c r="B342" s="25" t="s">
        <v>822</v>
      </c>
      <c r="C342" s="26">
        <v>35958</v>
      </c>
      <c r="D342" s="25" t="s">
        <v>11</v>
      </c>
      <c r="E342" s="25">
        <f>INDEX('Tariff fee'!$C$5:$C$9,MATCH('Step 1. Personal_data'!D342,'Tariff fee'!$B$5:$B$9,0))</f>
        <v>35</v>
      </c>
      <c r="F342" s="26">
        <v>43609</v>
      </c>
      <c r="G342" s="27">
        <f>IF(F342&gt;Introduction!$D$20, DATEDIF(F342, Introduction!$D$19, "D"), DATEDIF(Introduction!$D$20, Introduction!$D$19, "D"))</f>
        <v>120</v>
      </c>
      <c r="H342" s="25">
        <v>21420</v>
      </c>
      <c r="I342" s="28">
        <f t="shared" si="25"/>
        <v>89.25</v>
      </c>
      <c r="J342" s="28">
        <f t="shared" si="27"/>
        <v>20.824999999999999</v>
      </c>
      <c r="K342" s="28" t="str">
        <f t="shared" si="28"/>
        <v>&lt;35</v>
      </c>
      <c r="L342" s="25">
        <v>112000000</v>
      </c>
      <c r="M342" s="28">
        <f t="shared" si="26"/>
        <v>26.702880859375</v>
      </c>
      <c r="N342" s="28" t="str">
        <f t="shared" si="29"/>
        <v>21-30 GB</v>
      </c>
      <c r="O342" s="25"/>
      <c r="P342" s="25">
        <v>1</v>
      </c>
      <c r="Q342" s="25"/>
      <c r="R342" s="25"/>
    </row>
    <row r="343" spans="2:19" x14ac:dyDescent="0.3">
      <c r="B343" s="25" t="s">
        <v>821</v>
      </c>
      <c r="C343" s="26">
        <v>35960</v>
      </c>
      <c r="D343" s="25" t="s">
        <v>21</v>
      </c>
      <c r="E343" s="25">
        <f>INDEX('Tariff fee'!$C$5:$C$9,MATCH('Step 1. Personal_data'!D343,'Tariff fee'!$B$5:$B$9,0))</f>
        <v>45</v>
      </c>
      <c r="F343" s="26">
        <v>43068</v>
      </c>
      <c r="G343" s="27">
        <f>IF(F343&gt;Introduction!$D$20, DATEDIF(F343, Introduction!$D$19, "D"), DATEDIF(Introduction!$D$20, Introduction!$D$19, "D"))</f>
        <v>120</v>
      </c>
      <c r="H343" s="25">
        <v>7156</v>
      </c>
      <c r="I343" s="28">
        <f t="shared" si="25"/>
        <v>29.816666666666666</v>
      </c>
      <c r="J343" s="28">
        <f t="shared" si="27"/>
        <v>6.9572222222222226</v>
      </c>
      <c r="K343" s="28" t="str">
        <f t="shared" si="28"/>
        <v>&lt;35</v>
      </c>
      <c r="L343" s="25">
        <v>104000000</v>
      </c>
      <c r="M343" s="28">
        <f t="shared" si="26"/>
        <v>24.7955322265625</v>
      </c>
      <c r="N343" s="28" t="str">
        <f t="shared" si="29"/>
        <v>21-30 GB</v>
      </c>
      <c r="O343" s="25">
        <v>1</v>
      </c>
      <c r="P343" s="25"/>
      <c r="Q343" s="25"/>
      <c r="R343" s="25"/>
    </row>
    <row r="344" spans="2:19" x14ac:dyDescent="0.3">
      <c r="B344" s="25" t="s">
        <v>820</v>
      </c>
      <c r="C344" s="26">
        <v>35961</v>
      </c>
      <c r="D344" s="25" t="s">
        <v>11</v>
      </c>
      <c r="E344" s="25">
        <f>INDEX('Tariff fee'!$C$5:$C$9,MATCH('Step 1. Personal_data'!D344,'Tariff fee'!$B$5:$B$9,0))</f>
        <v>35</v>
      </c>
      <c r="F344" s="26">
        <v>43895</v>
      </c>
      <c r="G344" s="27">
        <f>IF(F344&gt;Introduction!$D$20, DATEDIF(F344, Introduction!$D$19, "D"), DATEDIF(Introduction!$D$20, Introduction!$D$19, "D"))</f>
        <v>120</v>
      </c>
      <c r="H344" s="25">
        <v>17276</v>
      </c>
      <c r="I344" s="28">
        <f t="shared" si="25"/>
        <v>71.983333333333334</v>
      </c>
      <c r="J344" s="28">
        <f t="shared" si="27"/>
        <v>16.796111111111109</v>
      </c>
      <c r="K344" s="28" t="str">
        <f t="shared" si="28"/>
        <v>&lt;35</v>
      </c>
      <c r="L344" s="25">
        <v>128000000</v>
      </c>
      <c r="M344" s="28">
        <f t="shared" si="26"/>
        <v>30.517578125000004</v>
      </c>
      <c r="N344" s="28" t="str">
        <f t="shared" si="29"/>
        <v>31-40 GB</v>
      </c>
      <c r="O344" s="25"/>
      <c r="P344" s="25"/>
      <c r="Q344" s="25"/>
      <c r="R344" s="25"/>
    </row>
    <row r="345" spans="2:19" x14ac:dyDescent="0.3">
      <c r="B345" s="25" t="s">
        <v>819</v>
      </c>
      <c r="C345" s="26">
        <v>35967</v>
      </c>
      <c r="D345" s="25" t="s">
        <v>11</v>
      </c>
      <c r="E345" s="25">
        <f>INDEX('Tariff fee'!$C$5:$C$9,MATCH('Step 1. Personal_data'!D345,'Tariff fee'!$B$5:$B$9,0))</f>
        <v>35</v>
      </c>
      <c r="F345" s="26">
        <v>43091</v>
      </c>
      <c r="G345" s="27">
        <f>IF(F345&gt;Introduction!$D$20, DATEDIF(F345, Introduction!$D$19, "D"), DATEDIF(Introduction!$D$20, Introduction!$D$19, "D"))</f>
        <v>120</v>
      </c>
      <c r="H345" s="25">
        <v>8796</v>
      </c>
      <c r="I345" s="28">
        <f t="shared" si="25"/>
        <v>36.65</v>
      </c>
      <c r="J345" s="28">
        <f t="shared" si="27"/>
        <v>8.5516666666666659</v>
      </c>
      <c r="K345" s="28" t="str">
        <f t="shared" si="28"/>
        <v>&lt;35</v>
      </c>
      <c r="L345" s="25">
        <v>28000000</v>
      </c>
      <c r="M345" s="28">
        <f t="shared" si="26"/>
        <v>6.67572021484375</v>
      </c>
      <c r="N345" s="28" t="str">
        <f t="shared" si="29"/>
        <v>&lt;10 GB</v>
      </c>
      <c r="O345" s="25"/>
      <c r="P345" s="25"/>
      <c r="Q345" s="25"/>
      <c r="R345" s="25"/>
    </row>
    <row r="346" spans="2:19" x14ac:dyDescent="0.3">
      <c r="B346" s="25" t="s">
        <v>818</v>
      </c>
      <c r="C346" s="26">
        <v>35970</v>
      </c>
      <c r="D346" s="25" t="s">
        <v>18</v>
      </c>
      <c r="E346" s="25">
        <f>INDEX('Tariff fee'!$C$5:$C$9,MATCH('Step 1. Personal_data'!D346,'Tariff fee'!$B$5:$B$9,0))</f>
        <v>25</v>
      </c>
      <c r="F346" s="26">
        <v>43875</v>
      </c>
      <c r="G346" s="27">
        <f>IF(F346&gt;Introduction!$D$20, DATEDIF(F346, Introduction!$D$19, "D"), DATEDIF(Introduction!$D$20, Introduction!$D$19, "D"))</f>
        <v>120</v>
      </c>
      <c r="H346" s="25">
        <v>14864</v>
      </c>
      <c r="I346" s="28">
        <f t="shared" si="25"/>
        <v>61.93333333333333</v>
      </c>
      <c r="J346" s="28">
        <f t="shared" si="27"/>
        <v>14.451111111111111</v>
      </c>
      <c r="K346" s="28" t="str">
        <f t="shared" si="28"/>
        <v>&lt;35</v>
      </c>
      <c r="L346" s="25">
        <v>16000000</v>
      </c>
      <c r="M346" s="28">
        <f t="shared" si="26"/>
        <v>3.8146972656250004</v>
      </c>
      <c r="N346" s="28" t="str">
        <f t="shared" si="29"/>
        <v>&lt;10 GB</v>
      </c>
      <c r="O346" s="25"/>
      <c r="P346" s="25"/>
      <c r="Q346" s="25">
        <v>1</v>
      </c>
      <c r="R346" s="25"/>
    </row>
    <row r="347" spans="2:19" x14ac:dyDescent="0.3">
      <c r="B347" s="25" t="s">
        <v>817</v>
      </c>
      <c r="C347" s="26">
        <v>35972</v>
      </c>
      <c r="D347" s="25" t="s">
        <v>21</v>
      </c>
      <c r="E347" s="25">
        <f>INDEX('Tariff fee'!$C$5:$C$9,MATCH('Step 1. Personal_data'!D347,'Tariff fee'!$B$5:$B$9,0))</f>
        <v>45</v>
      </c>
      <c r="F347" s="26">
        <v>43238</v>
      </c>
      <c r="G347" s="27">
        <f>IF(F347&gt;Introduction!$D$20, DATEDIF(F347, Introduction!$D$19, "D"), DATEDIF(Introduction!$D$20, Introduction!$D$19, "D"))</f>
        <v>120</v>
      </c>
      <c r="H347" s="25">
        <v>75304</v>
      </c>
      <c r="I347" s="28">
        <f t="shared" si="25"/>
        <v>313.76666666666665</v>
      </c>
      <c r="J347" s="28">
        <f t="shared" si="27"/>
        <v>73.212222222222209</v>
      </c>
      <c r="K347" s="28" t="str">
        <f t="shared" si="28"/>
        <v>61-90</v>
      </c>
      <c r="L347" s="25">
        <v>56000000</v>
      </c>
      <c r="M347" s="28">
        <f t="shared" si="26"/>
        <v>13.3514404296875</v>
      </c>
      <c r="N347" s="28" t="str">
        <f t="shared" si="29"/>
        <v>10-20 GB</v>
      </c>
      <c r="O347" s="25"/>
      <c r="P347" s="25"/>
      <c r="Q347" s="25"/>
      <c r="R347" s="25"/>
    </row>
    <row r="348" spans="2:19" x14ac:dyDescent="0.3">
      <c r="B348" s="25" t="s">
        <v>815</v>
      </c>
      <c r="C348" s="26">
        <v>35979</v>
      </c>
      <c r="D348" s="25" t="s">
        <v>21</v>
      </c>
      <c r="E348" s="25">
        <f>INDEX('Tariff fee'!$C$5:$C$9,MATCH('Step 1. Personal_data'!D348,'Tariff fee'!$B$5:$B$9,0))</f>
        <v>45</v>
      </c>
      <c r="F348" s="26">
        <v>43484</v>
      </c>
      <c r="G348" s="27">
        <f>IF(F348&gt;Introduction!$D$20, DATEDIF(F348, Introduction!$D$19, "D"), DATEDIF(Introduction!$D$20, Introduction!$D$19, "D"))</f>
        <v>120</v>
      </c>
      <c r="H348" s="25">
        <v>82556</v>
      </c>
      <c r="I348" s="28">
        <f t="shared" si="25"/>
        <v>343.98333333333335</v>
      </c>
      <c r="J348" s="28">
        <f t="shared" si="27"/>
        <v>80.262777777777785</v>
      </c>
      <c r="K348" s="28" t="str">
        <f t="shared" si="28"/>
        <v>61-90</v>
      </c>
      <c r="L348" s="25">
        <v>112000000</v>
      </c>
      <c r="M348" s="28">
        <f t="shared" si="26"/>
        <v>26.702880859375</v>
      </c>
      <c r="N348" s="28" t="str">
        <f t="shared" si="29"/>
        <v>21-30 GB</v>
      </c>
      <c r="O348" s="25"/>
      <c r="P348" s="25"/>
      <c r="Q348" s="25"/>
      <c r="R348" s="25"/>
    </row>
    <row r="349" spans="2:19" x14ac:dyDescent="0.3">
      <c r="B349" s="25" t="s">
        <v>816</v>
      </c>
      <c r="C349" s="26">
        <v>35979</v>
      </c>
      <c r="D349" s="25" t="s">
        <v>18</v>
      </c>
      <c r="E349" s="25">
        <f>INDEX('Tariff fee'!$C$5:$C$9,MATCH('Step 1. Personal_data'!D349,'Tariff fee'!$B$5:$B$9,0))</f>
        <v>25</v>
      </c>
      <c r="F349" s="26">
        <v>43465</v>
      </c>
      <c r="G349" s="27">
        <f>IF(F349&gt;Introduction!$D$20, DATEDIF(F349, Introduction!$D$19, "D"), DATEDIF(Introduction!$D$20, Introduction!$D$19, "D"))</f>
        <v>120</v>
      </c>
      <c r="H349" s="25">
        <v>37188</v>
      </c>
      <c r="I349" s="28">
        <f t="shared" si="25"/>
        <v>154.94999999999999</v>
      </c>
      <c r="J349" s="28">
        <f t="shared" si="27"/>
        <v>36.155000000000001</v>
      </c>
      <c r="K349" s="28" t="str">
        <f t="shared" si="28"/>
        <v>35-60</v>
      </c>
      <c r="L349" s="25">
        <v>8000000</v>
      </c>
      <c r="M349" s="28">
        <f t="shared" si="26"/>
        <v>1.9073486328125002</v>
      </c>
      <c r="N349" s="28" t="str">
        <f t="shared" si="29"/>
        <v>&lt;10 GB</v>
      </c>
      <c r="O349" s="25"/>
      <c r="P349" s="25"/>
      <c r="Q349" s="25"/>
      <c r="R349" s="25"/>
    </row>
    <row r="350" spans="2:19" x14ac:dyDescent="0.3">
      <c r="B350" s="25" t="s">
        <v>811</v>
      </c>
      <c r="C350" s="26">
        <v>35980</v>
      </c>
      <c r="D350" s="25" t="s">
        <v>13</v>
      </c>
      <c r="E350" s="25">
        <f>INDEX('Tariff fee'!$C$5:$C$9,MATCH('Step 1. Personal_data'!D350,'Tariff fee'!$B$5:$B$9,0))</f>
        <v>55</v>
      </c>
      <c r="F350" s="26">
        <v>43448</v>
      </c>
      <c r="G350" s="27">
        <f>IF(F350&gt;Introduction!$D$20, DATEDIF(F350, Introduction!$D$19, "D"), DATEDIF(Introduction!$D$20, Introduction!$D$19, "D"))</f>
        <v>120</v>
      </c>
      <c r="H350" s="25">
        <v>70028</v>
      </c>
      <c r="I350" s="28">
        <f t="shared" si="25"/>
        <v>291.78333333333336</v>
      </c>
      <c r="J350" s="28">
        <f t="shared" si="27"/>
        <v>68.082777777777792</v>
      </c>
      <c r="K350" s="28" t="str">
        <f t="shared" si="28"/>
        <v>61-90</v>
      </c>
      <c r="L350" s="25">
        <v>76000000</v>
      </c>
      <c r="M350" s="28">
        <f t="shared" si="26"/>
        <v>18.11981201171875</v>
      </c>
      <c r="N350" s="28" t="str">
        <f t="shared" si="29"/>
        <v>10-20 GB</v>
      </c>
      <c r="O350" s="25">
        <v>1</v>
      </c>
      <c r="P350" s="25"/>
      <c r="Q350" s="25"/>
      <c r="R350" s="25"/>
    </row>
    <row r="351" spans="2:19" x14ac:dyDescent="0.3">
      <c r="B351" s="25" t="s">
        <v>812</v>
      </c>
      <c r="C351" s="26">
        <v>35980</v>
      </c>
      <c r="D351" s="25" t="s">
        <v>21</v>
      </c>
      <c r="E351" s="25">
        <f>INDEX('Tariff fee'!$C$5:$C$9,MATCH('Step 1. Personal_data'!D351,'Tariff fee'!$B$5:$B$9,0))</f>
        <v>45</v>
      </c>
      <c r="F351" s="26">
        <v>44132</v>
      </c>
      <c r="G351" s="27">
        <f>IF(F351&gt;Introduction!$D$20, DATEDIF(F351, Introduction!$D$19, "D"), DATEDIF(Introduction!$D$20, Introduction!$D$19, "D"))</f>
        <v>120</v>
      </c>
      <c r="H351" s="25">
        <v>89764</v>
      </c>
      <c r="I351" s="28">
        <f t="shared" si="25"/>
        <v>374.01666666666665</v>
      </c>
      <c r="J351" s="28">
        <f t="shared" si="27"/>
        <v>87.270555555555561</v>
      </c>
      <c r="K351" s="28" t="str">
        <f t="shared" si="28"/>
        <v>61-90</v>
      </c>
      <c r="L351" s="25">
        <v>68000000</v>
      </c>
      <c r="M351" s="28">
        <f t="shared" si="26"/>
        <v>16.21246337890625</v>
      </c>
      <c r="N351" s="28" t="str">
        <f t="shared" si="29"/>
        <v>10-20 GB</v>
      </c>
      <c r="O351" s="25"/>
      <c r="P351" s="25"/>
      <c r="Q351" s="25">
        <v>1</v>
      </c>
      <c r="R351" s="25"/>
    </row>
    <row r="352" spans="2:19" x14ac:dyDescent="0.3">
      <c r="B352" s="25" t="s">
        <v>813</v>
      </c>
      <c r="C352" s="26">
        <v>35980</v>
      </c>
      <c r="D352" s="25" t="s">
        <v>21</v>
      </c>
      <c r="E352" s="25">
        <f>INDEX('Tariff fee'!$C$5:$C$9,MATCH('Step 1. Personal_data'!D352,'Tariff fee'!$B$5:$B$9,0))</f>
        <v>45</v>
      </c>
      <c r="F352" s="26">
        <v>44297</v>
      </c>
      <c r="G352" s="27">
        <f>IF(F352&gt;Introduction!$D$20, DATEDIF(F352, Introduction!$D$19, "D"), DATEDIF(Introduction!$D$20, Introduction!$D$19, "D"))</f>
        <v>120</v>
      </c>
      <c r="H352" s="25">
        <v>88420</v>
      </c>
      <c r="I352" s="28">
        <f t="shared" si="25"/>
        <v>368.41666666666669</v>
      </c>
      <c r="J352" s="28">
        <f t="shared" si="27"/>
        <v>85.963888888888903</v>
      </c>
      <c r="K352" s="28" t="str">
        <f t="shared" si="28"/>
        <v>61-90</v>
      </c>
      <c r="L352" s="25">
        <v>52000000</v>
      </c>
      <c r="M352" s="28">
        <f t="shared" si="26"/>
        <v>12.39776611328125</v>
      </c>
      <c r="N352" s="28" t="str">
        <f t="shared" si="29"/>
        <v>10-20 GB</v>
      </c>
      <c r="O352" s="25"/>
      <c r="P352" s="25">
        <v>1</v>
      </c>
      <c r="Q352" s="25"/>
      <c r="R352" s="25">
        <v>1</v>
      </c>
    </row>
    <row r="353" spans="2:19" x14ac:dyDescent="0.3">
      <c r="B353" s="25" t="s">
        <v>814</v>
      </c>
      <c r="C353" s="26">
        <v>35980</v>
      </c>
      <c r="D353" s="25" t="s">
        <v>11</v>
      </c>
      <c r="E353" s="25">
        <f>INDEX('Tariff fee'!$C$5:$C$9,MATCH('Step 1. Personal_data'!D353,'Tariff fee'!$B$5:$B$9,0))</f>
        <v>35</v>
      </c>
      <c r="F353" s="26">
        <v>43970</v>
      </c>
      <c r="G353" s="27">
        <f>IF(F353&gt;Introduction!$D$20, DATEDIF(F353, Introduction!$D$19, "D"), DATEDIF(Introduction!$D$20, Introduction!$D$19, "D"))</f>
        <v>120</v>
      </c>
      <c r="H353" s="25">
        <v>19036</v>
      </c>
      <c r="I353" s="28">
        <f t="shared" si="25"/>
        <v>79.316666666666663</v>
      </c>
      <c r="J353" s="28">
        <f t="shared" si="27"/>
        <v>18.507222222222222</v>
      </c>
      <c r="K353" s="28" t="str">
        <f t="shared" si="28"/>
        <v>&lt;35</v>
      </c>
      <c r="L353" s="25">
        <v>156000000</v>
      </c>
      <c r="M353" s="28">
        <f t="shared" si="26"/>
        <v>37.19329833984375</v>
      </c>
      <c r="N353" s="28" t="str">
        <f t="shared" si="29"/>
        <v>31-40 GB</v>
      </c>
      <c r="O353" s="25">
        <v>1</v>
      </c>
      <c r="P353" s="25">
        <v>1</v>
      </c>
      <c r="Q353" s="25"/>
      <c r="R353" s="25"/>
    </row>
    <row r="354" spans="2:19" x14ac:dyDescent="0.3">
      <c r="B354" s="25" t="s">
        <v>810</v>
      </c>
      <c r="C354" s="26">
        <v>35981</v>
      </c>
      <c r="D354" s="25" t="s">
        <v>13</v>
      </c>
      <c r="E354" s="25">
        <f>INDEX('Tariff fee'!$C$5:$C$9,MATCH('Step 1. Personal_data'!D354,'Tariff fee'!$B$5:$B$9,0))</f>
        <v>55</v>
      </c>
      <c r="F354" s="26">
        <v>44132</v>
      </c>
      <c r="G354" s="27">
        <f>IF(F354&gt;Introduction!$D$20, DATEDIF(F354, Introduction!$D$19, "D"), DATEDIF(Introduction!$D$20, Introduction!$D$19, "D"))</f>
        <v>120</v>
      </c>
      <c r="H354" s="25">
        <v>114700</v>
      </c>
      <c r="I354" s="28">
        <f t="shared" si="25"/>
        <v>477.91666666666669</v>
      </c>
      <c r="J354" s="28">
        <f t="shared" si="27"/>
        <v>111.51388888888889</v>
      </c>
      <c r="K354" s="28" t="str">
        <f t="shared" si="28"/>
        <v>91-120</v>
      </c>
      <c r="L354" s="25">
        <v>96000000</v>
      </c>
      <c r="M354" s="28">
        <f t="shared" si="26"/>
        <v>22.88818359375</v>
      </c>
      <c r="N354" s="28" t="str">
        <f t="shared" si="29"/>
        <v>21-30 GB</v>
      </c>
      <c r="O354" s="25"/>
      <c r="P354" s="25"/>
      <c r="Q354" s="25"/>
      <c r="R354" s="25"/>
    </row>
    <row r="355" spans="2:19" x14ac:dyDescent="0.3">
      <c r="B355" s="25" t="s">
        <v>809</v>
      </c>
      <c r="C355" s="26">
        <v>35984</v>
      </c>
      <c r="D355" s="25" t="s">
        <v>11</v>
      </c>
      <c r="E355" s="25">
        <f>INDEX('Tariff fee'!$C$5:$C$9,MATCH('Step 1. Personal_data'!D355,'Tariff fee'!$B$5:$B$9,0))</f>
        <v>35</v>
      </c>
      <c r="F355" s="26">
        <v>43596</v>
      </c>
      <c r="G355" s="27">
        <f>IF(F355&gt;Introduction!$D$20, DATEDIF(F355, Introduction!$D$19, "D"), DATEDIF(Introduction!$D$20, Introduction!$D$19, "D"))</f>
        <v>120</v>
      </c>
      <c r="H355" s="25">
        <v>660</v>
      </c>
      <c r="I355" s="28">
        <f t="shared" si="25"/>
        <v>2.75</v>
      </c>
      <c r="J355" s="28">
        <f t="shared" si="27"/>
        <v>0.64166666666666661</v>
      </c>
      <c r="K355" s="28" t="str">
        <f t="shared" si="28"/>
        <v>&lt;35</v>
      </c>
      <c r="L355" s="25">
        <v>36000000</v>
      </c>
      <c r="M355" s="28">
        <f t="shared" si="26"/>
        <v>8.58306884765625</v>
      </c>
      <c r="N355" s="28" t="str">
        <f t="shared" si="29"/>
        <v>&lt;10 GB</v>
      </c>
      <c r="O355" s="25">
        <v>1</v>
      </c>
      <c r="P355" s="25"/>
      <c r="Q355" s="25"/>
      <c r="R355" s="25"/>
    </row>
    <row r="356" spans="2:19" x14ac:dyDescent="0.3">
      <c r="B356" s="25" t="s">
        <v>808</v>
      </c>
      <c r="C356" s="26">
        <v>35985</v>
      </c>
      <c r="D356" s="25" t="s">
        <v>11</v>
      </c>
      <c r="E356" s="25">
        <f>INDEX('Tariff fee'!$C$5:$C$9,MATCH('Step 1. Personal_data'!D356,'Tariff fee'!$B$5:$B$9,0))</f>
        <v>35</v>
      </c>
      <c r="F356" s="26">
        <v>44005</v>
      </c>
      <c r="G356" s="27">
        <f>IF(F356&gt;Introduction!$D$20, DATEDIF(F356, Introduction!$D$19, "D"), DATEDIF(Introduction!$D$20, Introduction!$D$19, "D"))</f>
        <v>120</v>
      </c>
      <c r="H356" s="25">
        <v>27008</v>
      </c>
      <c r="I356" s="28">
        <f t="shared" si="25"/>
        <v>112.53333333333333</v>
      </c>
      <c r="J356" s="28">
        <f t="shared" si="27"/>
        <v>26.257777777777775</v>
      </c>
      <c r="K356" s="28" t="str">
        <f t="shared" si="28"/>
        <v>&lt;35</v>
      </c>
      <c r="L356" s="25">
        <v>156000000</v>
      </c>
      <c r="M356" s="28">
        <f t="shared" si="26"/>
        <v>37.19329833984375</v>
      </c>
      <c r="N356" s="28" t="str">
        <f t="shared" si="29"/>
        <v>31-40 GB</v>
      </c>
      <c r="O356" s="25"/>
      <c r="P356" s="25"/>
      <c r="Q356" s="25"/>
      <c r="R356" s="25"/>
    </row>
    <row r="357" spans="2:19" x14ac:dyDescent="0.3">
      <c r="B357" s="25" t="s">
        <v>807</v>
      </c>
      <c r="C357" s="26">
        <v>35990</v>
      </c>
      <c r="D357" s="25" t="s">
        <v>21</v>
      </c>
      <c r="E357" s="25">
        <f>INDEX('Tariff fee'!$C$5:$C$9,MATCH('Step 1. Personal_data'!D357,'Tariff fee'!$B$5:$B$9,0))</f>
        <v>45</v>
      </c>
      <c r="F357" s="26">
        <v>44591</v>
      </c>
      <c r="G357" s="27">
        <f>IF(F357&gt;Introduction!$D$20, DATEDIF(F357, Introduction!$D$19, "D"), DATEDIF(Introduction!$D$20, Introduction!$D$19, "D"))</f>
        <v>91</v>
      </c>
      <c r="H357" s="25">
        <v>72800</v>
      </c>
      <c r="I357" s="28">
        <f t="shared" si="25"/>
        <v>399.99999999999994</v>
      </c>
      <c r="J357" s="28">
        <f t="shared" si="27"/>
        <v>93.333333333333329</v>
      </c>
      <c r="K357" s="28" t="str">
        <f t="shared" si="28"/>
        <v>91-120</v>
      </c>
      <c r="L357" s="25">
        <v>66733333</v>
      </c>
      <c r="M357" s="28">
        <f t="shared" si="26"/>
        <v>20.980834856138124</v>
      </c>
      <c r="N357" s="28" t="str">
        <f t="shared" si="29"/>
        <v>21-30 GB</v>
      </c>
      <c r="O357" s="25"/>
      <c r="P357" s="25"/>
      <c r="Q357" s="25"/>
      <c r="R357" s="25"/>
      <c r="S357" s="25"/>
    </row>
    <row r="358" spans="2:19" x14ac:dyDescent="0.3">
      <c r="B358" s="25" t="s">
        <v>805</v>
      </c>
      <c r="C358" s="26">
        <v>35992</v>
      </c>
      <c r="D358" s="25" t="s">
        <v>11</v>
      </c>
      <c r="E358" s="25">
        <f>INDEX('Tariff fee'!$C$5:$C$9,MATCH('Step 1. Personal_data'!D358,'Tariff fee'!$B$5:$B$9,0))</f>
        <v>35</v>
      </c>
      <c r="F358" s="26">
        <v>43239</v>
      </c>
      <c r="G358" s="27">
        <f>IF(F358&gt;Introduction!$D$20, DATEDIF(F358, Introduction!$D$19, "D"), DATEDIF(Introduction!$D$20, Introduction!$D$19, "D"))</f>
        <v>120</v>
      </c>
      <c r="H358" s="25">
        <v>16732</v>
      </c>
      <c r="I358" s="28">
        <f t="shared" si="25"/>
        <v>69.716666666666669</v>
      </c>
      <c r="J358" s="28">
        <f t="shared" si="27"/>
        <v>16.267222222222223</v>
      </c>
      <c r="K358" s="28" t="str">
        <f t="shared" si="28"/>
        <v>&lt;35</v>
      </c>
      <c r="L358" s="25">
        <v>120000000</v>
      </c>
      <c r="M358" s="28">
        <f t="shared" si="26"/>
        <v>28.6102294921875</v>
      </c>
      <c r="N358" s="28" t="str">
        <f t="shared" si="29"/>
        <v>21-30 GB</v>
      </c>
      <c r="O358" s="25"/>
      <c r="P358" s="25"/>
      <c r="Q358" s="25">
        <v>1</v>
      </c>
      <c r="R358" s="25"/>
      <c r="S358" s="25"/>
    </row>
    <row r="359" spans="2:19" x14ac:dyDescent="0.3">
      <c r="B359" s="25" t="s">
        <v>806</v>
      </c>
      <c r="C359" s="26">
        <v>35992</v>
      </c>
      <c r="D359" s="25" t="s">
        <v>18</v>
      </c>
      <c r="E359" s="25">
        <f>INDEX('Tariff fee'!$C$5:$C$9,MATCH('Step 1. Personal_data'!D359,'Tariff fee'!$B$5:$B$9,0))</f>
        <v>25</v>
      </c>
      <c r="F359" s="26">
        <v>43428</v>
      </c>
      <c r="G359" s="27">
        <f>IF(F359&gt;Introduction!$D$20, DATEDIF(F359, Introduction!$D$19, "D"), DATEDIF(Introduction!$D$20, Introduction!$D$19, "D"))</f>
        <v>120</v>
      </c>
      <c r="H359" s="25">
        <v>17644</v>
      </c>
      <c r="I359" s="28">
        <f t="shared" si="25"/>
        <v>73.516666666666666</v>
      </c>
      <c r="J359" s="28">
        <f t="shared" si="27"/>
        <v>17.153888888888886</v>
      </c>
      <c r="K359" s="28" t="str">
        <f t="shared" si="28"/>
        <v>&lt;35</v>
      </c>
      <c r="L359" s="25">
        <v>20000000</v>
      </c>
      <c r="M359" s="28">
        <f t="shared" si="26"/>
        <v>4.76837158203125</v>
      </c>
      <c r="N359" s="28" t="str">
        <f t="shared" si="29"/>
        <v>&lt;10 GB</v>
      </c>
      <c r="O359" s="25"/>
      <c r="P359" s="25"/>
      <c r="Q359" s="25"/>
      <c r="R359" s="25"/>
      <c r="S359" s="25"/>
    </row>
    <row r="360" spans="2:19" x14ac:dyDescent="0.3">
      <c r="B360" s="25" t="s">
        <v>804</v>
      </c>
      <c r="C360" s="26">
        <v>35994</v>
      </c>
      <c r="D360" s="25" t="s">
        <v>11</v>
      </c>
      <c r="E360" s="25">
        <f>INDEX('Tariff fee'!$C$5:$C$9,MATCH('Step 1. Personal_data'!D360,'Tariff fee'!$B$5:$B$9,0))</f>
        <v>35</v>
      </c>
      <c r="F360" s="26">
        <v>42901</v>
      </c>
      <c r="G360" s="27">
        <f>IF(F360&gt;Introduction!$D$20, DATEDIF(F360, Introduction!$D$19, "D"), DATEDIF(Introduction!$D$20, Introduction!$D$19, "D"))</f>
        <v>120</v>
      </c>
      <c r="H360" s="25">
        <v>34244</v>
      </c>
      <c r="I360" s="28">
        <f t="shared" si="25"/>
        <v>142.68333333333334</v>
      </c>
      <c r="J360" s="28">
        <f t="shared" si="27"/>
        <v>33.292777777777779</v>
      </c>
      <c r="K360" s="28" t="str">
        <f t="shared" si="28"/>
        <v>&lt;35</v>
      </c>
      <c r="L360" s="25">
        <v>96000000</v>
      </c>
      <c r="M360" s="28">
        <f t="shared" si="26"/>
        <v>22.88818359375</v>
      </c>
      <c r="N360" s="28" t="str">
        <f t="shared" si="29"/>
        <v>21-30 GB</v>
      </c>
      <c r="O360" s="25"/>
      <c r="P360" s="25">
        <v>1</v>
      </c>
      <c r="Q360" s="25"/>
      <c r="R360" s="25"/>
      <c r="S360" s="25"/>
    </row>
    <row r="361" spans="2:19" x14ac:dyDescent="0.3">
      <c r="B361" s="25" t="s">
        <v>803</v>
      </c>
      <c r="C361" s="26">
        <v>35999</v>
      </c>
      <c r="D361" s="25" t="s">
        <v>13</v>
      </c>
      <c r="E361" s="25">
        <f>INDEX('Tariff fee'!$C$5:$C$9,MATCH('Step 1. Personal_data'!D361,'Tariff fee'!$B$5:$B$9,0))</f>
        <v>55</v>
      </c>
      <c r="F361" s="26">
        <v>44104</v>
      </c>
      <c r="G361" s="27">
        <f>IF(F361&gt;Introduction!$D$20, DATEDIF(F361, Introduction!$D$19, "D"), DATEDIF(Introduction!$D$20, Introduction!$D$19, "D"))</f>
        <v>120</v>
      </c>
      <c r="H361" s="25">
        <v>47684</v>
      </c>
      <c r="I361" s="28">
        <f t="shared" si="25"/>
        <v>198.68333333333334</v>
      </c>
      <c r="J361" s="28">
        <f t="shared" si="27"/>
        <v>46.359444444444449</v>
      </c>
      <c r="K361" s="28" t="str">
        <f t="shared" si="28"/>
        <v>35-60</v>
      </c>
      <c r="L361" s="25">
        <v>112000000</v>
      </c>
      <c r="M361" s="28">
        <f t="shared" si="26"/>
        <v>26.702880859375</v>
      </c>
      <c r="N361" s="28" t="str">
        <f t="shared" si="29"/>
        <v>21-30 GB</v>
      </c>
      <c r="O361" s="25">
        <v>1</v>
      </c>
      <c r="P361" s="25"/>
      <c r="Q361" s="25"/>
      <c r="R361" s="25"/>
      <c r="S361" s="25"/>
    </row>
    <row r="362" spans="2:19" x14ac:dyDescent="0.3">
      <c r="B362" s="25" t="s">
        <v>802</v>
      </c>
      <c r="C362" s="26">
        <v>36009</v>
      </c>
      <c r="D362" s="25" t="s">
        <v>21</v>
      </c>
      <c r="E362" s="25">
        <f>INDEX('Tariff fee'!$C$5:$C$9,MATCH('Step 1. Personal_data'!D362,'Tariff fee'!$B$5:$B$9,0))</f>
        <v>45</v>
      </c>
      <c r="F362" s="26">
        <v>43244</v>
      </c>
      <c r="G362" s="27">
        <f>IF(F362&gt;Introduction!$D$20, DATEDIF(F362, Introduction!$D$19, "D"), DATEDIF(Introduction!$D$20, Introduction!$D$19, "D"))</f>
        <v>120</v>
      </c>
      <c r="H362" s="25">
        <v>88728</v>
      </c>
      <c r="I362" s="28">
        <f t="shared" si="25"/>
        <v>369.7</v>
      </c>
      <c r="J362" s="28">
        <f t="shared" si="27"/>
        <v>86.263333333333321</v>
      </c>
      <c r="K362" s="28" t="str">
        <f t="shared" si="28"/>
        <v>61-90</v>
      </c>
      <c r="L362" s="25">
        <v>100000000</v>
      </c>
      <c r="M362" s="28">
        <f t="shared" si="26"/>
        <v>23.84185791015625</v>
      </c>
      <c r="N362" s="28" t="str">
        <f t="shared" si="29"/>
        <v>21-30 GB</v>
      </c>
      <c r="O362" s="25"/>
      <c r="P362" s="25"/>
      <c r="Q362" s="25"/>
      <c r="R362" s="25"/>
      <c r="S362" s="25"/>
    </row>
    <row r="363" spans="2:19" x14ac:dyDescent="0.3">
      <c r="B363" s="25" t="s">
        <v>801</v>
      </c>
      <c r="C363" s="26">
        <v>36014</v>
      </c>
      <c r="D363" s="25" t="s">
        <v>12</v>
      </c>
      <c r="E363" s="25">
        <f>INDEX('Tariff fee'!$C$5:$C$9,MATCH('Step 1. Personal_data'!D363,'Tariff fee'!$B$5:$B$9,0))</f>
        <v>70</v>
      </c>
      <c r="F363" s="26">
        <v>43685</v>
      </c>
      <c r="G363" s="27">
        <f>IF(F363&gt;Introduction!$D$20, DATEDIF(F363, Introduction!$D$19, "D"), DATEDIF(Introduction!$D$20, Introduction!$D$19, "D"))</f>
        <v>120</v>
      </c>
      <c r="H363" s="25">
        <v>127092</v>
      </c>
      <c r="I363" s="28">
        <f t="shared" si="25"/>
        <v>529.54999999999995</v>
      </c>
      <c r="J363" s="28">
        <f t="shared" si="27"/>
        <v>123.56166666666664</v>
      </c>
      <c r="K363" s="28" t="str">
        <f t="shared" si="28"/>
        <v>120+</v>
      </c>
      <c r="L363" s="25">
        <v>180000000</v>
      </c>
      <c r="M363" s="28">
        <f t="shared" si="26"/>
        <v>42.91534423828125</v>
      </c>
      <c r="N363" s="28" t="str">
        <f t="shared" si="29"/>
        <v>40+ GB</v>
      </c>
      <c r="O363" s="25"/>
      <c r="P363" s="25"/>
      <c r="Q363" s="25"/>
      <c r="R363" s="25"/>
      <c r="S363" s="25"/>
    </row>
    <row r="364" spans="2:19" x14ac:dyDescent="0.3">
      <c r="B364" s="25" t="s">
        <v>800</v>
      </c>
      <c r="C364" s="26">
        <v>36016</v>
      </c>
      <c r="D364" s="25" t="s">
        <v>21</v>
      </c>
      <c r="E364" s="25">
        <f>INDEX('Tariff fee'!$C$5:$C$9,MATCH('Step 1. Personal_data'!D364,'Tariff fee'!$B$5:$B$9,0))</f>
        <v>45</v>
      </c>
      <c r="F364" s="26">
        <v>43916</v>
      </c>
      <c r="G364" s="27">
        <f>IF(F364&gt;Introduction!$D$20, DATEDIF(F364, Introduction!$D$19, "D"), DATEDIF(Introduction!$D$20, Introduction!$D$19, "D"))</f>
        <v>120</v>
      </c>
      <c r="H364" s="25">
        <v>21468</v>
      </c>
      <c r="I364" s="28">
        <f t="shared" si="25"/>
        <v>89.45</v>
      </c>
      <c r="J364" s="28">
        <f t="shared" si="27"/>
        <v>20.87166666666667</v>
      </c>
      <c r="K364" s="28" t="str">
        <f t="shared" si="28"/>
        <v>&lt;35</v>
      </c>
      <c r="L364" s="25">
        <v>92000000</v>
      </c>
      <c r="M364" s="28">
        <f t="shared" si="26"/>
        <v>21.93450927734375</v>
      </c>
      <c r="N364" s="28" t="str">
        <f t="shared" si="29"/>
        <v>21-30 GB</v>
      </c>
      <c r="O364" s="25"/>
      <c r="P364" s="25"/>
      <c r="Q364" s="25"/>
      <c r="R364" s="25"/>
      <c r="S364" s="25"/>
    </row>
    <row r="365" spans="2:19" x14ac:dyDescent="0.3">
      <c r="B365" s="25" t="s">
        <v>798</v>
      </c>
      <c r="C365" s="26">
        <v>36019</v>
      </c>
      <c r="D365" s="25" t="s">
        <v>11</v>
      </c>
      <c r="E365" s="25">
        <f>INDEX('Tariff fee'!$C$5:$C$9,MATCH('Step 1. Personal_data'!D365,'Tariff fee'!$B$5:$B$9,0))</f>
        <v>35</v>
      </c>
      <c r="F365" s="26">
        <v>44577</v>
      </c>
      <c r="G365" s="27">
        <f>IF(F365&gt;Introduction!$D$20, DATEDIF(F365, Introduction!$D$19, "D"), DATEDIF(Introduction!$D$20, Introduction!$D$19, "D"))</f>
        <v>105</v>
      </c>
      <c r="H365" s="25">
        <v>3665</v>
      </c>
      <c r="I365" s="28">
        <f t="shared" si="25"/>
        <v>17.452380952380953</v>
      </c>
      <c r="J365" s="28">
        <f t="shared" si="27"/>
        <v>4.0722222222222229</v>
      </c>
      <c r="K365" s="28" t="str">
        <f t="shared" si="28"/>
        <v>&lt;35</v>
      </c>
      <c r="L365" s="25">
        <v>3500000</v>
      </c>
      <c r="M365" s="28">
        <f t="shared" si="26"/>
        <v>0.95367431640625011</v>
      </c>
      <c r="N365" s="28" t="str">
        <f t="shared" si="29"/>
        <v>&lt;10 GB</v>
      </c>
      <c r="O365" s="25"/>
      <c r="P365" s="25">
        <v>1</v>
      </c>
      <c r="Q365" s="25"/>
      <c r="R365" s="25"/>
      <c r="S365" s="25"/>
    </row>
    <row r="366" spans="2:19" x14ac:dyDescent="0.3">
      <c r="B366" s="25" t="s">
        <v>799</v>
      </c>
      <c r="C366" s="26">
        <v>36019</v>
      </c>
      <c r="D366" s="25" t="s">
        <v>13</v>
      </c>
      <c r="E366" s="25">
        <f>INDEX('Tariff fee'!$C$5:$C$9,MATCH('Step 1. Personal_data'!D366,'Tariff fee'!$B$5:$B$9,0))</f>
        <v>55</v>
      </c>
      <c r="F366" s="26">
        <v>43547</v>
      </c>
      <c r="G366" s="27">
        <f>IF(F366&gt;Introduction!$D$20, DATEDIF(F366, Introduction!$D$19, "D"), DATEDIF(Introduction!$D$20, Introduction!$D$19, "D"))</f>
        <v>120</v>
      </c>
      <c r="H366" s="25">
        <v>37688</v>
      </c>
      <c r="I366" s="28">
        <f t="shared" si="25"/>
        <v>157.03333333333333</v>
      </c>
      <c r="J366" s="28">
        <f t="shared" si="27"/>
        <v>36.641111111111115</v>
      </c>
      <c r="K366" s="28" t="str">
        <f t="shared" si="28"/>
        <v>35-60</v>
      </c>
      <c r="L366" s="25">
        <v>124000000</v>
      </c>
      <c r="M366" s="28">
        <f t="shared" si="26"/>
        <v>29.56390380859375</v>
      </c>
      <c r="N366" s="28" t="str">
        <f t="shared" si="29"/>
        <v>21-30 GB</v>
      </c>
      <c r="O366" s="25"/>
      <c r="P366" s="25"/>
      <c r="Q366" s="25">
        <v>1</v>
      </c>
      <c r="R366" s="25"/>
      <c r="S366" s="25"/>
    </row>
    <row r="367" spans="2:19" x14ac:dyDescent="0.3">
      <c r="B367" s="25" t="s">
        <v>797</v>
      </c>
      <c r="C367" s="26">
        <v>36020</v>
      </c>
      <c r="D367" s="25" t="s">
        <v>11</v>
      </c>
      <c r="E367" s="25">
        <f>INDEX('Tariff fee'!$C$5:$C$9,MATCH('Step 1. Personal_data'!D367,'Tariff fee'!$B$5:$B$9,0))</f>
        <v>35</v>
      </c>
      <c r="F367" s="26">
        <v>43332</v>
      </c>
      <c r="G367" s="27">
        <f>IF(F367&gt;Introduction!$D$20, DATEDIF(F367, Introduction!$D$19, "D"), DATEDIF(Introduction!$D$20, Introduction!$D$19, "D"))</f>
        <v>120</v>
      </c>
      <c r="H367" s="25">
        <v>10080</v>
      </c>
      <c r="I367" s="28">
        <f t="shared" si="25"/>
        <v>42</v>
      </c>
      <c r="J367" s="28">
        <f t="shared" si="27"/>
        <v>9.7999999999999989</v>
      </c>
      <c r="K367" s="28" t="str">
        <f t="shared" si="28"/>
        <v>&lt;35</v>
      </c>
      <c r="L367" s="25">
        <v>148000000</v>
      </c>
      <c r="M367" s="28">
        <f t="shared" si="26"/>
        <v>35.28594970703125</v>
      </c>
      <c r="N367" s="28" t="str">
        <f t="shared" si="29"/>
        <v>31-40 GB</v>
      </c>
      <c r="O367" s="25">
        <v>1</v>
      </c>
      <c r="P367" s="25"/>
      <c r="Q367" s="25"/>
      <c r="R367" s="25"/>
      <c r="S367" s="25"/>
    </row>
    <row r="368" spans="2:19" x14ac:dyDescent="0.3">
      <c r="B368" s="25" t="s">
        <v>796</v>
      </c>
      <c r="C368" s="26">
        <v>36022</v>
      </c>
      <c r="D368" s="25" t="s">
        <v>12</v>
      </c>
      <c r="E368" s="25">
        <f>INDEX('Tariff fee'!$C$5:$C$9,MATCH('Step 1. Personal_data'!D368,'Tariff fee'!$B$5:$B$9,0))</f>
        <v>70</v>
      </c>
      <c r="F368" s="26">
        <v>43423</v>
      </c>
      <c r="G368" s="27">
        <f>IF(F368&gt;Introduction!$D$20, DATEDIF(F368, Introduction!$D$19, "D"), DATEDIF(Introduction!$D$20, Introduction!$D$19, "D"))</f>
        <v>120</v>
      </c>
      <c r="H368" s="25">
        <v>128640</v>
      </c>
      <c r="I368" s="28">
        <f t="shared" si="25"/>
        <v>536</v>
      </c>
      <c r="J368" s="28">
        <f t="shared" si="27"/>
        <v>125.06666666666666</v>
      </c>
      <c r="K368" s="28" t="str">
        <f t="shared" si="28"/>
        <v>120+</v>
      </c>
      <c r="L368" s="25">
        <v>176000000</v>
      </c>
      <c r="M368" s="28">
        <f t="shared" si="26"/>
        <v>41.961669921875</v>
      </c>
      <c r="N368" s="28" t="str">
        <f t="shared" si="29"/>
        <v>40+ GB</v>
      </c>
      <c r="O368" s="25"/>
      <c r="P368" s="25"/>
      <c r="Q368" s="25"/>
      <c r="R368" s="25"/>
      <c r="S368" s="25"/>
    </row>
    <row r="369" spans="2:19" x14ac:dyDescent="0.3">
      <c r="B369" s="25" t="s">
        <v>794</v>
      </c>
      <c r="C369" s="26">
        <v>36024</v>
      </c>
      <c r="D369" s="25" t="s">
        <v>13</v>
      </c>
      <c r="E369" s="25">
        <f>INDEX('Tariff fee'!$C$5:$C$9,MATCH('Step 1. Personal_data'!D369,'Tariff fee'!$B$5:$B$9,0))</f>
        <v>55</v>
      </c>
      <c r="F369" s="26">
        <v>43635</v>
      </c>
      <c r="G369" s="27">
        <f>IF(F369&gt;Introduction!$D$20, DATEDIF(F369, Introduction!$D$19, "D"), DATEDIF(Introduction!$D$20, Introduction!$D$19, "D"))</f>
        <v>120</v>
      </c>
      <c r="H369" s="25">
        <v>85504</v>
      </c>
      <c r="I369" s="28">
        <f t="shared" si="25"/>
        <v>356.26666666666665</v>
      </c>
      <c r="J369" s="28">
        <f t="shared" si="27"/>
        <v>83.128888888888895</v>
      </c>
      <c r="K369" s="28" t="str">
        <f t="shared" si="28"/>
        <v>61-90</v>
      </c>
      <c r="L369" s="25">
        <v>136000000</v>
      </c>
      <c r="M369" s="28">
        <f t="shared" si="26"/>
        <v>32.4249267578125</v>
      </c>
      <c r="N369" s="28" t="str">
        <f t="shared" si="29"/>
        <v>31-40 GB</v>
      </c>
      <c r="O369" s="25">
        <v>1</v>
      </c>
      <c r="P369" s="25">
        <v>1</v>
      </c>
      <c r="Q369" s="25"/>
      <c r="R369" s="25"/>
      <c r="S369" s="25">
        <v>1</v>
      </c>
    </row>
    <row r="370" spans="2:19" x14ac:dyDescent="0.3">
      <c r="B370" s="25" t="s">
        <v>795</v>
      </c>
      <c r="C370" s="26">
        <v>36024</v>
      </c>
      <c r="D370" s="25" t="s">
        <v>11</v>
      </c>
      <c r="E370" s="25">
        <f>INDEX('Tariff fee'!$C$5:$C$9,MATCH('Step 1. Personal_data'!D370,'Tariff fee'!$B$5:$B$9,0))</f>
        <v>35</v>
      </c>
      <c r="F370" s="26">
        <v>43395</v>
      </c>
      <c r="G370" s="27">
        <f>IF(F370&gt;Introduction!$D$20, DATEDIF(F370, Introduction!$D$19, "D"), DATEDIF(Introduction!$D$20, Introduction!$D$19, "D"))</f>
        <v>120</v>
      </c>
      <c r="H370" s="25">
        <v>5248</v>
      </c>
      <c r="I370" s="28">
        <f t="shared" si="25"/>
        <v>21.866666666666667</v>
      </c>
      <c r="J370" s="28">
        <f t="shared" si="27"/>
        <v>5.1022222222222222</v>
      </c>
      <c r="K370" s="28" t="str">
        <f t="shared" si="28"/>
        <v>&lt;35</v>
      </c>
      <c r="L370" s="25">
        <v>144000000</v>
      </c>
      <c r="M370" s="28">
        <f t="shared" si="26"/>
        <v>34.332275390625</v>
      </c>
      <c r="N370" s="28" t="str">
        <f t="shared" si="29"/>
        <v>31-40 GB</v>
      </c>
      <c r="O370" s="25"/>
      <c r="P370" s="25"/>
      <c r="Q370" s="25"/>
      <c r="R370" s="25"/>
      <c r="S370" s="25"/>
    </row>
    <row r="371" spans="2:19" x14ac:dyDescent="0.3">
      <c r="B371" s="25" t="s">
        <v>793</v>
      </c>
      <c r="C371" s="26">
        <v>36025</v>
      </c>
      <c r="D371" s="25" t="s">
        <v>11</v>
      </c>
      <c r="E371" s="25">
        <f>INDEX('Tariff fee'!$C$5:$C$9,MATCH('Step 1. Personal_data'!D371,'Tariff fee'!$B$5:$B$9,0))</f>
        <v>35</v>
      </c>
      <c r="F371" s="26">
        <v>43671</v>
      </c>
      <c r="G371" s="27">
        <f>IF(F371&gt;Introduction!$D$20, DATEDIF(F371, Introduction!$D$19, "D"), DATEDIF(Introduction!$D$20, Introduction!$D$19, "D"))</f>
        <v>120</v>
      </c>
      <c r="H371" s="25">
        <v>29280</v>
      </c>
      <c r="I371" s="28">
        <f t="shared" si="25"/>
        <v>122</v>
      </c>
      <c r="J371" s="28">
        <f t="shared" si="27"/>
        <v>28.466666666666665</v>
      </c>
      <c r="K371" s="28" t="str">
        <f t="shared" si="28"/>
        <v>&lt;35</v>
      </c>
      <c r="L371" s="25">
        <v>160000000</v>
      </c>
      <c r="M371" s="28">
        <f t="shared" si="26"/>
        <v>38.14697265625</v>
      </c>
      <c r="N371" s="28" t="str">
        <f t="shared" si="29"/>
        <v>31-40 GB</v>
      </c>
      <c r="O371" s="25"/>
      <c r="P371" s="25"/>
      <c r="Q371" s="25"/>
      <c r="R371" s="25"/>
      <c r="S371" s="25"/>
    </row>
    <row r="372" spans="2:19" x14ac:dyDescent="0.3">
      <c r="B372" s="25" t="s">
        <v>791</v>
      </c>
      <c r="C372" s="26">
        <v>36028</v>
      </c>
      <c r="D372" s="25" t="s">
        <v>13</v>
      </c>
      <c r="E372" s="25">
        <f>INDEX('Tariff fee'!$C$5:$C$9,MATCH('Step 1. Personal_data'!D372,'Tariff fee'!$B$5:$B$9,0))</f>
        <v>55</v>
      </c>
      <c r="F372" s="26">
        <v>42828</v>
      </c>
      <c r="G372" s="27">
        <f>IF(F372&gt;Introduction!$D$20, DATEDIF(F372, Introduction!$D$19, "D"), DATEDIF(Introduction!$D$20, Introduction!$D$19, "D"))</f>
        <v>120</v>
      </c>
      <c r="H372" s="25">
        <v>7404</v>
      </c>
      <c r="I372" s="28">
        <f t="shared" si="25"/>
        <v>30.85</v>
      </c>
      <c r="J372" s="28">
        <f t="shared" si="27"/>
        <v>7.1983333333333333</v>
      </c>
      <c r="K372" s="28" t="str">
        <f t="shared" si="28"/>
        <v>&lt;35</v>
      </c>
      <c r="L372" s="25">
        <v>112000000</v>
      </c>
      <c r="M372" s="28">
        <f t="shared" si="26"/>
        <v>26.702880859375</v>
      </c>
      <c r="N372" s="28" t="str">
        <f t="shared" si="29"/>
        <v>21-30 GB</v>
      </c>
      <c r="O372" s="25"/>
      <c r="P372" s="25"/>
      <c r="Q372" s="25"/>
      <c r="R372" s="25"/>
      <c r="S372" s="25"/>
    </row>
    <row r="373" spans="2:19" x14ac:dyDescent="0.3">
      <c r="B373" s="25" t="s">
        <v>792</v>
      </c>
      <c r="C373" s="26">
        <v>36028</v>
      </c>
      <c r="D373" s="25" t="s">
        <v>21</v>
      </c>
      <c r="E373" s="25">
        <f>INDEX('Tariff fee'!$C$5:$C$9,MATCH('Step 1. Personal_data'!D373,'Tariff fee'!$B$5:$B$9,0))</f>
        <v>45</v>
      </c>
      <c r="F373" s="26">
        <v>43153</v>
      </c>
      <c r="G373" s="27">
        <f>IF(F373&gt;Introduction!$D$20, DATEDIF(F373, Introduction!$D$19, "D"), DATEDIF(Introduction!$D$20, Introduction!$D$19, "D"))</f>
        <v>120</v>
      </c>
      <c r="H373" s="25">
        <v>13232</v>
      </c>
      <c r="I373" s="28">
        <f t="shared" si="25"/>
        <v>55.133333333333333</v>
      </c>
      <c r="J373" s="28">
        <f t="shared" si="27"/>
        <v>12.864444444444445</v>
      </c>
      <c r="K373" s="28" t="str">
        <f t="shared" si="28"/>
        <v>&lt;35</v>
      </c>
      <c r="L373" s="25">
        <v>8000000</v>
      </c>
      <c r="M373" s="28">
        <f t="shared" si="26"/>
        <v>1.9073486328125002</v>
      </c>
      <c r="N373" s="28" t="str">
        <f t="shared" si="29"/>
        <v>&lt;10 GB</v>
      </c>
      <c r="O373" s="25"/>
      <c r="P373" s="25"/>
      <c r="Q373" s="25"/>
      <c r="R373" s="25"/>
      <c r="S373" s="25"/>
    </row>
    <row r="374" spans="2:19" x14ac:dyDescent="0.3">
      <c r="B374" s="25" t="s">
        <v>790</v>
      </c>
      <c r="C374" s="26">
        <v>36040</v>
      </c>
      <c r="D374" s="25" t="s">
        <v>12</v>
      </c>
      <c r="E374" s="25">
        <f>INDEX('Tariff fee'!$C$5:$C$9,MATCH('Step 1. Personal_data'!D374,'Tariff fee'!$B$5:$B$9,0))</f>
        <v>70</v>
      </c>
      <c r="F374" s="26">
        <v>43134</v>
      </c>
      <c r="G374" s="27">
        <f>IF(F374&gt;Introduction!$D$20, DATEDIF(F374, Introduction!$D$19, "D"), DATEDIF(Introduction!$D$20, Introduction!$D$19, "D"))</f>
        <v>120</v>
      </c>
      <c r="H374" s="25">
        <v>155480</v>
      </c>
      <c r="I374" s="28">
        <f t="shared" si="25"/>
        <v>647.83333333333337</v>
      </c>
      <c r="J374" s="28">
        <f t="shared" si="27"/>
        <v>151.16111111111113</v>
      </c>
      <c r="K374" s="28" t="str">
        <f t="shared" si="28"/>
        <v>120+</v>
      </c>
      <c r="L374" s="25">
        <v>184000000</v>
      </c>
      <c r="M374" s="28">
        <f t="shared" si="26"/>
        <v>43.8690185546875</v>
      </c>
      <c r="N374" s="28" t="str">
        <f t="shared" si="29"/>
        <v>40+ GB</v>
      </c>
      <c r="O374" s="25">
        <v>1</v>
      </c>
      <c r="P374" s="25">
        <v>1</v>
      </c>
      <c r="Q374" s="25"/>
      <c r="R374" s="25"/>
      <c r="S374" s="25">
        <v>1</v>
      </c>
    </row>
    <row r="375" spans="2:19" x14ac:dyDescent="0.3">
      <c r="B375" s="25" t="s">
        <v>789</v>
      </c>
      <c r="C375" s="26">
        <v>36041</v>
      </c>
      <c r="D375" s="25" t="s">
        <v>11</v>
      </c>
      <c r="E375" s="25">
        <f>INDEX('Tariff fee'!$C$5:$C$9,MATCH('Step 1. Personal_data'!D375,'Tariff fee'!$B$5:$B$9,0))</f>
        <v>35</v>
      </c>
      <c r="F375" s="26">
        <v>44535</v>
      </c>
      <c r="G375" s="27">
        <f>IF(F375&gt;Introduction!$D$20, DATEDIF(F375, Introduction!$D$19, "D"), DATEDIF(Introduction!$D$20, Introduction!$D$19, "D"))</f>
        <v>120</v>
      </c>
      <c r="H375" s="25">
        <v>44100</v>
      </c>
      <c r="I375" s="28">
        <f t="shared" si="25"/>
        <v>183.75</v>
      </c>
      <c r="J375" s="28">
        <f t="shared" si="27"/>
        <v>42.875</v>
      </c>
      <c r="K375" s="28" t="str">
        <f t="shared" si="28"/>
        <v>35-60</v>
      </c>
      <c r="L375" s="25">
        <v>156000000</v>
      </c>
      <c r="M375" s="28">
        <f t="shared" si="26"/>
        <v>37.19329833984375</v>
      </c>
      <c r="N375" s="28" t="str">
        <f t="shared" si="29"/>
        <v>31-40 GB</v>
      </c>
      <c r="O375" s="25"/>
      <c r="P375" s="25"/>
      <c r="Q375" s="25"/>
      <c r="R375" s="25"/>
      <c r="S375" s="25"/>
    </row>
    <row r="376" spans="2:19" x14ac:dyDescent="0.3">
      <c r="B376" s="25" t="s">
        <v>788</v>
      </c>
      <c r="C376" s="26">
        <v>36043</v>
      </c>
      <c r="D376" s="25" t="s">
        <v>11</v>
      </c>
      <c r="E376" s="25">
        <f>INDEX('Tariff fee'!$C$5:$C$9,MATCH('Step 1. Personal_data'!D376,'Tariff fee'!$B$5:$B$9,0))</f>
        <v>35</v>
      </c>
      <c r="F376" s="26">
        <v>44433</v>
      </c>
      <c r="G376" s="27">
        <f>IF(F376&gt;Introduction!$D$20, DATEDIF(F376, Introduction!$D$19, "D"), DATEDIF(Introduction!$D$20, Introduction!$D$19, "D"))</f>
        <v>120</v>
      </c>
      <c r="H376" s="25">
        <v>4576</v>
      </c>
      <c r="I376" s="28">
        <f t="shared" si="25"/>
        <v>19.066666666666666</v>
      </c>
      <c r="J376" s="28">
        <f t="shared" si="27"/>
        <v>4.4488888888888889</v>
      </c>
      <c r="K376" s="28" t="str">
        <f t="shared" si="28"/>
        <v>&lt;35</v>
      </c>
      <c r="L376" s="25">
        <v>140000000</v>
      </c>
      <c r="M376" s="28">
        <f t="shared" si="26"/>
        <v>33.37860107421875</v>
      </c>
      <c r="N376" s="28" t="str">
        <f t="shared" si="29"/>
        <v>31-40 GB</v>
      </c>
      <c r="O376" s="25"/>
      <c r="P376" s="25"/>
      <c r="Q376" s="25"/>
      <c r="R376" s="25">
        <v>1</v>
      </c>
      <c r="S376" s="25"/>
    </row>
    <row r="377" spans="2:19" x14ac:dyDescent="0.3">
      <c r="B377" s="25" t="s">
        <v>787</v>
      </c>
      <c r="C377" s="26">
        <v>36047</v>
      </c>
      <c r="D377" s="25" t="s">
        <v>13</v>
      </c>
      <c r="E377" s="25">
        <f>INDEX('Tariff fee'!$C$5:$C$9,MATCH('Step 1. Personal_data'!D377,'Tariff fee'!$B$5:$B$9,0))</f>
        <v>55</v>
      </c>
      <c r="F377" s="26">
        <v>44172</v>
      </c>
      <c r="G377" s="27">
        <f>IF(F377&gt;Introduction!$D$20, DATEDIF(F377, Introduction!$D$19, "D"), DATEDIF(Introduction!$D$20, Introduction!$D$19, "D"))</f>
        <v>120</v>
      </c>
      <c r="H377" s="25">
        <v>90600</v>
      </c>
      <c r="I377" s="28">
        <f t="shared" si="25"/>
        <v>377.5</v>
      </c>
      <c r="J377" s="28">
        <f t="shared" si="27"/>
        <v>88.083333333333343</v>
      </c>
      <c r="K377" s="28" t="str">
        <f t="shared" si="28"/>
        <v>61-90</v>
      </c>
      <c r="L377" s="25">
        <v>28000000</v>
      </c>
      <c r="M377" s="28">
        <f t="shared" si="26"/>
        <v>6.67572021484375</v>
      </c>
      <c r="N377" s="28" t="str">
        <f t="shared" si="29"/>
        <v>&lt;10 GB</v>
      </c>
      <c r="O377" s="25"/>
      <c r="P377" s="25"/>
      <c r="Q377" s="25"/>
      <c r="R377" s="25"/>
      <c r="S377" s="25"/>
    </row>
    <row r="378" spans="2:19" x14ac:dyDescent="0.3">
      <c r="B378" s="25" t="s">
        <v>786</v>
      </c>
      <c r="C378" s="26">
        <v>36049</v>
      </c>
      <c r="D378" s="25" t="s">
        <v>21</v>
      </c>
      <c r="E378" s="25">
        <f>INDEX('Tariff fee'!$C$5:$C$9,MATCH('Step 1. Personal_data'!D378,'Tariff fee'!$B$5:$B$9,0))</f>
        <v>45</v>
      </c>
      <c r="F378" s="26">
        <v>43851</v>
      </c>
      <c r="G378" s="27">
        <f>IF(F378&gt;Introduction!$D$20, DATEDIF(F378, Introduction!$D$19, "D"), DATEDIF(Introduction!$D$20, Introduction!$D$19, "D"))</f>
        <v>120</v>
      </c>
      <c r="H378" s="25">
        <v>54464</v>
      </c>
      <c r="I378" s="28">
        <f t="shared" si="25"/>
        <v>226.93333333333334</v>
      </c>
      <c r="J378" s="28">
        <f t="shared" si="27"/>
        <v>52.951111111111111</v>
      </c>
      <c r="K378" s="28" t="str">
        <f t="shared" si="28"/>
        <v>35-60</v>
      </c>
      <c r="L378" s="25">
        <v>120000000</v>
      </c>
      <c r="M378" s="28">
        <f t="shared" si="26"/>
        <v>28.6102294921875</v>
      </c>
      <c r="N378" s="28" t="str">
        <f t="shared" si="29"/>
        <v>21-30 GB</v>
      </c>
      <c r="O378" s="25"/>
      <c r="P378" s="25"/>
      <c r="Q378" s="25"/>
      <c r="R378" s="25"/>
      <c r="S378" s="25"/>
    </row>
    <row r="379" spans="2:19" x14ac:dyDescent="0.3">
      <c r="B379" s="25" t="s">
        <v>784</v>
      </c>
      <c r="C379" s="26">
        <v>36050</v>
      </c>
      <c r="D379" s="25" t="s">
        <v>11</v>
      </c>
      <c r="E379" s="25">
        <f>INDEX('Tariff fee'!$C$5:$C$9,MATCH('Step 1. Personal_data'!D379,'Tariff fee'!$B$5:$B$9,0))</f>
        <v>35</v>
      </c>
      <c r="F379" s="26">
        <v>43497</v>
      </c>
      <c r="G379" s="27">
        <f>IF(F379&gt;Introduction!$D$20, DATEDIF(F379, Introduction!$D$19, "D"), DATEDIF(Introduction!$D$20, Introduction!$D$19, "D"))</f>
        <v>120</v>
      </c>
      <c r="H379" s="25">
        <v>28560</v>
      </c>
      <c r="I379" s="28">
        <f t="shared" si="25"/>
        <v>119</v>
      </c>
      <c r="J379" s="28">
        <f t="shared" si="27"/>
        <v>27.766666666666666</v>
      </c>
      <c r="K379" s="28" t="str">
        <f t="shared" si="28"/>
        <v>&lt;35</v>
      </c>
      <c r="L379" s="25">
        <v>128000000</v>
      </c>
      <c r="M379" s="28">
        <f t="shared" si="26"/>
        <v>30.517578125000004</v>
      </c>
      <c r="N379" s="28" t="str">
        <f t="shared" si="29"/>
        <v>31-40 GB</v>
      </c>
      <c r="O379" s="25"/>
      <c r="P379" s="25"/>
      <c r="Q379" s="25"/>
      <c r="R379" s="25"/>
      <c r="S379" s="25"/>
    </row>
    <row r="380" spans="2:19" x14ac:dyDescent="0.3">
      <c r="B380" s="25" t="s">
        <v>785</v>
      </c>
      <c r="C380" s="26">
        <v>36050</v>
      </c>
      <c r="D380" s="25" t="s">
        <v>18</v>
      </c>
      <c r="E380" s="25">
        <f>INDEX('Tariff fee'!$C$5:$C$9,MATCH('Step 1. Personal_data'!D380,'Tariff fee'!$B$5:$B$9,0))</f>
        <v>25</v>
      </c>
      <c r="F380" s="26">
        <v>43700</v>
      </c>
      <c r="G380" s="27">
        <f>IF(F380&gt;Introduction!$D$20, DATEDIF(F380, Introduction!$D$19, "D"), DATEDIF(Introduction!$D$20, Introduction!$D$19, "D"))</f>
        <v>120</v>
      </c>
      <c r="H380" s="25">
        <v>11552</v>
      </c>
      <c r="I380" s="28">
        <f t="shared" si="25"/>
        <v>48.133333333333333</v>
      </c>
      <c r="J380" s="28">
        <f t="shared" si="27"/>
        <v>11.23111111111111</v>
      </c>
      <c r="K380" s="28" t="str">
        <f t="shared" si="28"/>
        <v>&lt;35</v>
      </c>
      <c r="L380" s="25">
        <v>20000000</v>
      </c>
      <c r="M380" s="28">
        <f t="shared" si="26"/>
        <v>4.76837158203125</v>
      </c>
      <c r="N380" s="28" t="str">
        <f t="shared" si="29"/>
        <v>&lt;10 GB</v>
      </c>
      <c r="O380" s="25"/>
      <c r="P380" s="25"/>
      <c r="Q380" s="25"/>
      <c r="R380" s="25"/>
      <c r="S380" s="25"/>
    </row>
    <row r="381" spans="2:19" x14ac:dyDescent="0.3">
      <c r="B381" s="25" t="s">
        <v>783</v>
      </c>
      <c r="C381" s="26">
        <v>36052</v>
      </c>
      <c r="D381" s="25" t="s">
        <v>13</v>
      </c>
      <c r="E381" s="25">
        <f>INDEX('Tariff fee'!$C$5:$C$9,MATCH('Step 1. Personal_data'!D381,'Tariff fee'!$B$5:$B$9,0))</f>
        <v>55</v>
      </c>
      <c r="F381" s="26">
        <v>43434</v>
      </c>
      <c r="G381" s="27">
        <f>IF(F381&gt;Introduction!$D$20, DATEDIF(F381, Introduction!$D$19, "D"), DATEDIF(Introduction!$D$20, Introduction!$D$19, "D"))</f>
        <v>120</v>
      </c>
      <c r="H381" s="25">
        <v>107208</v>
      </c>
      <c r="I381" s="28">
        <f t="shared" si="25"/>
        <v>446.7</v>
      </c>
      <c r="J381" s="28">
        <f t="shared" si="27"/>
        <v>104.22999999999999</v>
      </c>
      <c r="K381" s="28" t="str">
        <f t="shared" si="28"/>
        <v>91-120</v>
      </c>
      <c r="L381" s="25">
        <v>0</v>
      </c>
      <c r="M381" s="28">
        <f t="shared" si="26"/>
        <v>0</v>
      </c>
      <c r="N381" s="28" t="str">
        <f t="shared" si="29"/>
        <v>&lt;10 GB</v>
      </c>
      <c r="O381" s="25"/>
      <c r="P381" s="25"/>
      <c r="Q381" s="25"/>
      <c r="R381" s="25"/>
      <c r="S381" s="25"/>
    </row>
    <row r="382" spans="2:19" x14ac:dyDescent="0.3">
      <c r="B382" s="25" t="s">
        <v>782</v>
      </c>
      <c r="C382" s="26">
        <v>36053</v>
      </c>
      <c r="D382" s="25" t="s">
        <v>21</v>
      </c>
      <c r="E382" s="25">
        <f>INDEX('Tariff fee'!$C$5:$C$9,MATCH('Step 1. Personal_data'!D382,'Tariff fee'!$B$5:$B$9,0))</f>
        <v>45</v>
      </c>
      <c r="F382" s="26">
        <v>44328</v>
      </c>
      <c r="G382" s="27">
        <f>IF(F382&gt;Introduction!$D$20, DATEDIF(F382, Introduction!$D$19, "D"), DATEDIF(Introduction!$D$20, Introduction!$D$19, "D"))</f>
        <v>120</v>
      </c>
      <c r="H382" s="25">
        <v>60168</v>
      </c>
      <c r="I382" s="28">
        <f t="shared" si="25"/>
        <v>250.69999999999996</v>
      </c>
      <c r="J382" s="28">
        <f t="shared" si="27"/>
        <v>58.496666666666655</v>
      </c>
      <c r="K382" s="28" t="str">
        <f t="shared" si="28"/>
        <v>35-60</v>
      </c>
      <c r="L382" s="25">
        <v>108000000</v>
      </c>
      <c r="M382" s="28">
        <f t="shared" si="26"/>
        <v>25.74920654296875</v>
      </c>
      <c r="N382" s="28" t="str">
        <f t="shared" si="29"/>
        <v>21-30 GB</v>
      </c>
      <c r="O382" s="25"/>
      <c r="P382" s="25"/>
      <c r="Q382" s="25"/>
      <c r="R382" s="25"/>
      <c r="S382" s="25"/>
    </row>
    <row r="383" spans="2:19" x14ac:dyDescent="0.3">
      <c r="B383" s="25" t="s">
        <v>781</v>
      </c>
      <c r="C383" s="26">
        <v>36060</v>
      </c>
      <c r="D383" s="25" t="s">
        <v>11</v>
      </c>
      <c r="E383" s="25">
        <f>INDEX('Tariff fee'!$C$5:$C$9,MATCH('Step 1. Personal_data'!D383,'Tariff fee'!$B$5:$B$9,0))</f>
        <v>35</v>
      </c>
      <c r="F383" s="26">
        <v>43594</v>
      </c>
      <c r="G383" s="27">
        <f>IF(F383&gt;Introduction!$D$20, DATEDIF(F383, Introduction!$D$19, "D"), DATEDIF(Introduction!$D$20, Introduction!$D$19, "D"))</f>
        <v>120</v>
      </c>
      <c r="H383" s="25">
        <v>32512</v>
      </c>
      <c r="I383" s="28">
        <f t="shared" si="25"/>
        <v>135.46666666666667</v>
      </c>
      <c r="J383" s="28">
        <f t="shared" si="27"/>
        <v>31.608888888888888</v>
      </c>
      <c r="K383" s="28" t="str">
        <f t="shared" si="28"/>
        <v>&lt;35</v>
      </c>
      <c r="L383" s="25">
        <v>116000000</v>
      </c>
      <c r="M383" s="28">
        <f t="shared" si="26"/>
        <v>27.65655517578125</v>
      </c>
      <c r="N383" s="28" t="str">
        <f t="shared" si="29"/>
        <v>21-30 GB</v>
      </c>
      <c r="O383" s="25">
        <v>1</v>
      </c>
      <c r="P383" s="25"/>
      <c r="Q383" s="25">
        <v>1</v>
      </c>
      <c r="R383" s="25"/>
      <c r="S383" s="25"/>
    </row>
    <row r="384" spans="2:19" x14ac:dyDescent="0.3">
      <c r="B384" s="25" t="s">
        <v>780</v>
      </c>
      <c r="C384" s="26">
        <v>36061</v>
      </c>
      <c r="D384" s="25" t="s">
        <v>12</v>
      </c>
      <c r="E384" s="25">
        <f>INDEX('Tariff fee'!$C$5:$C$9,MATCH('Step 1. Personal_data'!D384,'Tariff fee'!$B$5:$B$9,0))</f>
        <v>70</v>
      </c>
      <c r="F384" s="26">
        <v>43463</v>
      </c>
      <c r="G384" s="27">
        <f>IF(F384&gt;Introduction!$D$20, DATEDIF(F384, Introduction!$D$19, "D"), DATEDIF(Introduction!$D$20, Introduction!$D$19, "D"))</f>
        <v>120</v>
      </c>
      <c r="H384" s="25">
        <v>128192</v>
      </c>
      <c r="I384" s="28">
        <f t="shared" si="25"/>
        <v>534.13333333333333</v>
      </c>
      <c r="J384" s="28">
        <f t="shared" si="27"/>
        <v>124.63111111111112</v>
      </c>
      <c r="K384" s="28" t="str">
        <f t="shared" si="28"/>
        <v>120+</v>
      </c>
      <c r="L384" s="25">
        <v>184000000</v>
      </c>
      <c r="M384" s="28">
        <f t="shared" si="26"/>
        <v>43.8690185546875</v>
      </c>
      <c r="N384" s="28" t="str">
        <f t="shared" si="29"/>
        <v>40+ GB</v>
      </c>
      <c r="O384" s="25"/>
      <c r="P384" s="25"/>
      <c r="Q384" s="25"/>
      <c r="R384" s="25"/>
      <c r="S384" s="25"/>
    </row>
    <row r="385" spans="2:19" x14ac:dyDescent="0.3">
      <c r="B385" s="25" t="s">
        <v>779</v>
      </c>
      <c r="C385" s="26">
        <v>36064</v>
      </c>
      <c r="D385" s="25" t="s">
        <v>18</v>
      </c>
      <c r="E385" s="25">
        <f>INDEX('Tariff fee'!$C$5:$C$9,MATCH('Step 1. Personal_data'!D385,'Tariff fee'!$B$5:$B$9,0))</f>
        <v>25</v>
      </c>
      <c r="F385" s="26">
        <v>43914</v>
      </c>
      <c r="G385" s="27">
        <f>IF(F385&gt;Introduction!$D$20, DATEDIF(F385, Introduction!$D$19, "D"), DATEDIF(Introduction!$D$20, Introduction!$D$19, "D"))</f>
        <v>120</v>
      </c>
      <c r="H385" s="25">
        <v>36524</v>
      </c>
      <c r="I385" s="28">
        <f t="shared" si="25"/>
        <v>152.18333333333334</v>
      </c>
      <c r="J385" s="28">
        <f t="shared" si="27"/>
        <v>35.509444444444441</v>
      </c>
      <c r="K385" s="28" t="str">
        <f t="shared" si="28"/>
        <v>35-60</v>
      </c>
      <c r="L385" s="25">
        <v>8000000</v>
      </c>
      <c r="M385" s="28">
        <f t="shared" si="26"/>
        <v>1.9073486328125002</v>
      </c>
      <c r="N385" s="28" t="str">
        <f t="shared" si="29"/>
        <v>&lt;10 GB</v>
      </c>
      <c r="O385" s="25"/>
      <c r="P385" s="25"/>
      <c r="Q385" s="25"/>
      <c r="R385" s="25"/>
      <c r="S385" s="25"/>
    </row>
    <row r="386" spans="2:19" x14ac:dyDescent="0.3">
      <c r="B386" s="25" t="s">
        <v>777</v>
      </c>
      <c r="C386" s="26">
        <v>36066</v>
      </c>
      <c r="D386" s="25" t="s">
        <v>13</v>
      </c>
      <c r="E386" s="25">
        <f>INDEX('Tariff fee'!$C$5:$C$9,MATCH('Step 1. Personal_data'!D386,'Tariff fee'!$B$5:$B$9,0))</f>
        <v>55</v>
      </c>
      <c r="F386" s="26">
        <v>44453</v>
      </c>
      <c r="G386" s="27">
        <f>IF(F386&gt;Introduction!$D$20, DATEDIF(F386, Introduction!$D$19, "D"), DATEDIF(Introduction!$D$20, Introduction!$D$19, "D"))</f>
        <v>120</v>
      </c>
      <c r="H386" s="25">
        <v>30784</v>
      </c>
      <c r="I386" s="28">
        <f t="shared" si="25"/>
        <v>128.26666666666668</v>
      </c>
      <c r="J386" s="28">
        <f t="shared" si="27"/>
        <v>29.928888888888892</v>
      </c>
      <c r="K386" s="28" t="str">
        <f t="shared" si="28"/>
        <v>&lt;35</v>
      </c>
      <c r="L386" s="25">
        <v>140000000</v>
      </c>
      <c r="M386" s="28">
        <f t="shared" si="26"/>
        <v>33.37860107421875</v>
      </c>
      <c r="N386" s="28" t="str">
        <f t="shared" si="29"/>
        <v>31-40 GB</v>
      </c>
      <c r="O386" s="25"/>
      <c r="P386" s="25"/>
      <c r="Q386" s="25"/>
      <c r="R386" s="25"/>
      <c r="S386" s="25"/>
    </row>
    <row r="387" spans="2:19" x14ac:dyDescent="0.3">
      <c r="B387" s="25" t="s">
        <v>778</v>
      </c>
      <c r="C387" s="26">
        <v>36066</v>
      </c>
      <c r="D387" s="25" t="s">
        <v>11</v>
      </c>
      <c r="E387" s="25">
        <f>INDEX('Tariff fee'!$C$5:$C$9,MATCH('Step 1. Personal_data'!D387,'Tariff fee'!$B$5:$B$9,0))</f>
        <v>35</v>
      </c>
      <c r="F387" s="26">
        <v>43539</v>
      </c>
      <c r="G387" s="27">
        <f>IF(F387&gt;Introduction!$D$20, DATEDIF(F387, Introduction!$D$19, "D"), DATEDIF(Introduction!$D$20, Introduction!$D$19, "D"))</f>
        <v>120</v>
      </c>
      <c r="H387" s="25">
        <v>19572</v>
      </c>
      <c r="I387" s="28">
        <f t="shared" si="25"/>
        <v>81.55</v>
      </c>
      <c r="J387" s="28">
        <f t="shared" si="27"/>
        <v>19.028333333333332</v>
      </c>
      <c r="K387" s="28" t="str">
        <f t="shared" si="28"/>
        <v>&lt;35</v>
      </c>
      <c r="L387" s="25">
        <v>148000000</v>
      </c>
      <c r="M387" s="28">
        <f t="shared" si="26"/>
        <v>35.28594970703125</v>
      </c>
      <c r="N387" s="28" t="str">
        <f t="shared" si="29"/>
        <v>31-40 GB</v>
      </c>
      <c r="O387" s="25"/>
      <c r="P387" s="25"/>
      <c r="Q387" s="25"/>
      <c r="R387" s="25">
        <v>1</v>
      </c>
      <c r="S387" s="25"/>
    </row>
    <row r="388" spans="2:19" x14ac:dyDescent="0.3">
      <c r="B388" s="25" t="s">
        <v>776</v>
      </c>
      <c r="C388" s="26">
        <v>36067</v>
      </c>
      <c r="D388" s="25" t="s">
        <v>21</v>
      </c>
      <c r="E388" s="25">
        <f>INDEX('Tariff fee'!$C$5:$C$9,MATCH('Step 1. Personal_data'!D388,'Tariff fee'!$B$5:$B$9,0))</f>
        <v>45</v>
      </c>
      <c r="F388" s="26">
        <v>42781</v>
      </c>
      <c r="G388" s="27">
        <f>IF(F388&gt;Introduction!$D$20, DATEDIF(F388, Introduction!$D$19, "D"), DATEDIF(Introduction!$D$20, Introduction!$D$19, "D"))</f>
        <v>120</v>
      </c>
      <c r="H388" s="25">
        <v>20408</v>
      </c>
      <c r="I388" s="28">
        <f t="shared" si="25"/>
        <v>85.033333333333331</v>
      </c>
      <c r="J388" s="28">
        <f t="shared" si="27"/>
        <v>19.841111111111111</v>
      </c>
      <c r="K388" s="28" t="str">
        <f t="shared" si="28"/>
        <v>&lt;35</v>
      </c>
      <c r="L388" s="25">
        <v>104000000</v>
      </c>
      <c r="M388" s="28">
        <f t="shared" si="26"/>
        <v>24.7955322265625</v>
      </c>
      <c r="N388" s="28" t="str">
        <f t="shared" si="29"/>
        <v>21-30 GB</v>
      </c>
      <c r="O388" s="25"/>
      <c r="P388" s="25"/>
      <c r="Q388" s="25"/>
      <c r="R388" s="25"/>
      <c r="S388" s="25"/>
    </row>
    <row r="389" spans="2:19" x14ac:dyDescent="0.3">
      <c r="B389" s="25" t="s">
        <v>773</v>
      </c>
      <c r="C389" s="26">
        <v>36068</v>
      </c>
      <c r="D389" s="25" t="s">
        <v>13</v>
      </c>
      <c r="E389" s="25">
        <f>INDEX('Tariff fee'!$C$5:$C$9,MATCH('Step 1. Personal_data'!D389,'Tariff fee'!$B$5:$B$9,0))</f>
        <v>55</v>
      </c>
      <c r="F389" s="26">
        <v>44592</v>
      </c>
      <c r="G389" s="27">
        <f>IF(F389&gt;Introduction!$D$20, DATEDIF(F389, Introduction!$D$19, "D"), DATEDIF(Introduction!$D$20, Introduction!$D$19, "D"))</f>
        <v>90</v>
      </c>
      <c r="H389" s="25">
        <v>48720</v>
      </c>
      <c r="I389" s="28">
        <f t="shared" si="25"/>
        <v>270.66666666666669</v>
      </c>
      <c r="J389" s="28">
        <f t="shared" si="27"/>
        <v>63.155555555555551</v>
      </c>
      <c r="K389" s="28" t="str">
        <f t="shared" si="28"/>
        <v>61-90</v>
      </c>
      <c r="L389" s="25">
        <v>81000000</v>
      </c>
      <c r="M389" s="28">
        <f t="shared" si="26"/>
        <v>25.74920654296875</v>
      </c>
      <c r="N389" s="28" t="str">
        <f t="shared" si="29"/>
        <v>21-30 GB</v>
      </c>
      <c r="O389" s="25"/>
      <c r="P389" s="25">
        <v>1</v>
      </c>
      <c r="Q389" s="25"/>
      <c r="R389" s="25"/>
      <c r="S389" s="25">
        <v>1</v>
      </c>
    </row>
    <row r="390" spans="2:19" x14ac:dyDescent="0.3">
      <c r="B390" s="25" t="s">
        <v>774</v>
      </c>
      <c r="C390" s="26">
        <v>36068</v>
      </c>
      <c r="D390" s="25" t="s">
        <v>21</v>
      </c>
      <c r="E390" s="25">
        <f>INDEX('Tariff fee'!$C$5:$C$9,MATCH('Step 1. Personal_data'!D390,'Tariff fee'!$B$5:$B$9,0))</f>
        <v>45</v>
      </c>
      <c r="F390" s="26">
        <v>44102</v>
      </c>
      <c r="G390" s="27">
        <f>IF(F390&gt;Introduction!$D$20, DATEDIF(F390, Introduction!$D$19, "D"), DATEDIF(Introduction!$D$20, Introduction!$D$19, "D"))</f>
        <v>120</v>
      </c>
      <c r="H390" s="25">
        <v>58400</v>
      </c>
      <c r="I390" s="28">
        <f t="shared" si="25"/>
        <v>243.33333333333331</v>
      </c>
      <c r="J390" s="28">
        <f t="shared" si="27"/>
        <v>56.777777777777771</v>
      </c>
      <c r="K390" s="28" t="str">
        <f t="shared" si="28"/>
        <v>35-60</v>
      </c>
      <c r="L390" s="25">
        <v>84000000</v>
      </c>
      <c r="M390" s="28">
        <f t="shared" si="26"/>
        <v>20.02716064453125</v>
      </c>
      <c r="N390" s="28" t="str">
        <f t="shared" si="29"/>
        <v>21-30 GB</v>
      </c>
      <c r="O390" s="25">
        <v>1</v>
      </c>
      <c r="P390" s="25"/>
      <c r="Q390" s="25"/>
      <c r="R390" s="25"/>
      <c r="S390" s="25"/>
    </row>
    <row r="391" spans="2:19" x14ac:dyDescent="0.3">
      <c r="B391" s="25" t="s">
        <v>775</v>
      </c>
      <c r="C391" s="26">
        <v>36068</v>
      </c>
      <c r="D391" s="25" t="s">
        <v>11</v>
      </c>
      <c r="E391" s="25">
        <f>INDEX('Tariff fee'!$C$5:$C$9,MATCH('Step 1. Personal_data'!D391,'Tariff fee'!$B$5:$B$9,0))</f>
        <v>35</v>
      </c>
      <c r="F391" s="26">
        <v>42810</v>
      </c>
      <c r="G391" s="27">
        <f>IF(F391&gt;Introduction!$D$20, DATEDIF(F391, Introduction!$D$19, "D"), DATEDIF(Introduction!$D$20, Introduction!$D$19, "D"))</f>
        <v>120</v>
      </c>
      <c r="H391" s="25">
        <v>7272</v>
      </c>
      <c r="I391" s="28">
        <f t="shared" si="25"/>
        <v>30.3</v>
      </c>
      <c r="J391" s="28">
        <f t="shared" si="27"/>
        <v>7.07</v>
      </c>
      <c r="K391" s="28" t="str">
        <f t="shared" si="28"/>
        <v>&lt;35</v>
      </c>
      <c r="L391" s="25">
        <v>136000000</v>
      </c>
      <c r="M391" s="28">
        <f t="shared" si="26"/>
        <v>32.4249267578125</v>
      </c>
      <c r="N391" s="28" t="str">
        <f t="shared" si="29"/>
        <v>31-40 GB</v>
      </c>
      <c r="O391" s="25"/>
      <c r="P391" s="25">
        <v>1</v>
      </c>
      <c r="Q391" s="25"/>
      <c r="R391" s="25"/>
      <c r="S391" s="25"/>
    </row>
    <row r="392" spans="2:19" x14ac:dyDescent="0.3">
      <c r="B392" s="25" t="s">
        <v>772</v>
      </c>
      <c r="C392" s="26">
        <v>36070</v>
      </c>
      <c r="D392" s="25" t="s">
        <v>12</v>
      </c>
      <c r="E392" s="25">
        <f>INDEX('Tariff fee'!$C$5:$C$9,MATCH('Step 1. Personal_data'!D392,'Tariff fee'!$B$5:$B$9,0))</f>
        <v>70</v>
      </c>
      <c r="F392" s="26">
        <v>44388</v>
      </c>
      <c r="G392" s="27">
        <f>IF(F392&gt;Introduction!$D$20, DATEDIF(F392, Introduction!$D$19, "D"), DATEDIF(Introduction!$D$20, Introduction!$D$19, "D"))</f>
        <v>120</v>
      </c>
      <c r="H392" s="25">
        <v>87808</v>
      </c>
      <c r="I392" s="28">
        <f t="shared" si="25"/>
        <v>365.86666666666667</v>
      </c>
      <c r="J392" s="28">
        <f t="shared" si="27"/>
        <v>85.36888888888889</v>
      </c>
      <c r="K392" s="28" t="str">
        <f t="shared" si="28"/>
        <v>61-90</v>
      </c>
      <c r="L392" s="25">
        <v>164000000</v>
      </c>
      <c r="M392" s="28">
        <f t="shared" si="26"/>
        <v>39.10064697265625</v>
      </c>
      <c r="N392" s="28" t="str">
        <f t="shared" si="29"/>
        <v>31-40 GB</v>
      </c>
      <c r="O392" s="25">
        <v>1</v>
      </c>
      <c r="P392" s="25">
        <v>1</v>
      </c>
      <c r="Q392" s="25">
        <v>1</v>
      </c>
      <c r="R392" s="25"/>
      <c r="S392" s="25">
        <v>1</v>
      </c>
    </row>
    <row r="393" spans="2:19" x14ac:dyDescent="0.3">
      <c r="B393" s="25" t="s">
        <v>771</v>
      </c>
      <c r="C393" s="26">
        <v>36075</v>
      </c>
      <c r="D393" s="25" t="s">
        <v>13</v>
      </c>
      <c r="E393" s="25">
        <f>INDEX('Tariff fee'!$C$5:$C$9,MATCH('Step 1. Personal_data'!D393,'Tariff fee'!$B$5:$B$9,0))</f>
        <v>55</v>
      </c>
      <c r="F393" s="26">
        <v>44510</v>
      </c>
      <c r="G393" s="27">
        <f>IF(F393&gt;Introduction!$D$20, DATEDIF(F393, Introduction!$D$19, "D"), DATEDIF(Introduction!$D$20, Introduction!$D$19, "D"))</f>
        <v>120</v>
      </c>
      <c r="H393" s="25">
        <v>100444</v>
      </c>
      <c r="I393" s="28">
        <f t="shared" si="25"/>
        <v>418.51666666666665</v>
      </c>
      <c r="J393" s="28">
        <f t="shared" si="27"/>
        <v>97.653888888888886</v>
      </c>
      <c r="K393" s="28" t="str">
        <f t="shared" si="28"/>
        <v>91-120</v>
      </c>
      <c r="L393" s="25">
        <v>28000000</v>
      </c>
      <c r="M393" s="28">
        <f t="shared" si="26"/>
        <v>6.67572021484375</v>
      </c>
      <c r="N393" s="28" t="str">
        <f t="shared" si="29"/>
        <v>&lt;10 GB</v>
      </c>
      <c r="O393" s="25">
        <v>1</v>
      </c>
      <c r="P393" s="25"/>
      <c r="Q393" s="25"/>
      <c r="R393" s="25"/>
      <c r="S393" s="25"/>
    </row>
    <row r="394" spans="2:19" x14ac:dyDescent="0.3">
      <c r="B394" s="25" t="s">
        <v>769</v>
      </c>
      <c r="C394" s="26">
        <v>36076</v>
      </c>
      <c r="D394" s="25" t="s">
        <v>21</v>
      </c>
      <c r="E394" s="25">
        <f>INDEX('Tariff fee'!$C$5:$C$9,MATCH('Step 1. Personal_data'!D394,'Tariff fee'!$B$5:$B$9,0))</f>
        <v>45</v>
      </c>
      <c r="F394" s="26">
        <v>43378</v>
      </c>
      <c r="G394" s="27">
        <f>IF(F394&gt;Introduction!$D$20, DATEDIF(F394, Introduction!$D$19, "D"), DATEDIF(Introduction!$D$20, Introduction!$D$19, "D"))</f>
        <v>120</v>
      </c>
      <c r="H394" s="25">
        <v>44812</v>
      </c>
      <c r="I394" s="28">
        <f t="shared" ref="I394:I457" si="30">H394/60/G394*30</f>
        <v>186.71666666666667</v>
      </c>
      <c r="J394" s="28">
        <f t="shared" si="27"/>
        <v>43.567222222222227</v>
      </c>
      <c r="K394" s="28" t="str">
        <f t="shared" si="28"/>
        <v>35-60</v>
      </c>
      <c r="L394" s="25">
        <v>8000000</v>
      </c>
      <c r="M394" s="28">
        <f t="shared" ref="M394:M457" si="31">L394/1024^2/G394*30</f>
        <v>1.9073486328125002</v>
      </c>
      <c r="N394" s="28" t="str">
        <f t="shared" si="29"/>
        <v>&lt;10 GB</v>
      </c>
      <c r="O394" s="25"/>
      <c r="P394" s="25"/>
      <c r="Q394" s="25"/>
      <c r="R394" s="25"/>
      <c r="S394" s="25"/>
    </row>
    <row r="395" spans="2:19" x14ac:dyDescent="0.3">
      <c r="B395" s="25" t="s">
        <v>770</v>
      </c>
      <c r="C395" s="26">
        <v>36076</v>
      </c>
      <c r="D395" s="25" t="s">
        <v>11</v>
      </c>
      <c r="E395" s="25">
        <f>INDEX('Tariff fee'!$C$5:$C$9,MATCH('Step 1. Personal_data'!D395,'Tariff fee'!$B$5:$B$9,0))</f>
        <v>35</v>
      </c>
      <c r="F395" s="26">
        <v>43242</v>
      </c>
      <c r="G395" s="27">
        <f>IF(F395&gt;Introduction!$D$20, DATEDIF(F395, Introduction!$D$19, "D"), DATEDIF(Introduction!$D$20, Introduction!$D$19, "D"))</f>
        <v>120</v>
      </c>
      <c r="H395" s="25">
        <v>240</v>
      </c>
      <c r="I395" s="28">
        <f t="shared" si="30"/>
        <v>1</v>
      </c>
      <c r="J395" s="28">
        <f t="shared" ref="J395:J458" si="32">I395/30*7</f>
        <v>0.23333333333333334</v>
      </c>
      <c r="K395" s="28" t="str">
        <f t="shared" ref="K395:K458" si="33">IF(J395&lt;35, "&lt;35", IF(J395&lt;60, "35-60", IF(J395&lt;90, "61-90", IF(J395&lt;120, "91-120", "120+"))))</f>
        <v>&lt;35</v>
      </c>
      <c r="L395" s="25">
        <v>116000000</v>
      </c>
      <c r="M395" s="28">
        <f t="shared" si="31"/>
        <v>27.65655517578125</v>
      </c>
      <c r="N395" s="28" t="str">
        <f t="shared" ref="N395:N458" si="34">IF(M395&lt;10, "&lt;10 GB", IF(M395&lt;20, "10-20 GB", IF(M395&lt;30, "21-30 GB", IF(M395&lt;40, "31-40 GB", "40+ GB"))))</f>
        <v>21-30 GB</v>
      </c>
      <c r="O395" s="25"/>
      <c r="P395" s="25"/>
      <c r="Q395" s="25">
        <v>1</v>
      </c>
      <c r="R395" s="25">
        <v>1</v>
      </c>
      <c r="S395" s="25"/>
    </row>
    <row r="396" spans="2:19" x14ac:dyDescent="0.3">
      <c r="B396" s="25" t="s">
        <v>768</v>
      </c>
      <c r="C396" s="26">
        <v>36077</v>
      </c>
      <c r="D396" s="25" t="s">
        <v>21</v>
      </c>
      <c r="E396" s="25">
        <f>INDEX('Tariff fee'!$C$5:$C$9,MATCH('Step 1. Personal_data'!D396,'Tariff fee'!$B$5:$B$9,0))</f>
        <v>45</v>
      </c>
      <c r="F396" s="26">
        <v>43946</v>
      </c>
      <c r="G396" s="27">
        <f>IF(F396&gt;Introduction!$D$20, DATEDIF(F396, Introduction!$D$19, "D"), DATEDIF(Introduction!$D$20, Introduction!$D$19, "D"))</f>
        <v>120</v>
      </c>
      <c r="H396" s="25">
        <v>53836</v>
      </c>
      <c r="I396" s="28">
        <f t="shared" si="30"/>
        <v>224.31666666666666</v>
      </c>
      <c r="J396" s="28">
        <f t="shared" si="32"/>
        <v>52.340555555555554</v>
      </c>
      <c r="K396" s="28" t="str">
        <f t="shared" si="33"/>
        <v>35-60</v>
      </c>
      <c r="L396" s="25">
        <v>28000000</v>
      </c>
      <c r="M396" s="28">
        <f t="shared" si="31"/>
        <v>6.67572021484375</v>
      </c>
      <c r="N396" s="28" t="str">
        <f t="shared" si="34"/>
        <v>&lt;10 GB</v>
      </c>
      <c r="O396" s="25"/>
      <c r="P396" s="25"/>
      <c r="Q396" s="25"/>
      <c r="R396" s="25"/>
      <c r="S396" s="25"/>
    </row>
    <row r="397" spans="2:19" x14ac:dyDescent="0.3">
      <c r="B397" s="25" t="s">
        <v>767</v>
      </c>
      <c r="C397" s="26">
        <v>36079</v>
      </c>
      <c r="D397" s="25" t="s">
        <v>21</v>
      </c>
      <c r="E397" s="25">
        <f>INDEX('Tariff fee'!$C$5:$C$9,MATCH('Step 1. Personal_data'!D397,'Tariff fee'!$B$5:$B$9,0))</f>
        <v>45</v>
      </c>
      <c r="F397" s="26">
        <v>43560</v>
      </c>
      <c r="G397" s="27">
        <f>IF(F397&gt;Introduction!$D$20, DATEDIF(F397, Introduction!$D$19, "D"), DATEDIF(Introduction!$D$20, Introduction!$D$19, "D"))</f>
        <v>120</v>
      </c>
      <c r="H397" s="25">
        <v>36672</v>
      </c>
      <c r="I397" s="28">
        <f t="shared" si="30"/>
        <v>152.80000000000001</v>
      </c>
      <c r="J397" s="28">
        <f t="shared" si="32"/>
        <v>35.653333333333336</v>
      </c>
      <c r="K397" s="28" t="str">
        <f t="shared" si="33"/>
        <v>35-60</v>
      </c>
      <c r="L397" s="25">
        <v>100000000</v>
      </c>
      <c r="M397" s="28">
        <f t="shared" si="31"/>
        <v>23.84185791015625</v>
      </c>
      <c r="N397" s="28" t="str">
        <f t="shared" si="34"/>
        <v>21-30 GB</v>
      </c>
      <c r="O397" s="25"/>
      <c r="P397" s="25"/>
      <c r="Q397" s="25">
        <v>1</v>
      </c>
      <c r="R397" s="25"/>
      <c r="S397" s="25"/>
    </row>
    <row r="398" spans="2:19" x14ac:dyDescent="0.3">
      <c r="B398" s="25" t="s">
        <v>765</v>
      </c>
      <c r="C398" s="26">
        <v>36084</v>
      </c>
      <c r="D398" s="25" t="s">
        <v>21</v>
      </c>
      <c r="E398" s="25">
        <f>INDEX('Tariff fee'!$C$5:$C$9,MATCH('Step 1. Personal_data'!D398,'Tariff fee'!$B$5:$B$9,0))</f>
        <v>45</v>
      </c>
      <c r="F398" s="26">
        <v>43774</v>
      </c>
      <c r="G398" s="27">
        <f>IF(F398&gt;Introduction!$D$20, DATEDIF(F398, Introduction!$D$19, "D"), DATEDIF(Introduction!$D$20, Introduction!$D$19, "D"))</f>
        <v>120</v>
      </c>
      <c r="H398" s="25">
        <v>82480</v>
      </c>
      <c r="I398" s="28">
        <f t="shared" si="30"/>
        <v>343.66666666666669</v>
      </c>
      <c r="J398" s="28">
        <f t="shared" si="32"/>
        <v>80.188888888888897</v>
      </c>
      <c r="K398" s="28" t="str">
        <f t="shared" si="33"/>
        <v>61-90</v>
      </c>
      <c r="L398" s="25">
        <v>20000000</v>
      </c>
      <c r="M398" s="28">
        <f t="shared" si="31"/>
        <v>4.76837158203125</v>
      </c>
      <c r="N398" s="28" t="str">
        <f t="shared" si="34"/>
        <v>&lt;10 GB</v>
      </c>
      <c r="O398" s="25"/>
      <c r="P398" s="25"/>
      <c r="Q398" s="25"/>
      <c r="R398" s="25"/>
      <c r="S398" s="25"/>
    </row>
    <row r="399" spans="2:19" x14ac:dyDescent="0.3">
      <c r="B399" s="25" t="s">
        <v>766</v>
      </c>
      <c r="C399" s="26">
        <v>36084</v>
      </c>
      <c r="D399" s="25" t="s">
        <v>21</v>
      </c>
      <c r="E399" s="25">
        <f>INDEX('Tariff fee'!$C$5:$C$9,MATCH('Step 1. Personal_data'!D399,'Tariff fee'!$B$5:$B$9,0))</f>
        <v>45</v>
      </c>
      <c r="F399" s="26">
        <v>44397</v>
      </c>
      <c r="G399" s="27">
        <f>IF(F399&gt;Introduction!$D$20, DATEDIF(F399, Introduction!$D$19, "D"), DATEDIF(Introduction!$D$20, Introduction!$D$19, "D"))</f>
        <v>120</v>
      </c>
      <c r="H399" s="25">
        <v>71848</v>
      </c>
      <c r="I399" s="28">
        <f t="shared" si="30"/>
        <v>299.36666666666667</v>
      </c>
      <c r="J399" s="28">
        <f t="shared" si="32"/>
        <v>69.852222222222224</v>
      </c>
      <c r="K399" s="28" t="str">
        <f t="shared" si="33"/>
        <v>61-90</v>
      </c>
      <c r="L399" s="25">
        <v>52000000</v>
      </c>
      <c r="M399" s="28">
        <f t="shared" si="31"/>
        <v>12.39776611328125</v>
      </c>
      <c r="N399" s="28" t="str">
        <f t="shared" si="34"/>
        <v>10-20 GB</v>
      </c>
      <c r="O399" s="25"/>
      <c r="P399" s="25"/>
      <c r="Q399" s="25"/>
      <c r="R399" s="25"/>
      <c r="S399" s="25"/>
    </row>
    <row r="400" spans="2:19" x14ac:dyDescent="0.3">
      <c r="B400" s="25" t="s">
        <v>764</v>
      </c>
      <c r="C400" s="26">
        <v>36085</v>
      </c>
      <c r="D400" s="25" t="s">
        <v>21</v>
      </c>
      <c r="E400" s="25">
        <f>INDEX('Tariff fee'!$C$5:$C$9,MATCH('Step 1. Personal_data'!D400,'Tariff fee'!$B$5:$B$9,0))</f>
        <v>45</v>
      </c>
      <c r="F400" s="26">
        <v>44022</v>
      </c>
      <c r="G400" s="27">
        <f>IF(F400&gt;Introduction!$D$20, DATEDIF(F400, Introduction!$D$19, "D"), DATEDIF(Introduction!$D$20, Introduction!$D$19, "D"))</f>
        <v>120</v>
      </c>
      <c r="H400" s="25">
        <v>54972</v>
      </c>
      <c r="I400" s="28">
        <f t="shared" si="30"/>
        <v>229.05</v>
      </c>
      <c r="J400" s="28">
        <f t="shared" si="32"/>
        <v>53.445000000000007</v>
      </c>
      <c r="K400" s="28" t="str">
        <f t="shared" si="33"/>
        <v>35-60</v>
      </c>
      <c r="L400" s="25">
        <v>108000000</v>
      </c>
      <c r="M400" s="28">
        <f t="shared" si="31"/>
        <v>25.74920654296875</v>
      </c>
      <c r="N400" s="28" t="str">
        <f t="shared" si="34"/>
        <v>21-30 GB</v>
      </c>
      <c r="O400" s="25"/>
      <c r="P400" s="25"/>
      <c r="Q400" s="25">
        <v>1</v>
      </c>
      <c r="R400" s="25"/>
      <c r="S400" s="25"/>
    </row>
    <row r="401" spans="2:19" x14ac:dyDescent="0.3">
      <c r="B401" s="25" t="s">
        <v>762</v>
      </c>
      <c r="C401" s="26">
        <v>36089</v>
      </c>
      <c r="D401" s="25" t="s">
        <v>21</v>
      </c>
      <c r="E401" s="25">
        <f>INDEX('Tariff fee'!$C$5:$C$9,MATCH('Step 1. Personal_data'!D401,'Tariff fee'!$B$5:$B$9,0))</f>
        <v>45</v>
      </c>
      <c r="F401" s="26">
        <v>43961</v>
      </c>
      <c r="G401" s="27">
        <f>IF(F401&gt;Introduction!$D$20, DATEDIF(F401, Introduction!$D$19, "D"), DATEDIF(Introduction!$D$20, Introduction!$D$19, "D"))</f>
        <v>120</v>
      </c>
      <c r="H401" s="25">
        <v>80012</v>
      </c>
      <c r="I401" s="28">
        <f t="shared" si="30"/>
        <v>333.38333333333333</v>
      </c>
      <c r="J401" s="28">
        <f t="shared" si="32"/>
        <v>77.789444444444442</v>
      </c>
      <c r="K401" s="28" t="str">
        <f t="shared" si="33"/>
        <v>61-90</v>
      </c>
      <c r="L401" s="25">
        <v>92000000</v>
      </c>
      <c r="M401" s="28">
        <f t="shared" si="31"/>
        <v>21.93450927734375</v>
      </c>
      <c r="N401" s="28" t="str">
        <f t="shared" si="34"/>
        <v>21-30 GB</v>
      </c>
      <c r="O401" s="25"/>
      <c r="P401" s="25"/>
      <c r="Q401" s="25"/>
      <c r="R401" s="25"/>
      <c r="S401" s="25"/>
    </row>
    <row r="402" spans="2:19" x14ac:dyDescent="0.3">
      <c r="B402" s="25" t="s">
        <v>763</v>
      </c>
      <c r="C402" s="26">
        <v>36089</v>
      </c>
      <c r="D402" s="25" t="s">
        <v>21</v>
      </c>
      <c r="E402" s="25">
        <f>INDEX('Tariff fee'!$C$5:$C$9,MATCH('Step 1. Personal_data'!D402,'Tariff fee'!$B$5:$B$9,0))</f>
        <v>45</v>
      </c>
      <c r="F402" s="26">
        <v>42739</v>
      </c>
      <c r="G402" s="27">
        <f>IF(F402&gt;Introduction!$D$20, DATEDIF(F402, Introduction!$D$19, "D"), DATEDIF(Introduction!$D$20, Introduction!$D$19, "D"))</f>
        <v>120</v>
      </c>
      <c r="H402" s="25">
        <v>37068</v>
      </c>
      <c r="I402" s="28">
        <f t="shared" si="30"/>
        <v>154.44999999999999</v>
      </c>
      <c r="J402" s="28">
        <f t="shared" si="32"/>
        <v>36.038333333333327</v>
      </c>
      <c r="K402" s="28" t="str">
        <f t="shared" si="33"/>
        <v>35-60</v>
      </c>
      <c r="L402" s="25">
        <v>16000000</v>
      </c>
      <c r="M402" s="28">
        <f t="shared" si="31"/>
        <v>3.8146972656250004</v>
      </c>
      <c r="N402" s="28" t="str">
        <f t="shared" si="34"/>
        <v>&lt;10 GB</v>
      </c>
      <c r="O402" s="25"/>
      <c r="P402" s="25"/>
      <c r="Q402" s="25"/>
      <c r="R402" s="25"/>
      <c r="S402" s="25"/>
    </row>
    <row r="403" spans="2:19" x14ac:dyDescent="0.3">
      <c r="B403" s="25" t="s">
        <v>761</v>
      </c>
      <c r="C403" s="26">
        <v>36091</v>
      </c>
      <c r="D403" s="25" t="s">
        <v>11</v>
      </c>
      <c r="E403" s="25">
        <f>INDEX('Tariff fee'!$C$5:$C$9,MATCH('Step 1. Personal_data'!D403,'Tariff fee'!$B$5:$B$9,0))</f>
        <v>35</v>
      </c>
      <c r="F403" s="26">
        <v>44492</v>
      </c>
      <c r="G403" s="27">
        <f>IF(F403&gt;Introduction!$D$20, DATEDIF(F403, Introduction!$D$19, "D"), DATEDIF(Introduction!$D$20, Introduction!$D$19, "D"))</f>
        <v>120</v>
      </c>
      <c r="H403" s="25">
        <v>35568</v>
      </c>
      <c r="I403" s="28">
        <f t="shared" si="30"/>
        <v>148.19999999999999</v>
      </c>
      <c r="J403" s="28">
        <f t="shared" si="32"/>
        <v>34.58</v>
      </c>
      <c r="K403" s="28" t="str">
        <f t="shared" si="33"/>
        <v>&lt;35</v>
      </c>
      <c r="L403" s="25">
        <v>140000000</v>
      </c>
      <c r="M403" s="28">
        <f t="shared" si="31"/>
        <v>33.37860107421875</v>
      </c>
      <c r="N403" s="28" t="str">
        <f t="shared" si="34"/>
        <v>31-40 GB</v>
      </c>
      <c r="O403" s="25"/>
      <c r="P403" s="25"/>
      <c r="Q403" s="25"/>
      <c r="R403" s="25"/>
      <c r="S403" s="25"/>
    </row>
    <row r="404" spans="2:19" x14ac:dyDescent="0.3">
      <c r="B404" s="25" t="s">
        <v>760</v>
      </c>
      <c r="C404" s="26">
        <v>36095</v>
      </c>
      <c r="D404" s="25" t="s">
        <v>21</v>
      </c>
      <c r="E404" s="25">
        <f>INDEX('Tariff fee'!$C$5:$C$9,MATCH('Step 1. Personal_data'!D404,'Tariff fee'!$B$5:$B$9,0))</f>
        <v>45</v>
      </c>
      <c r="F404" s="26">
        <v>43460</v>
      </c>
      <c r="G404" s="27">
        <f>IF(F404&gt;Introduction!$D$20, DATEDIF(F404, Introduction!$D$19, "D"), DATEDIF(Introduction!$D$20, Introduction!$D$19, "D"))</f>
        <v>120</v>
      </c>
      <c r="H404" s="25">
        <v>52772</v>
      </c>
      <c r="I404" s="28">
        <f t="shared" si="30"/>
        <v>219.88333333333333</v>
      </c>
      <c r="J404" s="28">
        <f t="shared" si="32"/>
        <v>51.306111111111107</v>
      </c>
      <c r="K404" s="28" t="str">
        <f t="shared" si="33"/>
        <v>35-60</v>
      </c>
      <c r="L404" s="25">
        <v>8000000</v>
      </c>
      <c r="M404" s="28">
        <f t="shared" si="31"/>
        <v>1.9073486328125002</v>
      </c>
      <c r="N404" s="28" t="str">
        <f t="shared" si="34"/>
        <v>&lt;10 GB</v>
      </c>
      <c r="O404" s="25"/>
      <c r="P404" s="25"/>
      <c r="Q404" s="25"/>
      <c r="R404" s="25"/>
      <c r="S404" s="25"/>
    </row>
    <row r="405" spans="2:19" x14ac:dyDescent="0.3">
      <c r="B405" s="25" t="s">
        <v>759</v>
      </c>
      <c r="C405" s="26">
        <v>36098</v>
      </c>
      <c r="D405" s="25" t="s">
        <v>13</v>
      </c>
      <c r="E405" s="25">
        <f>INDEX('Tariff fee'!$C$5:$C$9,MATCH('Step 1. Personal_data'!D405,'Tariff fee'!$B$5:$B$9,0))</f>
        <v>55</v>
      </c>
      <c r="F405" s="26">
        <v>44209</v>
      </c>
      <c r="G405" s="27">
        <f>IF(F405&gt;Introduction!$D$20, DATEDIF(F405, Introduction!$D$19, "D"), DATEDIF(Introduction!$D$20, Introduction!$D$19, "D"))</f>
        <v>120</v>
      </c>
      <c r="H405" s="25">
        <v>115844</v>
      </c>
      <c r="I405" s="28">
        <f t="shared" si="30"/>
        <v>482.68333333333339</v>
      </c>
      <c r="J405" s="28">
        <f t="shared" si="32"/>
        <v>112.62611111111113</v>
      </c>
      <c r="K405" s="28" t="str">
        <f t="shared" si="33"/>
        <v>91-120</v>
      </c>
      <c r="L405" s="25">
        <v>112000000</v>
      </c>
      <c r="M405" s="28">
        <f t="shared" si="31"/>
        <v>26.702880859375</v>
      </c>
      <c r="N405" s="28" t="str">
        <f t="shared" si="34"/>
        <v>21-30 GB</v>
      </c>
      <c r="O405" s="25"/>
      <c r="P405" s="25"/>
      <c r="Q405" s="25"/>
      <c r="R405" s="25"/>
      <c r="S405" s="25"/>
    </row>
    <row r="406" spans="2:19" x14ac:dyDescent="0.3">
      <c r="B406" s="25" t="s">
        <v>758</v>
      </c>
      <c r="C406" s="26">
        <v>36099</v>
      </c>
      <c r="D406" s="25" t="s">
        <v>11</v>
      </c>
      <c r="E406" s="25">
        <f>INDEX('Tariff fee'!$C$5:$C$9,MATCH('Step 1. Personal_data'!D406,'Tariff fee'!$B$5:$B$9,0))</f>
        <v>35</v>
      </c>
      <c r="F406" s="26">
        <v>42938</v>
      </c>
      <c r="G406" s="27">
        <f>IF(F406&gt;Introduction!$D$20, DATEDIF(F406, Introduction!$D$19, "D"), DATEDIF(Introduction!$D$20, Introduction!$D$19, "D"))</f>
        <v>120</v>
      </c>
      <c r="H406" s="25">
        <v>15056</v>
      </c>
      <c r="I406" s="28">
        <f t="shared" si="30"/>
        <v>62.733333333333334</v>
      </c>
      <c r="J406" s="28">
        <f t="shared" si="32"/>
        <v>14.637777777777778</v>
      </c>
      <c r="K406" s="28" t="str">
        <f t="shared" si="33"/>
        <v>&lt;35</v>
      </c>
      <c r="L406" s="25">
        <v>156000000</v>
      </c>
      <c r="M406" s="28">
        <f t="shared" si="31"/>
        <v>37.19329833984375</v>
      </c>
      <c r="N406" s="28" t="str">
        <f t="shared" si="34"/>
        <v>31-40 GB</v>
      </c>
      <c r="O406" s="25"/>
      <c r="P406" s="25"/>
      <c r="Q406" s="25"/>
      <c r="R406" s="25">
        <v>1</v>
      </c>
      <c r="S406" s="25"/>
    </row>
    <row r="407" spans="2:19" x14ac:dyDescent="0.3">
      <c r="B407" s="25" t="s">
        <v>756</v>
      </c>
      <c r="C407" s="26">
        <v>36104</v>
      </c>
      <c r="D407" s="25" t="s">
        <v>21</v>
      </c>
      <c r="E407" s="25">
        <f>INDEX('Tariff fee'!$C$5:$C$9,MATCH('Step 1. Personal_data'!D407,'Tariff fee'!$B$5:$B$9,0))</f>
        <v>45</v>
      </c>
      <c r="F407" s="26">
        <v>44569</v>
      </c>
      <c r="G407" s="27">
        <f>IF(F407&gt;Introduction!$D$20, DATEDIF(F407, Introduction!$D$19, "D"), DATEDIF(Introduction!$D$20, Introduction!$D$19, "D"))</f>
        <v>113</v>
      </c>
      <c r="H407" s="25">
        <v>12810</v>
      </c>
      <c r="I407" s="28">
        <f t="shared" si="30"/>
        <v>56.681415929203538</v>
      </c>
      <c r="J407" s="28">
        <f t="shared" si="32"/>
        <v>13.225663716814159</v>
      </c>
      <c r="K407" s="28" t="str">
        <f t="shared" si="33"/>
        <v>&lt;35</v>
      </c>
      <c r="L407" s="25">
        <v>90400000</v>
      </c>
      <c r="M407" s="28">
        <f t="shared" si="31"/>
        <v>22.88818359375</v>
      </c>
      <c r="N407" s="28" t="str">
        <f t="shared" si="34"/>
        <v>21-30 GB</v>
      </c>
      <c r="O407" s="25">
        <v>1</v>
      </c>
      <c r="P407" s="25"/>
      <c r="Q407" s="25"/>
      <c r="R407" s="25"/>
      <c r="S407" s="25"/>
    </row>
    <row r="408" spans="2:19" x14ac:dyDescent="0.3">
      <c r="B408" s="25" t="s">
        <v>757</v>
      </c>
      <c r="C408" s="26">
        <v>36104</v>
      </c>
      <c r="D408" s="25" t="s">
        <v>13</v>
      </c>
      <c r="E408" s="25">
        <f>INDEX('Tariff fee'!$C$5:$C$9,MATCH('Step 1. Personal_data'!D408,'Tariff fee'!$B$5:$B$9,0))</f>
        <v>55</v>
      </c>
      <c r="F408" s="26">
        <v>44395</v>
      </c>
      <c r="G408" s="27">
        <f>IF(F408&gt;Introduction!$D$20, DATEDIF(F408, Introduction!$D$19, "D"), DATEDIF(Introduction!$D$20, Introduction!$D$19, "D"))</f>
        <v>120</v>
      </c>
      <c r="H408" s="25">
        <v>71364</v>
      </c>
      <c r="I408" s="28">
        <f t="shared" si="30"/>
        <v>297.35000000000002</v>
      </c>
      <c r="J408" s="28">
        <f t="shared" si="32"/>
        <v>69.381666666666675</v>
      </c>
      <c r="K408" s="28" t="str">
        <f t="shared" si="33"/>
        <v>61-90</v>
      </c>
      <c r="L408" s="25">
        <v>104000000</v>
      </c>
      <c r="M408" s="28">
        <f t="shared" si="31"/>
        <v>24.7955322265625</v>
      </c>
      <c r="N408" s="28" t="str">
        <f t="shared" si="34"/>
        <v>21-30 GB</v>
      </c>
      <c r="O408" s="25"/>
      <c r="P408" s="25">
        <v>1</v>
      </c>
      <c r="Q408" s="25"/>
      <c r="R408" s="25"/>
      <c r="S408" s="25"/>
    </row>
    <row r="409" spans="2:19" x14ac:dyDescent="0.3">
      <c r="B409" s="25" t="s">
        <v>755</v>
      </c>
      <c r="C409" s="26">
        <v>36105</v>
      </c>
      <c r="D409" s="25" t="s">
        <v>11</v>
      </c>
      <c r="E409" s="25">
        <f>INDEX('Tariff fee'!$C$5:$C$9,MATCH('Step 1. Personal_data'!D409,'Tariff fee'!$B$5:$B$9,0))</f>
        <v>35</v>
      </c>
      <c r="F409" s="26">
        <v>44578</v>
      </c>
      <c r="G409" s="27">
        <f>IF(F409&gt;Introduction!$D$20, DATEDIF(F409, Introduction!$D$19, "D"), DATEDIF(Introduction!$D$20, Introduction!$D$19, "D"))</f>
        <v>104</v>
      </c>
      <c r="H409" s="25">
        <v>24805</v>
      </c>
      <c r="I409" s="28">
        <f t="shared" si="30"/>
        <v>119.25480769230769</v>
      </c>
      <c r="J409" s="28">
        <f t="shared" si="32"/>
        <v>27.826121794871796</v>
      </c>
      <c r="K409" s="28" t="str">
        <f t="shared" si="33"/>
        <v>&lt;35</v>
      </c>
      <c r="L409" s="25">
        <v>131733333</v>
      </c>
      <c r="M409" s="28">
        <f t="shared" si="31"/>
        <v>36.239623931738045</v>
      </c>
      <c r="N409" s="28" t="str">
        <f t="shared" si="34"/>
        <v>31-40 GB</v>
      </c>
      <c r="O409" s="25"/>
      <c r="P409" s="25"/>
      <c r="Q409" s="25"/>
      <c r="R409" s="25"/>
      <c r="S409" s="25"/>
    </row>
    <row r="410" spans="2:19" x14ac:dyDescent="0.3">
      <c r="B410" s="25" t="s">
        <v>754</v>
      </c>
      <c r="C410" s="26">
        <v>36110</v>
      </c>
      <c r="D410" s="25" t="s">
        <v>11</v>
      </c>
      <c r="E410" s="25">
        <f>INDEX('Tariff fee'!$C$5:$C$9,MATCH('Step 1. Personal_data'!D410,'Tariff fee'!$B$5:$B$9,0))</f>
        <v>35</v>
      </c>
      <c r="F410" s="26">
        <v>44624</v>
      </c>
      <c r="G410" s="27">
        <f>IF(F410&gt;Introduction!$D$20, DATEDIF(F410, Introduction!$D$19, "D"), DATEDIF(Introduction!$D$20, Introduction!$D$19, "D"))</f>
        <v>58</v>
      </c>
      <c r="H410" s="25">
        <v>8951</v>
      </c>
      <c r="I410" s="28">
        <f t="shared" si="30"/>
        <v>77.163793103448285</v>
      </c>
      <c r="J410" s="28">
        <f t="shared" si="32"/>
        <v>18.004885057471267</v>
      </c>
      <c r="K410" s="28" t="str">
        <f t="shared" si="33"/>
        <v>&lt;35</v>
      </c>
      <c r="L410" s="25">
        <v>9666667</v>
      </c>
      <c r="M410" s="28">
        <f t="shared" si="31"/>
        <v>4.7683717464578566</v>
      </c>
      <c r="N410" s="28" t="str">
        <f t="shared" si="34"/>
        <v>&lt;10 GB</v>
      </c>
      <c r="O410" s="25">
        <v>1</v>
      </c>
      <c r="P410" s="25"/>
      <c r="Q410" s="25"/>
      <c r="R410" s="25"/>
      <c r="S410" s="25"/>
    </row>
    <row r="411" spans="2:19" x14ac:dyDescent="0.3">
      <c r="B411" s="25" t="s">
        <v>753</v>
      </c>
      <c r="C411" s="26">
        <v>36115</v>
      </c>
      <c r="D411" s="25" t="s">
        <v>11</v>
      </c>
      <c r="E411" s="25">
        <f>INDEX('Tariff fee'!$C$5:$C$9,MATCH('Step 1. Personal_data'!D411,'Tariff fee'!$B$5:$B$9,0))</f>
        <v>35</v>
      </c>
      <c r="F411" s="26">
        <v>44146</v>
      </c>
      <c r="G411" s="27">
        <f>IF(F411&gt;Introduction!$D$20, DATEDIF(F411, Introduction!$D$19, "D"), DATEDIF(Introduction!$D$20, Introduction!$D$19, "D"))</f>
        <v>120</v>
      </c>
      <c r="H411" s="25">
        <v>33640</v>
      </c>
      <c r="I411" s="28">
        <f t="shared" si="30"/>
        <v>140.16666666666666</v>
      </c>
      <c r="J411" s="28">
        <f t="shared" si="32"/>
        <v>32.705555555555549</v>
      </c>
      <c r="K411" s="28" t="str">
        <f t="shared" si="33"/>
        <v>&lt;35</v>
      </c>
      <c r="L411" s="25">
        <v>152000000</v>
      </c>
      <c r="M411" s="28">
        <f t="shared" si="31"/>
        <v>36.2396240234375</v>
      </c>
      <c r="N411" s="28" t="str">
        <f t="shared" si="34"/>
        <v>31-40 GB</v>
      </c>
      <c r="O411" s="25"/>
      <c r="P411" s="25"/>
      <c r="Q411" s="25"/>
      <c r="R411" s="25"/>
      <c r="S411" s="25"/>
    </row>
    <row r="412" spans="2:19" x14ac:dyDescent="0.3">
      <c r="B412" s="25" t="s">
        <v>752</v>
      </c>
      <c r="C412" s="26">
        <v>36116</v>
      </c>
      <c r="D412" s="25" t="s">
        <v>18</v>
      </c>
      <c r="E412" s="25">
        <f>INDEX('Tariff fee'!$C$5:$C$9,MATCH('Step 1. Personal_data'!D412,'Tariff fee'!$B$5:$B$9,0))</f>
        <v>25</v>
      </c>
      <c r="F412" s="26">
        <v>44639</v>
      </c>
      <c r="G412" s="27">
        <f>IF(F412&gt;Introduction!$D$20, DATEDIF(F412, Introduction!$D$19, "D"), DATEDIF(Introduction!$D$20, Introduction!$D$19, "D"))</f>
        <v>43</v>
      </c>
      <c r="H412" s="25">
        <v>13879</v>
      </c>
      <c r="I412" s="28">
        <f t="shared" si="30"/>
        <v>161.38372093023256</v>
      </c>
      <c r="J412" s="28">
        <f t="shared" si="32"/>
        <v>37.656201550387593</v>
      </c>
      <c r="K412" s="28" t="str">
        <f t="shared" si="33"/>
        <v>35-60</v>
      </c>
      <c r="L412" s="25">
        <v>4300000</v>
      </c>
      <c r="M412" s="28">
        <f t="shared" si="31"/>
        <v>2.86102294921875</v>
      </c>
      <c r="N412" s="28" t="str">
        <f t="shared" si="34"/>
        <v>&lt;10 GB</v>
      </c>
      <c r="O412" s="25">
        <v>1</v>
      </c>
      <c r="P412" s="25"/>
      <c r="Q412" s="25"/>
      <c r="R412" s="25"/>
      <c r="S412" s="25"/>
    </row>
    <row r="413" spans="2:19" x14ac:dyDescent="0.3">
      <c r="B413" s="25" t="s">
        <v>750</v>
      </c>
      <c r="C413" s="26">
        <v>36118</v>
      </c>
      <c r="D413" s="25" t="s">
        <v>18</v>
      </c>
      <c r="E413" s="25">
        <f>INDEX('Tariff fee'!$C$5:$C$9,MATCH('Step 1. Personal_data'!D413,'Tariff fee'!$B$5:$B$9,0))</f>
        <v>25</v>
      </c>
      <c r="F413" s="26">
        <v>44585</v>
      </c>
      <c r="G413" s="27">
        <f>IF(F413&gt;Introduction!$D$20, DATEDIF(F413, Introduction!$D$19, "D"), DATEDIF(Introduction!$D$20, Introduction!$D$19, "D"))</f>
        <v>97</v>
      </c>
      <c r="H413" s="25">
        <v>21685</v>
      </c>
      <c r="I413" s="28">
        <f t="shared" si="30"/>
        <v>111.77835051546393</v>
      </c>
      <c r="J413" s="28">
        <f t="shared" si="32"/>
        <v>26.081615120274918</v>
      </c>
      <c r="K413" s="28" t="str">
        <f t="shared" si="33"/>
        <v>&lt;35</v>
      </c>
      <c r="L413" s="25">
        <v>3233333</v>
      </c>
      <c r="M413" s="28">
        <f t="shared" si="31"/>
        <v>0.95367421808931008</v>
      </c>
      <c r="N413" s="28" t="str">
        <f t="shared" si="34"/>
        <v>&lt;10 GB</v>
      </c>
      <c r="O413" s="25">
        <v>1</v>
      </c>
      <c r="P413" s="25">
        <v>1</v>
      </c>
      <c r="Q413" s="25"/>
      <c r="R413" s="25"/>
      <c r="S413" s="25">
        <v>1</v>
      </c>
    </row>
    <row r="414" spans="2:19" x14ac:dyDescent="0.3">
      <c r="B414" s="25" t="s">
        <v>751</v>
      </c>
      <c r="C414" s="26">
        <v>36118</v>
      </c>
      <c r="D414" s="25" t="s">
        <v>18</v>
      </c>
      <c r="E414" s="25">
        <f>INDEX('Tariff fee'!$C$5:$C$9,MATCH('Step 1. Personal_data'!D414,'Tariff fee'!$B$5:$B$9,0))</f>
        <v>25</v>
      </c>
      <c r="F414" s="26">
        <v>44381</v>
      </c>
      <c r="G414" s="27">
        <f>IF(F414&gt;Introduction!$D$20, DATEDIF(F414, Introduction!$D$19, "D"), DATEDIF(Introduction!$D$20, Introduction!$D$19, "D"))</f>
        <v>120</v>
      </c>
      <c r="H414" s="25">
        <v>34280</v>
      </c>
      <c r="I414" s="28">
        <f t="shared" si="30"/>
        <v>142.83333333333334</v>
      </c>
      <c r="J414" s="28">
        <f t="shared" si="32"/>
        <v>33.327777777777776</v>
      </c>
      <c r="K414" s="28" t="str">
        <f t="shared" si="33"/>
        <v>&lt;35</v>
      </c>
      <c r="L414" s="25">
        <v>16000000</v>
      </c>
      <c r="M414" s="28">
        <f t="shared" si="31"/>
        <v>3.8146972656250004</v>
      </c>
      <c r="N414" s="28" t="str">
        <f t="shared" si="34"/>
        <v>&lt;10 GB</v>
      </c>
      <c r="O414" s="25"/>
      <c r="P414" s="25">
        <v>1</v>
      </c>
      <c r="Q414" s="25"/>
      <c r="R414" s="25"/>
      <c r="S414" s="25"/>
    </row>
    <row r="415" spans="2:19" x14ac:dyDescent="0.3">
      <c r="B415" s="25" t="s">
        <v>749</v>
      </c>
      <c r="C415" s="26">
        <v>36121</v>
      </c>
      <c r="D415" s="25" t="s">
        <v>21</v>
      </c>
      <c r="E415" s="25">
        <f>INDEX('Tariff fee'!$C$5:$C$9,MATCH('Step 1. Personal_data'!D415,'Tariff fee'!$B$5:$B$9,0))</f>
        <v>45</v>
      </c>
      <c r="F415" s="26">
        <v>42865</v>
      </c>
      <c r="G415" s="27">
        <f>IF(F415&gt;Introduction!$D$20, DATEDIF(F415, Introduction!$D$19, "D"), DATEDIF(Introduction!$D$20, Introduction!$D$19, "D"))</f>
        <v>120</v>
      </c>
      <c r="H415" s="25">
        <v>71984</v>
      </c>
      <c r="I415" s="28">
        <f t="shared" si="30"/>
        <v>299.93333333333334</v>
      </c>
      <c r="J415" s="28">
        <f t="shared" si="32"/>
        <v>69.984444444444449</v>
      </c>
      <c r="K415" s="28" t="str">
        <f t="shared" si="33"/>
        <v>61-90</v>
      </c>
      <c r="L415" s="25">
        <v>92000000</v>
      </c>
      <c r="M415" s="28">
        <f t="shared" si="31"/>
        <v>21.93450927734375</v>
      </c>
      <c r="N415" s="28" t="str">
        <f t="shared" si="34"/>
        <v>21-30 GB</v>
      </c>
      <c r="O415" s="25"/>
      <c r="P415" s="25"/>
      <c r="Q415" s="25"/>
      <c r="R415" s="25"/>
      <c r="S415" s="25"/>
    </row>
    <row r="416" spans="2:19" x14ac:dyDescent="0.3">
      <c r="B416" s="25" t="s">
        <v>748</v>
      </c>
      <c r="C416" s="26">
        <v>36122</v>
      </c>
      <c r="D416" s="25" t="s">
        <v>21</v>
      </c>
      <c r="E416" s="25">
        <f>INDEX('Tariff fee'!$C$5:$C$9,MATCH('Step 1. Personal_data'!D416,'Tariff fee'!$B$5:$B$9,0))</f>
        <v>45</v>
      </c>
      <c r="F416" s="26">
        <v>43130</v>
      </c>
      <c r="G416" s="27">
        <f>IF(F416&gt;Introduction!$D$20, DATEDIF(F416, Introduction!$D$19, "D"), DATEDIF(Introduction!$D$20, Introduction!$D$19, "D"))</f>
        <v>120</v>
      </c>
      <c r="H416" s="25">
        <v>95840</v>
      </c>
      <c r="I416" s="28">
        <f t="shared" si="30"/>
        <v>399.33333333333331</v>
      </c>
      <c r="J416" s="28">
        <f t="shared" si="32"/>
        <v>93.177777777777777</v>
      </c>
      <c r="K416" s="28" t="str">
        <f t="shared" si="33"/>
        <v>91-120</v>
      </c>
      <c r="L416" s="25">
        <v>16000000</v>
      </c>
      <c r="M416" s="28">
        <f t="shared" si="31"/>
        <v>3.8146972656250004</v>
      </c>
      <c r="N416" s="28" t="str">
        <f t="shared" si="34"/>
        <v>&lt;10 GB</v>
      </c>
      <c r="O416" s="25"/>
      <c r="P416" s="25"/>
      <c r="Q416" s="25"/>
      <c r="R416" s="25"/>
      <c r="S416" s="25"/>
    </row>
    <row r="417" spans="2:19" x14ac:dyDescent="0.3">
      <c r="B417" s="25" t="s">
        <v>747</v>
      </c>
      <c r="C417" s="26">
        <v>36129</v>
      </c>
      <c r="D417" s="25" t="s">
        <v>12</v>
      </c>
      <c r="E417" s="25">
        <f>INDEX('Tariff fee'!$C$5:$C$9,MATCH('Step 1. Personal_data'!D417,'Tariff fee'!$B$5:$B$9,0))</f>
        <v>70</v>
      </c>
      <c r="F417" s="26">
        <v>42749</v>
      </c>
      <c r="G417" s="27">
        <f>IF(F417&gt;Introduction!$D$20, DATEDIF(F417, Introduction!$D$19, "D"), DATEDIF(Introduction!$D$20, Introduction!$D$19, "D"))</f>
        <v>120</v>
      </c>
      <c r="H417" s="25">
        <v>126444</v>
      </c>
      <c r="I417" s="28">
        <f t="shared" si="30"/>
        <v>526.85</v>
      </c>
      <c r="J417" s="28">
        <f t="shared" si="32"/>
        <v>122.93166666666667</v>
      </c>
      <c r="K417" s="28" t="str">
        <f t="shared" si="33"/>
        <v>120+</v>
      </c>
      <c r="L417" s="25">
        <v>104000000</v>
      </c>
      <c r="M417" s="28">
        <f t="shared" si="31"/>
        <v>24.7955322265625</v>
      </c>
      <c r="N417" s="28" t="str">
        <f t="shared" si="34"/>
        <v>21-30 GB</v>
      </c>
      <c r="O417" s="25"/>
      <c r="P417" s="25"/>
      <c r="Q417" s="25"/>
      <c r="R417" s="25"/>
      <c r="S417" s="25"/>
    </row>
    <row r="418" spans="2:19" x14ac:dyDescent="0.3">
      <c r="B418" s="25" t="s">
        <v>746</v>
      </c>
      <c r="C418" s="26">
        <v>36131</v>
      </c>
      <c r="D418" s="25" t="s">
        <v>21</v>
      </c>
      <c r="E418" s="25">
        <f>INDEX('Tariff fee'!$C$5:$C$9,MATCH('Step 1. Personal_data'!D418,'Tariff fee'!$B$5:$B$9,0))</f>
        <v>45</v>
      </c>
      <c r="F418" s="26">
        <v>43813</v>
      </c>
      <c r="G418" s="27">
        <f>IF(F418&gt;Introduction!$D$20, DATEDIF(F418, Introduction!$D$19, "D"), DATEDIF(Introduction!$D$20, Introduction!$D$19, "D"))</f>
        <v>120</v>
      </c>
      <c r="H418" s="25">
        <v>57592</v>
      </c>
      <c r="I418" s="28">
        <f t="shared" si="30"/>
        <v>239.96666666666667</v>
      </c>
      <c r="J418" s="28">
        <f t="shared" si="32"/>
        <v>55.992222222222225</v>
      </c>
      <c r="K418" s="28" t="str">
        <f t="shared" si="33"/>
        <v>35-60</v>
      </c>
      <c r="L418" s="25">
        <v>84000000</v>
      </c>
      <c r="M418" s="28">
        <f t="shared" si="31"/>
        <v>20.02716064453125</v>
      </c>
      <c r="N418" s="28" t="str">
        <f t="shared" si="34"/>
        <v>21-30 GB</v>
      </c>
      <c r="O418" s="25"/>
      <c r="P418" s="25"/>
      <c r="Q418" s="25"/>
      <c r="R418" s="25"/>
      <c r="S418" s="25"/>
    </row>
    <row r="419" spans="2:19" x14ac:dyDescent="0.3">
      <c r="B419" s="25" t="s">
        <v>744</v>
      </c>
      <c r="C419" s="26">
        <v>36132</v>
      </c>
      <c r="D419" s="25" t="s">
        <v>11</v>
      </c>
      <c r="E419" s="25">
        <f>INDEX('Tariff fee'!$C$5:$C$9,MATCH('Step 1. Personal_data'!D419,'Tariff fee'!$B$5:$B$9,0))</f>
        <v>35</v>
      </c>
      <c r="F419" s="26">
        <v>44551</v>
      </c>
      <c r="G419" s="27">
        <f>IF(F419&gt;Introduction!$D$20, DATEDIF(F419, Introduction!$D$19, "D"), DATEDIF(Introduction!$D$20, Introduction!$D$19, "D"))</f>
        <v>120</v>
      </c>
      <c r="H419" s="25">
        <v>93956</v>
      </c>
      <c r="I419" s="28">
        <f t="shared" si="30"/>
        <v>391.48333333333335</v>
      </c>
      <c r="J419" s="28">
        <f t="shared" si="32"/>
        <v>91.346111111111114</v>
      </c>
      <c r="K419" s="28" t="str">
        <f t="shared" si="33"/>
        <v>91-120</v>
      </c>
      <c r="L419" s="25">
        <v>16000000</v>
      </c>
      <c r="M419" s="28">
        <f t="shared" si="31"/>
        <v>3.8146972656250004</v>
      </c>
      <c r="N419" s="28" t="str">
        <f t="shared" si="34"/>
        <v>&lt;10 GB</v>
      </c>
      <c r="O419" s="25">
        <v>1</v>
      </c>
      <c r="P419" s="25"/>
      <c r="Q419" s="25"/>
      <c r="R419" s="25"/>
      <c r="S419" s="25"/>
    </row>
    <row r="420" spans="2:19" x14ac:dyDescent="0.3">
      <c r="B420" s="25" t="s">
        <v>745</v>
      </c>
      <c r="C420" s="26">
        <v>36132</v>
      </c>
      <c r="D420" s="25" t="s">
        <v>13</v>
      </c>
      <c r="E420" s="25">
        <f>INDEX('Tariff fee'!$C$5:$C$9,MATCH('Step 1. Personal_data'!D420,'Tariff fee'!$B$5:$B$9,0))</f>
        <v>55</v>
      </c>
      <c r="F420" s="26">
        <v>42838</v>
      </c>
      <c r="G420" s="27">
        <f>IF(F420&gt;Introduction!$D$20, DATEDIF(F420, Introduction!$D$19, "D"), DATEDIF(Introduction!$D$20, Introduction!$D$19, "D"))</f>
        <v>120</v>
      </c>
      <c r="H420" s="25">
        <v>26360</v>
      </c>
      <c r="I420" s="28">
        <f t="shared" si="30"/>
        <v>109.83333333333333</v>
      </c>
      <c r="J420" s="28">
        <f t="shared" si="32"/>
        <v>25.627777777777776</v>
      </c>
      <c r="K420" s="28" t="str">
        <f t="shared" si="33"/>
        <v>&lt;35</v>
      </c>
      <c r="L420" s="25">
        <v>144000000</v>
      </c>
      <c r="M420" s="28">
        <f t="shared" si="31"/>
        <v>34.332275390625</v>
      </c>
      <c r="N420" s="28" t="str">
        <f t="shared" si="34"/>
        <v>31-40 GB</v>
      </c>
      <c r="O420" s="25"/>
      <c r="P420" s="25"/>
      <c r="Q420" s="25">
        <v>1</v>
      </c>
      <c r="R420" s="25"/>
      <c r="S420" s="25"/>
    </row>
    <row r="421" spans="2:19" x14ac:dyDescent="0.3">
      <c r="B421" s="25" t="s">
        <v>743</v>
      </c>
      <c r="C421" s="26">
        <v>36136</v>
      </c>
      <c r="D421" s="25" t="s">
        <v>12</v>
      </c>
      <c r="E421" s="25">
        <f>INDEX('Tariff fee'!$C$5:$C$9,MATCH('Step 1. Personal_data'!D421,'Tariff fee'!$B$5:$B$9,0))</f>
        <v>70</v>
      </c>
      <c r="F421" s="26">
        <v>44526</v>
      </c>
      <c r="G421" s="27">
        <f>IF(F421&gt;Introduction!$D$20, DATEDIF(F421, Introduction!$D$19, "D"), DATEDIF(Introduction!$D$20, Introduction!$D$19, "D"))</f>
        <v>120</v>
      </c>
      <c r="H421" s="25">
        <v>109148</v>
      </c>
      <c r="I421" s="28">
        <f t="shared" si="30"/>
        <v>454.78333333333336</v>
      </c>
      <c r="J421" s="28">
        <f t="shared" si="32"/>
        <v>106.11611111111111</v>
      </c>
      <c r="K421" s="28" t="str">
        <f t="shared" si="33"/>
        <v>91-120</v>
      </c>
      <c r="L421" s="25">
        <v>132000000</v>
      </c>
      <c r="M421" s="28">
        <f t="shared" si="31"/>
        <v>31.47125244140625</v>
      </c>
      <c r="N421" s="28" t="str">
        <f t="shared" si="34"/>
        <v>31-40 GB</v>
      </c>
      <c r="O421" s="25">
        <v>1</v>
      </c>
      <c r="P421" s="25">
        <v>1</v>
      </c>
      <c r="Q421" s="25">
        <v>1</v>
      </c>
      <c r="R421" s="25"/>
      <c r="S421" s="25">
        <v>1</v>
      </c>
    </row>
    <row r="422" spans="2:19" x14ac:dyDescent="0.3">
      <c r="B422" s="25" t="s">
        <v>742</v>
      </c>
      <c r="C422" s="26">
        <v>36140</v>
      </c>
      <c r="D422" s="25" t="s">
        <v>21</v>
      </c>
      <c r="E422" s="25">
        <f>INDEX('Tariff fee'!$C$5:$C$9,MATCH('Step 1. Personal_data'!D422,'Tariff fee'!$B$5:$B$9,0))</f>
        <v>45</v>
      </c>
      <c r="F422" s="26">
        <v>44588</v>
      </c>
      <c r="G422" s="27">
        <f>IF(F422&gt;Introduction!$D$20, DATEDIF(F422, Introduction!$D$19, "D"), DATEDIF(Introduction!$D$20, Introduction!$D$19, "D"))</f>
        <v>94</v>
      </c>
      <c r="H422" s="25">
        <v>75200</v>
      </c>
      <c r="I422" s="28">
        <f t="shared" si="30"/>
        <v>399.99999999999994</v>
      </c>
      <c r="J422" s="28">
        <f t="shared" si="32"/>
        <v>93.333333333333329</v>
      </c>
      <c r="K422" s="28" t="str">
        <f t="shared" si="33"/>
        <v>91-120</v>
      </c>
      <c r="L422" s="25">
        <v>65800000</v>
      </c>
      <c r="M422" s="28">
        <f t="shared" si="31"/>
        <v>20.02716064453125</v>
      </c>
      <c r="N422" s="28" t="str">
        <f t="shared" si="34"/>
        <v>21-30 GB</v>
      </c>
      <c r="O422" s="25"/>
      <c r="P422" s="25"/>
      <c r="Q422" s="25"/>
      <c r="R422" s="25"/>
      <c r="S422" s="25"/>
    </row>
    <row r="423" spans="2:19" x14ac:dyDescent="0.3">
      <c r="B423" s="25" t="s">
        <v>741</v>
      </c>
      <c r="C423" s="26">
        <v>36143</v>
      </c>
      <c r="D423" s="25" t="s">
        <v>13</v>
      </c>
      <c r="E423" s="25">
        <f>INDEX('Tariff fee'!$C$5:$C$9,MATCH('Step 1. Personal_data'!D423,'Tariff fee'!$B$5:$B$9,0))</f>
        <v>55</v>
      </c>
      <c r="F423" s="26">
        <v>43782</v>
      </c>
      <c r="G423" s="27">
        <f>IF(F423&gt;Introduction!$D$20, DATEDIF(F423, Introduction!$D$19, "D"), DATEDIF(Introduction!$D$20, Introduction!$D$19, "D"))</f>
        <v>120</v>
      </c>
      <c r="H423" s="25">
        <v>44364</v>
      </c>
      <c r="I423" s="28">
        <f t="shared" si="30"/>
        <v>184.85</v>
      </c>
      <c r="J423" s="28">
        <f t="shared" si="32"/>
        <v>43.131666666666661</v>
      </c>
      <c r="K423" s="28" t="str">
        <f t="shared" si="33"/>
        <v>35-60</v>
      </c>
      <c r="L423" s="25">
        <v>128000000</v>
      </c>
      <c r="M423" s="28">
        <f t="shared" si="31"/>
        <v>30.517578125000004</v>
      </c>
      <c r="N423" s="28" t="str">
        <f t="shared" si="34"/>
        <v>31-40 GB</v>
      </c>
      <c r="O423" s="25"/>
      <c r="P423" s="25"/>
      <c r="Q423" s="25"/>
      <c r="R423" s="25"/>
      <c r="S423" s="25"/>
    </row>
    <row r="424" spans="2:19" x14ac:dyDescent="0.3">
      <c r="B424" s="25" t="s">
        <v>740</v>
      </c>
      <c r="C424" s="26">
        <v>36152</v>
      </c>
      <c r="D424" s="25" t="s">
        <v>21</v>
      </c>
      <c r="E424" s="25">
        <f>INDEX('Tariff fee'!$C$5:$C$9,MATCH('Step 1. Personal_data'!D424,'Tariff fee'!$B$5:$B$9,0))</f>
        <v>45</v>
      </c>
      <c r="F424" s="26">
        <v>44319</v>
      </c>
      <c r="G424" s="27">
        <f>IF(F424&gt;Introduction!$D$20, DATEDIF(F424, Introduction!$D$19, "D"), DATEDIF(Introduction!$D$20, Introduction!$D$19, "D"))</f>
        <v>120</v>
      </c>
      <c r="H424" s="25">
        <v>90576</v>
      </c>
      <c r="I424" s="28">
        <f t="shared" si="30"/>
        <v>377.4</v>
      </c>
      <c r="J424" s="28">
        <f t="shared" si="32"/>
        <v>88.06</v>
      </c>
      <c r="K424" s="28" t="str">
        <f t="shared" si="33"/>
        <v>61-90</v>
      </c>
      <c r="L424" s="25">
        <v>68000000</v>
      </c>
      <c r="M424" s="28">
        <f t="shared" si="31"/>
        <v>16.21246337890625</v>
      </c>
      <c r="N424" s="28" t="str">
        <f t="shared" si="34"/>
        <v>10-20 GB</v>
      </c>
      <c r="O424" s="25">
        <v>1</v>
      </c>
      <c r="P424" s="25">
        <v>1</v>
      </c>
      <c r="Q424" s="25"/>
      <c r="R424" s="25"/>
      <c r="S424" s="25"/>
    </row>
    <row r="425" spans="2:19" x14ac:dyDescent="0.3">
      <c r="B425" s="25" t="s">
        <v>739</v>
      </c>
      <c r="C425" s="26">
        <v>36154</v>
      </c>
      <c r="D425" s="25" t="s">
        <v>13</v>
      </c>
      <c r="E425" s="25">
        <f>INDEX('Tariff fee'!$C$5:$C$9,MATCH('Step 1. Personal_data'!D425,'Tariff fee'!$B$5:$B$9,0))</f>
        <v>55</v>
      </c>
      <c r="F425" s="26">
        <v>42810</v>
      </c>
      <c r="G425" s="27">
        <f>IF(F425&gt;Introduction!$D$20, DATEDIF(F425, Introduction!$D$19, "D"), DATEDIF(Introduction!$D$20, Introduction!$D$19, "D"))</f>
        <v>120</v>
      </c>
      <c r="H425" s="25">
        <v>114508</v>
      </c>
      <c r="I425" s="28">
        <f t="shared" si="30"/>
        <v>477.11666666666667</v>
      </c>
      <c r="J425" s="28">
        <f t="shared" si="32"/>
        <v>111.32722222222223</v>
      </c>
      <c r="K425" s="28" t="str">
        <f t="shared" si="33"/>
        <v>91-120</v>
      </c>
      <c r="L425" s="25">
        <v>136000000</v>
      </c>
      <c r="M425" s="28">
        <f t="shared" si="31"/>
        <v>32.4249267578125</v>
      </c>
      <c r="N425" s="28" t="str">
        <f t="shared" si="34"/>
        <v>31-40 GB</v>
      </c>
      <c r="O425" s="25"/>
      <c r="P425" s="25"/>
      <c r="Q425" s="25"/>
      <c r="R425" s="25"/>
      <c r="S425" s="25"/>
    </row>
    <row r="426" spans="2:19" x14ac:dyDescent="0.3">
      <c r="B426" s="25" t="s">
        <v>738</v>
      </c>
      <c r="C426" s="26">
        <v>36157</v>
      </c>
      <c r="D426" s="25" t="s">
        <v>13</v>
      </c>
      <c r="E426" s="25">
        <f>INDEX('Tariff fee'!$C$5:$C$9,MATCH('Step 1. Personal_data'!D426,'Tariff fee'!$B$5:$B$9,0))</f>
        <v>55</v>
      </c>
      <c r="F426" s="26">
        <v>43512</v>
      </c>
      <c r="G426" s="27">
        <f>IF(F426&gt;Introduction!$D$20, DATEDIF(F426, Introduction!$D$19, "D"), DATEDIF(Introduction!$D$20, Introduction!$D$19, "D"))</f>
        <v>120</v>
      </c>
      <c r="H426" s="25">
        <v>78864</v>
      </c>
      <c r="I426" s="28">
        <f t="shared" si="30"/>
        <v>328.6</v>
      </c>
      <c r="J426" s="28">
        <f t="shared" si="32"/>
        <v>76.673333333333346</v>
      </c>
      <c r="K426" s="28" t="str">
        <f t="shared" si="33"/>
        <v>61-90</v>
      </c>
      <c r="L426" s="25">
        <v>128000000</v>
      </c>
      <c r="M426" s="28">
        <f t="shared" si="31"/>
        <v>30.517578125000004</v>
      </c>
      <c r="N426" s="28" t="str">
        <f t="shared" si="34"/>
        <v>31-40 GB</v>
      </c>
      <c r="O426" s="25"/>
      <c r="P426" s="25">
        <v>1</v>
      </c>
      <c r="Q426" s="25"/>
      <c r="R426" s="25"/>
      <c r="S426" s="25"/>
    </row>
    <row r="427" spans="2:19" x14ac:dyDescent="0.3">
      <c r="B427" s="25" t="s">
        <v>736</v>
      </c>
      <c r="C427" s="26">
        <v>36162</v>
      </c>
      <c r="D427" s="25" t="s">
        <v>13</v>
      </c>
      <c r="E427" s="25">
        <f>INDEX('Tariff fee'!$C$5:$C$9,MATCH('Step 1. Personal_data'!D427,'Tariff fee'!$B$5:$B$9,0))</f>
        <v>55</v>
      </c>
      <c r="F427" s="26">
        <v>43905</v>
      </c>
      <c r="G427" s="27">
        <f>IF(F427&gt;Introduction!$D$20, DATEDIF(F427, Introduction!$D$19, "D"), DATEDIF(Introduction!$D$20, Introduction!$D$19, "D"))</f>
        <v>120</v>
      </c>
      <c r="H427" s="25">
        <v>102048</v>
      </c>
      <c r="I427" s="28">
        <f t="shared" si="30"/>
        <v>425.2</v>
      </c>
      <c r="J427" s="28">
        <f t="shared" si="32"/>
        <v>99.213333333333338</v>
      </c>
      <c r="K427" s="28" t="str">
        <f t="shared" si="33"/>
        <v>91-120</v>
      </c>
      <c r="L427" s="25">
        <v>96000000</v>
      </c>
      <c r="M427" s="28">
        <f t="shared" si="31"/>
        <v>22.88818359375</v>
      </c>
      <c r="N427" s="28" t="str">
        <f t="shared" si="34"/>
        <v>21-30 GB</v>
      </c>
      <c r="O427" s="25"/>
      <c r="P427" s="25"/>
      <c r="Q427" s="25"/>
      <c r="R427" s="25"/>
      <c r="S427" s="25"/>
    </row>
    <row r="428" spans="2:19" x14ac:dyDescent="0.3">
      <c r="B428" s="25" t="s">
        <v>737</v>
      </c>
      <c r="C428" s="26">
        <v>36162</v>
      </c>
      <c r="D428" s="25" t="s">
        <v>11</v>
      </c>
      <c r="E428" s="25">
        <f>INDEX('Tariff fee'!$C$5:$C$9,MATCH('Step 1. Personal_data'!D428,'Tariff fee'!$B$5:$B$9,0))</f>
        <v>35</v>
      </c>
      <c r="F428" s="26">
        <v>43324</v>
      </c>
      <c r="G428" s="27">
        <f>IF(F428&gt;Introduction!$D$20, DATEDIF(F428, Introduction!$D$19, "D"), DATEDIF(Introduction!$D$20, Introduction!$D$19, "D"))</f>
        <v>120</v>
      </c>
      <c r="H428" s="25">
        <v>32912</v>
      </c>
      <c r="I428" s="28">
        <f t="shared" si="30"/>
        <v>137.13333333333333</v>
      </c>
      <c r="J428" s="28">
        <f t="shared" si="32"/>
        <v>31.997777777777774</v>
      </c>
      <c r="K428" s="28" t="str">
        <f t="shared" si="33"/>
        <v>&lt;35</v>
      </c>
      <c r="L428" s="25">
        <v>148000000</v>
      </c>
      <c r="M428" s="28">
        <f t="shared" si="31"/>
        <v>35.28594970703125</v>
      </c>
      <c r="N428" s="28" t="str">
        <f t="shared" si="34"/>
        <v>31-40 GB</v>
      </c>
      <c r="O428" s="25"/>
      <c r="P428" s="25"/>
      <c r="Q428" s="25"/>
      <c r="R428" s="25"/>
      <c r="S428" s="25"/>
    </row>
    <row r="429" spans="2:19" x14ac:dyDescent="0.3">
      <c r="B429" s="25" t="s">
        <v>734</v>
      </c>
      <c r="C429" s="26">
        <v>36165</v>
      </c>
      <c r="D429" s="25" t="s">
        <v>21</v>
      </c>
      <c r="E429" s="25">
        <f>INDEX('Tariff fee'!$C$5:$C$9,MATCH('Step 1. Personal_data'!D429,'Tariff fee'!$B$5:$B$9,0))</f>
        <v>45</v>
      </c>
      <c r="F429" s="26">
        <v>42989</v>
      </c>
      <c r="G429" s="27">
        <f>IF(F429&gt;Introduction!$D$20, DATEDIF(F429, Introduction!$D$19, "D"), DATEDIF(Introduction!$D$20, Introduction!$D$19, "D"))</f>
        <v>120</v>
      </c>
      <c r="H429" s="25">
        <v>79568</v>
      </c>
      <c r="I429" s="28">
        <f t="shared" si="30"/>
        <v>331.53333333333336</v>
      </c>
      <c r="J429" s="28">
        <f t="shared" si="32"/>
        <v>77.357777777777784</v>
      </c>
      <c r="K429" s="28" t="str">
        <f t="shared" si="33"/>
        <v>61-90</v>
      </c>
      <c r="L429" s="25">
        <v>88000000</v>
      </c>
      <c r="M429" s="28">
        <f t="shared" si="31"/>
        <v>20.9808349609375</v>
      </c>
      <c r="N429" s="28" t="str">
        <f t="shared" si="34"/>
        <v>21-30 GB</v>
      </c>
      <c r="O429" s="25">
        <v>1</v>
      </c>
      <c r="P429" s="25">
        <v>1</v>
      </c>
      <c r="Q429" s="25"/>
      <c r="R429" s="25"/>
      <c r="S429" s="25"/>
    </row>
    <row r="430" spans="2:19" x14ac:dyDescent="0.3">
      <c r="B430" s="25" t="s">
        <v>735</v>
      </c>
      <c r="C430" s="26">
        <v>36165</v>
      </c>
      <c r="D430" s="25" t="s">
        <v>11</v>
      </c>
      <c r="E430" s="25">
        <f>INDEX('Tariff fee'!$C$5:$C$9,MATCH('Step 1. Personal_data'!D430,'Tariff fee'!$B$5:$B$9,0))</f>
        <v>35</v>
      </c>
      <c r="F430" s="26">
        <v>43929</v>
      </c>
      <c r="G430" s="27">
        <f>IF(F430&gt;Introduction!$D$20, DATEDIF(F430, Introduction!$D$19, "D"), DATEDIF(Introduction!$D$20, Introduction!$D$19, "D"))</f>
        <v>120</v>
      </c>
      <c r="H430" s="25">
        <v>8348</v>
      </c>
      <c r="I430" s="28">
        <f t="shared" si="30"/>
        <v>34.783333333333331</v>
      </c>
      <c r="J430" s="28">
        <f t="shared" si="32"/>
        <v>8.1161111111111097</v>
      </c>
      <c r="K430" s="28" t="str">
        <f t="shared" si="33"/>
        <v>&lt;35</v>
      </c>
      <c r="L430" s="25">
        <v>144000000</v>
      </c>
      <c r="M430" s="28">
        <f t="shared" si="31"/>
        <v>34.332275390625</v>
      </c>
      <c r="N430" s="28" t="str">
        <f t="shared" si="34"/>
        <v>31-40 GB</v>
      </c>
      <c r="O430" s="25"/>
      <c r="P430" s="25">
        <v>1</v>
      </c>
      <c r="Q430" s="25"/>
      <c r="R430" s="25"/>
      <c r="S430" s="25"/>
    </row>
    <row r="431" spans="2:19" x14ac:dyDescent="0.3">
      <c r="B431" s="25" t="s">
        <v>733</v>
      </c>
      <c r="C431" s="26">
        <v>36168</v>
      </c>
      <c r="D431" s="25" t="s">
        <v>21</v>
      </c>
      <c r="E431" s="25">
        <f>INDEX('Tariff fee'!$C$5:$C$9,MATCH('Step 1. Personal_data'!D431,'Tariff fee'!$B$5:$B$9,0))</f>
        <v>45</v>
      </c>
      <c r="F431" s="26">
        <v>42985</v>
      </c>
      <c r="G431" s="27">
        <f>IF(F431&gt;Introduction!$D$20, DATEDIF(F431, Introduction!$D$19, "D"), DATEDIF(Introduction!$D$20, Introduction!$D$19, "D"))</f>
        <v>120</v>
      </c>
      <c r="H431" s="25">
        <v>68348</v>
      </c>
      <c r="I431" s="28">
        <f t="shared" si="30"/>
        <v>284.78333333333336</v>
      </c>
      <c r="J431" s="28">
        <f t="shared" si="32"/>
        <v>66.449444444444453</v>
      </c>
      <c r="K431" s="28" t="str">
        <f t="shared" si="33"/>
        <v>61-90</v>
      </c>
      <c r="L431" s="25">
        <v>76000000</v>
      </c>
      <c r="M431" s="28">
        <f t="shared" si="31"/>
        <v>18.11981201171875</v>
      </c>
      <c r="N431" s="28" t="str">
        <f t="shared" si="34"/>
        <v>10-20 GB</v>
      </c>
      <c r="O431" s="25"/>
      <c r="P431" s="25"/>
      <c r="Q431" s="25"/>
      <c r="R431" s="25"/>
      <c r="S431" s="25"/>
    </row>
    <row r="432" spans="2:19" x14ac:dyDescent="0.3">
      <c r="B432" s="25" t="s">
        <v>732</v>
      </c>
      <c r="C432" s="26">
        <v>36170</v>
      </c>
      <c r="D432" s="25" t="s">
        <v>13</v>
      </c>
      <c r="E432" s="25">
        <f>INDEX('Tariff fee'!$C$5:$C$9,MATCH('Step 1. Personal_data'!D432,'Tariff fee'!$B$5:$B$9,0))</f>
        <v>55</v>
      </c>
      <c r="F432" s="26">
        <v>44630</v>
      </c>
      <c r="G432" s="27">
        <f>IF(F432&gt;Introduction!$D$20, DATEDIF(F432, Introduction!$D$19, "D"), DATEDIF(Introduction!$D$20, Introduction!$D$19, "D"))</f>
        <v>52</v>
      </c>
      <c r="H432" s="25">
        <v>7476</v>
      </c>
      <c r="I432" s="28">
        <f t="shared" si="30"/>
        <v>71.884615384615387</v>
      </c>
      <c r="J432" s="28">
        <f t="shared" si="32"/>
        <v>16.773076923076921</v>
      </c>
      <c r="K432" s="28" t="str">
        <f t="shared" si="33"/>
        <v>&lt;35</v>
      </c>
      <c r="L432" s="25">
        <v>50266667</v>
      </c>
      <c r="M432" s="28">
        <f t="shared" si="31"/>
        <v>27.656555359180157</v>
      </c>
      <c r="N432" s="28" t="str">
        <f t="shared" si="34"/>
        <v>21-30 GB</v>
      </c>
      <c r="O432" s="25"/>
      <c r="P432" s="25"/>
      <c r="Q432" s="25"/>
      <c r="R432" s="25"/>
      <c r="S432" s="25"/>
    </row>
    <row r="433" spans="2:19" x14ac:dyDescent="0.3">
      <c r="B433" s="25" t="s">
        <v>731</v>
      </c>
      <c r="C433" s="26">
        <v>36171</v>
      </c>
      <c r="D433" s="25" t="s">
        <v>18</v>
      </c>
      <c r="E433" s="25">
        <f>INDEX('Tariff fee'!$C$5:$C$9,MATCH('Step 1. Personal_data'!D433,'Tariff fee'!$B$5:$B$9,0))</f>
        <v>25</v>
      </c>
      <c r="F433" s="26">
        <v>43119</v>
      </c>
      <c r="G433" s="27">
        <f>IF(F433&gt;Introduction!$D$20, DATEDIF(F433, Introduction!$D$19, "D"), DATEDIF(Introduction!$D$20, Introduction!$D$19, "D"))</f>
        <v>120</v>
      </c>
      <c r="H433" s="25">
        <v>1768</v>
      </c>
      <c r="I433" s="28">
        <f t="shared" si="30"/>
        <v>7.3666666666666663</v>
      </c>
      <c r="J433" s="28">
        <f t="shared" si="32"/>
        <v>1.7188888888888889</v>
      </c>
      <c r="K433" s="28" t="str">
        <f t="shared" si="33"/>
        <v>&lt;35</v>
      </c>
      <c r="L433" s="25">
        <v>4000000</v>
      </c>
      <c r="M433" s="28">
        <f t="shared" si="31"/>
        <v>0.95367431640625011</v>
      </c>
      <c r="N433" s="28" t="str">
        <f t="shared" si="34"/>
        <v>&lt;10 GB</v>
      </c>
      <c r="O433" s="25"/>
      <c r="P433" s="25">
        <v>1</v>
      </c>
      <c r="Q433" s="25"/>
      <c r="R433" s="25"/>
      <c r="S433" s="25"/>
    </row>
    <row r="434" spans="2:19" x14ac:dyDescent="0.3">
      <c r="B434" s="25" t="s">
        <v>729</v>
      </c>
      <c r="C434" s="26">
        <v>36172</v>
      </c>
      <c r="D434" s="25" t="s">
        <v>11</v>
      </c>
      <c r="E434" s="25">
        <f>INDEX('Tariff fee'!$C$5:$C$9,MATCH('Step 1. Personal_data'!D434,'Tariff fee'!$B$5:$B$9,0))</f>
        <v>35</v>
      </c>
      <c r="F434" s="26">
        <v>44663</v>
      </c>
      <c r="G434" s="27">
        <f>IF(F434&gt;Introduction!$D$20, DATEDIF(F434, Introduction!$D$19, "D"), DATEDIF(Introduction!$D$20, Introduction!$D$19, "D"))</f>
        <v>19</v>
      </c>
      <c r="H434" s="25">
        <v>3535</v>
      </c>
      <c r="I434" s="28">
        <f t="shared" si="30"/>
        <v>93.026315789473671</v>
      </c>
      <c r="J434" s="28">
        <f t="shared" si="32"/>
        <v>21.706140350877192</v>
      </c>
      <c r="K434" s="28" t="str">
        <f t="shared" si="33"/>
        <v>&lt;35</v>
      </c>
      <c r="L434" s="25">
        <v>24066667</v>
      </c>
      <c r="M434" s="28">
        <f t="shared" si="31"/>
        <v>36.239624525371347</v>
      </c>
      <c r="N434" s="28" t="str">
        <f t="shared" si="34"/>
        <v>31-40 GB</v>
      </c>
      <c r="O434" s="25"/>
      <c r="P434" s="25">
        <v>1</v>
      </c>
      <c r="Q434" s="25"/>
      <c r="R434" s="25"/>
      <c r="S434" s="25"/>
    </row>
    <row r="435" spans="2:19" x14ac:dyDescent="0.3">
      <c r="B435" s="25" t="s">
        <v>730</v>
      </c>
      <c r="C435" s="26">
        <v>36172</v>
      </c>
      <c r="D435" s="25" t="s">
        <v>21</v>
      </c>
      <c r="E435" s="25">
        <f>INDEX('Tariff fee'!$C$5:$C$9,MATCH('Step 1. Personal_data'!D435,'Tariff fee'!$B$5:$B$9,0))</f>
        <v>45</v>
      </c>
      <c r="F435" s="26">
        <v>43483</v>
      </c>
      <c r="G435" s="27">
        <f>IF(F435&gt;Introduction!$D$20, DATEDIF(F435, Introduction!$D$19, "D"), DATEDIF(Introduction!$D$20, Introduction!$D$19, "D"))</f>
        <v>120</v>
      </c>
      <c r="H435" s="25">
        <v>60108</v>
      </c>
      <c r="I435" s="28">
        <f t="shared" si="30"/>
        <v>250.45</v>
      </c>
      <c r="J435" s="28">
        <f t="shared" si="32"/>
        <v>58.438333333333333</v>
      </c>
      <c r="K435" s="28" t="str">
        <f t="shared" si="33"/>
        <v>35-60</v>
      </c>
      <c r="L435" s="25">
        <v>68000000</v>
      </c>
      <c r="M435" s="28">
        <f t="shared" si="31"/>
        <v>16.21246337890625</v>
      </c>
      <c r="N435" s="28" t="str">
        <f t="shared" si="34"/>
        <v>10-20 GB</v>
      </c>
      <c r="O435" s="25"/>
      <c r="P435" s="25"/>
      <c r="Q435" s="25"/>
      <c r="R435" s="25"/>
      <c r="S435" s="25"/>
    </row>
    <row r="436" spans="2:19" x14ac:dyDescent="0.3">
      <c r="B436" s="25" t="s">
        <v>728</v>
      </c>
      <c r="C436" s="26">
        <v>36177</v>
      </c>
      <c r="D436" s="25" t="s">
        <v>12</v>
      </c>
      <c r="E436" s="25">
        <f>INDEX('Tariff fee'!$C$5:$C$9,MATCH('Step 1. Personal_data'!D436,'Tariff fee'!$B$5:$B$9,0))</f>
        <v>70</v>
      </c>
      <c r="F436" s="26">
        <v>43482</v>
      </c>
      <c r="G436" s="27">
        <f>IF(F436&gt;Introduction!$D$20, DATEDIF(F436, Introduction!$D$19, "D"), DATEDIF(Introduction!$D$20, Introduction!$D$19, "D"))</f>
        <v>120</v>
      </c>
      <c r="H436" s="25">
        <v>156948</v>
      </c>
      <c r="I436" s="28">
        <f t="shared" si="30"/>
        <v>653.95000000000005</v>
      </c>
      <c r="J436" s="28">
        <f t="shared" si="32"/>
        <v>152.58833333333334</v>
      </c>
      <c r="K436" s="28" t="str">
        <f t="shared" si="33"/>
        <v>120+</v>
      </c>
      <c r="L436" s="25">
        <v>196000000</v>
      </c>
      <c r="M436" s="28">
        <f t="shared" si="31"/>
        <v>46.73004150390625</v>
      </c>
      <c r="N436" s="28" t="str">
        <f t="shared" si="34"/>
        <v>40+ GB</v>
      </c>
      <c r="O436" s="25"/>
      <c r="P436" s="25"/>
      <c r="Q436" s="25"/>
      <c r="R436" s="25"/>
      <c r="S436" s="25"/>
    </row>
    <row r="437" spans="2:19" x14ac:dyDescent="0.3">
      <c r="B437" s="25" t="s">
        <v>727</v>
      </c>
      <c r="C437" s="26">
        <v>36180</v>
      </c>
      <c r="D437" s="25" t="s">
        <v>21</v>
      </c>
      <c r="E437" s="25">
        <f>INDEX('Tariff fee'!$C$5:$C$9,MATCH('Step 1. Personal_data'!D437,'Tariff fee'!$B$5:$B$9,0))</f>
        <v>45</v>
      </c>
      <c r="F437" s="26">
        <v>44124</v>
      </c>
      <c r="G437" s="27">
        <f>IF(F437&gt;Introduction!$D$20, DATEDIF(F437, Introduction!$D$19, "D"), DATEDIF(Introduction!$D$20, Introduction!$D$19, "D"))</f>
        <v>120</v>
      </c>
      <c r="H437" s="25">
        <v>76360</v>
      </c>
      <c r="I437" s="28">
        <f t="shared" si="30"/>
        <v>318.16666666666669</v>
      </c>
      <c r="J437" s="28">
        <f t="shared" si="32"/>
        <v>74.238888888888894</v>
      </c>
      <c r="K437" s="28" t="str">
        <f t="shared" si="33"/>
        <v>61-90</v>
      </c>
      <c r="L437" s="25">
        <v>108000000</v>
      </c>
      <c r="M437" s="28">
        <f t="shared" si="31"/>
        <v>25.74920654296875</v>
      </c>
      <c r="N437" s="28" t="str">
        <f t="shared" si="34"/>
        <v>21-30 GB</v>
      </c>
      <c r="O437" s="25"/>
      <c r="P437" s="25"/>
      <c r="Q437" s="25"/>
      <c r="R437" s="25"/>
      <c r="S437" s="25"/>
    </row>
    <row r="438" spans="2:19" x14ac:dyDescent="0.3">
      <c r="B438" s="25" t="s">
        <v>726</v>
      </c>
      <c r="C438" s="26">
        <v>36183</v>
      </c>
      <c r="D438" s="25" t="s">
        <v>11</v>
      </c>
      <c r="E438" s="25">
        <f>INDEX('Tariff fee'!$C$5:$C$9,MATCH('Step 1. Personal_data'!D438,'Tariff fee'!$B$5:$B$9,0))</f>
        <v>35</v>
      </c>
      <c r="F438" s="26">
        <v>44235</v>
      </c>
      <c r="G438" s="27">
        <f>IF(F438&gt;Introduction!$D$20, DATEDIF(F438, Introduction!$D$19, "D"), DATEDIF(Introduction!$D$20, Introduction!$D$19, "D"))</f>
        <v>120</v>
      </c>
      <c r="H438" s="25">
        <v>33016</v>
      </c>
      <c r="I438" s="28">
        <f t="shared" si="30"/>
        <v>137.56666666666666</v>
      </c>
      <c r="J438" s="28">
        <f t="shared" si="32"/>
        <v>32.098888888888887</v>
      </c>
      <c r="K438" s="28" t="str">
        <f t="shared" si="33"/>
        <v>&lt;35</v>
      </c>
      <c r="L438" s="25">
        <v>108000000</v>
      </c>
      <c r="M438" s="28">
        <f t="shared" si="31"/>
        <v>25.74920654296875</v>
      </c>
      <c r="N438" s="28" t="str">
        <f t="shared" si="34"/>
        <v>21-30 GB</v>
      </c>
      <c r="O438" s="25"/>
      <c r="P438" s="25"/>
      <c r="Q438" s="25"/>
      <c r="R438" s="25"/>
      <c r="S438" s="25"/>
    </row>
    <row r="439" spans="2:19" x14ac:dyDescent="0.3">
      <c r="B439" s="25" t="s">
        <v>725</v>
      </c>
      <c r="C439" s="26">
        <v>36189</v>
      </c>
      <c r="D439" s="25" t="s">
        <v>11</v>
      </c>
      <c r="E439" s="25">
        <f>INDEX('Tariff fee'!$C$5:$C$9,MATCH('Step 1. Personal_data'!D439,'Tariff fee'!$B$5:$B$9,0))</f>
        <v>35</v>
      </c>
      <c r="F439" s="26">
        <v>44627</v>
      </c>
      <c r="G439" s="27">
        <f>IF(F439&gt;Introduction!$D$20, DATEDIF(F439, Introduction!$D$19, "D"), DATEDIF(Introduction!$D$20, Introduction!$D$19, "D"))</f>
        <v>55</v>
      </c>
      <c r="H439" s="25">
        <v>3801</v>
      </c>
      <c r="I439" s="28">
        <f t="shared" si="30"/>
        <v>34.554545454545455</v>
      </c>
      <c r="J439" s="28">
        <f t="shared" si="32"/>
        <v>8.0627272727272725</v>
      </c>
      <c r="K439" s="28" t="str">
        <f t="shared" si="33"/>
        <v>&lt;35</v>
      </c>
      <c r="L439" s="25">
        <v>71500000</v>
      </c>
      <c r="M439" s="28">
        <f t="shared" si="31"/>
        <v>37.19329833984375</v>
      </c>
      <c r="N439" s="28" t="str">
        <f t="shared" si="34"/>
        <v>31-40 GB</v>
      </c>
      <c r="O439" s="25"/>
      <c r="P439" s="25"/>
      <c r="Q439" s="25"/>
      <c r="R439" s="25"/>
      <c r="S439" s="25"/>
    </row>
    <row r="440" spans="2:19" x14ac:dyDescent="0.3">
      <c r="B440" s="25" t="s">
        <v>724</v>
      </c>
      <c r="C440" s="26">
        <v>36190</v>
      </c>
      <c r="D440" s="25" t="s">
        <v>11</v>
      </c>
      <c r="E440" s="25">
        <f>INDEX('Tariff fee'!$C$5:$C$9,MATCH('Step 1. Personal_data'!D440,'Tariff fee'!$B$5:$B$9,0))</f>
        <v>35</v>
      </c>
      <c r="F440" s="26">
        <v>42805</v>
      </c>
      <c r="G440" s="27">
        <f>IF(F440&gt;Introduction!$D$20, DATEDIF(F440, Introduction!$D$19, "D"), DATEDIF(Introduction!$D$20, Introduction!$D$19, "D"))</f>
        <v>120</v>
      </c>
      <c r="H440" s="25">
        <v>18572</v>
      </c>
      <c r="I440" s="28">
        <f t="shared" si="30"/>
        <v>77.38333333333334</v>
      </c>
      <c r="J440" s="28">
        <f t="shared" si="32"/>
        <v>18.056111111111115</v>
      </c>
      <c r="K440" s="28" t="str">
        <f t="shared" si="33"/>
        <v>&lt;35</v>
      </c>
      <c r="L440" s="25">
        <v>148000000</v>
      </c>
      <c r="M440" s="28">
        <f t="shared" si="31"/>
        <v>35.28594970703125</v>
      </c>
      <c r="N440" s="28" t="str">
        <f t="shared" si="34"/>
        <v>31-40 GB</v>
      </c>
      <c r="O440" s="25"/>
      <c r="P440" s="25"/>
      <c r="Q440" s="25">
        <v>1</v>
      </c>
      <c r="R440" s="25"/>
      <c r="S440" s="25"/>
    </row>
    <row r="441" spans="2:19" x14ac:dyDescent="0.3">
      <c r="B441" s="25" t="s">
        <v>721</v>
      </c>
      <c r="C441" s="26">
        <v>36191</v>
      </c>
      <c r="D441" s="25" t="s">
        <v>13</v>
      </c>
      <c r="E441" s="25">
        <f>INDEX('Tariff fee'!$C$5:$C$9,MATCH('Step 1. Personal_data'!D441,'Tariff fee'!$B$5:$B$9,0))</f>
        <v>55</v>
      </c>
      <c r="F441" s="26">
        <v>44596</v>
      </c>
      <c r="G441" s="27">
        <f>IF(F441&gt;Introduction!$D$20, DATEDIF(F441, Introduction!$D$19, "D"), DATEDIF(Introduction!$D$20, Introduction!$D$19, "D"))</f>
        <v>86</v>
      </c>
      <c r="H441" s="25">
        <v>50835</v>
      </c>
      <c r="I441" s="28">
        <f t="shared" si="30"/>
        <v>295.55232558139534</v>
      </c>
      <c r="J441" s="28">
        <f t="shared" si="32"/>
        <v>68.962209302325576</v>
      </c>
      <c r="K441" s="28" t="str">
        <f t="shared" si="33"/>
        <v>61-90</v>
      </c>
      <c r="L441" s="25">
        <v>88866667</v>
      </c>
      <c r="M441" s="28">
        <f t="shared" si="31"/>
        <v>29.563903919486112</v>
      </c>
      <c r="N441" s="28" t="str">
        <f t="shared" si="34"/>
        <v>21-30 GB</v>
      </c>
      <c r="O441" s="25"/>
      <c r="P441" s="25"/>
      <c r="Q441" s="25"/>
      <c r="R441" s="25"/>
      <c r="S441" s="25"/>
    </row>
    <row r="442" spans="2:19" x14ac:dyDescent="0.3">
      <c r="B442" s="25" t="s">
        <v>722</v>
      </c>
      <c r="C442" s="26">
        <v>36191</v>
      </c>
      <c r="D442" s="25" t="s">
        <v>21</v>
      </c>
      <c r="E442" s="25">
        <f>INDEX('Tariff fee'!$C$5:$C$9,MATCH('Step 1. Personal_data'!D442,'Tariff fee'!$B$5:$B$9,0))</f>
        <v>45</v>
      </c>
      <c r="F442" s="26">
        <v>43152</v>
      </c>
      <c r="G442" s="27">
        <f>IF(F442&gt;Introduction!$D$20, DATEDIF(F442, Introduction!$D$19, "D"), DATEDIF(Introduction!$D$20, Introduction!$D$19, "D"))</f>
        <v>120</v>
      </c>
      <c r="H442" s="25">
        <v>33840</v>
      </c>
      <c r="I442" s="28">
        <f t="shared" si="30"/>
        <v>141</v>
      </c>
      <c r="J442" s="28">
        <f t="shared" si="32"/>
        <v>32.9</v>
      </c>
      <c r="K442" s="28" t="str">
        <f t="shared" si="33"/>
        <v>&lt;35</v>
      </c>
      <c r="L442" s="25">
        <v>56000000</v>
      </c>
      <c r="M442" s="28">
        <f t="shared" si="31"/>
        <v>13.3514404296875</v>
      </c>
      <c r="N442" s="28" t="str">
        <f t="shared" si="34"/>
        <v>10-20 GB</v>
      </c>
      <c r="O442" s="25">
        <v>1</v>
      </c>
      <c r="P442" s="25"/>
      <c r="Q442" s="25"/>
      <c r="R442" s="25"/>
      <c r="S442" s="25">
        <v>1</v>
      </c>
    </row>
    <row r="443" spans="2:19" x14ac:dyDescent="0.3">
      <c r="B443" s="25" t="s">
        <v>723</v>
      </c>
      <c r="C443" s="26">
        <v>36191</v>
      </c>
      <c r="D443" s="25" t="s">
        <v>11</v>
      </c>
      <c r="E443" s="25">
        <f>INDEX('Tariff fee'!$C$5:$C$9,MATCH('Step 1. Personal_data'!D443,'Tariff fee'!$B$5:$B$9,0))</f>
        <v>35</v>
      </c>
      <c r="F443" s="26">
        <v>44155</v>
      </c>
      <c r="G443" s="27">
        <f>IF(F443&gt;Introduction!$D$20, DATEDIF(F443, Introduction!$D$19, "D"), DATEDIF(Introduction!$D$20, Introduction!$D$19, "D"))</f>
        <v>120</v>
      </c>
      <c r="H443" s="25">
        <v>9936</v>
      </c>
      <c r="I443" s="28">
        <f t="shared" si="30"/>
        <v>41.4</v>
      </c>
      <c r="J443" s="28">
        <f t="shared" si="32"/>
        <v>9.66</v>
      </c>
      <c r="K443" s="28" t="str">
        <f t="shared" si="33"/>
        <v>&lt;35</v>
      </c>
      <c r="L443" s="25">
        <v>132000000</v>
      </c>
      <c r="M443" s="28">
        <f t="shared" si="31"/>
        <v>31.47125244140625</v>
      </c>
      <c r="N443" s="28" t="str">
        <f t="shared" si="34"/>
        <v>31-40 GB</v>
      </c>
      <c r="O443" s="25"/>
      <c r="P443" s="25"/>
      <c r="Q443" s="25"/>
      <c r="R443" s="25"/>
      <c r="S443" s="25"/>
    </row>
    <row r="444" spans="2:19" x14ac:dyDescent="0.3">
      <c r="B444" s="25" t="s">
        <v>720</v>
      </c>
      <c r="C444" s="26">
        <v>36194</v>
      </c>
      <c r="D444" s="25" t="s">
        <v>21</v>
      </c>
      <c r="E444" s="25">
        <f>INDEX('Tariff fee'!$C$5:$C$9,MATCH('Step 1. Personal_data'!D444,'Tariff fee'!$B$5:$B$9,0))</f>
        <v>45</v>
      </c>
      <c r="F444" s="26">
        <v>43172</v>
      </c>
      <c r="G444" s="27">
        <f>IF(F444&gt;Introduction!$D$20, DATEDIF(F444, Introduction!$D$19, "D"), DATEDIF(Introduction!$D$20, Introduction!$D$19, "D"))</f>
        <v>120</v>
      </c>
      <c r="H444" s="25">
        <v>69536</v>
      </c>
      <c r="I444" s="28">
        <f t="shared" si="30"/>
        <v>289.73333333333335</v>
      </c>
      <c r="J444" s="28">
        <f t="shared" si="32"/>
        <v>67.604444444444439</v>
      </c>
      <c r="K444" s="28" t="str">
        <f t="shared" si="33"/>
        <v>61-90</v>
      </c>
      <c r="L444" s="25">
        <v>64000000</v>
      </c>
      <c r="M444" s="28">
        <f t="shared" si="31"/>
        <v>15.258789062500002</v>
      </c>
      <c r="N444" s="28" t="str">
        <f t="shared" si="34"/>
        <v>10-20 GB</v>
      </c>
      <c r="O444" s="25"/>
      <c r="P444" s="25"/>
      <c r="Q444" s="25"/>
      <c r="R444" s="25">
        <v>1</v>
      </c>
      <c r="S444" s="25"/>
    </row>
    <row r="445" spans="2:19" x14ac:dyDescent="0.3">
      <c r="B445" s="25" t="s">
        <v>719</v>
      </c>
      <c r="C445" s="26">
        <v>36197</v>
      </c>
      <c r="D445" s="25" t="s">
        <v>21</v>
      </c>
      <c r="E445" s="25">
        <f>INDEX('Tariff fee'!$C$5:$C$9,MATCH('Step 1. Personal_data'!D445,'Tariff fee'!$B$5:$B$9,0))</f>
        <v>45</v>
      </c>
      <c r="F445" s="26">
        <v>44018</v>
      </c>
      <c r="G445" s="27">
        <f>IF(F445&gt;Introduction!$D$20, DATEDIF(F445, Introduction!$D$19, "D"), DATEDIF(Introduction!$D$20, Introduction!$D$19, "D"))</f>
        <v>120</v>
      </c>
      <c r="H445" s="25">
        <v>58024</v>
      </c>
      <c r="I445" s="28">
        <f t="shared" si="30"/>
        <v>241.76666666666668</v>
      </c>
      <c r="J445" s="28">
        <f t="shared" si="32"/>
        <v>56.412222222222226</v>
      </c>
      <c r="K445" s="28" t="str">
        <f t="shared" si="33"/>
        <v>35-60</v>
      </c>
      <c r="L445" s="25">
        <v>100000000</v>
      </c>
      <c r="M445" s="28">
        <f t="shared" si="31"/>
        <v>23.84185791015625</v>
      </c>
      <c r="N445" s="28" t="str">
        <f t="shared" si="34"/>
        <v>21-30 GB</v>
      </c>
      <c r="O445" s="25"/>
      <c r="P445" s="25"/>
      <c r="Q445" s="25"/>
      <c r="R445" s="25"/>
      <c r="S445" s="25"/>
    </row>
    <row r="446" spans="2:19" x14ac:dyDescent="0.3">
      <c r="B446" s="25" t="s">
        <v>718</v>
      </c>
      <c r="C446" s="26">
        <v>36200</v>
      </c>
      <c r="D446" s="25" t="s">
        <v>18</v>
      </c>
      <c r="E446" s="25">
        <f>INDEX('Tariff fee'!$C$5:$C$9,MATCH('Step 1. Personal_data'!D446,'Tariff fee'!$B$5:$B$9,0))</f>
        <v>25</v>
      </c>
      <c r="F446" s="26">
        <v>43294</v>
      </c>
      <c r="G446" s="27">
        <f>IF(F446&gt;Introduction!$D$20, DATEDIF(F446, Introduction!$D$19, "D"), DATEDIF(Introduction!$D$20, Introduction!$D$19, "D"))</f>
        <v>120</v>
      </c>
      <c r="H446" s="25">
        <v>43024</v>
      </c>
      <c r="I446" s="28">
        <f t="shared" si="30"/>
        <v>179.26666666666668</v>
      </c>
      <c r="J446" s="28">
        <f t="shared" si="32"/>
        <v>41.828888888888891</v>
      </c>
      <c r="K446" s="28" t="str">
        <f t="shared" si="33"/>
        <v>35-60</v>
      </c>
      <c r="L446" s="25">
        <v>16000000</v>
      </c>
      <c r="M446" s="28">
        <f t="shared" si="31"/>
        <v>3.8146972656250004</v>
      </c>
      <c r="N446" s="28" t="str">
        <f t="shared" si="34"/>
        <v>&lt;10 GB</v>
      </c>
      <c r="O446" s="25"/>
      <c r="P446" s="25"/>
      <c r="Q446" s="25">
        <v>1</v>
      </c>
      <c r="R446" s="25"/>
      <c r="S446" s="25"/>
    </row>
    <row r="447" spans="2:19" x14ac:dyDescent="0.3">
      <c r="B447" s="25" t="s">
        <v>716</v>
      </c>
      <c r="C447" s="26">
        <v>36208</v>
      </c>
      <c r="D447" s="25" t="s">
        <v>21</v>
      </c>
      <c r="E447" s="25">
        <f>INDEX('Tariff fee'!$C$5:$C$9,MATCH('Step 1. Personal_data'!D447,'Tariff fee'!$B$5:$B$9,0))</f>
        <v>45</v>
      </c>
      <c r="F447" s="26">
        <v>43092</v>
      </c>
      <c r="G447" s="27">
        <f>IF(F447&gt;Introduction!$D$20, DATEDIF(F447, Introduction!$D$19, "D"), DATEDIF(Introduction!$D$20, Introduction!$D$19, "D"))</f>
        <v>120</v>
      </c>
      <c r="H447" s="25">
        <v>75616</v>
      </c>
      <c r="I447" s="28">
        <f t="shared" si="30"/>
        <v>315.06666666666666</v>
      </c>
      <c r="J447" s="28">
        <f t="shared" si="32"/>
        <v>73.515555555555551</v>
      </c>
      <c r="K447" s="28" t="str">
        <f t="shared" si="33"/>
        <v>61-90</v>
      </c>
      <c r="L447" s="25">
        <v>104000000</v>
      </c>
      <c r="M447" s="28">
        <f t="shared" si="31"/>
        <v>24.7955322265625</v>
      </c>
      <c r="N447" s="28" t="str">
        <f t="shared" si="34"/>
        <v>21-30 GB</v>
      </c>
      <c r="O447" s="25"/>
      <c r="P447" s="25"/>
      <c r="Q447" s="25"/>
      <c r="R447" s="25"/>
      <c r="S447" s="25"/>
    </row>
    <row r="448" spans="2:19" x14ac:dyDescent="0.3">
      <c r="B448" s="25" t="s">
        <v>717</v>
      </c>
      <c r="C448" s="26">
        <v>36208</v>
      </c>
      <c r="D448" s="25" t="s">
        <v>11</v>
      </c>
      <c r="E448" s="25">
        <f>INDEX('Tariff fee'!$C$5:$C$9,MATCH('Step 1. Personal_data'!D448,'Tariff fee'!$B$5:$B$9,0))</f>
        <v>35</v>
      </c>
      <c r="F448" s="26">
        <v>43132</v>
      </c>
      <c r="G448" s="27">
        <f>IF(F448&gt;Introduction!$D$20, DATEDIF(F448, Introduction!$D$19, "D"), DATEDIF(Introduction!$D$20, Introduction!$D$19, "D"))</f>
        <v>120</v>
      </c>
      <c r="H448" s="25">
        <v>2128</v>
      </c>
      <c r="I448" s="28">
        <f t="shared" si="30"/>
        <v>8.8666666666666671</v>
      </c>
      <c r="J448" s="28">
        <f t="shared" si="32"/>
        <v>2.068888888888889</v>
      </c>
      <c r="K448" s="28" t="str">
        <f t="shared" si="33"/>
        <v>&lt;35</v>
      </c>
      <c r="L448" s="25">
        <v>88000000</v>
      </c>
      <c r="M448" s="28">
        <f t="shared" si="31"/>
        <v>20.9808349609375</v>
      </c>
      <c r="N448" s="28" t="str">
        <f t="shared" si="34"/>
        <v>21-30 GB</v>
      </c>
      <c r="O448" s="25">
        <v>1</v>
      </c>
      <c r="P448" s="25"/>
      <c r="Q448" s="25"/>
      <c r="R448" s="25"/>
      <c r="S448" s="25"/>
    </row>
    <row r="449" spans="2:19" x14ac:dyDescent="0.3">
      <c r="B449" s="25" t="s">
        <v>715</v>
      </c>
      <c r="C449" s="26">
        <v>36209</v>
      </c>
      <c r="D449" s="25" t="s">
        <v>11</v>
      </c>
      <c r="E449" s="25">
        <f>INDEX('Tariff fee'!$C$5:$C$9,MATCH('Step 1. Personal_data'!D449,'Tariff fee'!$B$5:$B$9,0))</f>
        <v>35</v>
      </c>
      <c r="F449" s="26">
        <v>43467</v>
      </c>
      <c r="G449" s="27">
        <f>IF(F449&gt;Introduction!$D$20, DATEDIF(F449, Introduction!$D$19, "D"), DATEDIF(Introduction!$D$20, Introduction!$D$19, "D"))</f>
        <v>120</v>
      </c>
      <c r="H449" s="25">
        <v>34912</v>
      </c>
      <c r="I449" s="28">
        <f t="shared" si="30"/>
        <v>145.46666666666667</v>
      </c>
      <c r="J449" s="28">
        <f t="shared" si="32"/>
        <v>33.942222222222227</v>
      </c>
      <c r="K449" s="28" t="str">
        <f t="shared" si="33"/>
        <v>&lt;35</v>
      </c>
      <c r="L449" s="25">
        <v>148000000</v>
      </c>
      <c r="M449" s="28">
        <f t="shared" si="31"/>
        <v>35.28594970703125</v>
      </c>
      <c r="N449" s="28" t="str">
        <f t="shared" si="34"/>
        <v>31-40 GB</v>
      </c>
      <c r="O449" s="25"/>
      <c r="P449" s="25"/>
      <c r="Q449" s="25"/>
      <c r="R449" s="25"/>
      <c r="S449" s="25"/>
    </row>
    <row r="450" spans="2:19" x14ac:dyDescent="0.3">
      <c r="B450" s="25" t="s">
        <v>714</v>
      </c>
      <c r="C450" s="26">
        <v>36210</v>
      </c>
      <c r="D450" s="25" t="s">
        <v>11</v>
      </c>
      <c r="E450" s="25">
        <f>INDEX('Tariff fee'!$C$5:$C$9,MATCH('Step 1. Personal_data'!D450,'Tariff fee'!$B$5:$B$9,0))</f>
        <v>35</v>
      </c>
      <c r="F450" s="26">
        <v>42786</v>
      </c>
      <c r="G450" s="27">
        <f>IF(F450&gt;Introduction!$D$20, DATEDIF(F450, Introduction!$D$19, "D"), DATEDIF(Introduction!$D$20, Introduction!$D$19, "D"))</f>
        <v>120</v>
      </c>
      <c r="H450" s="25">
        <v>17640</v>
      </c>
      <c r="I450" s="28">
        <f t="shared" si="30"/>
        <v>73.5</v>
      </c>
      <c r="J450" s="28">
        <f t="shared" si="32"/>
        <v>17.150000000000002</v>
      </c>
      <c r="K450" s="28" t="str">
        <f t="shared" si="33"/>
        <v>&lt;35</v>
      </c>
      <c r="L450" s="25">
        <v>28000000</v>
      </c>
      <c r="M450" s="28">
        <f t="shared" si="31"/>
        <v>6.67572021484375</v>
      </c>
      <c r="N450" s="28" t="str">
        <f t="shared" si="34"/>
        <v>&lt;10 GB</v>
      </c>
      <c r="O450" s="25">
        <v>1</v>
      </c>
      <c r="P450" s="25">
        <v>1</v>
      </c>
      <c r="Q450" s="25"/>
      <c r="R450" s="25">
        <v>1</v>
      </c>
      <c r="S450" s="25"/>
    </row>
    <row r="451" spans="2:19" x14ac:dyDescent="0.3">
      <c r="B451" s="25" t="s">
        <v>713</v>
      </c>
      <c r="C451" s="26">
        <v>36211</v>
      </c>
      <c r="D451" s="25" t="s">
        <v>13</v>
      </c>
      <c r="E451" s="25">
        <f>INDEX('Tariff fee'!$C$5:$C$9,MATCH('Step 1. Personal_data'!D451,'Tariff fee'!$B$5:$B$9,0))</f>
        <v>55</v>
      </c>
      <c r="F451" s="26">
        <v>44099</v>
      </c>
      <c r="G451" s="27">
        <f>IF(F451&gt;Introduction!$D$20, DATEDIF(F451, Introduction!$D$19, "D"), DATEDIF(Introduction!$D$20, Introduction!$D$19, "D"))</f>
        <v>120</v>
      </c>
      <c r="H451" s="25">
        <v>108752</v>
      </c>
      <c r="I451" s="28">
        <f t="shared" si="30"/>
        <v>453.13333333333333</v>
      </c>
      <c r="J451" s="28">
        <f t="shared" si="32"/>
        <v>105.73111111111112</v>
      </c>
      <c r="K451" s="28" t="str">
        <f t="shared" si="33"/>
        <v>91-120</v>
      </c>
      <c r="L451" s="25">
        <v>72000000</v>
      </c>
      <c r="M451" s="28">
        <f t="shared" si="31"/>
        <v>17.1661376953125</v>
      </c>
      <c r="N451" s="28" t="str">
        <f t="shared" si="34"/>
        <v>10-20 GB</v>
      </c>
      <c r="O451" s="25"/>
      <c r="P451" s="25"/>
      <c r="Q451" s="25"/>
      <c r="R451" s="25"/>
      <c r="S451" s="25"/>
    </row>
    <row r="452" spans="2:19" x14ac:dyDescent="0.3">
      <c r="B452" s="25" t="s">
        <v>711</v>
      </c>
      <c r="C452" s="26">
        <v>36213</v>
      </c>
      <c r="D452" s="25" t="s">
        <v>21</v>
      </c>
      <c r="E452" s="25">
        <f>INDEX('Tariff fee'!$C$5:$C$9,MATCH('Step 1. Personal_data'!D452,'Tariff fee'!$B$5:$B$9,0))</f>
        <v>45</v>
      </c>
      <c r="F452" s="26">
        <v>43458</v>
      </c>
      <c r="G452" s="27">
        <f>IF(F452&gt;Introduction!$D$20, DATEDIF(F452, Introduction!$D$19, "D"), DATEDIF(Introduction!$D$20, Introduction!$D$19, "D"))</f>
        <v>120</v>
      </c>
      <c r="H452" s="25">
        <v>64368</v>
      </c>
      <c r="I452" s="28">
        <f t="shared" si="30"/>
        <v>268.2</v>
      </c>
      <c r="J452" s="28">
        <f t="shared" si="32"/>
        <v>62.58</v>
      </c>
      <c r="K452" s="28" t="str">
        <f t="shared" si="33"/>
        <v>61-90</v>
      </c>
      <c r="L452" s="25">
        <v>4000000</v>
      </c>
      <c r="M452" s="28">
        <f t="shared" si="31"/>
        <v>0.95367431640625011</v>
      </c>
      <c r="N452" s="28" t="str">
        <f t="shared" si="34"/>
        <v>&lt;10 GB</v>
      </c>
      <c r="O452" s="25"/>
      <c r="P452" s="25"/>
      <c r="Q452" s="25"/>
      <c r="R452" s="25"/>
      <c r="S452" s="25"/>
    </row>
    <row r="453" spans="2:19" x14ac:dyDescent="0.3">
      <c r="B453" s="25" t="s">
        <v>712</v>
      </c>
      <c r="C453" s="26">
        <v>36213</v>
      </c>
      <c r="D453" s="25" t="s">
        <v>18</v>
      </c>
      <c r="E453" s="25">
        <f>INDEX('Tariff fee'!$C$5:$C$9,MATCH('Step 1. Personal_data'!D453,'Tariff fee'!$B$5:$B$9,0))</f>
        <v>25</v>
      </c>
      <c r="F453" s="26">
        <v>43313</v>
      </c>
      <c r="G453" s="27">
        <f>IF(F453&gt;Introduction!$D$20, DATEDIF(F453, Introduction!$D$19, "D"), DATEDIF(Introduction!$D$20, Introduction!$D$19, "D"))</f>
        <v>120</v>
      </c>
      <c r="H453" s="25">
        <v>43164</v>
      </c>
      <c r="I453" s="28">
        <f t="shared" si="30"/>
        <v>179.85</v>
      </c>
      <c r="J453" s="28">
        <f t="shared" si="32"/>
        <v>41.965000000000003</v>
      </c>
      <c r="K453" s="28" t="str">
        <f t="shared" si="33"/>
        <v>35-60</v>
      </c>
      <c r="L453" s="25">
        <v>20000000</v>
      </c>
      <c r="M453" s="28">
        <f t="shared" si="31"/>
        <v>4.76837158203125</v>
      </c>
      <c r="N453" s="28" t="str">
        <f t="shared" si="34"/>
        <v>&lt;10 GB</v>
      </c>
      <c r="O453" s="25"/>
      <c r="P453" s="25"/>
      <c r="Q453" s="25"/>
      <c r="R453" s="25"/>
      <c r="S453" s="25"/>
    </row>
    <row r="454" spans="2:19" x14ac:dyDescent="0.3">
      <c r="B454" s="25" t="s">
        <v>709</v>
      </c>
      <c r="C454" s="26">
        <v>36215</v>
      </c>
      <c r="D454" s="25" t="s">
        <v>11</v>
      </c>
      <c r="E454" s="25">
        <f>INDEX('Tariff fee'!$C$5:$C$9,MATCH('Step 1. Personal_data'!D454,'Tariff fee'!$B$5:$B$9,0))</f>
        <v>35</v>
      </c>
      <c r="F454" s="26">
        <v>44543</v>
      </c>
      <c r="G454" s="27">
        <f>IF(F454&gt;Introduction!$D$20, DATEDIF(F454, Introduction!$D$19, "D"), DATEDIF(Introduction!$D$20, Introduction!$D$19, "D"))</f>
        <v>120</v>
      </c>
      <c r="H454" s="25">
        <v>11656</v>
      </c>
      <c r="I454" s="28">
        <f t="shared" si="30"/>
        <v>48.56666666666667</v>
      </c>
      <c r="J454" s="28">
        <f t="shared" si="32"/>
        <v>11.332222222222223</v>
      </c>
      <c r="K454" s="28" t="str">
        <f t="shared" si="33"/>
        <v>&lt;35</v>
      </c>
      <c r="L454" s="25">
        <v>44000000</v>
      </c>
      <c r="M454" s="28">
        <f t="shared" si="31"/>
        <v>10.49041748046875</v>
      </c>
      <c r="N454" s="28" t="str">
        <f t="shared" si="34"/>
        <v>10-20 GB</v>
      </c>
      <c r="O454" s="25"/>
      <c r="P454" s="25"/>
      <c r="Q454" s="25"/>
      <c r="R454" s="25"/>
      <c r="S454" s="25"/>
    </row>
    <row r="455" spans="2:19" x14ac:dyDescent="0.3">
      <c r="B455" s="25" t="s">
        <v>710</v>
      </c>
      <c r="C455" s="26">
        <v>36215</v>
      </c>
      <c r="D455" s="25" t="s">
        <v>21</v>
      </c>
      <c r="E455" s="25">
        <f>INDEX('Tariff fee'!$C$5:$C$9,MATCH('Step 1. Personal_data'!D455,'Tariff fee'!$B$5:$B$9,0))</f>
        <v>45</v>
      </c>
      <c r="F455" s="26">
        <v>42821</v>
      </c>
      <c r="G455" s="27">
        <f>IF(F455&gt;Introduction!$D$20, DATEDIF(F455, Introduction!$D$19, "D"), DATEDIF(Introduction!$D$20, Introduction!$D$19, "D"))</f>
        <v>120</v>
      </c>
      <c r="H455" s="25">
        <v>4115</v>
      </c>
      <c r="I455" s="28">
        <f t="shared" si="30"/>
        <v>17.145833333333332</v>
      </c>
      <c r="J455" s="28">
        <f t="shared" si="32"/>
        <v>4.0006944444444441</v>
      </c>
      <c r="K455" s="28" t="str">
        <f t="shared" si="33"/>
        <v>&lt;35</v>
      </c>
      <c r="L455" s="25">
        <v>156000000</v>
      </c>
      <c r="M455" s="28">
        <f t="shared" si="31"/>
        <v>37.19329833984375</v>
      </c>
      <c r="N455" s="28" t="str">
        <f t="shared" si="34"/>
        <v>31-40 GB</v>
      </c>
      <c r="O455" s="25"/>
      <c r="P455" s="25"/>
      <c r="Q455" s="25"/>
      <c r="R455" s="25"/>
      <c r="S455" s="25"/>
    </row>
    <row r="456" spans="2:19" x14ac:dyDescent="0.3">
      <c r="B456" s="25" t="s">
        <v>708</v>
      </c>
      <c r="C456" s="26">
        <v>36216</v>
      </c>
      <c r="D456" s="25" t="s">
        <v>11</v>
      </c>
      <c r="E456" s="25">
        <f>INDEX('Tariff fee'!$C$5:$C$9,MATCH('Step 1. Personal_data'!D456,'Tariff fee'!$B$5:$B$9,0))</f>
        <v>35</v>
      </c>
      <c r="F456" s="26">
        <v>43915</v>
      </c>
      <c r="G456" s="27">
        <f>IF(F456&gt;Introduction!$D$20, DATEDIF(F456, Introduction!$D$19, "D"), DATEDIF(Introduction!$D$20, Introduction!$D$19, "D"))</f>
        <v>120</v>
      </c>
      <c r="H456" s="25">
        <v>4120</v>
      </c>
      <c r="I456" s="28">
        <f t="shared" si="30"/>
        <v>17.166666666666668</v>
      </c>
      <c r="J456" s="28">
        <f t="shared" si="32"/>
        <v>4.0055555555555564</v>
      </c>
      <c r="K456" s="28" t="str">
        <f t="shared" si="33"/>
        <v>&lt;35</v>
      </c>
      <c r="L456" s="25">
        <v>144000000</v>
      </c>
      <c r="M456" s="28">
        <f t="shared" si="31"/>
        <v>34.332275390625</v>
      </c>
      <c r="N456" s="28" t="str">
        <f t="shared" si="34"/>
        <v>31-40 GB</v>
      </c>
      <c r="O456" s="25">
        <v>1</v>
      </c>
      <c r="P456" s="25"/>
      <c r="Q456" s="25"/>
      <c r="R456" s="25"/>
      <c r="S456" s="25"/>
    </row>
    <row r="457" spans="2:19" x14ac:dyDescent="0.3">
      <c r="B457" s="25" t="s">
        <v>707</v>
      </c>
      <c r="C457" s="26">
        <v>36217</v>
      </c>
      <c r="D457" s="25" t="s">
        <v>11</v>
      </c>
      <c r="E457" s="25">
        <f>INDEX('Tariff fee'!$C$5:$C$9,MATCH('Step 1. Personal_data'!D457,'Tariff fee'!$B$5:$B$9,0))</f>
        <v>35</v>
      </c>
      <c r="F457" s="26">
        <v>43869</v>
      </c>
      <c r="G457" s="27">
        <f>IF(F457&gt;Introduction!$D$20, DATEDIF(F457, Introduction!$D$19, "D"), DATEDIF(Introduction!$D$20, Introduction!$D$19, "D"))</f>
        <v>120</v>
      </c>
      <c r="H457" s="25">
        <v>18720</v>
      </c>
      <c r="I457" s="28">
        <f t="shared" si="30"/>
        <v>78</v>
      </c>
      <c r="J457" s="28">
        <f t="shared" si="32"/>
        <v>18.2</v>
      </c>
      <c r="K457" s="28" t="str">
        <f t="shared" si="33"/>
        <v>&lt;35</v>
      </c>
      <c r="L457" s="25">
        <v>152000000</v>
      </c>
      <c r="M457" s="28">
        <f t="shared" si="31"/>
        <v>36.2396240234375</v>
      </c>
      <c r="N457" s="28" t="str">
        <f t="shared" si="34"/>
        <v>31-40 GB</v>
      </c>
      <c r="O457" s="25"/>
      <c r="P457" s="25"/>
      <c r="Q457" s="25"/>
      <c r="R457" s="25"/>
      <c r="S457" s="25"/>
    </row>
    <row r="458" spans="2:19" x14ac:dyDescent="0.3">
      <c r="B458" s="25" t="s">
        <v>706</v>
      </c>
      <c r="C458" s="26">
        <v>36218</v>
      </c>
      <c r="D458" s="25" t="s">
        <v>21</v>
      </c>
      <c r="E458" s="25">
        <f>INDEX('Tariff fee'!$C$5:$C$9,MATCH('Step 1. Personal_data'!D458,'Tariff fee'!$B$5:$B$9,0))</f>
        <v>45</v>
      </c>
      <c r="F458" s="26">
        <v>44287</v>
      </c>
      <c r="G458" s="27">
        <f>IF(F458&gt;Introduction!$D$20, DATEDIF(F458, Introduction!$D$19, "D"), DATEDIF(Introduction!$D$20, Introduction!$D$19, "D"))</f>
        <v>120</v>
      </c>
      <c r="H458" s="25">
        <v>18524</v>
      </c>
      <c r="I458" s="28">
        <f t="shared" ref="I458:I521" si="35">H458/60/G458*30</f>
        <v>77.183333333333337</v>
      </c>
      <c r="J458" s="28">
        <f t="shared" si="32"/>
        <v>18.009444444444448</v>
      </c>
      <c r="K458" s="28" t="str">
        <f t="shared" si="33"/>
        <v>&lt;35</v>
      </c>
      <c r="L458" s="25">
        <v>60000000</v>
      </c>
      <c r="M458" s="28">
        <f t="shared" ref="M458:M521" si="36">L458/1024^2/G458*30</f>
        <v>14.30511474609375</v>
      </c>
      <c r="N458" s="28" t="str">
        <f t="shared" si="34"/>
        <v>10-20 GB</v>
      </c>
      <c r="O458" s="25"/>
      <c r="P458" s="25"/>
      <c r="Q458" s="25"/>
      <c r="R458" s="25"/>
      <c r="S458" s="25"/>
    </row>
    <row r="459" spans="2:19" x14ac:dyDescent="0.3">
      <c r="B459" s="25" t="s">
        <v>705</v>
      </c>
      <c r="C459" s="26">
        <v>36224</v>
      </c>
      <c r="D459" s="25" t="s">
        <v>11</v>
      </c>
      <c r="E459" s="25">
        <f>INDEX('Tariff fee'!$C$5:$C$9,MATCH('Step 1. Personal_data'!D459,'Tariff fee'!$B$5:$B$9,0))</f>
        <v>35</v>
      </c>
      <c r="F459" s="26">
        <v>43874</v>
      </c>
      <c r="G459" s="27">
        <f>IF(F459&gt;Introduction!$D$20, DATEDIF(F459, Introduction!$D$19, "D"), DATEDIF(Introduction!$D$20, Introduction!$D$19, "D"))</f>
        <v>120</v>
      </c>
      <c r="H459" s="25">
        <v>28796</v>
      </c>
      <c r="I459" s="28">
        <f t="shared" si="35"/>
        <v>119.98333333333333</v>
      </c>
      <c r="J459" s="28">
        <f t="shared" ref="J459:J522" si="37">I459/30*7</f>
        <v>27.996111111111112</v>
      </c>
      <c r="K459" s="28" t="str">
        <f t="shared" ref="K459:K522" si="38">IF(J459&lt;35, "&lt;35", IF(J459&lt;60, "35-60", IF(J459&lt;90, "61-90", IF(J459&lt;120, "91-120", "120+"))))</f>
        <v>&lt;35</v>
      </c>
      <c r="L459" s="25">
        <v>140000000</v>
      </c>
      <c r="M459" s="28">
        <f t="shared" si="36"/>
        <v>33.37860107421875</v>
      </c>
      <c r="N459" s="28" t="str">
        <f t="shared" ref="N459:N522" si="39">IF(M459&lt;10, "&lt;10 GB", IF(M459&lt;20, "10-20 GB", IF(M459&lt;30, "21-30 GB", IF(M459&lt;40, "31-40 GB", "40+ GB"))))</f>
        <v>31-40 GB</v>
      </c>
      <c r="O459" s="25">
        <v>1</v>
      </c>
      <c r="P459" s="25"/>
      <c r="Q459" s="25"/>
      <c r="R459" s="25"/>
      <c r="S459" s="25"/>
    </row>
    <row r="460" spans="2:19" x14ac:dyDescent="0.3">
      <c r="B460" s="25" t="s">
        <v>704</v>
      </c>
      <c r="C460" s="26">
        <v>36227</v>
      </c>
      <c r="D460" s="25" t="s">
        <v>21</v>
      </c>
      <c r="E460" s="25">
        <f>INDEX('Tariff fee'!$C$5:$C$9,MATCH('Step 1. Personal_data'!D460,'Tariff fee'!$B$5:$B$9,0))</f>
        <v>45</v>
      </c>
      <c r="F460" s="26">
        <v>43335</v>
      </c>
      <c r="G460" s="27">
        <f>IF(F460&gt;Introduction!$D$20, DATEDIF(F460, Introduction!$D$19, "D"), DATEDIF(Introduction!$D$20, Introduction!$D$19, "D"))</f>
        <v>120</v>
      </c>
      <c r="H460" s="25">
        <v>10320</v>
      </c>
      <c r="I460" s="28">
        <f t="shared" si="35"/>
        <v>43</v>
      </c>
      <c r="J460" s="28">
        <f t="shared" si="37"/>
        <v>10.033333333333333</v>
      </c>
      <c r="K460" s="28" t="str">
        <f t="shared" si="38"/>
        <v>&lt;35</v>
      </c>
      <c r="L460" s="25">
        <v>120000000</v>
      </c>
      <c r="M460" s="28">
        <f t="shared" si="36"/>
        <v>28.6102294921875</v>
      </c>
      <c r="N460" s="28" t="str">
        <f t="shared" si="39"/>
        <v>21-30 GB</v>
      </c>
      <c r="O460" s="25"/>
      <c r="P460" s="25">
        <v>1</v>
      </c>
      <c r="Q460" s="25"/>
      <c r="R460" s="25"/>
      <c r="S460" s="25"/>
    </row>
    <row r="461" spans="2:19" x14ac:dyDescent="0.3">
      <c r="B461" s="25" t="s">
        <v>703</v>
      </c>
      <c r="C461" s="26">
        <v>36228</v>
      </c>
      <c r="D461" s="25" t="s">
        <v>13</v>
      </c>
      <c r="E461" s="25">
        <f>INDEX('Tariff fee'!$C$5:$C$9,MATCH('Step 1. Personal_data'!D461,'Tariff fee'!$B$5:$B$9,0))</f>
        <v>55</v>
      </c>
      <c r="F461" s="26">
        <v>43471</v>
      </c>
      <c r="G461" s="27">
        <f>IF(F461&gt;Introduction!$D$20, DATEDIF(F461, Introduction!$D$19, "D"), DATEDIF(Introduction!$D$20, Introduction!$D$19, "D"))</f>
        <v>120</v>
      </c>
      <c r="H461" s="25">
        <v>119544</v>
      </c>
      <c r="I461" s="28">
        <f t="shared" si="35"/>
        <v>498.10000000000008</v>
      </c>
      <c r="J461" s="28">
        <f t="shared" si="37"/>
        <v>116.22333333333334</v>
      </c>
      <c r="K461" s="28" t="str">
        <f t="shared" si="38"/>
        <v>91-120</v>
      </c>
      <c r="L461" s="25">
        <v>112000000</v>
      </c>
      <c r="M461" s="28">
        <f t="shared" si="36"/>
        <v>26.702880859375</v>
      </c>
      <c r="N461" s="28" t="str">
        <f t="shared" si="39"/>
        <v>21-30 GB</v>
      </c>
      <c r="O461" s="25"/>
      <c r="P461" s="25"/>
      <c r="Q461" s="25"/>
      <c r="R461" s="25"/>
      <c r="S461" s="25"/>
    </row>
    <row r="462" spans="2:19" x14ac:dyDescent="0.3">
      <c r="B462" s="25" t="s">
        <v>702</v>
      </c>
      <c r="C462" s="26">
        <v>36230</v>
      </c>
      <c r="D462" s="25" t="s">
        <v>11</v>
      </c>
      <c r="E462" s="25">
        <f>INDEX('Tariff fee'!$C$5:$C$9,MATCH('Step 1. Personal_data'!D462,'Tariff fee'!$B$5:$B$9,0))</f>
        <v>35</v>
      </c>
      <c r="F462" s="26">
        <v>44316</v>
      </c>
      <c r="G462" s="27">
        <f>IF(F462&gt;Introduction!$D$20, DATEDIF(F462, Introduction!$D$19, "D"), DATEDIF(Introduction!$D$20, Introduction!$D$19, "D"))</f>
        <v>120</v>
      </c>
      <c r="H462" s="25">
        <v>3608</v>
      </c>
      <c r="I462" s="28">
        <f t="shared" si="35"/>
        <v>15.033333333333331</v>
      </c>
      <c r="J462" s="28">
        <f t="shared" si="37"/>
        <v>3.5077777777777772</v>
      </c>
      <c r="K462" s="28" t="str">
        <f t="shared" si="38"/>
        <v>&lt;35</v>
      </c>
      <c r="L462" s="25">
        <v>148000000</v>
      </c>
      <c r="M462" s="28">
        <f t="shared" si="36"/>
        <v>35.28594970703125</v>
      </c>
      <c r="N462" s="28" t="str">
        <f t="shared" si="39"/>
        <v>31-40 GB</v>
      </c>
      <c r="O462" s="25"/>
      <c r="P462" s="25">
        <v>1</v>
      </c>
      <c r="Q462" s="25"/>
      <c r="R462" s="25">
        <v>1</v>
      </c>
      <c r="S462" s="25"/>
    </row>
    <row r="463" spans="2:19" x14ac:dyDescent="0.3">
      <c r="B463" s="25" t="s">
        <v>701</v>
      </c>
      <c r="C463" s="26">
        <v>36237</v>
      </c>
      <c r="D463" s="25" t="s">
        <v>13</v>
      </c>
      <c r="E463" s="25">
        <f>INDEX('Tariff fee'!$C$5:$C$9,MATCH('Step 1. Personal_data'!D463,'Tariff fee'!$B$5:$B$9,0))</f>
        <v>55</v>
      </c>
      <c r="F463" s="26">
        <v>44450</v>
      </c>
      <c r="G463" s="27">
        <f>IF(F463&gt;Introduction!$D$20, DATEDIF(F463, Introduction!$D$19, "D"), DATEDIF(Introduction!$D$20, Introduction!$D$19, "D"))</f>
        <v>120</v>
      </c>
      <c r="H463" s="25">
        <v>93432</v>
      </c>
      <c r="I463" s="28">
        <f t="shared" si="35"/>
        <v>389.3</v>
      </c>
      <c r="J463" s="28">
        <f t="shared" si="37"/>
        <v>90.836666666666673</v>
      </c>
      <c r="K463" s="28" t="str">
        <f t="shared" si="38"/>
        <v>91-120</v>
      </c>
      <c r="L463" s="25">
        <v>136000000</v>
      </c>
      <c r="M463" s="28">
        <f t="shared" si="36"/>
        <v>32.4249267578125</v>
      </c>
      <c r="N463" s="28" t="str">
        <f t="shared" si="39"/>
        <v>31-40 GB</v>
      </c>
      <c r="O463" s="25">
        <v>1</v>
      </c>
      <c r="P463" s="25"/>
      <c r="Q463" s="25"/>
      <c r="R463" s="25"/>
      <c r="S463" s="25"/>
    </row>
    <row r="464" spans="2:19" x14ac:dyDescent="0.3">
      <c r="B464" s="25" t="s">
        <v>700</v>
      </c>
      <c r="C464" s="26">
        <v>36238</v>
      </c>
      <c r="D464" s="25" t="s">
        <v>11</v>
      </c>
      <c r="E464" s="25">
        <f>INDEX('Tariff fee'!$C$5:$C$9,MATCH('Step 1. Personal_data'!D464,'Tariff fee'!$B$5:$B$9,0))</f>
        <v>35</v>
      </c>
      <c r="F464" s="26">
        <v>42797</v>
      </c>
      <c r="G464" s="27">
        <f>IF(F464&gt;Introduction!$D$20, DATEDIF(F464, Introduction!$D$19, "D"), DATEDIF(Introduction!$D$20, Introduction!$D$19, "D"))</f>
        <v>120</v>
      </c>
      <c r="H464" s="25">
        <v>22844</v>
      </c>
      <c r="I464" s="28">
        <f t="shared" si="35"/>
        <v>95.183333333333337</v>
      </c>
      <c r="J464" s="28">
        <f t="shared" si="37"/>
        <v>22.209444444444443</v>
      </c>
      <c r="K464" s="28" t="str">
        <f t="shared" si="38"/>
        <v>&lt;35</v>
      </c>
      <c r="L464" s="25">
        <v>144000000</v>
      </c>
      <c r="M464" s="28">
        <f t="shared" si="36"/>
        <v>34.332275390625</v>
      </c>
      <c r="N464" s="28" t="str">
        <f t="shared" si="39"/>
        <v>31-40 GB</v>
      </c>
      <c r="O464" s="25"/>
      <c r="P464" s="25"/>
      <c r="Q464" s="25"/>
      <c r="R464" s="25"/>
      <c r="S464" s="25"/>
    </row>
    <row r="465" spans="2:19" x14ac:dyDescent="0.3">
      <c r="B465" s="25" t="s">
        <v>699</v>
      </c>
      <c r="C465" s="26">
        <v>36240</v>
      </c>
      <c r="D465" s="25" t="s">
        <v>18</v>
      </c>
      <c r="E465" s="25">
        <f>INDEX('Tariff fee'!$C$5:$C$9,MATCH('Step 1. Personal_data'!D465,'Tariff fee'!$B$5:$B$9,0))</f>
        <v>25</v>
      </c>
      <c r="F465" s="26">
        <v>43564</v>
      </c>
      <c r="G465" s="27">
        <f>IF(F465&gt;Introduction!$D$20, DATEDIF(F465, Introduction!$D$19, "D"), DATEDIF(Introduction!$D$20, Introduction!$D$19, "D"))</f>
        <v>120</v>
      </c>
      <c r="H465" s="25">
        <v>20140</v>
      </c>
      <c r="I465" s="28">
        <f t="shared" si="35"/>
        <v>83.916666666666671</v>
      </c>
      <c r="J465" s="28">
        <f t="shared" si="37"/>
        <v>19.580555555555556</v>
      </c>
      <c r="K465" s="28" t="str">
        <f t="shared" si="38"/>
        <v>&lt;35</v>
      </c>
      <c r="L465" s="25">
        <v>8000000</v>
      </c>
      <c r="M465" s="28">
        <f t="shared" si="36"/>
        <v>1.9073486328125002</v>
      </c>
      <c r="N465" s="28" t="str">
        <f t="shared" si="39"/>
        <v>&lt;10 GB</v>
      </c>
      <c r="O465" s="25"/>
      <c r="P465" s="25"/>
      <c r="Q465" s="25"/>
      <c r="R465" s="25"/>
      <c r="S465" s="25"/>
    </row>
    <row r="466" spans="2:19" x14ac:dyDescent="0.3">
      <c r="B466" s="25" t="s">
        <v>698</v>
      </c>
      <c r="C466" s="26">
        <v>36241</v>
      </c>
      <c r="D466" s="25" t="s">
        <v>11</v>
      </c>
      <c r="E466" s="25">
        <f>INDEX('Tariff fee'!$C$5:$C$9,MATCH('Step 1. Personal_data'!D466,'Tariff fee'!$B$5:$B$9,0))</f>
        <v>35</v>
      </c>
      <c r="F466" s="26">
        <v>44273</v>
      </c>
      <c r="G466" s="27">
        <f>IF(F466&gt;Introduction!$D$20, DATEDIF(F466, Introduction!$D$19, "D"), DATEDIF(Introduction!$D$20, Introduction!$D$19, "D"))</f>
        <v>120</v>
      </c>
      <c r="H466" s="25">
        <v>10716</v>
      </c>
      <c r="I466" s="28">
        <f t="shared" si="35"/>
        <v>44.65</v>
      </c>
      <c r="J466" s="28">
        <f t="shared" si="37"/>
        <v>10.418333333333333</v>
      </c>
      <c r="K466" s="28" t="str">
        <f t="shared" si="38"/>
        <v>&lt;35</v>
      </c>
      <c r="L466" s="25">
        <v>152000000</v>
      </c>
      <c r="M466" s="28">
        <f t="shared" si="36"/>
        <v>36.2396240234375</v>
      </c>
      <c r="N466" s="28" t="str">
        <f t="shared" si="39"/>
        <v>31-40 GB</v>
      </c>
      <c r="O466" s="25"/>
      <c r="P466" s="25"/>
      <c r="Q466" s="25"/>
      <c r="R466" s="25">
        <v>1</v>
      </c>
      <c r="S466" s="25"/>
    </row>
    <row r="467" spans="2:19" x14ac:dyDescent="0.3">
      <c r="B467" s="25" t="s">
        <v>697</v>
      </c>
      <c r="C467" s="26">
        <v>36242</v>
      </c>
      <c r="D467" s="25" t="s">
        <v>21</v>
      </c>
      <c r="E467" s="25">
        <f>INDEX('Tariff fee'!$C$5:$C$9,MATCH('Step 1. Personal_data'!D467,'Tariff fee'!$B$5:$B$9,0))</f>
        <v>45</v>
      </c>
      <c r="F467" s="26">
        <v>43533</v>
      </c>
      <c r="G467" s="27">
        <f>IF(F467&gt;Introduction!$D$20, DATEDIF(F467, Introduction!$D$19, "D"), DATEDIF(Introduction!$D$20, Introduction!$D$19, "D"))</f>
        <v>120</v>
      </c>
      <c r="H467" s="25">
        <v>24428</v>
      </c>
      <c r="I467" s="28">
        <f t="shared" si="35"/>
        <v>101.78333333333333</v>
      </c>
      <c r="J467" s="28">
        <f t="shared" si="37"/>
        <v>23.749444444444446</v>
      </c>
      <c r="K467" s="28" t="str">
        <f t="shared" si="38"/>
        <v>&lt;35</v>
      </c>
      <c r="L467" s="25">
        <v>44000000</v>
      </c>
      <c r="M467" s="28">
        <f t="shared" si="36"/>
        <v>10.49041748046875</v>
      </c>
      <c r="N467" s="28" t="str">
        <f t="shared" si="39"/>
        <v>10-20 GB</v>
      </c>
      <c r="O467" s="25">
        <v>1</v>
      </c>
      <c r="P467" s="25"/>
      <c r="Q467" s="25"/>
      <c r="R467" s="25"/>
      <c r="S467" s="25">
        <v>1</v>
      </c>
    </row>
    <row r="468" spans="2:19" x14ac:dyDescent="0.3">
      <c r="B468" s="25" t="s">
        <v>696</v>
      </c>
      <c r="C468" s="26">
        <v>36243</v>
      </c>
      <c r="D468" s="25" t="s">
        <v>11</v>
      </c>
      <c r="E468" s="25">
        <f>INDEX('Tariff fee'!$C$5:$C$9,MATCH('Step 1. Personal_data'!D468,'Tariff fee'!$B$5:$B$9,0))</f>
        <v>35</v>
      </c>
      <c r="F468" s="26">
        <v>43465</v>
      </c>
      <c r="G468" s="27">
        <f>IF(F468&gt;Introduction!$D$20, DATEDIF(F468, Introduction!$D$19, "D"), DATEDIF(Introduction!$D$20, Introduction!$D$19, "D"))</f>
        <v>120</v>
      </c>
      <c r="H468" s="25">
        <v>10964</v>
      </c>
      <c r="I468" s="28">
        <f t="shared" si="35"/>
        <v>45.68333333333333</v>
      </c>
      <c r="J468" s="28">
        <f t="shared" si="37"/>
        <v>10.659444444444443</v>
      </c>
      <c r="K468" s="28" t="str">
        <f t="shared" si="38"/>
        <v>&lt;35</v>
      </c>
      <c r="L468" s="25">
        <v>160000000</v>
      </c>
      <c r="M468" s="28">
        <f t="shared" si="36"/>
        <v>38.14697265625</v>
      </c>
      <c r="N468" s="28" t="str">
        <f t="shared" si="39"/>
        <v>31-40 GB</v>
      </c>
      <c r="O468" s="25"/>
      <c r="P468" s="25">
        <v>1</v>
      </c>
      <c r="Q468" s="25"/>
      <c r="R468" s="25">
        <v>1</v>
      </c>
      <c r="S468" s="25"/>
    </row>
    <row r="469" spans="2:19" x14ac:dyDescent="0.3">
      <c r="B469" s="25" t="s">
        <v>695</v>
      </c>
      <c r="C469" s="26">
        <v>36245</v>
      </c>
      <c r="D469" s="25" t="s">
        <v>11</v>
      </c>
      <c r="E469" s="25">
        <f>INDEX('Tariff fee'!$C$5:$C$9,MATCH('Step 1. Personal_data'!D469,'Tariff fee'!$B$5:$B$9,0))</f>
        <v>35</v>
      </c>
      <c r="F469" s="26">
        <v>43079</v>
      </c>
      <c r="G469" s="27">
        <f>IF(F469&gt;Introduction!$D$20, DATEDIF(F469, Introduction!$D$19, "D"), DATEDIF(Introduction!$D$20, Introduction!$D$19, "D"))</f>
        <v>120</v>
      </c>
      <c r="H469" s="25">
        <v>4152</v>
      </c>
      <c r="I469" s="28">
        <f t="shared" si="35"/>
        <v>17.3</v>
      </c>
      <c r="J469" s="28">
        <f t="shared" si="37"/>
        <v>4.0366666666666671</v>
      </c>
      <c r="K469" s="28" t="str">
        <f t="shared" si="38"/>
        <v>&lt;35</v>
      </c>
      <c r="L469" s="25">
        <v>144000000</v>
      </c>
      <c r="M469" s="28">
        <f t="shared" si="36"/>
        <v>34.332275390625</v>
      </c>
      <c r="N469" s="28" t="str">
        <f t="shared" si="39"/>
        <v>31-40 GB</v>
      </c>
      <c r="O469" s="25">
        <v>1</v>
      </c>
      <c r="P469" s="25"/>
      <c r="Q469" s="25"/>
      <c r="R469" s="25"/>
      <c r="S469" s="25">
        <v>1</v>
      </c>
    </row>
    <row r="470" spans="2:19" x14ac:dyDescent="0.3">
      <c r="B470" s="25" t="s">
        <v>694</v>
      </c>
      <c r="C470" s="26">
        <v>36249</v>
      </c>
      <c r="D470" s="25" t="s">
        <v>11</v>
      </c>
      <c r="E470" s="25">
        <f>INDEX('Tariff fee'!$C$5:$C$9,MATCH('Step 1. Personal_data'!D470,'Tariff fee'!$B$5:$B$9,0))</f>
        <v>35</v>
      </c>
      <c r="F470" s="26">
        <v>43632</v>
      </c>
      <c r="G470" s="27">
        <f>IF(F470&gt;Introduction!$D$20, DATEDIF(F470, Introduction!$D$19, "D"), DATEDIF(Introduction!$D$20, Introduction!$D$19, "D"))</f>
        <v>120</v>
      </c>
      <c r="H470" s="25">
        <v>30228</v>
      </c>
      <c r="I470" s="28">
        <f t="shared" si="35"/>
        <v>125.95</v>
      </c>
      <c r="J470" s="28">
        <f t="shared" si="37"/>
        <v>29.388333333333332</v>
      </c>
      <c r="K470" s="28" t="str">
        <f t="shared" si="38"/>
        <v>&lt;35</v>
      </c>
      <c r="L470" s="25">
        <v>156000000</v>
      </c>
      <c r="M470" s="28">
        <f t="shared" si="36"/>
        <v>37.19329833984375</v>
      </c>
      <c r="N470" s="28" t="str">
        <f t="shared" si="39"/>
        <v>31-40 GB</v>
      </c>
      <c r="O470" s="25"/>
      <c r="P470" s="25">
        <v>1</v>
      </c>
      <c r="Q470" s="25"/>
      <c r="R470" s="25"/>
      <c r="S470" s="25"/>
    </row>
    <row r="471" spans="2:19" x14ac:dyDescent="0.3">
      <c r="B471" s="25" t="s">
        <v>693</v>
      </c>
      <c r="C471" s="26">
        <v>36250</v>
      </c>
      <c r="D471" s="25" t="s">
        <v>21</v>
      </c>
      <c r="E471" s="25">
        <f>INDEX('Tariff fee'!$C$5:$C$9,MATCH('Step 1. Personal_data'!D471,'Tariff fee'!$B$5:$B$9,0))</f>
        <v>45</v>
      </c>
      <c r="F471" s="26">
        <v>42974</v>
      </c>
      <c r="G471" s="27">
        <f>IF(F471&gt;Introduction!$D$20, DATEDIF(F471, Introduction!$D$19, "D"), DATEDIF(Introduction!$D$20, Introduction!$D$19, "D"))</f>
        <v>120</v>
      </c>
      <c r="H471" s="25">
        <v>59188</v>
      </c>
      <c r="I471" s="28">
        <f t="shared" si="35"/>
        <v>246.61666666666667</v>
      </c>
      <c r="J471" s="28">
        <f t="shared" si="37"/>
        <v>57.543888888888894</v>
      </c>
      <c r="K471" s="28" t="str">
        <f t="shared" si="38"/>
        <v>35-60</v>
      </c>
      <c r="L471" s="25">
        <v>92000000</v>
      </c>
      <c r="M471" s="28">
        <f t="shared" si="36"/>
        <v>21.93450927734375</v>
      </c>
      <c r="N471" s="28" t="str">
        <f t="shared" si="39"/>
        <v>21-30 GB</v>
      </c>
      <c r="O471" s="25">
        <v>1</v>
      </c>
      <c r="P471" s="25"/>
      <c r="Q471" s="25"/>
      <c r="R471" s="25"/>
      <c r="S471" s="25"/>
    </row>
    <row r="472" spans="2:19" x14ac:dyDescent="0.3">
      <c r="B472" s="25" t="s">
        <v>692</v>
      </c>
      <c r="C472" s="26">
        <v>36251</v>
      </c>
      <c r="D472" s="25" t="s">
        <v>12</v>
      </c>
      <c r="E472" s="25">
        <f>INDEX('Tariff fee'!$C$5:$C$9,MATCH('Step 1. Personal_data'!D472,'Tariff fee'!$B$5:$B$9,0))</f>
        <v>70</v>
      </c>
      <c r="F472" s="26">
        <v>44090</v>
      </c>
      <c r="G472" s="27">
        <f>IF(F472&gt;Introduction!$D$20, DATEDIF(F472, Introduction!$D$19, "D"), DATEDIF(Introduction!$D$20, Introduction!$D$19, "D"))</f>
        <v>120</v>
      </c>
      <c r="H472" s="25">
        <v>148540</v>
      </c>
      <c r="I472" s="28">
        <f t="shared" si="35"/>
        <v>618.91666666666663</v>
      </c>
      <c r="J472" s="28">
        <f t="shared" si="37"/>
        <v>144.41388888888886</v>
      </c>
      <c r="K472" s="28" t="str">
        <f t="shared" si="38"/>
        <v>120+</v>
      </c>
      <c r="L472" s="25">
        <v>16000000</v>
      </c>
      <c r="M472" s="28">
        <f t="shared" si="36"/>
        <v>3.8146972656250004</v>
      </c>
      <c r="N472" s="28" t="str">
        <f t="shared" si="39"/>
        <v>&lt;10 GB</v>
      </c>
      <c r="O472" s="25"/>
      <c r="P472" s="25"/>
      <c r="Q472" s="25"/>
      <c r="R472" s="25"/>
      <c r="S472" s="25"/>
    </row>
    <row r="473" spans="2:19" x14ac:dyDescent="0.3">
      <c r="B473" s="25" t="s">
        <v>691</v>
      </c>
      <c r="C473" s="26">
        <v>36256</v>
      </c>
      <c r="D473" s="25" t="s">
        <v>12</v>
      </c>
      <c r="E473" s="25">
        <f>INDEX('Tariff fee'!$C$5:$C$9,MATCH('Step 1. Personal_data'!D473,'Tariff fee'!$B$5:$B$9,0))</f>
        <v>70</v>
      </c>
      <c r="F473" s="26">
        <v>43477</v>
      </c>
      <c r="G473" s="27">
        <f>IF(F473&gt;Introduction!$D$20, DATEDIF(F473, Introduction!$D$19, "D"), DATEDIF(Introduction!$D$20, Introduction!$D$19, "D"))</f>
        <v>120</v>
      </c>
      <c r="H473" s="25">
        <v>148216</v>
      </c>
      <c r="I473" s="28">
        <f t="shared" si="35"/>
        <v>617.56666666666672</v>
      </c>
      <c r="J473" s="28">
        <f t="shared" si="37"/>
        <v>144.09888888888889</v>
      </c>
      <c r="K473" s="28" t="str">
        <f t="shared" si="38"/>
        <v>120+</v>
      </c>
      <c r="L473" s="25">
        <v>8000000</v>
      </c>
      <c r="M473" s="28">
        <f t="shared" si="36"/>
        <v>1.9073486328125002</v>
      </c>
      <c r="N473" s="28" t="str">
        <f t="shared" si="39"/>
        <v>&lt;10 GB</v>
      </c>
      <c r="O473" s="25"/>
      <c r="P473" s="25"/>
      <c r="Q473" s="25"/>
      <c r="R473" s="25"/>
      <c r="S473" s="25"/>
    </row>
    <row r="474" spans="2:19" x14ac:dyDescent="0.3">
      <c r="B474" s="25" t="s">
        <v>690</v>
      </c>
      <c r="C474" s="26">
        <v>36264</v>
      </c>
      <c r="D474" s="25" t="s">
        <v>11</v>
      </c>
      <c r="E474" s="25">
        <f>INDEX('Tariff fee'!$C$5:$C$9,MATCH('Step 1. Personal_data'!D474,'Tariff fee'!$B$5:$B$9,0))</f>
        <v>35</v>
      </c>
      <c r="F474" s="26">
        <v>43452</v>
      </c>
      <c r="G474" s="27">
        <f>IF(F474&gt;Introduction!$D$20, DATEDIF(F474, Introduction!$D$19, "D"), DATEDIF(Introduction!$D$20, Introduction!$D$19, "D"))</f>
        <v>120</v>
      </c>
      <c r="H474" s="25">
        <v>19460</v>
      </c>
      <c r="I474" s="28">
        <f t="shared" si="35"/>
        <v>81.083333333333329</v>
      </c>
      <c r="J474" s="28">
        <f t="shared" si="37"/>
        <v>18.919444444444444</v>
      </c>
      <c r="K474" s="28" t="str">
        <f t="shared" si="38"/>
        <v>&lt;35</v>
      </c>
      <c r="L474" s="25">
        <v>12000000</v>
      </c>
      <c r="M474" s="28">
        <f t="shared" si="36"/>
        <v>2.86102294921875</v>
      </c>
      <c r="N474" s="28" t="str">
        <f t="shared" si="39"/>
        <v>&lt;10 GB</v>
      </c>
      <c r="O474" s="25"/>
      <c r="P474" s="25"/>
      <c r="Q474" s="25"/>
      <c r="R474" s="25"/>
      <c r="S474" s="25"/>
    </row>
    <row r="475" spans="2:19" x14ac:dyDescent="0.3">
      <c r="B475" s="25" t="s">
        <v>689</v>
      </c>
      <c r="C475" s="26">
        <v>36265</v>
      </c>
      <c r="D475" s="25" t="s">
        <v>21</v>
      </c>
      <c r="E475" s="25">
        <f>INDEX('Tariff fee'!$C$5:$C$9,MATCH('Step 1. Personal_data'!D475,'Tariff fee'!$B$5:$B$9,0))</f>
        <v>45</v>
      </c>
      <c r="F475" s="26">
        <v>44516</v>
      </c>
      <c r="G475" s="27">
        <f>IF(F475&gt;Introduction!$D$20, DATEDIF(F475, Introduction!$D$19, "D"), DATEDIF(Introduction!$D$20, Introduction!$D$19, "D"))</f>
        <v>120</v>
      </c>
      <c r="H475" s="25">
        <v>28968</v>
      </c>
      <c r="I475" s="28">
        <f t="shared" si="35"/>
        <v>120.7</v>
      </c>
      <c r="J475" s="28">
        <f t="shared" si="37"/>
        <v>28.163333333333334</v>
      </c>
      <c r="K475" s="28" t="str">
        <f t="shared" si="38"/>
        <v>&lt;35</v>
      </c>
      <c r="L475" s="25">
        <v>32000000</v>
      </c>
      <c r="M475" s="28">
        <f t="shared" si="36"/>
        <v>7.6293945312500009</v>
      </c>
      <c r="N475" s="28" t="str">
        <f t="shared" si="39"/>
        <v>&lt;10 GB</v>
      </c>
      <c r="O475" s="25"/>
      <c r="P475" s="25"/>
      <c r="Q475" s="25"/>
      <c r="R475" s="25"/>
      <c r="S475" s="25"/>
    </row>
    <row r="476" spans="2:19" x14ac:dyDescent="0.3">
      <c r="B476" s="25" t="s">
        <v>687</v>
      </c>
      <c r="C476" s="26">
        <v>36266</v>
      </c>
      <c r="D476" s="25" t="s">
        <v>13</v>
      </c>
      <c r="E476" s="25">
        <f>INDEX('Tariff fee'!$C$5:$C$9,MATCH('Step 1. Personal_data'!D476,'Tariff fee'!$B$5:$B$9,0))</f>
        <v>55</v>
      </c>
      <c r="F476" s="26">
        <v>43355</v>
      </c>
      <c r="G476" s="27">
        <f>IF(F476&gt;Introduction!$D$20, DATEDIF(F476, Introduction!$D$19, "D"), DATEDIF(Introduction!$D$20, Introduction!$D$19, "D"))</f>
        <v>120</v>
      </c>
      <c r="H476" s="25">
        <v>104700</v>
      </c>
      <c r="I476" s="28">
        <f t="shared" si="35"/>
        <v>436.25</v>
      </c>
      <c r="J476" s="28">
        <f t="shared" si="37"/>
        <v>101.79166666666666</v>
      </c>
      <c r="K476" s="28" t="str">
        <f t="shared" si="38"/>
        <v>91-120</v>
      </c>
      <c r="L476" s="25">
        <v>8000000</v>
      </c>
      <c r="M476" s="28">
        <f t="shared" si="36"/>
        <v>1.9073486328125002</v>
      </c>
      <c r="N476" s="28" t="str">
        <f t="shared" si="39"/>
        <v>&lt;10 GB</v>
      </c>
      <c r="O476" s="25"/>
      <c r="P476" s="25"/>
      <c r="Q476" s="25"/>
      <c r="R476" s="25"/>
      <c r="S476" s="25"/>
    </row>
    <row r="477" spans="2:19" x14ac:dyDescent="0.3">
      <c r="B477" s="25" t="s">
        <v>688</v>
      </c>
      <c r="C477" s="26">
        <v>36266</v>
      </c>
      <c r="D477" s="25" t="s">
        <v>11</v>
      </c>
      <c r="E477" s="25">
        <f>INDEX('Tariff fee'!$C$5:$C$9,MATCH('Step 1. Personal_data'!D477,'Tariff fee'!$B$5:$B$9,0))</f>
        <v>35</v>
      </c>
      <c r="F477" s="26">
        <v>43748</v>
      </c>
      <c r="G477" s="27">
        <f>IF(F477&gt;Introduction!$D$20, DATEDIF(F477, Introduction!$D$19, "D"), DATEDIF(Introduction!$D$20, Introduction!$D$19, "D"))</f>
        <v>120</v>
      </c>
      <c r="H477" s="25">
        <v>30492</v>
      </c>
      <c r="I477" s="28">
        <f t="shared" si="35"/>
        <v>127.05000000000001</v>
      </c>
      <c r="J477" s="28">
        <f t="shared" si="37"/>
        <v>29.645000000000003</v>
      </c>
      <c r="K477" s="28" t="str">
        <f t="shared" si="38"/>
        <v>&lt;35</v>
      </c>
      <c r="L477" s="25">
        <v>156000000</v>
      </c>
      <c r="M477" s="28">
        <f t="shared" si="36"/>
        <v>37.19329833984375</v>
      </c>
      <c r="N477" s="28" t="str">
        <f t="shared" si="39"/>
        <v>31-40 GB</v>
      </c>
      <c r="O477" s="25">
        <v>1</v>
      </c>
      <c r="P477" s="25"/>
      <c r="Q477" s="25">
        <v>1</v>
      </c>
      <c r="R477" s="25"/>
      <c r="S477" s="25"/>
    </row>
    <row r="478" spans="2:19" x14ac:dyDescent="0.3">
      <c r="B478" s="25" t="s">
        <v>686</v>
      </c>
      <c r="C478" s="26">
        <v>36268</v>
      </c>
      <c r="D478" s="25" t="s">
        <v>12</v>
      </c>
      <c r="E478" s="25">
        <f>INDEX('Tariff fee'!$C$5:$C$9,MATCH('Step 1. Personal_data'!D478,'Tariff fee'!$B$5:$B$9,0))</f>
        <v>70</v>
      </c>
      <c r="F478" s="26">
        <v>44079</v>
      </c>
      <c r="G478" s="27">
        <f>IF(F478&gt;Introduction!$D$20, DATEDIF(F478, Introduction!$D$19, "D"), DATEDIF(Introduction!$D$20, Introduction!$D$19, "D"))</f>
        <v>120</v>
      </c>
      <c r="H478" s="25">
        <v>133052</v>
      </c>
      <c r="I478" s="28">
        <f t="shared" si="35"/>
        <v>554.38333333333333</v>
      </c>
      <c r="J478" s="28">
        <f t="shared" si="37"/>
        <v>129.35611111111109</v>
      </c>
      <c r="K478" s="28" t="str">
        <f t="shared" si="38"/>
        <v>120+</v>
      </c>
      <c r="L478" s="25">
        <v>172000000</v>
      </c>
      <c r="M478" s="28">
        <f t="shared" si="36"/>
        <v>41.00799560546875</v>
      </c>
      <c r="N478" s="28" t="str">
        <f t="shared" si="39"/>
        <v>40+ GB</v>
      </c>
      <c r="O478" s="25"/>
      <c r="P478" s="25"/>
      <c r="Q478" s="25"/>
      <c r="R478" s="25"/>
      <c r="S478" s="25"/>
    </row>
    <row r="479" spans="2:19" x14ac:dyDescent="0.3">
      <c r="B479" s="25" t="s">
        <v>685</v>
      </c>
      <c r="C479" s="26">
        <v>36269</v>
      </c>
      <c r="D479" s="25" t="s">
        <v>21</v>
      </c>
      <c r="E479" s="25">
        <f>INDEX('Tariff fee'!$C$5:$C$9,MATCH('Step 1. Personal_data'!D479,'Tariff fee'!$B$5:$B$9,0))</f>
        <v>45</v>
      </c>
      <c r="F479" s="26">
        <v>42746</v>
      </c>
      <c r="G479" s="27">
        <f>IF(F479&gt;Introduction!$D$20, DATEDIF(F479, Introduction!$D$19, "D"), DATEDIF(Introduction!$D$20, Introduction!$D$19, "D"))</f>
        <v>120</v>
      </c>
      <c r="H479" s="25">
        <v>55264</v>
      </c>
      <c r="I479" s="28">
        <f t="shared" si="35"/>
        <v>230.26666666666668</v>
      </c>
      <c r="J479" s="28">
        <f t="shared" si="37"/>
        <v>53.728888888888896</v>
      </c>
      <c r="K479" s="28" t="str">
        <f t="shared" si="38"/>
        <v>35-60</v>
      </c>
      <c r="L479" s="25">
        <v>44000000</v>
      </c>
      <c r="M479" s="28">
        <f t="shared" si="36"/>
        <v>10.49041748046875</v>
      </c>
      <c r="N479" s="28" t="str">
        <f t="shared" si="39"/>
        <v>10-20 GB</v>
      </c>
      <c r="O479" s="25"/>
      <c r="P479" s="25"/>
      <c r="Q479" s="25"/>
      <c r="R479" s="25"/>
      <c r="S479" s="25"/>
    </row>
    <row r="480" spans="2:19" x14ac:dyDescent="0.3">
      <c r="B480" s="25" t="s">
        <v>684</v>
      </c>
      <c r="C480" s="26">
        <v>36270</v>
      </c>
      <c r="D480" s="25" t="s">
        <v>12</v>
      </c>
      <c r="E480" s="25">
        <f>INDEX('Tariff fee'!$C$5:$C$9,MATCH('Step 1. Personal_data'!D480,'Tariff fee'!$B$5:$B$9,0))</f>
        <v>70</v>
      </c>
      <c r="F480" s="26">
        <v>43545</v>
      </c>
      <c r="G480" s="27">
        <f>IF(F480&gt;Introduction!$D$20, DATEDIF(F480, Introduction!$D$19, "D"), DATEDIF(Introduction!$D$20, Introduction!$D$19, "D"))</f>
        <v>120</v>
      </c>
      <c r="H480" s="25">
        <v>127080</v>
      </c>
      <c r="I480" s="28">
        <f t="shared" si="35"/>
        <v>529.5</v>
      </c>
      <c r="J480" s="28">
        <f t="shared" si="37"/>
        <v>123.54999999999998</v>
      </c>
      <c r="K480" s="28" t="str">
        <f t="shared" si="38"/>
        <v>120+</v>
      </c>
      <c r="L480" s="25">
        <v>64000000</v>
      </c>
      <c r="M480" s="28">
        <f t="shared" si="36"/>
        <v>15.258789062500002</v>
      </c>
      <c r="N480" s="28" t="str">
        <f t="shared" si="39"/>
        <v>10-20 GB</v>
      </c>
      <c r="O480" s="25"/>
      <c r="P480" s="25"/>
      <c r="Q480" s="25"/>
      <c r="R480" s="25"/>
      <c r="S480" s="25"/>
    </row>
    <row r="481" spans="2:19" x14ac:dyDescent="0.3">
      <c r="B481" s="25" t="s">
        <v>683</v>
      </c>
      <c r="C481" s="26">
        <v>36272</v>
      </c>
      <c r="D481" s="25" t="s">
        <v>21</v>
      </c>
      <c r="E481" s="25">
        <f>INDEX('Tariff fee'!$C$5:$C$9,MATCH('Step 1. Personal_data'!D481,'Tariff fee'!$B$5:$B$9,0))</f>
        <v>45</v>
      </c>
      <c r="F481" s="26">
        <v>42771</v>
      </c>
      <c r="G481" s="27">
        <f>IF(F481&gt;Introduction!$D$20, DATEDIF(F481, Introduction!$D$19, "D"), DATEDIF(Introduction!$D$20, Introduction!$D$19, "D"))</f>
        <v>120</v>
      </c>
      <c r="H481" s="25">
        <v>62924</v>
      </c>
      <c r="I481" s="28">
        <f t="shared" si="35"/>
        <v>262.18333333333334</v>
      </c>
      <c r="J481" s="28">
        <f t="shared" si="37"/>
        <v>61.176111111111112</v>
      </c>
      <c r="K481" s="28" t="str">
        <f t="shared" si="38"/>
        <v>61-90</v>
      </c>
      <c r="L481" s="25">
        <v>96000000</v>
      </c>
      <c r="M481" s="28">
        <f t="shared" si="36"/>
        <v>22.88818359375</v>
      </c>
      <c r="N481" s="28" t="str">
        <f t="shared" si="39"/>
        <v>21-30 GB</v>
      </c>
      <c r="O481" s="25">
        <v>1</v>
      </c>
      <c r="P481" s="25">
        <v>1</v>
      </c>
      <c r="Q481" s="25"/>
      <c r="R481" s="25"/>
      <c r="S481" s="25"/>
    </row>
    <row r="482" spans="2:19" x14ac:dyDescent="0.3">
      <c r="B482" s="25" t="s">
        <v>682</v>
      </c>
      <c r="C482" s="26">
        <v>36273</v>
      </c>
      <c r="D482" s="25" t="s">
        <v>11</v>
      </c>
      <c r="E482" s="25">
        <f>INDEX('Tariff fee'!$C$5:$C$9,MATCH('Step 1. Personal_data'!D482,'Tariff fee'!$B$5:$B$9,0))</f>
        <v>35</v>
      </c>
      <c r="F482" s="26">
        <v>44106</v>
      </c>
      <c r="G482" s="27">
        <f>IF(F482&gt;Introduction!$D$20, DATEDIF(F482, Introduction!$D$19, "D"), DATEDIF(Introduction!$D$20, Introduction!$D$19, "D"))</f>
        <v>120</v>
      </c>
      <c r="H482" s="25">
        <v>28320</v>
      </c>
      <c r="I482" s="28">
        <f t="shared" si="35"/>
        <v>118</v>
      </c>
      <c r="J482" s="28">
        <f t="shared" si="37"/>
        <v>27.533333333333331</v>
      </c>
      <c r="K482" s="28" t="str">
        <f t="shared" si="38"/>
        <v>&lt;35</v>
      </c>
      <c r="L482" s="25">
        <v>104000000</v>
      </c>
      <c r="M482" s="28">
        <f t="shared" si="36"/>
        <v>24.7955322265625</v>
      </c>
      <c r="N482" s="28" t="str">
        <f t="shared" si="39"/>
        <v>21-30 GB</v>
      </c>
      <c r="O482" s="25"/>
      <c r="P482" s="25"/>
      <c r="Q482" s="25"/>
      <c r="R482" s="25"/>
      <c r="S482" s="25"/>
    </row>
    <row r="483" spans="2:19" x14ac:dyDescent="0.3">
      <c r="B483" s="25" t="s">
        <v>681</v>
      </c>
      <c r="C483" s="26">
        <v>36277</v>
      </c>
      <c r="D483" s="25" t="s">
        <v>11</v>
      </c>
      <c r="E483" s="25">
        <f>INDEX('Tariff fee'!$C$5:$C$9,MATCH('Step 1. Personal_data'!D483,'Tariff fee'!$B$5:$B$9,0))</f>
        <v>35</v>
      </c>
      <c r="F483" s="26">
        <v>43473</v>
      </c>
      <c r="G483" s="27">
        <f>IF(F483&gt;Introduction!$D$20, DATEDIF(F483, Introduction!$D$19, "D"), DATEDIF(Introduction!$D$20, Introduction!$D$19, "D"))</f>
        <v>120</v>
      </c>
      <c r="H483" s="25">
        <v>18096</v>
      </c>
      <c r="I483" s="28">
        <f t="shared" si="35"/>
        <v>75.400000000000006</v>
      </c>
      <c r="J483" s="28">
        <f t="shared" si="37"/>
        <v>17.593333333333334</v>
      </c>
      <c r="K483" s="28" t="str">
        <f t="shared" si="38"/>
        <v>&lt;35</v>
      </c>
      <c r="L483" s="25">
        <v>152000000</v>
      </c>
      <c r="M483" s="28">
        <f t="shared" si="36"/>
        <v>36.2396240234375</v>
      </c>
      <c r="N483" s="28" t="str">
        <f t="shared" si="39"/>
        <v>31-40 GB</v>
      </c>
      <c r="O483" s="25">
        <v>1</v>
      </c>
      <c r="P483" s="25">
        <v>1</v>
      </c>
      <c r="Q483" s="25"/>
      <c r="R483" s="25"/>
      <c r="S483" s="25">
        <v>1</v>
      </c>
    </row>
    <row r="484" spans="2:19" x14ac:dyDescent="0.3">
      <c r="B484" s="25" t="s">
        <v>679</v>
      </c>
      <c r="C484" s="26">
        <v>36278</v>
      </c>
      <c r="D484" s="25" t="s">
        <v>12</v>
      </c>
      <c r="E484" s="25">
        <f>INDEX('Tariff fee'!$C$5:$C$9,MATCH('Step 1. Personal_data'!D484,'Tariff fee'!$B$5:$B$9,0))</f>
        <v>70</v>
      </c>
      <c r="F484" s="26">
        <v>43253</v>
      </c>
      <c r="G484" s="27">
        <f>IF(F484&gt;Introduction!$D$20, DATEDIF(F484, Introduction!$D$19, "D"), DATEDIF(Introduction!$D$20, Introduction!$D$19, "D"))</f>
        <v>120</v>
      </c>
      <c r="H484" s="25">
        <v>43776</v>
      </c>
      <c r="I484" s="28">
        <f t="shared" si="35"/>
        <v>182.4</v>
      </c>
      <c r="J484" s="28">
        <f t="shared" si="37"/>
        <v>42.56</v>
      </c>
      <c r="K484" s="28" t="str">
        <f t="shared" si="38"/>
        <v>35-60</v>
      </c>
      <c r="L484" s="25">
        <v>168000000</v>
      </c>
      <c r="M484" s="28">
        <f t="shared" si="36"/>
        <v>40.0543212890625</v>
      </c>
      <c r="N484" s="28" t="str">
        <f t="shared" si="39"/>
        <v>40+ GB</v>
      </c>
      <c r="O484" s="25"/>
      <c r="P484" s="25"/>
      <c r="Q484" s="25"/>
      <c r="R484" s="25">
        <v>1</v>
      </c>
      <c r="S484" s="25"/>
    </row>
    <row r="485" spans="2:19" x14ac:dyDescent="0.3">
      <c r="B485" s="25" t="s">
        <v>680</v>
      </c>
      <c r="C485" s="26">
        <v>36278</v>
      </c>
      <c r="D485" s="25" t="s">
        <v>18</v>
      </c>
      <c r="E485" s="25">
        <f>INDEX('Tariff fee'!$C$5:$C$9,MATCH('Step 1. Personal_data'!D485,'Tariff fee'!$B$5:$B$9,0))</f>
        <v>25</v>
      </c>
      <c r="F485" s="26">
        <v>43922</v>
      </c>
      <c r="G485" s="27">
        <f>IF(F485&gt;Introduction!$D$20, DATEDIF(F485, Introduction!$D$19, "D"), DATEDIF(Introduction!$D$20, Introduction!$D$19, "D"))</f>
        <v>120</v>
      </c>
      <c r="H485" s="25">
        <v>46504</v>
      </c>
      <c r="I485" s="28">
        <f t="shared" si="35"/>
        <v>193.76666666666668</v>
      </c>
      <c r="J485" s="28">
        <f t="shared" si="37"/>
        <v>45.212222222222223</v>
      </c>
      <c r="K485" s="28" t="str">
        <f t="shared" si="38"/>
        <v>35-60</v>
      </c>
      <c r="L485" s="25">
        <v>4000000</v>
      </c>
      <c r="M485" s="28">
        <f t="shared" si="36"/>
        <v>0.95367431640625011</v>
      </c>
      <c r="N485" s="28" t="str">
        <f t="shared" si="39"/>
        <v>&lt;10 GB</v>
      </c>
      <c r="O485" s="25"/>
      <c r="P485" s="25"/>
      <c r="Q485" s="25"/>
      <c r="R485" s="25"/>
      <c r="S485" s="25"/>
    </row>
    <row r="486" spans="2:19" x14ac:dyDescent="0.3">
      <c r="B486" s="25" t="s">
        <v>678</v>
      </c>
      <c r="C486" s="26">
        <v>36280</v>
      </c>
      <c r="D486" s="25" t="s">
        <v>11</v>
      </c>
      <c r="E486" s="25">
        <f>INDEX('Tariff fee'!$C$5:$C$9,MATCH('Step 1. Personal_data'!D486,'Tariff fee'!$B$5:$B$9,0))</f>
        <v>35</v>
      </c>
      <c r="F486" s="26">
        <v>42836</v>
      </c>
      <c r="G486" s="27">
        <f>IF(F486&gt;Introduction!$D$20, DATEDIF(F486, Introduction!$D$19, "D"), DATEDIF(Introduction!$D$20, Introduction!$D$19, "D"))</f>
        <v>120</v>
      </c>
      <c r="H486" s="25">
        <v>7696</v>
      </c>
      <c r="I486" s="28">
        <f t="shared" si="35"/>
        <v>32.06666666666667</v>
      </c>
      <c r="J486" s="28">
        <f t="shared" si="37"/>
        <v>7.482222222222223</v>
      </c>
      <c r="K486" s="28" t="str">
        <f t="shared" si="38"/>
        <v>&lt;35</v>
      </c>
      <c r="L486" s="25">
        <v>148000000</v>
      </c>
      <c r="M486" s="28">
        <f t="shared" si="36"/>
        <v>35.28594970703125</v>
      </c>
      <c r="N486" s="28" t="str">
        <f t="shared" si="39"/>
        <v>31-40 GB</v>
      </c>
      <c r="O486" s="25">
        <v>1</v>
      </c>
      <c r="P486" s="25">
        <v>1</v>
      </c>
      <c r="Q486" s="25"/>
      <c r="R486" s="25"/>
      <c r="S486" s="25"/>
    </row>
    <row r="487" spans="2:19" x14ac:dyDescent="0.3">
      <c r="B487" s="25" t="s">
        <v>677</v>
      </c>
      <c r="C487" s="26">
        <v>36285</v>
      </c>
      <c r="D487" s="25" t="s">
        <v>11</v>
      </c>
      <c r="E487" s="25">
        <f>INDEX('Tariff fee'!$C$5:$C$9,MATCH('Step 1. Personal_data'!D487,'Tariff fee'!$B$5:$B$9,0))</f>
        <v>35</v>
      </c>
      <c r="F487" s="26">
        <v>44250</v>
      </c>
      <c r="G487" s="27">
        <f>IF(F487&gt;Introduction!$D$20, DATEDIF(F487, Introduction!$D$19, "D"), DATEDIF(Introduction!$D$20, Introduction!$D$19, "D"))</f>
        <v>120</v>
      </c>
      <c r="H487" s="25">
        <v>9348</v>
      </c>
      <c r="I487" s="28">
        <f t="shared" si="35"/>
        <v>38.950000000000003</v>
      </c>
      <c r="J487" s="28">
        <f t="shared" si="37"/>
        <v>9.0883333333333329</v>
      </c>
      <c r="K487" s="28" t="str">
        <f t="shared" si="38"/>
        <v>&lt;35</v>
      </c>
      <c r="L487" s="25">
        <v>140000000</v>
      </c>
      <c r="M487" s="28">
        <f t="shared" si="36"/>
        <v>33.37860107421875</v>
      </c>
      <c r="N487" s="28" t="str">
        <f t="shared" si="39"/>
        <v>31-40 GB</v>
      </c>
      <c r="O487" s="25"/>
      <c r="P487" s="25"/>
      <c r="Q487" s="25"/>
      <c r="R487" s="25"/>
      <c r="S487" s="25">
        <v>1</v>
      </c>
    </row>
    <row r="488" spans="2:19" x14ac:dyDescent="0.3">
      <c r="B488" s="25" t="s">
        <v>676</v>
      </c>
      <c r="C488" s="26">
        <v>36286</v>
      </c>
      <c r="D488" s="25" t="s">
        <v>13</v>
      </c>
      <c r="E488" s="25">
        <f>INDEX('Tariff fee'!$C$5:$C$9,MATCH('Step 1. Personal_data'!D488,'Tariff fee'!$B$5:$B$9,0))</f>
        <v>55</v>
      </c>
      <c r="F488" s="26">
        <v>43238</v>
      </c>
      <c r="G488" s="27">
        <f>IF(F488&gt;Introduction!$D$20, DATEDIF(F488, Introduction!$D$19, "D"), DATEDIF(Introduction!$D$20, Introduction!$D$19, "D"))</f>
        <v>120</v>
      </c>
      <c r="H488" s="25">
        <v>106952</v>
      </c>
      <c r="I488" s="28">
        <f t="shared" si="35"/>
        <v>445.63333333333333</v>
      </c>
      <c r="J488" s="28">
        <f t="shared" si="37"/>
        <v>103.98111111111112</v>
      </c>
      <c r="K488" s="28" t="str">
        <f t="shared" si="38"/>
        <v>91-120</v>
      </c>
      <c r="L488" s="25">
        <v>68000000</v>
      </c>
      <c r="M488" s="28">
        <f t="shared" si="36"/>
        <v>16.21246337890625</v>
      </c>
      <c r="N488" s="28" t="str">
        <f t="shared" si="39"/>
        <v>10-20 GB</v>
      </c>
      <c r="O488" s="25"/>
      <c r="P488" s="25"/>
      <c r="Q488" s="25"/>
      <c r="R488" s="25"/>
      <c r="S488" s="25"/>
    </row>
    <row r="489" spans="2:19" x14ac:dyDescent="0.3">
      <c r="B489" s="25" t="s">
        <v>674</v>
      </c>
      <c r="C489" s="26">
        <v>36288</v>
      </c>
      <c r="D489" s="25" t="s">
        <v>11</v>
      </c>
      <c r="E489" s="25">
        <f>INDEX('Tariff fee'!$C$5:$C$9,MATCH('Step 1. Personal_data'!D489,'Tariff fee'!$B$5:$B$9,0))</f>
        <v>35</v>
      </c>
      <c r="F489" s="26">
        <v>44010</v>
      </c>
      <c r="G489" s="27">
        <f>IF(F489&gt;Introduction!$D$20, DATEDIF(F489, Introduction!$D$19, "D"), DATEDIF(Introduction!$D$20, Introduction!$D$19, "D"))</f>
        <v>120</v>
      </c>
      <c r="H489" s="25">
        <v>21400</v>
      </c>
      <c r="I489" s="28">
        <f t="shared" si="35"/>
        <v>89.166666666666671</v>
      </c>
      <c r="J489" s="28">
        <f t="shared" si="37"/>
        <v>20.805555555555557</v>
      </c>
      <c r="K489" s="28" t="str">
        <f t="shared" si="38"/>
        <v>&lt;35</v>
      </c>
      <c r="L489" s="25">
        <v>136000000</v>
      </c>
      <c r="M489" s="28">
        <f t="shared" si="36"/>
        <v>32.4249267578125</v>
      </c>
      <c r="N489" s="28" t="str">
        <f t="shared" si="39"/>
        <v>31-40 GB</v>
      </c>
      <c r="O489" s="25"/>
      <c r="P489" s="25"/>
      <c r="Q489" s="25"/>
      <c r="R489" s="25"/>
      <c r="S489" s="25"/>
    </row>
    <row r="490" spans="2:19" x14ac:dyDescent="0.3">
      <c r="B490" s="25" t="s">
        <v>675</v>
      </c>
      <c r="C490" s="26">
        <v>36288</v>
      </c>
      <c r="D490" s="25" t="s">
        <v>21</v>
      </c>
      <c r="E490" s="25">
        <f>INDEX('Tariff fee'!$C$5:$C$9,MATCH('Step 1. Personal_data'!D490,'Tariff fee'!$B$5:$B$9,0))</f>
        <v>45</v>
      </c>
      <c r="F490" s="26">
        <v>43150</v>
      </c>
      <c r="G490" s="27">
        <f>IF(F490&gt;Introduction!$D$20, DATEDIF(F490, Introduction!$D$19, "D"), DATEDIF(Introduction!$D$20, Introduction!$D$19, "D"))</f>
        <v>120</v>
      </c>
      <c r="H490" s="25">
        <v>34760</v>
      </c>
      <c r="I490" s="28">
        <f t="shared" si="35"/>
        <v>144.83333333333334</v>
      </c>
      <c r="J490" s="28">
        <f t="shared" si="37"/>
        <v>33.794444444444451</v>
      </c>
      <c r="K490" s="28" t="str">
        <f t="shared" si="38"/>
        <v>&lt;35</v>
      </c>
      <c r="L490" s="25">
        <v>32000000</v>
      </c>
      <c r="M490" s="28">
        <f t="shared" si="36"/>
        <v>7.6293945312500009</v>
      </c>
      <c r="N490" s="28" t="str">
        <f t="shared" si="39"/>
        <v>&lt;10 GB</v>
      </c>
      <c r="O490" s="25"/>
      <c r="P490" s="25"/>
      <c r="Q490" s="25"/>
      <c r="R490" s="25">
        <v>1</v>
      </c>
      <c r="S490" s="25"/>
    </row>
    <row r="491" spans="2:19" x14ac:dyDescent="0.3">
      <c r="B491" s="25" t="s">
        <v>673</v>
      </c>
      <c r="C491" s="26">
        <v>36293</v>
      </c>
      <c r="D491" s="25" t="s">
        <v>11</v>
      </c>
      <c r="E491" s="25">
        <f>INDEX('Tariff fee'!$C$5:$C$9,MATCH('Step 1. Personal_data'!D491,'Tariff fee'!$B$5:$B$9,0))</f>
        <v>35</v>
      </c>
      <c r="F491" s="26">
        <v>44526</v>
      </c>
      <c r="G491" s="27">
        <f>IF(F491&gt;Introduction!$D$20, DATEDIF(F491, Introduction!$D$19, "D"), DATEDIF(Introduction!$D$20, Introduction!$D$19, "D"))</f>
        <v>120</v>
      </c>
      <c r="H491" s="25">
        <v>22996</v>
      </c>
      <c r="I491" s="28">
        <f t="shared" si="35"/>
        <v>95.816666666666663</v>
      </c>
      <c r="J491" s="28">
        <f t="shared" si="37"/>
        <v>22.357222222222219</v>
      </c>
      <c r="K491" s="28" t="str">
        <f t="shared" si="38"/>
        <v>&lt;35</v>
      </c>
      <c r="L491" s="25">
        <v>148000000</v>
      </c>
      <c r="M491" s="28">
        <f t="shared" si="36"/>
        <v>35.28594970703125</v>
      </c>
      <c r="N491" s="28" t="str">
        <f t="shared" si="39"/>
        <v>31-40 GB</v>
      </c>
      <c r="O491" s="25">
        <v>1</v>
      </c>
      <c r="P491" s="25">
        <v>1</v>
      </c>
      <c r="Q491" s="25"/>
      <c r="R491" s="25"/>
      <c r="S491" s="25">
        <v>1</v>
      </c>
    </row>
    <row r="492" spans="2:19" x14ac:dyDescent="0.3">
      <c r="B492" s="25" t="s">
        <v>672</v>
      </c>
      <c r="C492" s="26">
        <v>36304</v>
      </c>
      <c r="D492" s="25" t="s">
        <v>11</v>
      </c>
      <c r="E492" s="25">
        <f>INDEX('Tariff fee'!$C$5:$C$9,MATCH('Step 1. Personal_data'!D492,'Tariff fee'!$B$5:$B$9,0))</f>
        <v>35</v>
      </c>
      <c r="F492" s="26">
        <v>43949</v>
      </c>
      <c r="G492" s="27">
        <f>IF(F492&gt;Introduction!$D$20, DATEDIF(F492, Introduction!$D$19, "D"), DATEDIF(Introduction!$D$20, Introduction!$D$19, "D"))</f>
        <v>120</v>
      </c>
      <c r="H492" s="25">
        <v>35496</v>
      </c>
      <c r="I492" s="28">
        <f t="shared" si="35"/>
        <v>147.9</v>
      </c>
      <c r="J492" s="28">
        <f t="shared" si="37"/>
        <v>34.510000000000005</v>
      </c>
      <c r="K492" s="28" t="str">
        <f t="shared" si="38"/>
        <v>&lt;35</v>
      </c>
      <c r="L492" s="25">
        <v>148000000</v>
      </c>
      <c r="M492" s="28">
        <f t="shared" si="36"/>
        <v>35.28594970703125</v>
      </c>
      <c r="N492" s="28" t="str">
        <f t="shared" si="39"/>
        <v>31-40 GB</v>
      </c>
      <c r="O492" s="25">
        <v>1</v>
      </c>
      <c r="P492" s="25">
        <v>1</v>
      </c>
      <c r="Q492" s="25"/>
      <c r="R492" s="25"/>
      <c r="S492" s="25">
        <v>1</v>
      </c>
    </row>
    <row r="493" spans="2:19" x14ac:dyDescent="0.3">
      <c r="B493" s="25" t="s">
        <v>671</v>
      </c>
      <c r="C493" s="26">
        <v>36310</v>
      </c>
      <c r="D493" s="25" t="s">
        <v>11</v>
      </c>
      <c r="E493" s="25">
        <f>INDEX('Tariff fee'!$C$5:$C$9,MATCH('Step 1. Personal_data'!D493,'Tariff fee'!$B$5:$B$9,0))</f>
        <v>35</v>
      </c>
      <c r="F493" s="26">
        <v>44346</v>
      </c>
      <c r="G493" s="27">
        <f>IF(F493&gt;Introduction!$D$20, DATEDIF(F493, Introduction!$D$19, "D"), DATEDIF(Introduction!$D$20, Introduction!$D$19, "D"))</f>
        <v>120</v>
      </c>
      <c r="H493" s="25">
        <v>21696</v>
      </c>
      <c r="I493" s="28">
        <f t="shared" si="35"/>
        <v>90.4</v>
      </c>
      <c r="J493" s="28">
        <f t="shared" si="37"/>
        <v>21.093333333333334</v>
      </c>
      <c r="K493" s="28" t="str">
        <f t="shared" si="38"/>
        <v>&lt;35</v>
      </c>
      <c r="L493" s="25">
        <v>124000000</v>
      </c>
      <c r="M493" s="28">
        <f t="shared" si="36"/>
        <v>29.56390380859375</v>
      </c>
      <c r="N493" s="28" t="str">
        <f t="shared" si="39"/>
        <v>21-30 GB</v>
      </c>
      <c r="O493" s="25"/>
      <c r="P493" s="25"/>
      <c r="Q493" s="25"/>
      <c r="R493" s="25"/>
      <c r="S493" s="25"/>
    </row>
    <row r="494" spans="2:19" x14ac:dyDescent="0.3">
      <c r="B494" s="25" t="s">
        <v>669</v>
      </c>
      <c r="C494" s="26">
        <v>36313</v>
      </c>
      <c r="D494" s="25" t="s">
        <v>11</v>
      </c>
      <c r="E494" s="25">
        <f>INDEX('Tariff fee'!$C$5:$C$9,MATCH('Step 1. Personal_data'!D494,'Tariff fee'!$B$5:$B$9,0))</f>
        <v>35</v>
      </c>
      <c r="F494" s="26">
        <v>43770</v>
      </c>
      <c r="G494" s="27">
        <f>IF(F494&gt;Introduction!$D$20, DATEDIF(F494, Introduction!$D$19, "D"), DATEDIF(Introduction!$D$20, Introduction!$D$19, "D"))</f>
        <v>120</v>
      </c>
      <c r="H494" s="25">
        <v>7976</v>
      </c>
      <c r="I494" s="28">
        <f t="shared" si="35"/>
        <v>33.233333333333334</v>
      </c>
      <c r="J494" s="28">
        <f t="shared" si="37"/>
        <v>7.7544444444444443</v>
      </c>
      <c r="K494" s="28" t="str">
        <f t="shared" si="38"/>
        <v>&lt;35</v>
      </c>
      <c r="L494" s="25">
        <v>156000000</v>
      </c>
      <c r="M494" s="28">
        <f t="shared" si="36"/>
        <v>37.19329833984375</v>
      </c>
      <c r="N494" s="28" t="str">
        <f t="shared" si="39"/>
        <v>31-40 GB</v>
      </c>
      <c r="O494" s="25"/>
      <c r="P494" s="25">
        <v>1</v>
      </c>
      <c r="Q494" s="25"/>
      <c r="R494" s="25">
        <v>1</v>
      </c>
      <c r="S494" s="25"/>
    </row>
    <row r="495" spans="2:19" x14ac:dyDescent="0.3">
      <c r="B495" s="25" t="s">
        <v>670</v>
      </c>
      <c r="C495" s="26">
        <v>36313</v>
      </c>
      <c r="D495" s="25" t="s">
        <v>11</v>
      </c>
      <c r="E495" s="25">
        <f>INDEX('Tariff fee'!$C$5:$C$9,MATCH('Step 1. Personal_data'!D495,'Tariff fee'!$B$5:$B$9,0))</f>
        <v>35</v>
      </c>
      <c r="F495" s="26">
        <v>44459</v>
      </c>
      <c r="G495" s="27">
        <f>IF(F495&gt;Introduction!$D$20, DATEDIF(F495, Introduction!$D$19, "D"), DATEDIF(Introduction!$D$20, Introduction!$D$19, "D"))</f>
        <v>120</v>
      </c>
      <c r="H495" s="25">
        <v>20816</v>
      </c>
      <c r="I495" s="28">
        <f t="shared" si="35"/>
        <v>86.733333333333334</v>
      </c>
      <c r="J495" s="28">
        <f t="shared" si="37"/>
        <v>20.237777777777776</v>
      </c>
      <c r="K495" s="28" t="str">
        <f t="shared" si="38"/>
        <v>&lt;35</v>
      </c>
      <c r="L495" s="25">
        <v>128000000</v>
      </c>
      <c r="M495" s="28">
        <f t="shared" si="36"/>
        <v>30.517578125000004</v>
      </c>
      <c r="N495" s="28" t="str">
        <f t="shared" si="39"/>
        <v>31-40 GB</v>
      </c>
      <c r="O495" s="25"/>
      <c r="P495" s="25"/>
      <c r="Q495" s="25"/>
      <c r="R495" s="25"/>
      <c r="S495" s="25"/>
    </row>
    <row r="496" spans="2:19" x14ac:dyDescent="0.3">
      <c r="B496" s="25" t="s">
        <v>668</v>
      </c>
      <c r="C496" s="26">
        <v>36314</v>
      </c>
      <c r="D496" s="25" t="s">
        <v>13</v>
      </c>
      <c r="E496" s="25">
        <f>INDEX('Tariff fee'!$C$5:$C$9,MATCH('Step 1. Personal_data'!D496,'Tariff fee'!$B$5:$B$9,0))</f>
        <v>55</v>
      </c>
      <c r="F496" s="26">
        <v>44056</v>
      </c>
      <c r="G496" s="27">
        <f>IF(F496&gt;Introduction!$D$20, DATEDIF(F496, Introduction!$D$19, "D"), DATEDIF(Introduction!$D$20, Introduction!$D$19, "D"))</f>
        <v>120</v>
      </c>
      <c r="H496" s="25">
        <v>106212</v>
      </c>
      <c r="I496" s="28">
        <f t="shared" si="35"/>
        <v>442.55</v>
      </c>
      <c r="J496" s="28">
        <f t="shared" si="37"/>
        <v>103.26166666666667</v>
      </c>
      <c r="K496" s="28" t="str">
        <f t="shared" si="38"/>
        <v>91-120</v>
      </c>
      <c r="L496" s="25">
        <v>92000000</v>
      </c>
      <c r="M496" s="28">
        <f t="shared" si="36"/>
        <v>21.93450927734375</v>
      </c>
      <c r="N496" s="28" t="str">
        <f t="shared" si="39"/>
        <v>21-30 GB</v>
      </c>
      <c r="O496" s="25">
        <v>1</v>
      </c>
      <c r="P496" s="25"/>
      <c r="Q496" s="25"/>
      <c r="R496" s="25"/>
      <c r="S496" s="25"/>
    </row>
    <row r="497" spans="2:19" x14ac:dyDescent="0.3">
      <c r="B497" s="25" t="s">
        <v>667</v>
      </c>
      <c r="C497" s="26">
        <v>36316</v>
      </c>
      <c r="D497" s="25" t="s">
        <v>11</v>
      </c>
      <c r="E497" s="25">
        <f>INDEX('Tariff fee'!$C$5:$C$9,MATCH('Step 1. Personal_data'!D497,'Tariff fee'!$B$5:$B$9,0))</f>
        <v>35</v>
      </c>
      <c r="F497" s="26">
        <v>44614</v>
      </c>
      <c r="G497" s="27">
        <f>IF(F497&gt;Introduction!$D$20, DATEDIF(F497, Introduction!$D$19, "D"), DATEDIF(Introduction!$D$20, Introduction!$D$19, "D"))</f>
        <v>68</v>
      </c>
      <c r="H497" s="25">
        <v>20400</v>
      </c>
      <c r="I497" s="28">
        <f t="shared" si="35"/>
        <v>150</v>
      </c>
      <c r="J497" s="28">
        <f t="shared" si="37"/>
        <v>35</v>
      </c>
      <c r="K497" s="28" t="str">
        <f t="shared" si="38"/>
        <v>35-60</v>
      </c>
      <c r="L497" s="25">
        <v>83866667</v>
      </c>
      <c r="M497" s="28">
        <f t="shared" si="36"/>
        <v>35.285949847277479</v>
      </c>
      <c r="N497" s="28" t="str">
        <f t="shared" si="39"/>
        <v>31-40 GB</v>
      </c>
      <c r="O497" s="25"/>
      <c r="P497" s="25"/>
      <c r="Q497" s="25"/>
      <c r="R497" s="25"/>
      <c r="S497" s="25"/>
    </row>
    <row r="498" spans="2:19" x14ac:dyDescent="0.3">
      <c r="B498" s="25" t="s">
        <v>666</v>
      </c>
      <c r="C498" s="26">
        <v>36317</v>
      </c>
      <c r="D498" s="25" t="s">
        <v>11</v>
      </c>
      <c r="E498" s="25">
        <f>INDEX('Tariff fee'!$C$5:$C$9,MATCH('Step 1. Personal_data'!D498,'Tariff fee'!$B$5:$B$9,0))</f>
        <v>35</v>
      </c>
      <c r="F498" s="26">
        <v>44537</v>
      </c>
      <c r="G498" s="27">
        <f>IF(F498&gt;Introduction!$D$20, DATEDIF(F498, Introduction!$D$19, "D"), DATEDIF(Introduction!$D$20, Introduction!$D$19, "D"))</f>
        <v>120</v>
      </c>
      <c r="H498" s="25">
        <v>43500</v>
      </c>
      <c r="I498" s="28">
        <f t="shared" si="35"/>
        <v>181.25</v>
      </c>
      <c r="J498" s="28">
        <f t="shared" si="37"/>
        <v>42.291666666666671</v>
      </c>
      <c r="K498" s="28" t="str">
        <f t="shared" si="38"/>
        <v>35-60</v>
      </c>
      <c r="L498" s="25">
        <v>4000000</v>
      </c>
      <c r="M498" s="28">
        <f t="shared" si="36"/>
        <v>0.95367431640625011</v>
      </c>
      <c r="N498" s="28" t="str">
        <f t="shared" si="39"/>
        <v>&lt;10 GB</v>
      </c>
      <c r="O498" s="25"/>
      <c r="P498" s="25"/>
      <c r="Q498" s="25"/>
      <c r="R498" s="25"/>
      <c r="S498" s="25"/>
    </row>
    <row r="499" spans="2:19" x14ac:dyDescent="0.3">
      <c r="B499" s="25" t="s">
        <v>665</v>
      </c>
      <c r="C499" s="26">
        <v>36319</v>
      </c>
      <c r="D499" s="25" t="s">
        <v>21</v>
      </c>
      <c r="E499" s="25">
        <f>INDEX('Tariff fee'!$C$5:$C$9,MATCH('Step 1. Personal_data'!D499,'Tariff fee'!$B$5:$B$9,0))</f>
        <v>45</v>
      </c>
      <c r="F499" s="26">
        <v>44226</v>
      </c>
      <c r="G499" s="27">
        <f>IF(F499&gt;Introduction!$D$20, DATEDIF(F499, Introduction!$D$19, "D"), DATEDIF(Introduction!$D$20, Introduction!$D$19, "D"))</f>
        <v>120</v>
      </c>
      <c r="H499" s="25">
        <v>43816</v>
      </c>
      <c r="I499" s="28">
        <f t="shared" si="35"/>
        <v>182.56666666666666</v>
      </c>
      <c r="J499" s="28">
        <f t="shared" si="37"/>
        <v>42.598888888888887</v>
      </c>
      <c r="K499" s="28" t="str">
        <f t="shared" si="38"/>
        <v>35-60</v>
      </c>
      <c r="L499" s="25">
        <v>28000000</v>
      </c>
      <c r="M499" s="28">
        <f t="shared" si="36"/>
        <v>6.67572021484375</v>
      </c>
      <c r="N499" s="28" t="str">
        <f t="shared" si="39"/>
        <v>&lt;10 GB</v>
      </c>
      <c r="O499" s="25"/>
      <c r="P499" s="25"/>
      <c r="Q499" s="25"/>
      <c r="R499" s="25"/>
      <c r="S499" s="25"/>
    </row>
    <row r="500" spans="2:19" x14ac:dyDescent="0.3">
      <c r="B500" s="25" t="s">
        <v>664</v>
      </c>
      <c r="C500" s="26">
        <v>36320</v>
      </c>
      <c r="D500" s="25" t="s">
        <v>18</v>
      </c>
      <c r="E500" s="25">
        <f>INDEX('Tariff fee'!$C$5:$C$9,MATCH('Step 1. Personal_data'!D500,'Tariff fee'!$B$5:$B$9,0))</f>
        <v>25</v>
      </c>
      <c r="F500" s="26">
        <v>43708</v>
      </c>
      <c r="G500" s="27">
        <f>IF(F500&gt;Introduction!$D$20, DATEDIF(F500, Introduction!$D$19, "D"), DATEDIF(Introduction!$D$20, Introduction!$D$19, "D"))</f>
        <v>120</v>
      </c>
      <c r="H500" s="25">
        <v>25948</v>
      </c>
      <c r="I500" s="28">
        <f t="shared" si="35"/>
        <v>108.11666666666666</v>
      </c>
      <c r="J500" s="28">
        <f t="shared" si="37"/>
        <v>25.22722222222222</v>
      </c>
      <c r="K500" s="28" t="str">
        <f t="shared" si="38"/>
        <v>&lt;35</v>
      </c>
      <c r="L500" s="25">
        <v>12000000</v>
      </c>
      <c r="M500" s="28">
        <f t="shared" si="36"/>
        <v>2.86102294921875</v>
      </c>
      <c r="N500" s="28" t="str">
        <f t="shared" si="39"/>
        <v>&lt;10 GB</v>
      </c>
      <c r="O500" s="25"/>
      <c r="P500" s="25"/>
      <c r="Q500" s="25"/>
      <c r="R500" s="25"/>
      <c r="S500" s="25"/>
    </row>
    <row r="501" spans="2:19" x14ac:dyDescent="0.3">
      <c r="B501" s="25" t="s">
        <v>662</v>
      </c>
      <c r="C501" s="26">
        <v>36330</v>
      </c>
      <c r="D501" s="25" t="s">
        <v>21</v>
      </c>
      <c r="E501" s="25">
        <f>INDEX('Tariff fee'!$C$5:$C$9,MATCH('Step 1. Personal_data'!D501,'Tariff fee'!$B$5:$B$9,0))</f>
        <v>45</v>
      </c>
      <c r="F501" s="26">
        <v>44530</v>
      </c>
      <c r="G501" s="27">
        <f>IF(F501&gt;Introduction!$D$20, DATEDIF(F501, Introduction!$D$19, "D"), DATEDIF(Introduction!$D$20, Introduction!$D$19, "D"))</f>
        <v>120</v>
      </c>
      <c r="H501" s="25">
        <v>13896</v>
      </c>
      <c r="I501" s="28">
        <f t="shared" si="35"/>
        <v>57.9</v>
      </c>
      <c r="J501" s="28">
        <f t="shared" si="37"/>
        <v>13.51</v>
      </c>
      <c r="K501" s="28" t="str">
        <f t="shared" si="38"/>
        <v>&lt;35</v>
      </c>
      <c r="L501" s="25">
        <v>84000000</v>
      </c>
      <c r="M501" s="28">
        <f t="shared" si="36"/>
        <v>20.02716064453125</v>
      </c>
      <c r="N501" s="28" t="str">
        <f t="shared" si="39"/>
        <v>21-30 GB</v>
      </c>
      <c r="O501" s="25"/>
      <c r="P501" s="25"/>
      <c r="Q501" s="25"/>
      <c r="R501" s="25">
        <v>1</v>
      </c>
      <c r="S501" s="25"/>
    </row>
    <row r="502" spans="2:19" x14ac:dyDescent="0.3">
      <c r="B502" s="25" t="s">
        <v>663</v>
      </c>
      <c r="C502" s="26">
        <v>36330</v>
      </c>
      <c r="D502" s="25" t="s">
        <v>11</v>
      </c>
      <c r="E502" s="25">
        <f>INDEX('Tariff fee'!$C$5:$C$9,MATCH('Step 1. Personal_data'!D502,'Tariff fee'!$B$5:$B$9,0))</f>
        <v>35</v>
      </c>
      <c r="F502" s="26">
        <v>42780</v>
      </c>
      <c r="G502" s="27">
        <f>IF(F502&gt;Introduction!$D$20, DATEDIF(F502, Introduction!$D$19, "D"), DATEDIF(Introduction!$D$20, Introduction!$D$19, "D"))</f>
        <v>120</v>
      </c>
      <c r="H502" s="25">
        <v>29188</v>
      </c>
      <c r="I502" s="28">
        <f t="shared" si="35"/>
        <v>121.61666666666665</v>
      </c>
      <c r="J502" s="28">
        <f t="shared" si="37"/>
        <v>28.377222222222219</v>
      </c>
      <c r="K502" s="28" t="str">
        <f t="shared" si="38"/>
        <v>&lt;35</v>
      </c>
      <c r="L502" s="25">
        <v>8000000</v>
      </c>
      <c r="M502" s="28">
        <f t="shared" si="36"/>
        <v>1.9073486328125002</v>
      </c>
      <c r="N502" s="28" t="str">
        <f t="shared" si="39"/>
        <v>&lt;10 GB</v>
      </c>
      <c r="O502" s="25">
        <v>1</v>
      </c>
      <c r="P502" s="25"/>
      <c r="Q502" s="25"/>
      <c r="R502" s="25"/>
      <c r="S502" s="25">
        <v>1</v>
      </c>
    </row>
    <row r="503" spans="2:19" x14ac:dyDescent="0.3">
      <c r="B503" s="25" t="s">
        <v>661</v>
      </c>
      <c r="C503" s="26">
        <v>36337</v>
      </c>
      <c r="D503" s="25" t="s">
        <v>18</v>
      </c>
      <c r="E503" s="25">
        <f>INDEX('Tariff fee'!$C$5:$C$9,MATCH('Step 1. Personal_data'!D503,'Tariff fee'!$B$5:$B$9,0))</f>
        <v>25</v>
      </c>
      <c r="F503" s="26">
        <v>43262</v>
      </c>
      <c r="G503" s="27">
        <f>IF(F503&gt;Introduction!$D$20, DATEDIF(F503, Introduction!$D$19, "D"), DATEDIF(Introduction!$D$20, Introduction!$D$19, "D"))</f>
        <v>120</v>
      </c>
      <c r="H503" s="25">
        <v>27044</v>
      </c>
      <c r="I503" s="28">
        <f t="shared" si="35"/>
        <v>112.68333333333334</v>
      </c>
      <c r="J503" s="28">
        <f t="shared" si="37"/>
        <v>26.292777777777779</v>
      </c>
      <c r="K503" s="28" t="str">
        <f t="shared" si="38"/>
        <v>&lt;35</v>
      </c>
      <c r="L503" s="25">
        <v>16000000</v>
      </c>
      <c r="M503" s="28">
        <f t="shared" si="36"/>
        <v>3.8146972656250004</v>
      </c>
      <c r="N503" s="28" t="str">
        <f t="shared" si="39"/>
        <v>&lt;10 GB</v>
      </c>
      <c r="O503" s="25"/>
      <c r="P503" s="25">
        <v>1</v>
      </c>
      <c r="Q503" s="25"/>
      <c r="R503" s="25"/>
      <c r="S503" s="25"/>
    </row>
    <row r="504" spans="2:19" x14ac:dyDescent="0.3">
      <c r="B504" s="25" t="s">
        <v>660</v>
      </c>
      <c r="C504" s="26">
        <v>36339</v>
      </c>
      <c r="D504" s="25" t="s">
        <v>21</v>
      </c>
      <c r="E504" s="25">
        <f>INDEX('Tariff fee'!$C$5:$C$9,MATCH('Step 1. Personal_data'!D504,'Tariff fee'!$B$5:$B$9,0))</f>
        <v>45</v>
      </c>
      <c r="F504" s="26">
        <v>42989</v>
      </c>
      <c r="G504" s="27">
        <f>IF(F504&gt;Introduction!$D$20, DATEDIF(F504, Introduction!$D$19, "D"), DATEDIF(Introduction!$D$20, Introduction!$D$19, "D"))</f>
        <v>120</v>
      </c>
      <c r="H504" s="25">
        <v>26596</v>
      </c>
      <c r="I504" s="28">
        <f t="shared" si="35"/>
        <v>110.81666666666666</v>
      </c>
      <c r="J504" s="28">
        <f t="shared" si="37"/>
        <v>25.857222222222219</v>
      </c>
      <c r="K504" s="28" t="str">
        <f t="shared" si="38"/>
        <v>&lt;35</v>
      </c>
      <c r="L504" s="25">
        <v>80000000</v>
      </c>
      <c r="M504" s="28">
        <f t="shared" si="36"/>
        <v>19.073486328125</v>
      </c>
      <c r="N504" s="28" t="str">
        <f t="shared" si="39"/>
        <v>10-20 GB</v>
      </c>
      <c r="O504" s="25"/>
      <c r="P504" s="25"/>
      <c r="Q504" s="25"/>
      <c r="R504" s="25"/>
      <c r="S504" s="25"/>
    </row>
    <row r="505" spans="2:19" x14ac:dyDescent="0.3">
      <c r="B505" s="25" t="s">
        <v>659</v>
      </c>
      <c r="C505" s="26">
        <v>36346</v>
      </c>
      <c r="D505" s="25" t="s">
        <v>12</v>
      </c>
      <c r="E505" s="25">
        <f>INDEX('Tariff fee'!$C$5:$C$9,MATCH('Step 1. Personal_data'!D505,'Tariff fee'!$B$5:$B$9,0))</f>
        <v>70</v>
      </c>
      <c r="F505" s="26">
        <v>44082</v>
      </c>
      <c r="G505" s="27">
        <f>IF(F505&gt;Introduction!$D$20, DATEDIF(F505, Introduction!$D$19, "D"), DATEDIF(Introduction!$D$20, Introduction!$D$19, "D"))</f>
        <v>120</v>
      </c>
      <c r="H505" s="25">
        <v>136228</v>
      </c>
      <c r="I505" s="28">
        <f t="shared" si="35"/>
        <v>567.61666666666667</v>
      </c>
      <c r="J505" s="28">
        <f t="shared" si="37"/>
        <v>132.44388888888889</v>
      </c>
      <c r="K505" s="28" t="str">
        <f t="shared" si="38"/>
        <v>120+</v>
      </c>
      <c r="L505" s="25">
        <v>168000000</v>
      </c>
      <c r="M505" s="28">
        <f t="shared" si="36"/>
        <v>40.0543212890625</v>
      </c>
      <c r="N505" s="28" t="str">
        <f t="shared" si="39"/>
        <v>40+ GB</v>
      </c>
      <c r="O505" s="25"/>
      <c r="P505" s="25"/>
      <c r="Q505" s="25"/>
      <c r="R505" s="25"/>
      <c r="S505" s="25"/>
    </row>
    <row r="506" spans="2:19" x14ac:dyDescent="0.3">
      <c r="B506" s="25" t="s">
        <v>658</v>
      </c>
      <c r="C506" s="26">
        <v>36350</v>
      </c>
      <c r="D506" s="25" t="s">
        <v>21</v>
      </c>
      <c r="E506" s="25">
        <f>INDEX('Tariff fee'!$C$5:$C$9,MATCH('Step 1. Personal_data'!D506,'Tariff fee'!$B$5:$B$9,0))</f>
        <v>45</v>
      </c>
      <c r="F506" s="26">
        <v>43768</v>
      </c>
      <c r="G506" s="27">
        <f>IF(F506&gt;Introduction!$D$20, DATEDIF(F506, Introduction!$D$19, "D"), DATEDIF(Introduction!$D$20, Introduction!$D$19, "D"))</f>
        <v>120</v>
      </c>
      <c r="H506" s="25">
        <v>35636</v>
      </c>
      <c r="I506" s="28">
        <f t="shared" si="35"/>
        <v>148.48333333333332</v>
      </c>
      <c r="J506" s="28">
        <f t="shared" si="37"/>
        <v>34.646111111111104</v>
      </c>
      <c r="K506" s="28" t="str">
        <f t="shared" si="38"/>
        <v>&lt;35</v>
      </c>
      <c r="L506" s="25">
        <v>96000000</v>
      </c>
      <c r="M506" s="28">
        <f t="shared" si="36"/>
        <v>22.88818359375</v>
      </c>
      <c r="N506" s="28" t="str">
        <f t="shared" si="39"/>
        <v>21-30 GB</v>
      </c>
      <c r="O506" s="25"/>
      <c r="P506" s="25"/>
      <c r="Q506" s="25"/>
      <c r="R506" s="25"/>
      <c r="S506" s="25"/>
    </row>
    <row r="507" spans="2:19" x14ac:dyDescent="0.3">
      <c r="B507" s="25" t="s">
        <v>656</v>
      </c>
      <c r="C507" s="26">
        <v>36352</v>
      </c>
      <c r="D507" s="25" t="s">
        <v>21</v>
      </c>
      <c r="E507" s="25">
        <f>INDEX('Tariff fee'!$C$5:$C$9,MATCH('Step 1. Personal_data'!D507,'Tariff fee'!$B$5:$B$9,0))</f>
        <v>45</v>
      </c>
      <c r="F507" s="26">
        <v>43401</v>
      </c>
      <c r="G507" s="27">
        <f>IF(F507&gt;Introduction!$D$20, DATEDIF(F507, Introduction!$D$19, "D"), DATEDIF(Introduction!$D$20, Introduction!$D$19, "D"))</f>
        <v>120</v>
      </c>
      <c r="H507" s="25">
        <v>66632</v>
      </c>
      <c r="I507" s="28">
        <f t="shared" si="35"/>
        <v>277.63333333333333</v>
      </c>
      <c r="J507" s="28">
        <f t="shared" si="37"/>
        <v>64.781111111111102</v>
      </c>
      <c r="K507" s="28" t="str">
        <f t="shared" si="38"/>
        <v>61-90</v>
      </c>
      <c r="L507" s="25">
        <v>96000000</v>
      </c>
      <c r="M507" s="28">
        <f t="shared" si="36"/>
        <v>22.88818359375</v>
      </c>
      <c r="N507" s="28" t="str">
        <f t="shared" si="39"/>
        <v>21-30 GB</v>
      </c>
      <c r="O507" s="25"/>
      <c r="P507" s="25"/>
      <c r="Q507" s="25"/>
      <c r="R507" s="25"/>
      <c r="S507" s="25"/>
    </row>
    <row r="508" spans="2:19" x14ac:dyDescent="0.3">
      <c r="B508" s="25" t="s">
        <v>657</v>
      </c>
      <c r="C508" s="26">
        <v>36352</v>
      </c>
      <c r="D508" s="25" t="s">
        <v>11</v>
      </c>
      <c r="E508" s="25">
        <f>INDEX('Tariff fee'!$C$5:$C$9,MATCH('Step 1. Personal_data'!D508,'Tariff fee'!$B$5:$B$9,0))</f>
        <v>35</v>
      </c>
      <c r="F508" s="26">
        <v>43486</v>
      </c>
      <c r="G508" s="27">
        <f>IF(F508&gt;Introduction!$D$20, DATEDIF(F508, Introduction!$D$19, "D"), DATEDIF(Introduction!$D$20, Introduction!$D$19, "D"))</f>
        <v>120</v>
      </c>
      <c r="H508" s="25">
        <v>23864</v>
      </c>
      <c r="I508" s="28">
        <f t="shared" si="35"/>
        <v>99.433333333333337</v>
      </c>
      <c r="J508" s="28">
        <f t="shared" si="37"/>
        <v>23.201111111111114</v>
      </c>
      <c r="K508" s="28" t="str">
        <f t="shared" si="38"/>
        <v>&lt;35</v>
      </c>
      <c r="L508" s="25">
        <v>156000000</v>
      </c>
      <c r="M508" s="28">
        <f t="shared" si="36"/>
        <v>37.19329833984375</v>
      </c>
      <c r="N508" s="28" t="str">
        <f t="shared" si="39"/>
        <v>31-40 GB</v>
      </c>
      <c r="O508" s="25">
        <v>1</v>
      </c>
      <c r="P508" s="25"/>
      <c r="Q508" s="25"/>
      <c r="R508" s="25"/>
      <c r="S508" s="25"/>
    </row>
    <row r="509" spans="2:19" x14ac:dyDescent="0.3">
      <c r="B509" s="25" t="s">
        <v>655</v>
      </c>
      <c r="C509" s="26">
        <v>36359</v>
      </c>
      <c r="D509" s="25" t="s">
        <v>11</v>
      </c>
      <c r="E509" s="25">
        <f>INDEX('Tariff fee'!$C$5:$C$9,MATCH('Step 1. Personal_data'!D509,'Tariff fee'!$B$5:$B$9,0))</f>
        <v>35</v>
      </c>
      <c r="F509" s="26">
        <v>43476</v>
      </c>
      <c r="G509" s="27">
        <f>IF(F509&gt;Introduction!$D$20, DATEDIF(F509, Introduction!$D$19, "D"), DATEDIF(Introduction!$D$20, Introduction!$D$19, "D"))</f>
        <v>120</v>
      </c>
      <c r="H509" s="25">
        <v>26720</v>
      </c>
      <c r="I509" s="28">
        <f t="shared" si="35"/>
        <v>111.33333333333333</v>
      </c>
      <c r="J509" s="28">
        <f t="shared" si="37"/>
        <v>25.977777777777774</v>
      </c>
      <c r="K509" s="28" t="str">
        <f t="shared" si="38"/>
        <v>&lt;35</v>
      </c>
      <c r="L509" s="25">
        <v>12000000</v>
      </c>
      <c r="M509" s="28">
        <f t="shared" si="36"/>
        <v>2.86102294921875</v>
      </c>
      <c r="N509" s="28" t="str">
        <f t="shared" si="39"/>
        <v>&lt;10 GB</v>
      </c>
      <c r="O509" s="25"/>
      <c r="P509" s="25"/>
      <c r="Q509" s="25"/>
      <c r="R509" s="25"/>
      <c r="S509" s="25"/>
    </row>
    <row r="510" spans="2:19" x14ac:dyDescent="0.3">
      <c r="B510" s="25" t="s">
        <v>654</v>
      </c>
      <c r="C510" s="26">
        <v>36361</v>
      </c>
      <c r="D510" s="25" t="s">
        <v>21</v>
      </c>
      <c r="E510" s="25">
        <f>INDEX('Tariff fee'!$C$5:$C$9,MATCH('Step 1. Personal_data'!D510,'Tariff fee'!$B$5:$B$9,0))</f>
        <v>45</v>
      </c>
      <c r="F510" s="26">
        <v>43416</v>
      </c>
      <c r="G510" s="27">
        <f>IF(F510&gt;Introduction!$D$20, DATEDIF(F510, Introduction!$D$19, "D"), DATEDIF(Introduction!$D$20, Introduction!$D$19, "D"))</f>
        <v>120</v>
      </c>
      <c r="H510" s="25">
        <v>78496</v>
      </c>
      <c r="I510" s="28">
        <f t="shared" si="35"/>
        <v>327.06666666666666</v>
      </c>
      <c r="J510" s="28">
        <f t="shared" si="37"/>
        <v>76.315555555555562</v>
      </c>
      <c r="K510" s="28" t="str">
        <f t="shared" si="38"/>
        <v>61-90</v>
      </c>
      <c r="L510" s="25">
        <v>16000000</v>
      </c>
      <c r="M510" s="28">
        <f t="shared" si="36"/>
        <v>3.8146972656250004</v>
      </c>
      <c r="N510" s="28" t="str">
        <f t="shared" si="39"/>
        <v>&lt;10 GB</v>
      </c>
      <c r="O510" s="25"/>
      <c r="P510" s="25"/>
      <c r="Q510" s="25"/>
      <c r="R510" s="25"/>
      <c r="S510" s="25"/>
    </row>
    <row r="511" spans="2:19" x14ac:dyDescent="0.3">
      <c r="B511" s="25" t="s">
        <v>653</v>
      </c>
      <c r="C511" s="26">
        <v>36362</v>
      </c>
      <c r="D511" s="25" t="s">
        <v>13</v>
      </c>
      <c r="E511" s="25">
        <f>INDEX('Tariff fee'!$C$5:$C$9,MATCH('Step 1. Personal_data'!D511,'Tariff fee'!$B$5:$B$9,0))</f>
        <v>55</v>
      </c>
      <c r="F511" s="26">
        <v>44645</v>
      </c>
      <c r="G511" s="27">
        <f>IF(F511&gt;Introduction!$D$20, DATEDIF(F511, Introduction!$D$19, "D"), DATEDIF(Introduction!$D$20, Introduction!$D$19, "D"))</f>
        <v>37</v>
      </c>
      <c r="H511" s="25">
        <v>29597</v>
      </c>
      <c r="I511" s="28">
        <f t="shared" si="35"/>
        <v>399.95945945945948</v>
      </c>
      <c r="J511" s="28">
        <f t="shared" si="37"/>
        <v>93.323873873873879</v>
      </c>
      <c r="K511" s="28" t="str">
        <f t="shared" si="38"/>
        <v>91-120</v>
      </c>
      <c r="L511" s="25">
        <v>43166667</v>
      </c>
      <c r="M511" s="28">
        <f t="shared" si="36"/>
        <v>33.378601331968568</v>
      </c>
      <c r="N511" s="28" t="str">
        <f t="shared" si="39"/>
        <v>31-40 GB</v>
      </c>
      <c r="O511" s="25">
        <v>1</v>
      </c>
      <c r="P511" s="25"/>
      <c r="Q511" s="25"/>
      <c r="R511" s="25"/>
      <c r="S511" s="25">
        <v>1</v>
      </c>
    </row>
    <row r="512" spans="2:19" x14ac:dyDescent="0.3">
      <c r="B512" s="25" t="s">
        <v>652</v>
      </c>
      <c r="C512" s="26">
        <v>36364</v>
      </c>
      <c r="D512" s="25" t="s">
        <v>11</v>
      </c>
      <c r="E512" s="25">
        <f>INDEX('Tariff fee'!$C$5:$C$9,MATCH('Step 1. Personal_data'!D512,'Tariff fee'!$B$5:$B$9,0))</f>
        <v>35</v>
      </c>
      <c r="F512" s="26">
        <v>43717</v>
      </c>
      <c r="G512" s="27">
        <f>IF(F512&gt;Introduction!$D$20, DATEDIF(F512, Introduction!$D$19, "D"), DATEDIF(Introduction!$D$20, Introduction!$D$19, "D"))</f>
        <v>120</v>
      </c>
      <c r="H512" s="25">
        <v>21100</v>
      </c>
      <c r="I512" s="28">
        <f t="shared" si="35"/>
        <v>87.916666666666671</v>
      </c>
      <c r="J512" s="28">
        <f t="shared" si="37"/>
        <v>20.513888888888889</v>
      </c>
      <c r="K512" s="28" t="str">
        <f t="shared" si="38"/>
        <v>&lt;35</v>
      </c>
      <c r="L512" s="25">
        <v>140000000</v>
      </c>
      <c r="M512" s="28">
        <f t="shared" si="36"/>
        <v>33.37860107421875</v>
      </c>
      <c r="N512" s="28" t="str">
        <f t="shared" si="39"/>
        <v>31-40 GB</v>
      </c>
      <c r="O512" s="25"/>
      <c r="P512" s="25"/>
      <c r="Q512" s="25"/>
      <c r="R512" s="25"/>
      <c r="S512" s="25"/>
    </row>
    <row r="513" spans="2:19" x14ac:dyDescent="0.3">
      <c r="B513" s="25" t="s">
        <v>651</v>
      </c>
      <c r="C513" s="26">
        <v>36366</v>
      </c>
      <c r="D513" s="25" t="s">
        <v>11</v>
      </c>
      <c r="E513" s="25">
        <f>INDEX('Tariff fee'!$C$5:$C$9,MATCH('Step 1. Personal_data'!D513,'Tariff fee'!$B$5:$B$9,0))</f>
        <v>35</v>
      </c>
      <c r="F513" s="26">
        <v>44493</v>
      </c>
      <c r="G513" s="27">
        <f>IF(F513&gt;Introduction!$D$20, DATEDIF(F513, Introduction!$D$19, "D"), DATEDIF(Introduction!$D$20, Introduction!$D$19, "D"))</f>
        <v>120</v>
      </c>
      <c r="H513" s="25">
        <v>15708</v>
      </c>
      <c r="I513" s="28">
        <f t="shared" si="35"/>
        <v>65.45</v>
      </c>
      <c r="J513" s="28">
        <f t="shared" si="37"/>
        <v>15.271666666666667</v>
      </c>
      <c r="K513" s="28" t="str">
        <f t="shared" si="38"/>
        <v>&lt;35</v>
      </c>
      <c r="L513" s="25">
        <v>144000000</v>
      </c>
      <c r="M513" s="28">
        <f t="shared" si="36"/>
        <v>34.332275390625</v>
      </c>
      <c r="N513" s="28" t="str">
        <f t="shared" si="39"/>
        <v>31-40 GB</v>
      </c>
      <c r="O513" s="25"/>
      <c r="P513" s="25">
        <v>1</v>
      </c>
      <c r="Q513" s="25"/>
      <c r="R513" s="25"/>
      <c r="S513" s="25"/>
    </row>
    <row r="514" spans="2:19" x14ac:dyDescent="0.3">
      <c r="B514" s="25" t="s">
        <v>650</v>
      </c>
      <c r="C514" s="26">
        <v>36368</v>
      </c>
      <c r="D514" s="25" t="s">
        <v>21</v>
      </c>
      <c r="E514" s="25">
        <f>INDEX('Tariff fee'!$C$5:$C$9,MATCH('Step 1. Personal_data'!D514,'Tariff fee'!$B$5:$B$9,0))</f>
        <v>45</v>
      </c>
      <c r="F514" s="26">
        <v>43622</v>
      </c>
      <c r="G514" s="27">
        <f>IF(F514&gt;Introduction!$D$20, DATEDIF(F514, Introduction!$D$19, "D"), DATEDIF(Introduction!$D$20, Introduction!$D$19, "D"))</f>
        <v>120</v>
      </c>
      <c r="H514" s="25">
        <v>60700</v>
      </c>
      <c r="I514" s="28">
        <f t="shared" si="35"/>
        <v>252.91666666666666</v>
      </c>
      <c r="J514" s="28">
        <f t="shared" si="37"/>
        <v>59.013888888888886</v>
      </c>
      <c r="K514" s="28" t="str">
        <f t="shared" si="38"/>
        <v>35-60</v>
      </c>
      <c r="L514" s="25">
        <v>84000000</v>
      </c>
      <c r="M514" s="28">
        <f t="shared" si="36"/>
        <v>20.02716064453125</v>
      </c>
      <c r="N514" s="28" t="str">
        <f t="shared" si="39"/>
        <v>21-30 GB</v>
      </c>
      <c r="O514" s="25"/>
      <c r="P514" s="25"/>
      <c r="Q514" s="25"/>
      <c r="R514" s="25"/>
      <c r="S514" s="25"/>
    </row>
    <row r="515" spans="2:19" x14ac:dyDescent="0.3">
      <c r="B515" s="25" t="s">
        <v>648</v>
      </c>
      <c r="C515" s="26">
        <v>36370</v>
      </c>
      <c r="D515" s="25" t="s">
        <v>12</v>
      </c>
      <c r="E515" s="25">
        <f>INDEX('Tariff fee'!$C$5:$C$9,MATCH('Step 1. Personal_data'!D515,'Tariff fee'!$B$5:$B$9,0))</f>
        <v>70</v>
      </c>
      <c r="F515" s="26">
        <v>43809</v>
      </c>
      <c r="G515" s="27">
        <f>IF(F515&gt;Introduction!$D$20, DATEDIF(F515, Introduction!$D$19, "D"), DATEDIF(Introduction!$D$20, Introduction!$D$19, "D"))</f>
        <v>120</v>
      </c>
      <c r="H515" s="25">
        <v>153720</v>
      </c>
      <c r="I515" s="28">
        <f t="shared" si="35"/>
        <v>640.5</v>
      </c>
      <c r="J515" s="28">
        <f t="shared" si="37"/>
        <v>149.45000000000002</v>
      </c>
      <c r="K515" s="28" t="str">
        <f t="shared" si="38"/>
        <v>120+</v>
      </c>
      <c r="L515" s="25">
        <v>152000000</v>
      </c>
      <c r="M515" s="28">
        <f t="shared" si="36"/>
        <v>36.2396240234375</v>
      </c>
      <c r="N515" s="28" t="str">
        <f t="shared" si="39"/>
        <v>31-40 GB</v>
      </c>
      <c r="O515" s="25"/>
      <c r="P515" s="25"/>
      <c r="Q515" s="25"/>
      <c r="R515" s="25"/>
      <c r="S515" s="25"/>
    </row>
    <row r="516" spans="2:19" x14ac:dyDescent="0.3">
      <c r="B516" s="25" t="s">
        <v>649</v>
      </c>
      <c r="C516" s="26">
        <v>36370</v>
      </c>
      <c r="D516" s="25" t="s">
        <v>11</v>
      </c>
      <c r="E516" s="25">
        <f>INDEX('Tariff fee'!$C$5:$C$9,MATCH('Step 1. Personal_data'!D516,'Tariff fee'!$B$5:$B$9,0))</f>
        <v>35</v>
      </c>
      <c r="F516" s="26">
        <v>42741</v>
      </c>
      <c r="G516" s="27">
        <f>IF(F516&gt;Introduction!$D$20, DATEDIF(F516, Introduction!$D$19, "D"), DATEDIF(Introduction!$D$20, Introduction!$D$19, "D"))</f>
        <v>120</v>
      </c>
      <c r="H516" s="25">
        <v>32732</v>
      </c>
      <c r="I516" s="28">
        <f t="shared" si="35"/>
        <v>136.38333333333333</v>
      </c>
      <c r="J516" s="28">
        <f t="shared" si="37"/>
        <v>31.82277777777778</v>
      </c>
      <c r="K516" s="28" t="str">
        <f t="shared" si="38"/>
        <v>&lt;35</v>
      </c>
      <c r="L516" s="25">
        <v>152000000</v>
      </c>
      <c r="M516" s="28">
        <f t="shared" si="36"/>
        <v>36.2396240234375</v>
      </c>
      <c r="N516" s="28" t="str">
        <f t="shared" si="39"/>
        <v>31-40 GB</v>
      </c>
      <c r="O516" s="25">
        <v>1</v>
      </c>
      <c r="P516" s="25"/>
      <c r="Q516" s="25"/>
      <c r="R516" s="25"/>
      <c r="S516" s="25">
        <v>1</v>
      </c>
    </row>
    <row r="517" spans="2:19" x14ac:dyDescent="0.3">
      <c r="B517" s="25" t="s">
        <v>647</v>
      </c>
      <c r="C517" s="26">
        <v>36371</v>
      </c>
      <c r="D517" s="25" t="s">
        <v>13</v>
      </c>
      <c r="E517" s="25">
        <f>INDEX('Tariff fee'!$C$5:$C$9,MATCH('Step 1. Personal_data'!D517,'Tariff fee'!$B$5:$B$9,0))</f>
        <v>55</v>
      </c>
      <c r="F517" s="26">
        <v>44602</v>
      </c>
      <c r="G517" s="27">
        <f>IF(F517&gt;Introduction!$D$20, DATEDIF(F517, Introduction!$D$19, "D"), DATEDIF(Introduction!$D$20, Introduction!$D$19, "D"))</f>
        <v>80</v>
      </c>
      <c r="H517" s="25">
        <v>9812</v>
      </c>
      <c r="I517" s="28">
        <f t="shared" si="35"/>
        <v>61.324999999999996</v>
      </c>
      <c r="J517" s="28">
        <f t="shared" si="37"/>
        <v>14.309166666666666</v>
      </c>
      <c r="K517" s="28" t="str">
        <f t="shared" si="38"/>
        <v>&lt;35</v>
      </c>
      <c r="L517" s="25">
        <v>90666667</v>
      </c>
      <c r="M517" s="28">
        <f t="shared" si="36"/>
        <v>32.42492687702179</v>
      </c>
      <c r="N517" s="28" t="str">
        <f t="shared" si="39"/>
        <v>31-40 GB</v>
      </c>
      <c r="O517" s="25"/>
      <c r="P517" s="25">
        <v>1</v>
      </c>
      <c r="Q517" s="25"/>
      <c r="R517" s="25"/>
      <c r="S517" s="25"/>
    </row>
    <row r="518" spans="2:19" x14ac:dyDescent="0.3">
      <c r="B518" s="25" t="s">
        <v>646</v>
      </c>
      <c r="C518" s="26">
        <v>36372</v>
      </c>
      <c r="D518" s="25" t="s">
        <v>11</v>
      </c>
      <c r="E518" s="25">
        <f>INDEX('Tariff fee'!$C$5:$C$9,MATCH('Step 1. Personal_data'!D518,'Tariff fee'!$B$5:$B$9,0))</f>
        <v>35</v>
      </c>
      <c r="F518" s="26">
        <v>42738</v>
      </c>
      <c r="G518" s="27">
        <f>IF(F518&gt;Introduction!$D$20, DATEDIF(F518, Introduction!$D$19, "D"), DATEDIF(Introduction!$D$20, Introduction!$D$19, "D"))</f>
        <v>120</v>
      </c>
      <c r="H518" s="25">
        <v>18256</v>
      </c>
      <c r="I518" s="28">
        <f t="shared" si="35"/>
        <v>76.066666666666663</v>
      </c>
      <c r="J518" s="28">
        <f t="shared" si="37"/>
        <v>17.748888888888889</v>
      </c>
      <c r="K518" s="28" t="str">
        <f t="shared" si="38"/>
        <v>&lt;35</v>
      </c>
      <c r="L518" s="25">
        <v>152000000</v>
      </c>
      <c r="M518" s="28">
        <f t="shared" si="36"/>
        <v>36.2396240234375</v>
      </c>
      <c r="N518" s="28" t="str">
        <f t="shared" si="39"/>
        <v>31-40 GB</v>
      </c>
      <c r="O518" s="25"/>
      <c r="P518" s="25"/>
      <c r="Q518" s="25"/>
      <c r="R518" s="25"/>
      <c r="S518" s="25"/>
    </row>
    <row r="519" spans="2:19" x14ac:dyDescent="0.3">
      <c r="B519" s="25" t="s">
        <v>645</v>
      </c>
      <c r="C519" s="26">
        <v>36373</v>
      </c>
      <c r="D519" s="25" t="s">
        <v>11</v>
      </c>
      <c r="E519" s="25">
        <f>INDEX('Tariff fee'!$C$5:$C$9,MATCH('Step 1. Personal_data'!D519,'Tariff fee'!$B$5:$B$9,0))</f>
        <v>35</v>
      </c>
      <c r="F519" s="26">
        <v>43865</v>
      </c>
      <c r="G519" s="27">
        <f>IF(F519&gt;Introduction!$D$20, DATEDIF(F519, Introduction!$D$19, "D"), DATEDIF(Introduction!$D$20, Introduction!$D$19, "D"))</f>
        <v>120</v>
      </c>
      <c r="H519" s="25">
        <v>24000</v>
      </c>
      <c r="I519" s="28">
        <f t="shared" si="35"/>
        <v>100</v>
      </c>
      <c r="J519" s="28">
        <f t="shared" si="37"/>
        <v>23.333333333333336</v>
      </c>
      <c r="K519" s="28" t="str">
        <f t="shared" si="38"/>
        <v>&lt;35</v>
      </c>
      <c r="L519" s="25">
        <v>152000000</v>
      </c>
      <c r="M519" s="28">
        <f t="shared" si="36"/>
        <v>36.2396240234375</v>
      </c>
      <c r="N519" s="28" t="str">
        <f t="shared" si="39"/>
        <v>31-40 GB</v>
      </c>
      <c r="O519" s="25"/>
      <c r="P519" s="25"/>
      <c r="Q519" s="25"/>
      <c r="R519" s="25"/>
      <c r="S519" s="25"/>
    </row>
    <row r="520" spans="2:19" x14ac:dyDescent="0.3">
      <c r="B520" s="25" t="s">
        <v>644</v>
      </c>
      <c r="C520" s="26">
        <v>36374</v>
      </c>
      <c r="D520" s="25" t="s">
        <v>11</v>
      </c>
      <c r="E520" s="25">
        <f>INDEX('Tariff fee'!$C$5:$C$9,MATCH('Step 1. Personal_data'!D520,'Tariff fee'!$B$5:$B$9,0))</f>
        <v>35</v>
      </c>
      <c r="F520" s="26">
        <v>43677</v>
      </c>
      <c r="G520" s="27">
        <f>IF(F520&gt;Introduction!$D$20, DATEDIF(F520, Introduction!$D$19, "D"), DATEDIF(Introduction!$D$20, Introduction!$D$19, "D"))</f>
        <v>120</v>
      </c>
      <c r="H520" s="25">
        <v>25420</v>
      </c>
      <c r="I520" s="28">
        <f t="shared" si="35"/>
        <v>105.91666666666667</v>
      </c>
      <c r="J520" s="28">
        <f t="shared" si="37"/>
        <v>24.713888888888892</v>
      </c>
      <c r="K520" s="28" t="str">
        <f t="shared" si="38"/>
        <v>&lt;35</v>
      </c>
      <c r="L520" s="25">
        <v>144000000</v>
      </c>
      <c r="M520" s="28">
        <f t="shared" si="36"/>
        <v>34.332275390625</v>
      </c>
      <c r="N520" s="28" t="str">
        <f t="shared" si="39"/>
        <v>31-40 GB</v>
      </c>
      <c r="O520" s="25"/>
      <c r="P520" s="25">
        <v>1</v>
      </c>
      <c r="Q520" s="25">
        <v>1</v>
      </c>
      <c r="R520" s="25"/>
      <c r="S520" s="25"/>
    </row>
    <row r="521" spans="2:19" x14ac:dyDescent="0.3">
      <c r="B521" s="25" t="s">
        <v>643</v>
      </c>
      <c r="C521" s="26">
        <v>36376</v>
      </c>
      <c r="D521" s="25" t="s">
        <v>11</v>
      </c>
      <c r="E521" s="25">
        <f>INDEX('Tariff fee'!$C$5:$C$9,MATCH('Step 1. Personal_data'!D521,'Tariff fee'!$B$5:$B$9,0))</f>
        <v>35</v>
      </c>
      <c r="F521" s="26">
        <v>42976</v>
      </c>
      <c r="G521" s="27">
        <f>IF(F521&gt;Introduction!$D$20, DATEDIF(F521, Introduction!$D$19, "D"), DATEDIF(Introduction!$D$20, Introduction!$D$19, "D"))</f>
        <v>120</v>
      </c>
      <c r="H521" s="25">
        <v>1484</v>
      </c>
      <c r="I521" s="28">
        <f t="shared" si="35"/>
        <v>6.1833333333333336</v>
      </c>
      <c r="J521" s="28">
        <f t="shared" si="37"/>
        <v>1.4427777777777777</v>
      </c>
      <c r="K521" s="28" t="str">
        <f t="shared" si="38"/>
        <v>&lt;35</v>
      </c>
      <c r="L521" s="25">
        <v>152000000</v>
      </c>
      <c r="M521" s="28">
        <f t="shared" si="36"/>
        <v>36.2396240234375</v>
      </c>
      <c r="N521" s="28" t="str">
        <f t="shared" si="39"/>
        <v>31-40 GB</v>
      </c>
      <c r="O521" s="25"/>
      <c r="P521" s="25"/>
      <c r="Q521" s="25"/>
      <c r="R521" s="25"/>
      <c r="S521" s="25"/>
    </row>
    <row r="522" spans="2:19" x14ac:dyDescent="0.3">
      <c r="B522" s="25" t="s">
        <v>642</v>
      </c>
      <c r="C522" s="26">
        <v>36377</v>
      </c>
      <c r="D522" s="25" t="s">
        <v>21</v>
      </c>
      <c r="E522" s="25">
        <f>INDEX('Tariff fee'!$C$5:$C$9,MATCH('Step 1. Personal_data'!D522,'Tariff fee'!$B$5:$B$9,0))</f>
        <v>45</v>
      </c>
      <c r="F522" s="26">
        <v>43232</v>
      </c>
      <c r="G522" s="27">
        <f>IF(F522&gt;Introduction!$D$20, DATEDIF(F522, Introduction!$D$19, "D"), DATEDIF(Introduction!$D$20, Introduction!$D$19, "D"))</f>
        <v>120</v>
      </c>
      <c r="H522" s="25">
        <v>50104</v>
      </c>
      <c r="I522" s="28">
        <f t="shared" ref="I522:I585" si="40">H522/60/G522*30</f>
        <v>208.76666666666668</v>
      </c>
      <c r="J522" s="28">
        <f t="shared" si="37"/>
        <v>48.712222222222223</v>
      </c>
      <c r="K522" s="28" t="str">
        <f t="shared" si="38"/>
        <v>35-60</v>
      </c>
      <c r="L522" s="25">
        <v>96000000</v>
      </c>
      <c r="M522" s="28">
        <f t="shared" ref="M522:M585" si="41">L522/1024^2/G522*30</f>
        <v>22.88818359375</v>
      </c>
      <c r="N522" s="28" t="str">
        <f t="shared" si="39"/>
        <v>21-30 GB</v>
      </c>
      <c r="O522" s="25"/>
      <c r="P522" s="25"/>
      <c r="Q522" s="25"/>
      <c r="R522" s="25"/>
      <c r="S522" s="25"/>
    </row>
    <row r="523" spans="2:19" x14ac:dyDescent="0.3">
      <c r="B523" s="25" t="s">
        <v>640</v>
      </c>
      <c r="C523" s="26">
        <v>36382</v>
      </c>
      <c r="D523" s="25" t="s">
        <v>11</v>
      </c>
      <c r="E523" s="25">
        <f>INDEX('Tariff fee'!$C$5:$C$9,MATCH('Step 1. Personal_data'!D523,'Tariff fee'!$B$5:$B$9,0))</f>
        <v>35</v>
      </c>
      <c r="F523" s="26">
        <v>44556</v>
      </c>
      <c r="G523" s="27">
        <f>IF(F523&gt;Introduction!$D$20, DATEDIF(F523, Introduction!$D$19, "D"), DATEDIF(Introduction!$D$20, Introduction!$D$19, "D"))</f>
        <v>120</v>
      </c>
      <c r="H523" s="25">
        <v>37800</v>
      </c>
      <c r="I523" s="28">
        <f t="shared" si="40"/>
        <v>157.5</v>
      </c>
      <c r="J523" s="28">
        <f t="shared" ref="J523:J586" si="42">I523/30*7</f>
        <v>36.75</v>
      </c>
      <c r="K523" s="28" t="str">
        <f t="shared" ref="K523:K586" si="43">IF(J523&lt;35, "&lt;35", IF(J523&lt;60, "35-60", IF(J523&lt;90, "61-90", IF(J523&lt;120, "91-120", "120+"))))</f>
        <v>35-60</v>
      </c>
      <c r="L523" s="25">
        <v>144000000</v>
      </c>
      <c r="M523" s="28">
        <f t="shared" si="41"/>
        <v>34.332275390625</v>
      </c>
      <c r="N523" s="28" t="str">
        <f t="shared" ref="N523:N586" si="44">IF(M523&lt;10, "&lt;10 GB", IF(M523&lt;20, "10-20 GB", IF(M523&lt;30, "21-30 GB", IF(M523&lt;40, "31-40 GB", "40+ GB"))))</f>
        <v>31-40 GB</v>
      </c>
      <c r="O523" s="25">
        <v>1</v>
      </c>
      <c r="P523" s="25"/>
      <c r="Q523" s="25"/>
      <c r="R523" s="25"/>
      <c r="S523" s="25"/>
    </row>
    <row r="524" spans="2:19" x14ac:dyDescent="0.3">
      <c r="B524" s="25" t="s">
        <v>641</v>
      </c>
      <c r="C524" s="26">
        <v>36382</v>
      </c>
      <c r="D524" s="25" t="s">
        <v>11</v>
      </c>
      <c r="E524" s="25">
        <f>INDEX('Tariff fee'!$C$5:$C$9,MATCH('Step 1. Personal_data'!D524,'Tariff fee'!$B$5:$B$9,0))</f>
        <v>35</v>
      </c>
      <c r="F524" s="26">
        <v>44216</v>
      </c>
      <c r="G524" s="27">
        <f>IF(F524&gt;Introduction!$D$20, DATEDIF(F524, Introduction!$D$19, "D"), DATEDIF(Introduction!$D$20, Introduction!$D$19, "D"))</f>
        <v>120</v>
      </c>
      <c r="H524" s="25">
        <v>25584</v>
      </c>
      <c r="I524" s="28">
        <f t="shared" si="40"/>
        <v>106.6</v>
      </c>
      <c r="J524" s="28">
        <f t="shared" si="42"/>
        <v>24.873333333333331</v>
      </c>
      <c r="K524" s="28" t="str">
        <f t="shared" si="43"/>
        <v>&lt;35</v>
      </c>
      <c r="L524" s="25">
        <v>160000000</v>
      </c>
      <c r="M524" s="28">
        <f t="shared" si="41"/>
        <v>38.14697265625</v>
      </c>
      <c r="N524" s="28" t="str">
        <f t="shared" si="44"/>
        <v>31-40 GB</v>
      </c>
      <c r="O524" s="25">
        <v>1</v>
      </c>
      <c r="P524" s="25"/>
      <c r="Q524" s="25"/>
      <c r="R524" s="25"/>
      <c r="S524" s="25">
        <v>1</v>
      </c>
    </row>
    <row r="525" spans="2:19" x14ac:dyDescent="0.3">
      <c r="B525" s="25" t="s">
        <v>639</v>
      </c>
      <c r="C525" s="26">
        <v>36383</v>
      </c>
      <c r="D525" s="25" t="s">
        <v>18</v>
      </c>
      <c r="E525" s="25">
        <f>INDEX('Tariff fee'!$C$5:$C$9,MATCH('Step 1. Personal_data'!D525,'Tariff fee'!$B$5:$B$9,0))</f>
        <v>25</v>
      </c>
      <c r="F525" s="26">
        <v>43894</v>
      </c>
      <c r="G525" s="27">
        <f>IF(F525&gt;Introduction!$D$20, DATEDIF(F525, Introduction!$D$19, "D"), DATEDIF(Introduction!$D$20, Introduction!$D$19, "D"))</f>
        <v>120</v>
      </c>
      <c r="H525" s="25">
        <v>18676</v>
      </c>
      <c r="I525" s="28">
        <f t="shared" si="40"/>
        <v>77.816666666666663</v>
      </c>
      <c r="J525" s="28">
        <f t="shared" si="42"/>
        <v>18.157222222222224</v>
      </c>
      <c r="K525" s="28" t="str">
        <f t="shared" si="43"/>
        <v>&lt;35</v>
      </c>
      <c r="L525" s="25">
        <v>4000000</v>
      </c>
      <c r="M525" s="28">
        <f t="shared" si="41"/>
        <v>0.95367431640625011</v>
      </c>
      <c r="N525" s="28" t="str">
        <f t="shared" si="44"/>
        <v>&lt;10 GB</v>
      </c>
      <c r="O525" s="25"/>
      <c r="P525" s="25">
        <v>1</v>
      </c>
      <c r="Q525" s="25"/>
      <c r="R525" s="25"/>
      <c r="S525" s="25"/>
    </row>
    <row r="526" spans="2:19" x14ac:dyDescent="0.3">
      <c r="B526" s="25" t="s">
        <v>638</v>
      </c>
      <c r="C526" s="26">
        <v>36385</v>
      </c>
      <c r="D526" s="25" t="s">
        <v>21</v>
      </c>
      <c r="E526" s="25">
        <f>INDEX('Tariff fee'!$C$5:$C$9,MATCH('Step 1. Personal_data'!D526,'Tariff fee'!$B$5:$B$9,0))</f>
        <v>45</v>
      </c>
      <c r="F526" s="26">
        <v>44598</v>
      </c>
      <c r="G526" s="27">
        <f>IF(F526&gt;Introduction!$D$20, DATEDIF(F526, Introduction!$D$19, "D"), DATEDIF(Introduction!$D$20, Introduction!$D$19, "D"))</f>
        <v>84</v>
      </c>
      <c r="H526" s="25">
        <v>67200</v>
      </c>
      <c r="I526" s="28">
        <f t="shared" si="40"/>
        <v>400</v>
      </c>
      <c r="J526" s="28">
        <f t="shared" si="42"/>
        <v>93.333333333333343</v>
      </c>
      <c r="K526" s="28" t="str">
        <f t="shared" si="43"/>
        <v>91-120</v>
      </c>
      <c r="L526" s="25">
        <v>53200000</v>
      </c>
      <c r="M526" s="28">
        <f t="shared" si="41"/>
        <v>18.11981201171875</v>
      </c>
      <c r="N526" s="28" t="str">
        <f t="shared" si="44"/>
        <v>10-20 GB</v>
      </c>
      <c r="O526" s="25"/>
      <c r="P526" s="25"/>
      <c r="Q526" s="25"/>
      <c r="R526" s="25"/>
      <c r="S526" s="25"/>
    </row>
    <row r="527" spans="2:19" x14ac:dyDescent="0.3">
      <c r="B527" s="25" t="s">
        <v>637</v>
      </c>
      <c r="C527" s="26">
        <v>36394</v>
      </c>
      <c r="D527" s="25" t="s">
        <v>18</v>
      </c>
      <c r="E527" s="25">
        <f>INDEX('Tariff fee'!$C$5:$C$9,MATCH('Step 1. Personal_data'!D527,'Tariff fee'!$B$5:$B$9,0))</f>
        <v>25</v>
      </c>
      <c r="F527" s="26">
        <v>44284</v>
      </c>
      <c r="G527" s="27">
        <f>IF(F527&gt;Introduction!$D$20, DATEDIF(F527, Introduction!$D$19, "D"), DATEDIF(Introduction!$D$20, Introduction!$D$19, "D"))</f>
        <v>120</v>
      </c>
      <c r="H527" s="25">
        <v>42068</v>
      </c>
      <c r="I527" s="28">
        <f t="shared" si="40"/>
        <v>175.28333333333333</v>
      </c>
      <c r="J527" s="28">
        <f t="shared" si="42"/>
        <v>40.899444444444448</v>
      </c>
      <c r="K527" s="28" t="str">
        <f t="shared" si="43"/>
        <v>35-60</v>
      </c>
      <c r="L527" s="25">
        <v>8000000</v>
      </c>
      <c r="M527" s="28">
        <f t="shared" si="41"/>
        <v>1.9073486328125002</v>
      </c>
      <c r="N527" s="28" t="str">
        <f t="shared" si="44"/>
        <v>&lt;10 GB</v>
      </c>
      <c r="O527" s="25">
        <v>1</v>
      </c>
      <c r="P527" s="25">
        <v>1</v>
      </c>
      <c r="Q527" s="25"/>
      <c r="R527" s="25"/>
      <c r="S527" s="25">
        <v>1</v>
      </c>
    </row>
    <row r="528" spans="2:19" x14ac:dyDescent="0.3">
      <c r="B528" s="25" t="s">
        <v>636</v>
      </c>
      <c r="C528" s="26">
        <v>36402</v>
      </c>
      <c r="D528" s="25" t="s">
        <v>11</v>
      </c>
      <c r="E528" s="25">
        <f>INDEX('Tariff fee'!$C$5:$C$9,MATCH('Step 1. Personal_data'!D528,'Tariff fee'!$B$5:$B$9,0))</f>
        <v>35</v>
      </c>
      <c r="F528" s="26">
        <v>42833</v>
      </c>
      <c r="G528" s="27">
        <f>IF(F528&gt;Introduction!$D$20, DATEDIF(F528, Introduction!$D$19, "D"), DATEDIF(Introduction!$D$20, Introduction!$D$19, "D"))</f>
        <v>120</v>
      </c>
      <c r="H528" s="25">
        <v>30216</v>
      </c>
      <c r="I528" s="28">
        <f t="shared" si="40"/>
        <v>125.90000000000002</v>
      </c>
      <c r="J528" s="28">
        <f t="shared" si="42"/>
        <v>29.376666666666672</v>
      </c>
      <c r="K528" s="28" t="str">
        <f t="shared" si="43"/>
        <v>&lt;35</v>
      </c>
      <c r="L528" s="25">
        <v>152000000</v>
      </c>
      <c r="M528" s="28">
        <f t="shared" si="41"/>
        <v>36.2396240234375</v>
      </c>
      <c r="N528" s="28" t="str">
        <f t="shared" si="44"/>
        <v>31-40 GB</v>
      </c>
      <c r="O528" s="25"/>
      <c r="P528" s="25"/>
      <c r="Q528" s="25"/>
      <c r="R528" s="25"/>
      <c r="S528" s="25"/>
    </row>
    <row r="529" spans="2:19" x14ac:dyDescent="0.3">
      <c r="B529" s="25" t="s">
        <v>635</v>
      </c>
      <c r="C529" s="26">
        <v>36407</v>
      </c>
      <c r="D529" s="25" t="s">
        <v>21</v>
      </c>
      <c r="E529" s="25">
        <f>INDEX('Tariff fee'!$C$5:$C$9,MATCH('Step 1. Personal_data'!D529,'Tariff fee'!$B$5:$B$9,0))</f>
        <v>45</v>
      </c>
      <c r="F529" s="26">
        <v>44131</v>
      </c>
      <c r="G529" s="27">
        <f>IF(F529&gt;Introduction!$D$20, DATEDIF(F529, Introduction!$D$19, "D"), DATEDIF(Introduction!$D$20, Introduction!$D$19, "D"))</f>
        <v>120</v>
      </c>
      <c r="H529" s="25">
        <v>71696</v>
      </c>
      <c r="I529" s="28">
        <f t="shared" si="40"/>
        <v>298.73333333333335</v>
      </c>
      <c r="J529" s="28">
        <f t="shared" si="42"/>
        <v>69.704444444444448</v>
      </c>
      <c r="K529" s="28" t="str">
        <f t="shared" si="43"/>
        <v>61-90</v>
      </c>
      <c r="L529" s="25">
        <v>108000000</v>
      </c>
      <c r="M529" s="28">
        <f t="shared" si="41"/>
        <v>25.74920654296875</v>
      </c>
      <c r="N529" s="28" t="str">
        <f t="shared" si="44"/>
        <v>21-30 GB</v>
      </c>
      <c r="O529" s="25"/>
      <c r="P529" s="25">
        <v>1</v>
      </c>
      <c r="Q529" s="25"/>
      <c r="R529" s="25"/>
      <c r="S529" s="25"/>
    </row>
    <row r="530" spans="2:19" x14ac:dyDescent="0.3">
      <c r="B530" s="25" t="s">
        <v>633</v>
      </c>
      <c r="C530" s="26">
        <v>36409</v>
      </c>
      <c r="D530" s="25" t="s">
        <v>11</v>
      </c>
      <c r="E530" s="25">
        <f>INDEX('Tariff fee'!$C$5:$C$9,MATCH('Step 1. Personal_data'!D530,'Tariff fee'!$B$5:$B$9,0))</f>
        <v>35</v>
      </c>
      <c r="F530" s="26">
        <v>44296</v>
      </c>
      <c r="G530" s="27">
        <f>IF(F530&gt;Introduction!$D$20, DATEDIF(F530, Introduction!$D$19, "D"), DATEDIF(Introduction!$D$20, Introduction!$D$19, "D"))</f>
        <v>120</v>
      </c>
      <c r="H530" s="25">
        <v>13348</v>
      </c>
      <c r="I530" s="28">
        <f t="shared" si="40"/>
        <v>55.616666666666667</v>
      </c>
      <c r="J530" s="28">
        <f t="shared" si="42"/>
        <v>12.977222222222222</v>
      </c>
      <c r="K530" s="28" t="str">
        <f t="shared" si="43"/>
        <v>&lt;35</v>
      </c>
      <c r="L530" s="25">
        <v>144000000</v>
      </c>
      <c r="M530" s="28">
        <f t="shared" si="41"/>
        <v>34.332275390625</v>
      </c>
      <c r="N530" s="28" t="str">
        <f t="shared" si="44"/>
        <v>31-40 GB</v>
      </c>
      <c r="O530" s="25"/>
      <c r="P530" s="25"/>
      <c r="Q530" s="25"/>
      <c r="R530" s="25"/>
      <c r="S530" s="25"/>
    </row>
    <row r="531" spans="2:19" x14ac:dyDescent="0.3">
      <c r="B531" s="25" t="s">
        <v>634</v>
      </c>
      <c r="C531" s="26">
        <v>36409</v>
      </c>
      <c r="D531" s="25" t="s">
        <v>18</v>
      </c>
      <c r="E531" s="25">
        <f>INDEX('Tariff fee'!$C$5:$C$9,MATCH('Step 1. Personal_data'!D531,'Tariff fee'!$B$5:$B$9,0))</f>
        <v>25</v>
      </c>
      <c r="F531" s="26">
        <v>43571</v>
      </c>
      <c r="G531" s="27">
        <f>IF(F531&gt;Introduction!$D$20, DATEDIF(F531, Introduction!$D$19, "D"), DATEDIF(Introduction!$D$20, Introduction!$D$19, "D"))</f>
        <v>120</v>
      </c>
      <c r="H531" s="25">
        <v>820</v>
      </c>
      <c r="I531" s="28">
        <f t="shared" si="40"/>
        <v>3.4166666666666665</v>
      </c>
      <c r="J531" s="28">
        <f t="shared" si="42"/>
        <v>0.79722222222222217</v>
      </c>
      <c r="K531" s="28" t="str">
        <f t="shared" si="43"/>
        <v>&lt;35</v>
      </c>
      <c r="L531" s="25">
        <v>8000000</v>
      </c>
      <c r="M531" s="28">
        <f t="shared" si="41"/>
        <v>1.9073486328125002</v>
      </c>
      <c r="N531" s="28" t="str">
        <f t="shared" si="44"/>
        <v>&lt;10 GB</v>
      </c>
      <c r="O531" s="25">
        <v>1</v>
      </c>
      <c r="P531" s="25"/>
      <c r="Q531" s="25"/>
      <c r="R531" s="25">
        <v>1</v>
      </c>
      <c r="S531" s="25"/>
    </row>
    <row r="532" spans="2:19" x14ac:dyDescent="0.3">
      <c r="B532" s="25" t="s">
        <v>632</v>
      </c>
      <c r="C532" s="26">
        <v>36414</v>
      </c>
      <c r="D532" s="25" t="s">
        <v>11</v>
      </c>
      <c r="E532" s="25">
        <f>INDEX('Tariff fee'!$C$5:$C$9,MATCH('Step 1. Personal_data'!D532,'Tariff fee'!$B$5:$B$9,0))</f>
        <v>35</v>
      </c>
      <c r="F532" s="26">
        <v>44024</v>
      </c>
      <c r="G532" s="27">
        <f>IF(F532&gt;Introduction!$D$20, DATEDIF(F532, Introduction!$D$19, "D"), DATEDIF(Introduction!$D$20, Introduction!$D$19, "D"))</f>
        <v>120</v>
      </c>
      <c r="H532" s="25">
        <v>12640</v>
      </c>
      <c r="I532" s="28">
        <f t="shared" si="40"/>
        <v>52.666666666666664</v>
      </c>
      <c r="J532" s="28">
        <f t="shared" si="42"/>
        <v>12.288888888888888</v>
      </c>
      <c r="K532" s="28" t="str">
        <f t="shared" si="43"/>
        <v>&lt;35</v>
      </c>
      <c r="L532" s="25">
        <v>132000000</v>
      </c>
      <c r="M532" s="28">
        <f t="shared" si="41"/>
        <v>31.47125244140625</v>
      </c>
      <c r="N532" s="28" t="str">
        <f t="shared" si="44"/>
        <v>31-40 GB</v>
      </c>
      <c r="O532" s="25"/>
      <c r="P532" s="25"/>
      <c r="Q532" s="25"/>
      <c r="R532" s="25"/>
      <c r="S532" s="25"/>
    </row>
    <row r="533" spans="2:19" x14ac:dyDescent="0.3">
      <c r="B533" s="25" t="s">
        <v>631</v>
      </c>
      <c r="C533" s="26">
        <v>36417</v>
      </c>
      <c r="D533" s="25" t="s">
        <v>11</v>
      </c>
      <c r="E533" s="25">
        <f>INDEX('Tariff fee'!$C$5:$C$9,MATCH('Step 1. Personal_data'!D533,'Tariff fee'!$B$5:$B$9,0))</f>
        <v>35</v>
      </c>
      <c r="F533" s="26">
        <v>44293</v>
      </c>
      <c r="G533" s="27">
        <f>IF(F533&gt;Introduction!$D$20, DATEDIF(F533, Introduction!$D$19, "D"), DATEDIF(Introduction!$D$20, Introduction!$D$19, "D"))</f>
        <v>120</v>
      </c>
      <c r="H533" s="25">
        <v>14864</v>
      </c>
      <c r="I533" s="28">
        <f t="shared" si="40"/>
        <v>61.93333333333333</v>
      </c>
      <c r="J533" s="28">
        <f t="shared" si="42"/>
        <v>14.451111111111111</v>
      </c>
      <c r="K533" s="28" t="str">
        <f t="shared" si="43"/>
        <v>&lt;35</v>
      </c>
      <c r="L533" s="25">
        <v>140000000</v>
      </c>
      <c r="M533" s="28">
        <f t="shared" si="41"/>
        <v>33.37860107421875</v>
      </c>
      <c r="N533" s="28" t="str">
        <f t="shared" si="44"/>
        <v>31-40 GB</v>
      </c>
      <c r="O533" s="25"/>
      <c r="P533" s="25"/>
      <c r="Q533" s="25"/>
      <c r="R533" s="25"/>
      <c r="S533" s="25"/>
    </row>
    <row r="534" spans="2:19" x14ac:dyDescent="0.3">
      <c r="B534" s="25" t="s">
        <v>630</v>
      </c>
      <c r="C534" s="26">
        <v>36419</v>
      </c>
      <c r="D534" s="25" t="s">
        <v>11</v>
      </c>
      <c r="E534" s="25">
        <f>INDEX('Tariff fee'!$C$5:$C$9,MATCH('Step 1. Personal_data'!D534,'Tariff fee'!$B$5:$B$9,0))</f>
        <v>35</v>
      </c>
      <c r="F534" s="26">
        <v>43554</v>
      </c>
      <c r="G534" s="27">
        <f>IF(F534&gt;Introduction!$D$20, DATEDIF(F534, Introduction!$D$19, "D"), DATEDIF(Introduction!$D$20, Introduction!$D$19, "D"))</f>
        <v>120</v>
      </c>
      <c r="H534" s="25">
        <v>15708</v>
      </c>
      <c r="I534" s="28">
        <f t="shared" si="40"/>
        <v>65.45</v>
      </c>
      <c r="J534" s="28">
        <f t="shared" si="42"/>
        <v>15.271666666666667</v>
      </c>
      <c r="K534" s="28" t="str">
        <f t="shared" si="43"/>
        <v>&lt;35</v>
      </c>
      <c r="L534" s="25">
        <v>152000000</v>
      </c>
      <c r="M534" s="28">
        <f t="shared" si="41"/>
        <v>36.2396240234375</v>
      </c>
      <c r="N534" s="28" t="str">
        <f t="shared" si="44"/>
        <v>31-40 GB</v>
      </c>
      <c r="O534" s="25">
        <v>1</v>
      </c>
      <c r="P534" s="25">
        <v>1</v>
      </c>
      <c r="Q534" s="25"/>
      <c r="R534" s="25"/>
      <c r="S534" s="25">
        <v>1</v>
      </c>
    </row>
    <row r="535" spans="2:19" x14ac:dyDescent="0.3">
      <c r="B535" s="25" t="s">
        <v>628</v>
      </c>
      <c r="C535" s="26">
        <v>36427</v>
      </c>
      <c r="D535" s="25" t="s">
        <v>13</v>
      </c>
      <c r="E535" s="25">
        <f>INDEX('Tariff fee'!$C$5:$C$9,MATCH('Step 1. Personal_data'!D535,'Tariff fee'!$B$5:$B$9,0))</f>
        <v>55</v>
      </c>
      <c r="F535" s="26">
        <v>44303</v>
      </c>
      <c r="G535" s="27">
        <f>IF(F535&gt;Introduction!$D$20, DATEDIF(F535, Introduction!$D$19, "D"), DATEDIF(Introduction!$D$20, Introduction!$D$19, "D"))</f>
        <v>120</v>
      </c>
      <c r="H535" s="25">
        <v>100692</v>
      </c>
      <c r="I535" s="28">
        <f t="shared" si="40"/>
        <v>419.55</v>
      </c>
      <c r="J535" s="28">
        <f t="shared" si="42"/>
        <v>97.89500000000001</v>
      </c>
      <c r="K535" s="28" t="str">
        <f t="shared" si="43"/>
        <v>91-120</v>
      </c>
      <c r="L535" s="25">
        <v>104000000</v>
      </c>
      <c r="M535" s="28">
        <f t="shared" si="41"/>
        <v>24.7955322265625</v>
      </c>
      <c r="N535" s="28" t="str">
        <f t="shared" si="44"/>
        <v>21-30 GB</v>
      </c>
      <c r="O535" s="25">
        <v>1</v>
      </c>
      <c r="P535" s="25">
        <v>1</v>
      </c>
      <c r="Q535" s="25"/>
      <c r="R535" s="25"/>
      <c r="S535" s="25">
        <v>1</v>
      </c>
    </row>
    <row r="536" spans="2:19" x14ac:dyDescent="0.3">
      <c r="B536" s="25" t="s">
        <v>629</v>
      </c>
      <c r="C536" s="26">
        <v>36427</v>
      </c>
      <c r="D536" s="25" t="s">
        <v>11</v>
      </c>
      <c r="E536" s="25">
        <f>INDEX('Tariff fee'!$C$5:$C$9,MATCH('Step 1. Personal_data'!D536,'Tariff fee'!$B$5:$B$9,0))</f>
        <v>35</v>
      </c>
      <c r="F536" s="26">
        <v>44060</v>
      </c>
      <c r="G536" s="27">
        <f>IF(F536&gt;Introduction!$D$20, DATEDIF(F536, Introduction!$D$19, "D"), DATEDIF(Introduction!$D$20, Introduction!$D$19, "D"))</f>
        <v>120</v>
      </c>
      <c r="H536" s="25">
        <v>20880</v>
      </c>
      <c r="I536" s="28">
        <f t="shared" si="40"/>
        <v>87</v>
      </c>
      <c r="J536" s="28">
        <f t="shared" si="42"/>
        <v>20.3</v>
      </c>
      <c r="K536" s="28" t="str">
        <f t="shared" si="43"/>
        <v>&lt;35</v>
      </c>
      <c r="L536" s="25">
        <v>144000000</v>
      </c>
      <c r="M536" s="28">
        <f t="shared" si="41"/>
        <v>34.332275390625</v>
      </c>
      <c r="N536" s="28" t="str">
        <f t="shared" si="44"/>
        <v>31-40 GB</v>
      </c>
      <c r="O536" s="25"/>
      <c r="P536" s="25"/>
      <c r="Q536" s="25"/>
      <c r="R536" s="25"/>
      <c r="S536" s="25"/>
    </row>
    <row r="537" spans="2:19" x14ac:dyDescent="0.3">
      <c r="B537" s="25" t="s">
        <v>627</v>
      </c>
      <c r="C537" s="26">
        <v>36428</v>
      </c>
      <c r="D537" s="25" t="s">
        <v>13</v>
      </c>
      <c r="E537" s="25">
        <f>INDEX('Tariff fee'!$C$5:$C$9,MATCH('Step 1. Personal_data'!D537,'Tariff fee'!$B$5:$B$9,0))</f>
        <v>55</v>
      </c>
      <c r="F537" s="26">
        <v>43007</v>
      </c>
      <c r="G537" s="27">
        <f>IF(F537&gt;Introduction!$D$20, DATEDIF(F537, Introduction!$D$19, "D"), DATEDIF(Introduction!$D$20, Introduction!$D$19, "D"))</f>
        <v>120</v>
      </c>
      <c r="H537" s="25">
        <v>66812</v>
      </c>
      <c r="I537" s="28">
        <f t="shared" si="40"/>
        <v>278.38333333333333</v>
      </c>
      <c r="J537" s="28">
        <f t="shared" si="42"/>
        <v>64.956111111111113</v>
      </c>
      <c r="K537" s="28" t="str">
        <f t="shared" si="43"/>
        <v>61-90</v>
      </c>
      <c r="L537" s="25">
        <v>92000000</v>
      </c>
      <c r="M537" s="28">
        <f t="shared" si="41"/>
        <v>21.93450927734375</v>
      </c>
      <c r="N537" s="28" t="str">
        <f t="shared" si="44"/>
        <v>21-30 GB</v>
      </c>
      <c r="O537" s="25">
        <v>1</v>
      </c>
      <c r="P537" s="25"/>
      <c r="Q537" s="25"/>
      <c r="R537" s="25"/>
      <c r="S537" s="25"/>
    </row>
    <row r="538" spans="2:19" x14ac:dyDescent="0.3">
      <c r="B538" s="25" t="s">
        <v>626</v>
      </c>
      <c r="C538" s="26">
        <v>36435</v>
      </c>
      <c r="D538" s="25" t="s">
        <v>11</v>
      </c>
      <c r="E538" s="25">
        <f>INDEX('Tariff fee'!$C$5:$C$9,MATCH('Step 1. Personal_data'!D538,'Tariff fee'!$B$5:$B$9,0))</f>
        <v>35</v>
      </c>
      <c r="F538" s="26">
        <v>42999</v>
      </c>
      <c r="G538" s="27">
        <f>IF(F538&gt;Introduction!$D$20, DATEDIF(F538, Introduction!$D$19, "D"), DATEDIF(Introduction!$D$20, Introduction!$D$19, "D"))</f>
        <v>120</v>
      </c>
      <c r="H538" s="25">
        <v>35420</v>
      </c>
      <c r="I538" s="28">
        <f t="shared" si="40"/>
        <v>147.58333333333334</v>
      </c>
      <c r="J538" s="28">
        <f t="shared" si="42"/>
        <v>34.436111111111117</v>
      </c>
      <c r="K538" s="28" t="str">
        <f t="shared" si="43"/>
        <v>&lt;35</v>
      </c>
      <c r="L538" s="25">
        <v>148000000</v>
      </c>
      <c r="M538" s="28">
        <f t="shared" si="41"/>
        <v>35.28594970703125</v>
      </c>
      <c r="N538" s="28" t="str">
        <f t="shared" si="44"/>
        <v>31-40 GB</v>
      </c>
      <c r="O538" s="25"/>
      <c r="P538" s="25"/>
      <c r="Q538" s="25"/>
      <c r="R538" s="25"/>
      <c r="S538" s="25"/>
    </row>
    <row r="539" spans="2:19" x14ac:dyDescent="0.3">
      <c r="B539" s="25" t="s">
        <v>624</v>
      </c>
      <c r="C539" s="26">
        <v>36436</v>
      </c>
      <c r="D539" s="25" t="s">
        <v>13</v>
      </c>
      <c r="E539" s="25">
        <f>INDEX('Tariff fee'!$C$5:$C$9,MATCH('Step 1. Personal_data'!D539,'Tariff fee'!$B$5:$B$9,0))</f>
        <v>55</v>
      </c>
      <c r="F539" s="26">
        <v>43491</v>
      </c>
      <c r="G539" s="27">
        <f>IF(F539&gt;Introduction!$D$20, DATEDIF(F539, Introduction!$D$19, "D"), DATEDIF(Introduction!$D$20, Introduction!$D$19, "D"))</f>
        <v>120</v>
      </c>
      <c r="H539" s="25">
        <v>118116</v>
      </c>
      <c r="I539" s="28">
        <f t="shared" si="40"/>
        <v>492.14999999999992</v>
      </c>
      <c r="J539" s="28">
        <f t="shared" si="42"/>
        <v>114.83499999999998</v>
      </c>
      <c r="K539" s="28" t="str">
        <f t="shared" si="43"/>
        <v>91-120</v>
      </c>
      <c r="L539" s="25">
        <v>28000000</v>
      </c>
      <c r="M539" s="28">
        <f t="shared" si="41"/>
        <v>6.67572021484375</v>
      </c>
      <c r="N539" s="28" t="str">
        <f t="shared" si="44"/>
        <v>&lt;10 GB</v>
      </c>
      <c r="O539" s="25"/>
      <c r="P539" s="25"/>
      <c r="Q539" s="25"/>
      <c r="R539" s="25"/>
      <c r="S539" s="25"/>
    </row>
    <row r="540" spans="2:19" x14ac:dyDescent="0.3">
      <c r="B540" s="25" t="s">
        <v>625</v>
      </c>
      <c r="C540" s="26">
        <v>36436</v>
      </c>
      <c r="D540" s="25" t="s">
        <v>21</v>
      </c>
      <c r="E540" s="25">
        <f>INDEX('Tariff fee'!$C$5:$C$9,MATCH('Step 1. Personal_data'!D540,'Tariff fee'!$B$5:$B$9,0))</f>
        <v>45</v>
      </c>
      <c r="F540" s="26">
        <v>44408</v>
      </c>
      <c r="G540" s="27">
        <f>IF(F540&gt;Introduction!$D$20, DATEDIF(F540, Introduction!$D$19, "D"), DATEDIF(Introduction!$D$20, Introduction!$D$19, "D"))</f>
        <v>120</v>
      </c>
      <c r="H540" s="25">
        <v>22748</v>
      </c>
      <c r="I540" s="28">
        <f t="shared" si="40"/>
        <v>94.783333333333331</v>
      </c>
      <c r="J540" s="28">
        <f t="shared" si="42"/>
        <v>22.11611111111111</v>
      </c>
      <c r="K540" s="28" t="str">
        <f t="shared" si="43"/>
        <v>&lt;35</v>
      </c>
      <c r="L540" s="25">
        <v>108000000</v>
      </c>
      <c r="M540" s="28">
        <f t="shared" si="41"/>
        <v>25.74920654296875</v>
      </c>
      <c r="N540" s="28" t="str">
        <f t="shared" si="44"/>
        <v>21-30 GB</v>
      </c>
      <c r="O540" s="25"/>
      <c r="P540" s="25"/>
      <c r="Q540" s="25"/>
      <c r="R540" s="25">
        <v>1</v>
      </c>
      <c r="S540" s="25"/>
    </row>
    <row r="541" spans="2:19" x14ac:dyDescent="0.3">
      <c r="B541" s="25" t="s">
        <v>623</v>
      </c>
      <c r="C541" s="26">
        <v>36440</v>
      </c>
      <c r="D541" s="25" t="s">
        <v>11</v>
      </c>
      <c r="E541" s="25">
        <f>INDEX('Tariff fee'!$C$5:$C$9,MATCH('Step 1. Personal_data'!D541,'Tariff fee'!$B$5:$B$9,0))</f>
        <v>35</v>
      </c>
      <c r="F541" s="26">
        <v>42980</v>
      </c>
      <c r="G541" s="27">
        <f>IF(F541&gt;Introduction!$D$20, DATEDIF(F541, Introduction!$D$19, "D"), DATEDIF(Introduction!$D$20, Introduction!$D$19, "D"))</f>
        <v>120</v>
      </c>
      <c r="H541" s="25">
        <v>6888</v>
      </c>
      <c r="I541" s="28">
        <f t="shared" si="40"/>
        <v>28.7</v>
      </c>
      <c r="J541" s="28">
        <f t="shared" si="42"/>
        <v>6.6966666666666663</v>
      </c>
      <c r="K541" s="28" t="str">
        <f t="shared" si="43"/>
        <v>&lt;35</v>
      </c>
      <c r="L541" s="25">
        <v>160000000</v>
      </c>
      <c r="M541" s="28">
        <f t="shared" si="41"/>
        <v>38.14697265625</v>
      </c>
      <c r="N541" s="28" t="str">
        <f t="shared" si="44"/>
        <v>31-40 GB</v>
      </c>
      <c r="O541" s="25"/>
      <c r="P541" s="25"/>
      <c r="Q541" s="25"/>
      <c r="R541" s="25"/>
      <c r="S541" s="25"/>
    </row>
    <row r="542" spans="2:19" x14ac:dyDescent="0.3">
      <c r="B542" s="25" t="s">
        <v>622</v>
      </c>
      <c r="C542" s="26">
        <v>36441</v>
      </c>
      <c r="D542" s="25" t="s">
        <v>21</v>
      </c>
      <c r="E542" s="25">
        <f>INDEX('Tariff fee'!$C$5:$C$9,MATCH('Step 1. Personal_data'!D542,'Tariff fee'!$B$5:$B$9,0))</f>
        <v>45</v>
      </c>
      <c r="F542" s="26">
        <v>44592</v>
      </c>
      <c r="G542" s="27">
        <f>IF(F542&gt;Introduction!$D$20, DATEDIF(F542, Introduction!$D$19, "D"), DATEDIF(Introduction!$D$20, Introduction!$D$19, "D"))</f>
        <v>90</v>
      </c>
      <c r="H542" s="25">
        <v>72000</v>
      </c>
      <c r="I542" s="28">
        <f t="shared" si="40"/>
        <v>400</v>
      </c>
      <c r="J542" s="28">
        <f t="shared" si="42"/>
        <v>93.333333333333343</v>
      </c>
      <c r="K542" s="28" t="str">
        <f t="shared" si="43"/>
        <v>91-120</v>
      </c>
      <c r="L542" s="25">
        <v>18000000</v>
      </c>
      <c r="M542" s="28">
        <f t="shared" si="41"/>
        <v>5.7220458984375</v>
      </c>
      <c r="N542" s="28" t="str">
        <f t="shared" si="44"/>
        <v>&lt;10 GB</v>
      </c>
      <c r="O542" s="25"/>
      <c r="P542" s="25"/>
      <c r="Q542" s="25"/>
      <c r="R542" s="25"/>
      <c r="S542" s="25"/>
    </row>
    <row r="543" spans="2:19" x14ac:dyDescent="0.3">
      <c r="B543" s="25" t="s">
        <v>621</v>
      </c>
      <c r="C543" s="26">
        <v>36443</v>
      </c>
      <c r="D543" s="25" t="s">
        <v>18</v>
      </c>
      <c r="E543" s="25">
        <f>INDEX('Tariff fee'!$C$5:$C$9,MATCH('Step 1. Personal_data'!D543,'Tariff fee'!$B$5:$B$9,0))</f>
        <v>25</v>
      </c>
      <c r="F543" s="26">
        <v>43477</v>
      </c>
      <c r="G543" s="27">
        <f>IF(F543&gt;Introduction!$D$20, DATEDIF(F543, Introduction!$D$19, "D"), DATEDIF(Introduction!$D$20, Introduction!$D$19, "D"))</f>
        <v>120</v>
      </c>
      <c r="H543" s="25">
        <v>11492</v>
      </c>
      <c r="I543" s="28">
        <f t="shared" si="40"/>
        <v>47.883333333333333</v>
      </c>
      <c r="J543" s="28">
        <f t="shared" si="42"/>
        <v>11.172777777777778</v>
      </c>
      <c r="K543" s="28" t="str">
        <f t="shared" si="43"/>
        <v>&lt;35</v>
      </c>
      <c r="L543" s="25">
        <v>16000000</v>
      </c>
      <c r="M543" s="28">
        <f t="shared" si="41"/>
        <v>3.8146972656250004</v>
      </c>
      <c r="N543" s="28" t="str">
        <f t="shared" si="44"/>
        <v>&lt;10 GB</v>
      </c>
      <c r="O543" s="25"/>
      <c r="P543" s="25">
        <v>1</v>
      </c>
      <c r="Q543" s="25"/>
      <c r="R543" s="25"/>
      <c r="S543" s="25"/>
    </row>
    <row r="544" spans="2:19" x14ac:dyDescent="0.3">
      <c r="B544" s="25" t="s">
        <v>620</v>
      </c>
      <c r="C544" s="26">
        <v>36444</v>
      </c>
      <c r="D544" s="25" t="s">
        <v>21</v>
      </c>
      <c r="E544" s="25">
        <f>INDEX('Tariff fee'!$C$5:$C$9,MATCH('Step 1. Personal_data'!D544,'Tariff fee'!$B$5:$B$9,0))</f>
        <v>45</v>
      </c>
      <c r="F544" s="26">
        <v>43140</v>
      </c>
      <c r="G544" s="27">
        <f>IF(F544&gt;Introduction!$D$20, DATEDIF(F544, Introduction!$D$19, "D"), DATEDIF(Introduction!$D$20, Introduction!$D$19, "D"))</f>
        <v>120</v>
      </c>
      <c r="H544" s="25">
        <v>70436</v>
      </c>
      <c r="I544" s="28">
        <f t="shared" si="40"/>
        <v>293.48333333333335</v>
      </c>
      <c r="J544" s="28">
        <f t="shared" si="42"/>
        <v>68.479444444444439</v>
      </c>
      <c r="K544" s="28" t="str">
        <f t="shared" si="43"/>
        <v>61-90</v>
      </c>
      <c r="L544" s="25">
        <v>120000000</v>
      </c>
      <c r="M544" s="28">
        <f t="shared" si="41"/>
        <v>28.6102294921875</v>
      </c>
      <c r="N544" s="28" t="str">
        <f t="shared" si="44"/>
        <v>21-30 GB</v>
      </c>
      <c r="O544" s="25">
        <v>1</v>
      </c>
      <c r="P544" s="25">
        <v>1</v>
      </c>
      <c r="Q544" s="25">
        <v>1</v>
      </c>
      <c r="R544" s="25"/>
      <c r="S544" s="25"/>
    </row>
    <row r="545" spans="2:19" x14ac:dyDescent="0.3">
      <c r="B545" s="25" t="s">
        <v>619</v>
      </c>
      <c r="C545" s="26">
        <v>36446</v>
      </c>
      <c r="D545" s="25" t="s">
        <v>11</v>
      </c>
      <c r="E545" s="25">
        <f>INDEX('Tariff fee'!$C$5:$C$9,MATCH('Step 1. Personal_data'!D545,'Tariff fee'!$B$5:$B$9,0))</f>
        <v>35</v>
      </c>
      <c r="F545" s="26">
        <v>44510</v>
      </c>
      <c r="G545" s="27">
        <f>IF(F545&gt;Introduction!$D$20, DATEDIF(F545, Introduction!$D$19, "D"), DATEDIF(Introduction!$D$20, Introduction!$D$19, "D"))</f>
        <v>120</v>
      </c>
      <c r="H545" s="25">
        <v>5568</v>
      </c>
      <c r="I545" s="28">
        <f t="shared" si="40"/>
        <v>23.2</v>
      </c>
      <c r="J545" s="28">
        <f t="shared" si="42"/>
        <v>5.4133333333333331</v>
      </c>
      <c r="K545" s="28" t="str">
        <f t="shared" si="43"/>
        <v>&lt;35</v>
      </c>
      <c r="L545" s="25">
        <v>156000000</v>
      </c>
      <c r="M545" s="28">
        <f t="shared" si="41"/>
        <v>37.19329833984375</v>
      </c>
      <c r="N545" s="28" t="str">
        <f t="shared" si="44"/>
        <v>31-40 GB</v>
      </c>
      <c r="O545" s="25"/>
      <c r="P545" s="25"/>
      <c r="Q545" s="25"/>
      <c r="R545" s="25"/>
      <c r="S545" s="25"/>
    </row>
    <row r="546" spans="2:19" x14ac:dyDescent="0.3">
      <c r="B546" s="25" t="s">
        <v>617</v>
      </c>
      <c r="C546" s="26">
        <v>36447</v>
      </c>
      <c r="D546" s="25" t="s">
        <v>13</v>
      </c>
      <c r="E546" s="25">
        <f>INDEX('Tariff fee'!$C$5:$C$9,MATCH('Step 1. Personal_data'!D546,'Tariff fee'!$B$5:$B$9,0))</f>
        <v>55</v>
      </c>
      <c r="F546" s="26">
        <v>43727</v>
      </c>
      <c r="G546" s="27">
        <f>IF(F546&gt;Introduction!$D$20, DATEDIF(F546, Introduction!$D$19, "D"), DATEDIF(Introduction!$D$20, Introduction!$D$19, "D"))</f>
        <v>120</v>
      </c>
      <c r="H546" s="25">
        <v>60960</v>
      </c>
      <c r="I546" s="28">
        <f t="shared" si="40"/>
        <v>254</v>
      </c>
      <c r="J546" s="28">
        <f t="shared" si="42"/>
        <v>59.266666666666666</v>
      </c>
      <c r="K546" s="28" t="str">
        <f t="shared" si="43"/>
        <v>35-60</v>
      </c>
      <c r="L546" s="25">
        <v>44000000</v>
      </c>
      <c r="M546" s="28">
        <f t="shared" si="41"/>
        <v>10.49041748046875</v>
      </c>
      <c r="N546" s="28" t="str">
        <f t="shared" si="44"/>
        <v>10-20 GB</v>
      </c>
      <c r="O546" s="25"/>
      <c r="P546" s="25">
        <v>1</v>
      </c>
      <c r="Q546" s="25"/>
      <c r="R546" s="25">
        <v>1</v>
      </c>
      <c r="S546" s="25"/>
    </row>
    <row r="547" spans="2:19" x14ac:dyDescent="0.3">
      <c r="B547" s="25" t="s">
        <v>618</v>
      </c>
      <c r="C547" s="26">
        <v>36447</v>
      </c>
      <c r="D547" s="25" t="s">
        <v>18</v>
      </c>
      <c r="E547" s="25">
        <f>INDEX('Tariff fee'!$C$5:$C$9,MATCH('Step 1. Personal_data'!D547,'Tariff fee'!$B$5:$B$9,0))</f>
        <v>25</v>
      </c>
      <c r="F547" s="26">
        <v>43867</v>
      </c>
      <c r="G547" s="27">
        <f>IF(F547&gt;Introduction!$D$20, DATEDIF(F547, Introduction!$D$19, "D"), DATEDIF(Introduction!$D$20, Introduction!$D$19, "D"))</f>
        <v>120</v>
      </c>
      <c r="H547" s="25">
        <v>18892</v>
      </c>
      <c r="I547" s="28">
        <f t="shared" si="40"/>
        <v>78.716666666666669</v>
      </c>
      <c r="J547" s="28">
        <f t="shared" si="42"/>
        <v>18.367222222222225</v>
      </c>
      <c r="K547" s="28" t="str">
        <f t="shared" si="43"/>
        <v>&lt;35</v>
      </c>
      <c r="L547" s="25">
        <v>12000000</v>
      </c>
      <c r="M547" s="28">
        <f t="shared" si="41"/>
        <v>2.86102294921875</v>
      </c>
      <c r="N547" s="28" t="str">
        <f t="shared" si="44"/>
        <v>&lt;10 GB</v>
      </c>
      <c r="O547" s="25"/>
      <c r="P547" s="25"/>
      <c r="Q547" s="25"/>
      <c r="R547" s="25"/>
      <c r="S547" s="25"/>
    </row>
    <row r="548" spans="2:19" x14ac:dyDescent="0.3">
      <c r="B548" s="25" t="s">
        <v>615</v>
      </c>
      <c r="C548" s="26">
        <v>36449</v>
      </c>
      <c r="D548" s="25" t="s">
        <v>11</v>
      </c>
      <c r="E548" s="25">
        <f>INDEX('Tariff fee'!$C$5:$C$9,MATCH('Step 1. Personal_data'!D548,'Tariff fee'!$B$5:$B$9,0))</f>
        <v>35</v>
      </c>
      <c r="F548" s="26">
        <v>43431</v>
      </c>
      <c r="G548" s="27">
        <f>IF(F548&gt;Introduction!$D$20, DATEDIF(F548, Introduction!$D$19, "D"), DATEDIF(Introduction!$D$20, Introduction!$D$19, "D"))</f>
        <v>120</v>
      </c>
      <c r="H548" s="25">
        <v>19752</v>
      </c>
      <c r="I548" s="28">
        <f t="shared" si="40"/>
        <v>82.3</v>
      </c>
      <c r="J548" s="28">
        <f t="shared" si="42"/>
        <v>19.203333333333333</v>
      </c>
      <c r="K548" s="28" t="str">
        <f t="shared" si="43"/>
        <v>&lt;35</v>
      </c>
      <c r="L548" s="25">
        <v>28000000</v>
      </c>
      <c r="M548" s="28">
        <f t="shared" si="41"/>
        <v>6.67572021484375</v>
      </c>
      <c r="N548" s="28" t="str">
        <f t="shared" si="44"/>
        <v>&lt;10 GB</v>
      </c>
      <c r="O548" s="25"/>
      <c r="P548" s="25"/>
      <c r="Q548" s="25">
        <v>1</v>
      </c>
      <c r="R548" s="25">
        <v>1</v>
      </c>
      <c r="S548" s="25"/>
    </row>
    <row r="549" spans="2:19" x14ac:dyDescent="0.3">
      <c r="B549" s="25" t="s">
        <v>616</v>
      </c>
      <c r="C549" s="26">
        <v>36449</v>
      </c>
      <c r="D549" s="25" t="s">
        <v>21</v>
      </c>
      <c r="E549" s="25">
        <f>INDEX('Tariff fee'!$C$5:$C$9,MATCH('Step 1. Personal_data'!D549,'Tariff fee'!$B$5:$B$9,0))</f>
        <v>45</v>
      </c>
      <c r="F549" s="26">
        <v>43194</v>
      </c>
      <c r="G549" s="27">
        <f>IF(F549&gt;Introduction!$D$20, DATEDIF(F549, Introduction!$D$19, "D"), DATEDIF(Introduction!$D$20, Introduction!$D$19, "D"))</f>
        <v>120</v>
      </c>
      <c r="H549" s="25">
        <v>54300</v>
      </c>
      <c r="I549" s="28">
        <f t="shared" si="40"/>
        <v>226.25</v>
      </c>
      <c r="J549" s="28">
        <f t="shared" si="42"/>
        <v>52.791666666666671</v>
      </c>
      <c r="K549" s="28" t="str">
        <f t="shared" si="43"/>
        <v>35-60</v>
      </c>
      <c r="L549" s="25">
        <v>84000000</v>
      </c>
      <c r="M549" s="28">
        <f t="shared" si="41"/>
        <v>20.02716064453125</v>
      </c>
      <c r="N549" s="28" t="str">
        <f t="shared" si="44"/>
        <v>21-30 GB</v>
      </c>
      <c r="O549" s="25"/>
      <c r="P549" s="25"/>
      <c r="Q549" s="25"/>
      <c r="R549" s="25"/>
      <c r="S549" s="25"/>
    </row>
    <row r="550" spans="2:19" x14ac:dyDescent="0.3">
      <c r="B550" s="25" t="s">
        <v>614</v>
      </c>
      <c r="C550" s="26">
        <v>36451</v>
      </c>
      <c r="D550" s="25" t="s">
        <v>12</v>
      </c>
      <c r="E550" s="25">
        <f>INDEX('Tariff fee'!$C$5:$C$9,MATCH('Step 1. Personal_data'!D550,'Tariff fee'!$B$5:$B$9,0))</f>
        <v>70</v>
      </c>
      <c r="F550" s="26">
        <v>43868</v>
      </c>
      <c r="G550" s="27">
        <f>IF(F550&gt;Introduction!$D$20, DATEDIF(F550, Introduction!$D$19, "D"), DATEDIF(Introduction!$D$20, Introduction!$D$19, "D"))</f>
        <v>120</v>
      </c>
      <c r="H550" s="25">
        <v>151848</v>
      </c>
      <c r="I550" s="28">
        <f t="shared" si="40"/>
        <v>632.70000000000005</v>
      </c>
      <c r="J550" s="28">
        <f t="shared" si="42"/>
        <v>147.63</v>
      </c>
      <c r="K550" s="28" t="str">
        <f t="shared" si="43"/>
        <v>120+</v>
      </c>
      <c r="L550" s="25">
        <v>168000000</v>
      </c>
      <c r="M550" s="28">
        <f t="shared" si="41"/>
        <v>40.0543212890625</v>
      </c>
      <c r="N550" s="28" t="str">
        <f t="shared" si="44"/>
        <v>40+ GB</v>
      </c>
      <c r="O550" s="25"/>
      <c r="P550" s="25"/>
      <c r="Q550" s="25"/>
      <c r="R550" s="25"/>
      <c r="S550" s="25"/>
    </row>
    <row r="551" spans="2:19" x14ac:dyDescent="0.3">
      <c r="B551" s="25" t="s">
        <v>612</v>
      </c>
      <c r="C551" s="26">
        <v>36453</v>
      </c>
      <c r="D551" s="25" t="s">
        <v>21</v>
      </c>
      <c r="E551" s="25">
        <f>INDEX('Tariff fee'!$C$5:$C$9,MATCH('Step 1. Personal_data'!D551,'Tariff fee'!$B$5:$B$9,0))</f>
        <v>45</v>
      </c>
      <c r="F551" s="26">
        <v>44032</v>
      </c>
      <c r="G551" s="27">
        <f>IF(F551&gt;Introduction!$D$20, DATEDIF(F551, Introduction!$D$19, "D"), DATEDIF(Introduction!$D$20, Introduction!$D$19, "D"))</f>
        <v>120</v>
      </c>
      <c r="H551" s="25">
        <v>84096</v>
      </c>
      <c r="I551" s="28">
        <f t="shared" si="40"/>
        <v>350.4</v>
      </c>
      <c r="J551" s="28">
        <f t="shared" si="42"/>
        <v>81.759999999999991</v>
      </c>
      <c r="K551" s="28" t="str">
        <f t="shared" si="43"/>
        <v>61-90</v>
      </c>
      <c r="L551" s="25">
        <v>104000000</v>
      </c>
      <c r="M551" s="28">
        <f t="shared" si="41"/>
        <v>24.7955322265625</v>
      </c>
      <c r="N551" s="28" t="str">
        <f t="shared" si="44"/>
        <v>21-30 GB</v>
      </c>
      <c r="O551" s="25"/>
      <c r="P551" s="25">
        <v>1</v>
      </c>
      <c r="Q551" s="25"/>
      <c r="R551" s="25"/>
      <c r="S551" s="25"/>
    </row>
    <row r="552" spans="2:19" x14ac:dyDescent="0.3">
      <c r="B552" s="25" t="s">
        <v>613</v>
      </c>
      <c r="C552" s="26">
        <v>36453</v>
      </c>
      <c r="D552" s="25" t="s">
        <v>21</v>
      </c>
      <c r="E552" s="25">
        <f>INDEX('Tariff fee'!$C$5:$C$9,MATCH('Step 1. Personal_data'!D552,'Tariff fee'!$B$5:$B$9,0))</f>
        <v>45</v>
      </c>
      <c r="F552" s="26">
        <v>43747</v>
      </c>
      <c r="G552" s="27">
        <f>IF(F552&gt;Introduction!$D$20, DATEDIF(F552, Introduction!$D$19, "D"), DATEDIF(Introduction!$D$20, Introduction!$D$19, "D"))</f>
        <v>120</v>
      </c>
      <c r="H552" s="25">
        <v>12724</v>
      </c>
      <c r="I552" s="28">
        <f t="shared" si="40"/>
        <v>53.016666666666666</v>
      </c>
      <c r="J552" s="28">
        <f t="shared" si="42"/>
        <v>12.370555555555555</v>
      </c>
      <c r="K552" s="28" t="str">
        <f t="shared" si="43"/>
        <v>&lt;35</v>
      </c>
      <c r="L552" s="25">
        <v>84000000</v>
      </c>
      <c r="M552" s="28">
        <f t="shared" si="41"/>
        <v>20.02716064453125</v>
      </c>
      <c r="N552" s="28" t="str">
        <f t="shared" si="44"/>
        <v>21-30 GB</v>
      </c>
      <c r="O552" s="25"/>
      <c r="P552" s="25"/>
      <c r="Q552" s="25"/>
      <c r="R552" s="25"/>
      <c r="S552" s="25"/>
    </row>
    <row r="553" spans="2:19" x14ac:dyDescent="0.3">
      <c r="B553" s="25" t="s">
        <v>611</v>
      </c>
      <c r="C553" s="26">
        <v>36455</v>
      </c>
      <c r="D553" s="25" t="s">
        <v>18</v>
      </c>
      <c r="E553" s="25">
        <f>INDEX('Tariff fee'!$C$5:$C$9,MATCH('Step 1. Personal_data'!D553,'Tariff fee'!$B$5:$B$9,0))</f>
        <v>25</v>
      </c>
      <c r="F553" s="26">
        <v>43714</v>
      </c>
      <c r="G553" s="27">
        <f>IF(F553&gt;Introduction!$D$20, DATEDIF(F553, Introduction!$D$19, "D"), DATEDIF(Introduction!$D$20, Introduction!$D$19, "D"))</f>
        <v>120</v>
      </c>
      <c r="H553" s="25">
        <v>30312</v>
      </c>
      <c r="I553" s="28">
        <f t="shared" si="40"/>
        <v>126.3</v>
      </c>
      <c r="J553" s="28">
        <f t="shared" si="42"/>
        <v>29.47</v>
      </c>
      <c r="K553" s="28" t="str">
        <f t="shared" si="43"/>
        <v>&lt;35</v>
      </c>
      <c r="L553" s="25">
        <v>8000000</v>
      </c>
      <c r="M553" s="28">
        <f t="shared" si="41"/>
        <v>1.9073486328125002</v>
      </c>
      <c r="N553" s="28" t="str">
        <f t="shared" si="44"/>
        <v>&lt;10 GB</v>
      </c>
      <c r="O553" s="25">
        <v>1</v>
      </c>
      <c r="P553" s="25"/>
      <c r="Q553" s="25"/>
      <c r="R553" s="25"/>
      <c r="S553" s="25"/>
    </row>
    <row r="554" spans="2:19" x14ac:dyDescent="0.3">
      <c r="B554" s="25" t="s">
        <v>610</v>
      </c>
      <c r="C554" s="26">
        <v>36456</v>
      </c>
      <c r="D554" s="25" t="s">
        <v>13</v>
      </c>
      <c r="E554" s="25">
        <f>INDEX('Tariff fee'!$C$5:$C$9,MATCH('Step 1. Personal_data'!D554,'Tariff fee'!$B$5:$B$9,0))</f>
        <v>55</v>
      </c>
      <c r="F554" s="26">
        <v>43819</v>
      </c>
      <c r="G554" s="27">
        <f>IF(F554&gt;Introduction!$D$20, DATEDIF(F554, Introduction!$D$19, "D"), DATEDIF(Introduction!$D$20, Introduction!$D$19, "D"))</f>
        <v>120</v>
      </c>
      <c r="H554" s="25">
        <v>118476</v>
      </c>
      <c r="I554" s="28">
        <f t="shared" si="40"/>
        <v>493.65</v>
      </c>
      <c r="J554" s="28">
        <f t="shared" si="42"/>
        <v>115.18499999999999</v>
      </c>
      <c r="K554" s="28" t="str">
        <f t="shared" si="43"/>
        <v>91-120</v>
      </c>
      <c r="L554" s="25">
        <v>120000000</v>
      </c>
      <c r="M554" s="28">
        <f t="shared" si="41"/>
        <v>28.6102294921875</v>
      </c>
      <c r="N554" s="28" t="str">
        <f t="shared" si="44"/>
        <v>21-30 GB</v>
      </c>
      <c r="O554" s="25"/>
      <c r="P554" s="25"/>
      <c r="Q554" s="25"/>
      <c r="R554" s="25"/>
      <c r="S554" s="25"/>
    </row>
    <row r="555" spans="2:19" x14ac:dyDescent="0.3">
      <c r="B555" s="25" t="s">
        <v>609</v>
      </c>
      <c r="C555" s="26">
        <v>36461</v>
      </c>
      <c r="D555" s="25" t="s">
        <v>11</v>
      </c>
      <c r="E555" s="25">
        <f>INDEX('Tariff fee'!$C$5:$C$9,MATCH('Step 1. Personal_data'!D555,'Tariff fee'!$B$5:$B$9,0))</f>
        <v>35</v>
      </c>
      <c r="F555" s="26">
        <v>44569</v>
      </c>
      <c r="G555" s="27">
        <f>IF(F555&gt;Introduction!$D$20, DATEDIF(F555, Introduction!$D$19, "D"), DATEDIF(Introduction!$D$20, Introduction!$D$19, "D"))</f>
        <v>113</v>
      </c>
      <c r="H555" s="25">
        <v>3580</v>
      </c>
      <c r="I555" s="28">
        <f t="shared" si="40"/>
        <v>15.840707964601769</v>
      </c>
      <c r="J555" s="28">
        <f t="shared" si="42"/>
        <v>3.696165191740413</v>
      </c>
      <c r="K555" s="28" t="str">
        <f t="shared" si="43"/>
        <v>&lt;35</v>
      </c>
      <c r="L555" s="25">
        <v>128066667</v>
      </c>
      <c r="M555" s="28">
        <f t="shared" si="41"/>
        <v>32.424926842208457</v>
      </c>
      <c r="N555" s="28" t="str">
        <f t="shared" si="44"/>
        <v>31-40 GB</v>
      </c>
      <c r="O555" s="25"/>
      <c r="P555" s="25"/>
      <c r="Q555" s="25"/>
      <c r="R555" s="25"/>
      <c r="S555" s="25"/>
    </row>
    <row r="556" spans="2:19" x14ac:dyDescent="0.3">
      <c r="B556" s="25" t="s">
        <v>608</v>
      </c>
      <c r="C556" s="26">
        <v>36462</v>
      </c>
      <c r="D556" s="25" t="s">
        <v>12</v>
      </c>
      <c r="E556" s="25">
        <f>INDEX('Tariff fee'!$C$5:$C$9,MATCH('Step 1. Personal_data'!D556,'Tariff fee'!$B$5:$B$9,0))</f>
        <v>70</v>
      </c>
      <c r="F556" s="26">
        <v>43059</v>
      </c>
      <c r="G556" s="27">
        <f>IF(F556&gt;Introduction!$D$20, DATEDIF(F556, Introduction!$D$19, "D"), DATEDIF(Introduction!$D$20, Introduction!$D$19, "D"))</f>
        <v>120</v>
      </c>
      <c r="H556" s="25">
        <v>136844</v>
      </c>
      <c r="I556" s="28">
        <f t="shared" si="40"/>
        <v>570.18333333333328</v>
      </c>
      <c r="J556" s="28">
        <f t="shared" si="42"/>
        <v>133.04277777777776</v>
      </c>
      <c r="K556" s="28" t="str">
        <f t="shared" si="43"/>
        <v>120+</v>
      </c>
      <c r="L556" s="25">
        <v>180000000</v>
      </c>
      <c r="M556" s="28">
        <f t="shared" si="41"/>
        <v>42.91534423828125</v>
      </c>
      <c r="N556" s="28" t="str">
        <f t="shared" si="44"/>
        <v>40+ GB</v>
      </c>
      <c r="O556" s="25">
        <v>1</v>
      </c>
      <c r="P556" s="25">
        <v>1</v>
      </c>
      <c r="Q556" s="25"/>
      <c r="R556" s="25"/>
      <c r="S556" s="25"/>
    </row>
    <row r="557" spans="2:19" x14ac:dyDescent="0.3">
      <c r="B557" s="25" t="s">
        <v>607</v>
      </c>
      <c r="C557" s="26">
        <v>36463</v>
      </c>
      <c r="D557" s="25" t="s">
        <v>18</v>
      </c>
      <c r="E557" s="25">
        <f>INDEX('Tariff fee'!$C$5:$C$9,MATCH('Step 1. Personal_data'!D557,'Tariff fee'!$B$5:$B$9,0))</f>
        <v>25</v>
      </c>
      <c r="F557" s="26">
        <v>44150</v>
      </c>
      <c r="G557" s="27">
        <f>IF(F557&gt;Introduction!$D$20, DATEDIF(F557, Introduction!$D$19, "D"), DATEDIF(Introduction!$D$20, Introduction!$D$19, "D"))</f>
        <v>120</v>
      </c>
      <c r="H557" s="25">
        <v>25832</v>
      </c>
      <c r="I557" s="28">
        <f t="shared" si="40"/>
        <v>107.63333333333334</v>
      </c>
      <c r="J557" s="28">
        <f t="shared" si="42"/>
        <v>25.114444444444448</v>
      </c>
      <c r="K557" s="28" t="str">
        <f t="shared" si="43"/>
        <v>&lt;35</v>
      </c>
      <c r="L557" s="25">
        <v>0</v>
      </c>
      <c r="M557" s="28">
        <f t="shared" si="41"/>
        <v>0</v>
      </c>
      <c r="N557" s="28" t="str">
        <f t="shared" si="44"/>
        <v>&lt;10 GB</v>
      </c>
      <c r="O557" s="25"/>
      <c r="P557" s="25"/>
      <c r="Q557" s="25">
        <v>1</v>
      </c>
      <c r="R557" s="25"/>
      <c r="S557" s="25"/>
    </row>
    <row r="558" spans="2:19" x14ac:dyDescent="0.3">
      <c r="B558" s="25" t="s">
        <v>604</v>
      </c>
      <c r="C558" s="26">
        <v>36475</v>
      </c>
      <c r="D558" s="25" t="s">
        <v>21</v>
      </c>
      <c r="E558" s="25">
        <f>INDEX('Tariff fee'!$C$5:$C$9,MATCH('Step 1. Personal_data'!D558,'Tariff fee'!$B$5:$B$9,0))</f>
        <v>45</v>
      </c>
      <c r="F558" s="26">
        <v>44402</v>
      </c>
      <c r="G558" s="27">
        <f>IF(F558&gt;Introduction!$D$20, DATEDIF(F558, Introduction!$D$19, "D"), DATEDIF(Introduction!$D$20, Introduction!$D$19, "D"))</f>
        <v>120</v>
      </c>
      <c r="H558" s="25">
        <v>66212</v>
      </c>
      <c r="I558" s="28">
        <f t="shared" si="40"/>
        <v>275.88333333333333</v>
      </c>
      <c r="J558" s="28">
        <f t="shared" si="42"/>
        <v>64.372777777777785</v>
      </c>
      <c r="K558" s="28" t="str">
        <f t="shared" si="43"/>
        <v>61-90</v>
      </c>
      <c r="L558" s="25">
        <v>112000000</v>
      </c>
      <c r="M558" s="28">
        <f t="shared" si="41"/>
        <v>26.702880859375</v>
      </c>
      <c r="N558" s="28" t="str">
        <f t="shared" si="44"/>
        <v>21-30 GB</v>
      </c>
      <c r="O558" s="25"/>
      <c r="P558" s="25"/>
      <c r="Q558" s="25">
        <v>1</v>
      </c>
      <c r="R558" s="25"/>
      <c r="S558" s="25"/>
    </row>
    <row r="559" spans="2:19" x14ac:dyDescent="0.3">
      <c r="B559" s="25" t="s">
        <v>605</v>
      </c>
      <c r="C559" s="26">
        <v>36475</v>
      </c>
      <c r="D559" s="25" t="s">
        <v>21</v>
      </c>
      <c r="E559" s="25">
        <f>INDEX('Tariff fee'!$C$5:$C$9,MATCH('Step 1. Personal_data'!D559,'Tariff fee'!$B$5:$B$9,0))</f>
        <v>45</v>
      </c>
      <c r="F559" s="26">
        <v>43113</v>
      </c>
      <c r="G559" s="27">
        <f>IF(F559&gt;Introduction!$D$20, DATEDIF(F559, Introduction!$D$19, "D"), DATEDIF(Introduction!$D$20, Introduction!$D$19, "D"))</f>
        <v>120</v>
      </c>
      <c r="H559" s="25">
        <v>23820</v>
      </c>
      <c r="I559" s="28">
        <f t="shared" si="40"/>
        <v>99.25</v>
      </c>
      <c r="J559" s="28">
        <f t="shared" si="42"/>
        <v>23.158333333333331</v>
      </c>
      <c r="K559" s="28" t="str">
        <f t="shared" si="43"/>
        <v>&lt;35</v>
      </c>
      <c r="L559" s="25">
        <v>84000000</v>
      </c>
      <c r="M559" s="28">
        <f t="shared" si="41"/>
        <v>20.02716064453125</v>
      </c>
      <c r="N559" s="28" t="str">
        <f t="shared" si="44"/>
        <v>21-30 GB</v>
      </c>
      <c r="O559" s="25">
        <v>1</v>
      </c>
      <c r="P559" s="25"/>
      <c r="Q559" s="25"/>
      <c r="R559" s="25"/>
      <c r="S559" s="25">
        <v>1</v>
      </c>
    </row>
    <row r="560" spans="2:19" x14ac:dyDescent="0.3">
      <c r="B560" s="25" t="s">
        <v>606</v>
      </c>
      <c r="C560" s="26">
        <v>36475</v>
      </c>
      <c r="D560" s="25" t="s">
        <v>21</v>
      </c>
      <c r="E560" s="25">
        <f>INDEX('Tariff fee'!$C$5:$C$9,MATCH('Step 1. Personal_data'!D560,'Tariff fee'!$B$5:$B$9,0))</f>
        <v>45</v>
      </c>
      <c r="F560" s="26">
        <v>42972</v>
      </c>
      <c r="G560" s="27">
        <f>IF(F560&gt;Introduction!$D$20, DATEDIF(F560, Introduction!$D$19, "D"), DATEDIF(Introduction!$D$20, Introduction!$D$19, "D"))</f>
        <v>120</v>
      </c>
      <c r="H560" s="25">
        <v>84476</v>
      </c>
      <c r="I560" s="28">
        <f t="shared" si="40"/>
        <v>351.98333333333335</v>
      </c>
      <c r="J560" s="28">
        <f t="shared" si="42"/>
        <v>82.129444444444445</v>
      </c>
      <c r="K560" s="28" t="str">
        <f t="shared" si="43"/>
        <v>61-90</v>
      </c>
      <c r="L560" s="25">
        <v>80000000</v>
      </c>
      <c r="M560" s="28">
        <f t="shared" si="41"/>
        <v>19.073486328125</v>
      </c>
      <c r="N560" s="28" t="str">
        <f t="shared" si="44"/>
        <v>10-20 GB</v>
      </c>
      <c r="O560" s="25"/>
      <c r="P560" s="25"/>
      <c r="Q560" s="25">
        <v>1</v>
      </c>
      <c r="R560" s="25"/>
      <c r="S560" s="25"/>
    </row>
    <row r="561" spans="2:19" x14ac:dyDescent="0.3">
      <c r="B561" s="25" t="s">
        <v>603</v>
      </c>
      <c r="C561" s="26">
        <v>36476</v>
      </c>
      <c r="D561" s="25" t="s">
        <v>11</v>
      </c>
      <c r="E561" s="25">
        <f>INDEX('Tariff fee'!$C$5:$C$9,MATCH('Step 1. Personal_data'!D561,'Tariff fee'!$B$5:$B$9,0))</f>
        <v>35</v>
      </c>
      <c r="F561" s="26">
        <v>43309</v>
      </c>
      <c r="G561" s="27">
        <f>IF(F561&gt;Introduction!$D$20, DATEDIF(F561, Introduction!$D$19, "D"), DATEDIF(Introduction!$D$20, Introduction!$D$19, "D"))</f>
        <v>120</v>
      </c>
      <c r="H561" s="25">
        <v>19332</v>
      </c>
      <c r="I561" s="28">
        <f t="shared" si="40"/>
        <v>80.55</v>
      </c>
      <c r="J561" s="28">
        <f t="shared" si="42"/>
        <v>18.795000000000002</v>
      </c>
      <c r="K561" s="28" t="str">
        <f t="shared" si="43"/>
        <v>&lt;35</v>
      </c>
      <c r="L561" s="25">
        <v>152000000</v>
      </c>
      <c r="M561" s="28">
        <f t="shared" si="41"/>
        <v>36.2396240234375</v>
      </c>
      <c r="N561" s="28" t="str">
        <f t="shared" si="44"/>
        <v>31-40 GB</v>
      </c>
      <c r="O561" s="25"/>
      <c r="P561" s="25"/>
      <c r="Q561" s="25"/>
      <c r="R561" s="25"/>
      <c r="S561" s="25"/>
    </row>
    <row r="562" spans="2:19" x14ac:dyDescent="0.3">
      <c r="B562" s="25" t="s">
        <v>601</v>
      </c>
      <c r="C562" s="26">
        <v>36480</v>
      </c>
      <c r="D562" s="25" t="s">
        <v>13</v>
      </c>
      <c r="E562" s="25">
        <f>INDEX('Tariff fee'!$C$5:$C$9,MATCH('Step 1. Personal_data'!D562,'Tariff fee'!$B$5:$B$9,0))</f>
        <v>55</v>
      </c>
      <c r="F562" s="26">
        <v>43583</v>
      </c>
      <c r="G562" s="27">
        <f>IF(F562&gt;Introduction!$D$20, DATEDIF(F562, Introduction!$D$19, "D"), DATEDIF(Introduction!$D$20, Introduction!$D$19, "D"))</f>
        <v>120</v>
      </c>
      <c r="H562" s="25">
        <v>61840</v>
      </c>
      <c r="I562" s="28">
        <f t="shared" si="40"/>
        <v>257.66666666666669</v>
      </c>
      <c r="J562" s="28">
        <f t="shared" si="42"/>
        <v>60.122222222222234</v>
      </c>
      <c r="K562" s="28" t="str">
        <f t="shared" si="43"/>
        <v>61-90</v>
      </c>
      <c r="L562" s="25">
        <v>68000000</v>
      </c>
      <c r="M562" s="28">
        <f t="shared" si="41"/>
        <v>16.21246337890625</v>
      </c>
      <c r="N562" s="28" t="str">
        <f t="shared" si="44"/>
        <v>10-20 GB</v>
      </c>
      <c r="O562" s="25"/>
      <c r="P562" s="25"/>
      <c r="Q562" s="25"/>
      <c r="R562" s="25">
        <v>1</v>
      </c>
      <c r="S562" s="25"/>
    </row>
    <row r="563" spans="2:19" x14ac:dyDescent="0.3">
      <c r="B563" s="25" t="s">
        <v>602</v>
      </c>
      <c r="C563" s="26">
        <v>36480</v>
      </c>
      <c r="D563" s="25" t="s">
        <v>11</v>
      </c>
      <c r="E563" s="25">
        <f>INDEX('Tariff fee'!$C$5:$C$9,MATCH('Step 1. Personal_data'!D563,'Tariff fee'!$B$5:$B$9,0))</f>
        <v>35</v>
      </c>
      <c r="F563" s="26">
        <v>43698</v>
      </c>
      <c r="G563" s="27">
        <f>IF(F563&gt;Introduction!$D$20, DATEDIF(F563, Introduction!$D$19, "D"), DATEDIF(Introduction!$D$20, Introduction!$D$19, "D"))</f>
        <v>120</v>
      </c>
      <c r="H563" s="25">
        <v>8796</v>
      </c>
      <c r="I563" s="28">
        <f t="shared" si="40"/>
        <v>36.65</v>
      </c>
      <c r="J563" s="28">
        <f t="shared" si="42"/>
        <v>8.5516666666666659</v>
      </c>
      <c r="K563" s="28" t="str">
        <f t="shared" si="43"/>
        <v>&lt;35</v>
      </c>
      <c r="L563" s="25">
        <v>152000000</v>
      </c>
      <c r="M563" s="28">
        <f t="shared" si="41"/>
        <v>36.2396240234375</v>
      </c>
      <c r="N563" s="28" t="str">
        <f t="shared" si="44"/>
        <v>31-40 GB</v>
      </c>
      <c r="O563" s="25"/>
      <c r="P563" s="25"/>
      <c r="Q563" s="25"/>
      <c r="R563" s="25"/>
      <c r="S563" s="25"/>
    </row>
    <row r="564" spans="2:19" x14ac:dyDescent="0.3">
      <c r="B564" s="25" t="s">
        <v>600</v>
      </c>
      <c r="C564" s="26">
        <v>36481</v>
      </c>
      <c r="D564" s="25" t="s">
        <v>11</v>
      </c>
      <c r="E564" s="25">
        <f>INDEX('Tariff fee'!$C$5:$C$9,MATCH('Step 1. Personal_data'!D564,'Tariff fee'!$B$5:$B$9,0))</f>
        <v>35</v>
      </c>
      <c r="F564" s="26">
        <v>43360</v>
      </c>
      <c r="G564" s="27">
        <f>IF(F564&gt;Introduction!$D$20, DATEDIF(F564, Introduction!$D$19, "D"), DATEDIF(Introduction!$D$20, Introduction!$D$19, "D"))</f>
        <v>120</v>
      </c>
      <c r="H564" s="25">
        <v>7796</v>
      </c>
      <c r="I564" s="28">
        <f t="shared" si="40"/>
        <v>32.483333333333334</v>
      </c>
      <c r="J564" s="28">
        <f t="shared" si="42"/>
        <v>7.5794444444444444</v>
      </c>
      <c r="K564" s="28" t="str">
        <f t="shared" si="43"/>
        <v>&lt;35</v>
      </c>
      <c r="L564" s="25">
        <v>72000000</v>
      </c>
      <c r="M564" s="28">
        <f t="shared" si="41"/>
        <v>17.1661376953125</v>
      </c>
      <c r="N564" s="28" t="str">
        <f t="shared" si="44"/>
        <v>10-20 GB</v>
      </c>
      <c r="O564" s="25"/>
      <c r="P564" s="25"/>
      <c r="Q564" s="25"/>
      <c r="R564" s="25">
        <v>1</v>
      </c>
      <c r="S564" s="25"/>
    </row>
    <row r="565" spans="2:19" x14ac:dyDescent="0.3">
      <c r="B565" s="25" t="s">
        <v>599</v>
      </c>
      <c r="C565" s="26">
        <v>36482</v>
      </c>
      <c r="D565" s="25" t="s">
        <v>11</v>
      </c>
      <c r="E565" s="25">
        <f>INDEX('Tariff fee'!$C$5:$C$9,MATCH('Step 1. Personal_data'!D565,'Tariff fee'!$B$5:$B$9,0))</f>
        <v>35</v>
      </c>
      <c r="F565" s="26">
        <v>43301</v>
      </c>
      <c r="G565" s="27">
        <f>IF(F565&gt;Introduction!$D$20, DATEDIF(F565, Introduction!$D$19, "D"), DATEDIF(Introduction!$D$20, Introduction!$D$19, "D"))</f>
        <v>120</v>
      </c>
      <c r="H565" s="25">
        <v>22852</v>
      </c>
      <c r="I565" s="28">
        <f t="shared" si="40"/>
        <v>95.216666666666669</v>
      </c>
      <c r="J565" s="28">
        <f t="shared" si="42"/>
        <v>22.217222222222222</v>
      </c>
      <c r="K565" s="28" t="str">
        <f t="shared" si="43"/>
        <v>&lt;35</v>
      </c>
      <c r="L565" s="25">
        <v>152000000</v>
      </c>
      <c r="M565" s="28">
        <f t="shared" si="41"/>
        <v>36.2396240234375</v>
      </c>
      <c r="N565" s="28" t="str">
        <f t="shared" si="44"/>
        <v>31-40 GB</v>
      </c>
      <c r="O565" s="25"/>
      <c r="P565" s="25"/>
      <c r="Q565" s="25"/>
      <c r="R565" s="25"/>
      <c r="S565" s="25"/>
    </row>
    <row r="566" spans="2:19" x14ac:dyDescent="0.3">
      <c r="B566" s="25" t="s">
        <v>598</v>
      </c>
      <c r="C566" s="26">
        <v>36489</v>
      </c>
      <c r="D566" s="25" t="s">
        <v>11</v>
      </c>
      <c r="E566" s="25">
        <f>INDEX('Tariff fee'!$C$5:$C$9,MATCH('Step 1. Personal_data'!D566,'Tariff fee'!$B$5:$B$9,0))</f>
        <v>35</v>
      </c>
      <c r="F566" s="26">
        <v>43860</v>
      </c>
      <c r="G566" s="27">
        <f>IF(F566&gt;Introduction!$D$20, DATEDIF(F566, Introduction!$D$19, "D"), DATEDIF(Introduction!$D$20, Introduction!$D$19, "D"))</f>
        <v>120</v>
      </c>
      <c r="H566" s="25">
        <v>35408</v>
      </c>
      <c r="I566" s="28">
        <f t="shared" si="40"/>
        <v>147.53333333333333</v>
      </c>
      <c r="J566" s="28">
        <f t="shared" si="42"/>
        <v>34.42444444444444</v>
      </c>
      <c r="K566" s="28" t="str">
        <f t="shared" si="43"/>
        <v>&lt;35</v>
      </c>
      <c r="L566" s="25">
        <v>148000000</v>
      </c>
      <c r="M566" s="28">
        <f t="shared" si="41"/>
        <v>35.28594970703125</v>
      </c>
      <c r="N566" s="28" t="str">
        <f t="shared" si="44"/>
        <v>31-40 GB</v>
      </c>
      <c r="O566" s="25"/>
      <c r="P566" s="25"/>
      <c r="Q566" s="25"/>
      <c r="R566" s="25"/>
      <c r="S566" s="25"/>
    </row>
    <row r="567" spans="2:19" x14ac:dyDescent="0.3">
      <c r="B567" s="25" t="s">
        <v>597</v>
      </c>
      <c r="C567" s="26">
        <v>36490</v>
      </c>
      <c r="D567" s="25" t="s">
        <v>21</v>
      </c>
      <c r="E567" s="25">
        <f>INDEX('Tariff fee'!$C$5:$C$9,MATCH('Step 1. Personal_data'!D567,'Tariff fee'!$B$5:$B$9,0))</f>
        <v>45</v>
      </c>
      <c r="F567" s="26">
        <v>44194</v>
      </c>
      <c r="G567" s="27">
        <f>IF(F567&gt;Introduction!$D$20, DATEDIF(F567, Introduction!$D$19, "D"), DATEDIF(Introduction!$D$20, Introduction!$D$19, "D"))</f>
        <v>120</v>
      </c>
      <c r="H567" s="25">
        <v>94968</v>
      </c>
      <c r="I567" s="28">
        <f t="shared" si="40"/>
        <v>395.7</v>
      </c>
      <c r="J567" s="28">
        <f t="shared" si="42"/>
        <v>92.33</v>
      </c>
      <c r="K567" s="28" t="str">
        <f t="shared" si="43"/>
        <v>91-120</v>
      </c>
      <c r="L567" s="25">
        <v>84000000</v>
      </c>
      <c r="M567" s="28">
        <f t="shared" si="41"/>
        <v>20.02716064453125</v>
      </c>
      <c r="N567" s="28" t="str">
        <f t="shared" si="44"/>
        <v>21-30 GB</v>
      </c>
      <c r="O567" s="25"/>
      <c r="P567" s="25"/>
      <c r="Q567" s="25"/>
      <c r="R567" s="25"/>
      <c r="S567" s="25"/>
    </row>
    <row r="568" spans="2:19" x14ac:dyDescent="0.3">
      <c r="B568" s="25" t="s">
        <v>596</v>
      </c>
      <c r="C568" s="26">
        <v>36492</v>
      </c>
      <c r="D568" s="25" t="s">
        <v>11</v>
      </c>
      <c r="E568" s="25">
        <f>INDEX('Tariff fee'!$C$5:$C$9,MATCH('Step 1. Personal_data'!D568,'Tariff fee'!$B$5:$B$9,0))</f>
        <v>35</v>
      </c>
      <c r="F568" s="26">
        <v>44343</v>
      </c>
      <c r="G568" s="27">
        <f>IF(F568&gt;Introduction!$D$20, DATEDIF(F568, Introduction!$D$19, "D"), DATEDIF(Introduction!$D$20, Introduction!$D$19, "D"))</f>
        <v>120</v>
      </c>
      <c r="H568" s="25">
        <v>30196</v>
      </c>
      <c r="I568" s="28">
        <f t="shared" si="40"/>
        <v>125.81666666666666</v>
      </c>
      <c r="J568" s="28">
        <f t="shared" si="42"/>
        <v>29.357222222222223</v>
      </c>
      <c r="K568" s="28" t="str">
        <f t="shared" si="43"/>
        <v>&lt;35</v>
      </c>
      <c r="L568" s="25">
        <v>144000000</v>
      </c>
      <c r="M568" s="28">
        <f t="shared" si="41"/>
        <v>34.332275390625</v>
      </c>
      <c r="N568" s="28" t="str">
        <f t="shared" si="44"/>
        <v>31-40 GB</v>
      </c>
      <c r="O568" s="25"/>
      <c r="P568" s="25"/>
      <c r="Q568" s="25"/>
      <c r="R568" s="25"/>
      <c r="S568" s="25"/>
    </row>
    <row r="569" spans="2:19" x14ac:dyDescent="0.3">
      <c r="B569" s="25" t="s">
        <v>595</v>
      </c>
      <c r="C569" s="26">
        <v>36495</v>
      </c>
      <c r="D569" s="25" t="s">
        <v>13</v>
      </c>
      <c r="E569" s="25">
        <f>INDEX('Tariff fee'!$C$5:$C$9,MATCH('Step 1. Personal_data'!D569,'Tariff fee'!$B$5:$B$9,0))</f>
        <v>55</v>
      </c>
      <c r="F569" s="26">
        <v>44480</v>
      </c>
      <c r="G569" s="27">
        <f>IF(F569&gt;Introduction!$D$20, DATEDIF(F569, Introduction!$D$19, "D"), DATEDIF(Introduction!$D$20, Introduction!$D$19, "D"))</f>
        <v>120</v>
      </c>
      <c r="H569" s="25">
        <v>90404</v>
      </c>
      <c r="I569" s="28">
        <f t="shared" si="40"/>
        <v>376.68333333333334</v>
      </c>
      <c r="J569" s="28">
        <f t="shared" si="42"/>
        <v>87.892777777777781</v>
      </c>
      <c r="K569" s="28" t="str">
        <f t="shared" si="43"/>
        <v>61-90</v>
      </c>
      <c r="L569" s="25">
        <v>44000000</v>
      </c>
      <c r="M569" s="28">
        <f t="shared" si="41"/>
        <v>10.49041748046875</v>
      </c>
      <c r="N569" s="28" t="str">
        <f t="shared" si="44"/>
        <v>10-20 GB</v>
      </c>
      <c r="O569" s="25">
        <v>1</v>
      </c>
      <c r="P569" s="25"/>
      <c r="Q569" s="25"/>
      <c r="R569" s="25">
        <v>1</v>
      </c>
      <c r="S569" s="25"/>
    </row>
    <row r="570" spans="2:19" x14ac:dyDescent="0.3">
      <c r="B570" s="25" t="s">
        <v>594</v>
      </c>
      <c r="C570" s="26">
        <v>36499</v>
      </c>
      <c r="D570" s="25" t="s">
        <v>11</v>
      </c>
      <c r="E570" s="25">
        <f>INDEX('Tariff fee'!$C$5:$C$9,MATCH('Step 1. Personal_data'!D570,'Tariff fee'!$B$5:$B$9,0))</f>
        <v>35</v>
      </c>
      <c r="F570" s="26">
        <v>43635</v>
      </c>
      <c r="G570" s="27">
        <f>IF(F570&gt;Introduction!$D$20, DATEDIF(F570, Introduction!$D$19, "D"), DATEDIF(Introduction!$D$20, Introduction!$D$19, "D"))</f>
        <v>120</v>
      </c>
      <c r="H570" s="25">
        <v>24904</v>
      </c>
      <c r="I570" s="28">
        <f t="shared" si="40"/>
        <v>103.76666666666667</v>
      </c>
      <c r="J570" s="28">
        <f t="shared" si="42"/>
        <v>24.21222222222222</v>
      </c>
      <c r="K570" s="28" t="str">
        <f t="shared" si="43"/>
        <v>&lt;35</v>
      </c>
      <c r="L570" s="25">
        <v>120000000</v>
      </c>
      <c r="M570" s="28">
        <f t="shared" si="41"/>
        <v>28.6102294921875</v>
      </c>
      <c r="N570" s="28" t="str">
        <f t="shared" si="44"/>
        <v>21-30 GB</v>
      </c>
      <c r="O570" s="25"/>
      <c r="P570" s="25">
        <v>1</v>
      </c>
      <c r="Q570" s="25"/>
      <c r="R570" s="25"/>
      <c r="S570" s="25"/>
    </row>
    <row r="571" spans="2:19" x14ac:dyDescent="0.3">
      <c r="B571" s="25" t="s">
        <v>593</v>
      </c>
      <c r="C571" s="26">
        <v>36501</v>
      </c>
      <c r="D571" s="25" t="s">
        <v>11</v>
      </c>
      <c r="E571" s="25">
        <f>INDEX('Tariff fee'!$C$5:$C$9,MATCH('Step 1. Personal_data'!D571,'Tariff fee'!$B$5:$B$9,0))</f>
        <v>35</v>
      </c>
      <c r="F571" s="26">
        <v>43930</v>
      </c>
      <c r="G571" s="27">
        <f>IF(F571&gt;Introduction!$D$20, DATEDIF(F571, Introduction!$D$19, "D"), DATEDIF(Introduction!$D$20, Introduction!$D$19, "D"))</f>
        <v>120</v>
      </c>
      <c r="H571" s="25">
        <v>6888</v>
      </c>
      <c r="I571" s="28">
        <f t="shared" si="40"/>
        <v>28.7</v>
      </c>
      <c r="J571" s="28">
        <f t="shared" si="42"/>
        <v>6.6966666666666663</v>
      </c>
      <c r="K571" s="28" t="str">
        <f t="shared" si="43"/>
        <v>&lt;35</v>
      </c>
      <c r="L571" s="25">
        <v>108000000</v>
      </c>
      <c r="M571" s="28">
        <f t="shared" si="41"/>
        <v>25.74920654296875</v>
      </c>
      <c r="N571" s="28" t="str">
        <f t="shared" si="44"/>
        <v>21-30 GB</v>
      </c>
      <c r="O571" s="25"/>
      <c r="P571" s="25">
        <v>1</v>
      </c>
      <c r="Q571" s="25"/>
      <c r="R571" s="25"/>
      <c r="S571" s="25"/>
    </row>
    <row r="572" spans="2:19" x14ac:dyDescent="0.3">
      <c r="B572" s="25" t="s">
        <v>592</v>
      </c>
      <c r="C572" s="26">
        <v>36504</v>
      </c>
      <c r="D572" s="25" t="s">
        <v>18</v>
      </c>
      <c r="E572" s="25">
        <f>INDEX('Tariff fee'!$C$5:$C$9,MATCH('Step 1. Personal_data'!D572,'Tariff fee'!$B$5:$B$9,0))</f>
        <v>25</v>
      </c>
      <c r="F572" s="26">
        <v>43401</v>
      </c>
      <c r="G572" s="27">
        <f>IF(F572&gt;Introduction!$D$20, DATEDIF(F572, Introduction!$D$19, "D"), DATEDIF(Introduction!$D$20, Introduction!$D$19, "D"))</f>
        <v>120</v>
      </c>
      <c r="H572" s="25">
        <v>41416</v>
      </c>
      <c r="I572" s="28">
        <f t="shared" si="40"/>
        <v>172.56666666666666</v>
      </c>
      <c r="J572" s="28">
        <f t="shared" si="42"/>
        <v>40.265555555555551</v>
      </c>
      <c r="K572" s="28" t="str">
        <f t="shared" si="43"/>
        <v>35-60</v>
      </c>
      <c r="L572" s="25">
        <v>8000000</v>
      </c>
      <c r="M572" s="28">
        <f t="shared" si="41"/>
        <v>1.9073486328125002</v>
      </c>
      <c r="N572" s="28" t="str">
        <f t="shared" si="44"/>
        <v>&lt;10 GB</v>
      </c>
      <c r="O572" s="25"/>
      <c r="P572" s="25"/>
      <c r="Q572" s="25"/>
      <c r="R572" s="25"/>
      <c r="S572" s="25"/>
    </row>
    <row r="573" spans="2:19" x14ac:dyDescent="0.3">
      <c r="B573" s="25" t="s">
        <v>591</v>
      </c>
      <c r="C573" s="26">
        <v>36506</v>
      </c>
      <c r="D573" s="25" t="s">
        <v>12</v>
      </c>
      <c r="E573" s="25">
        <f>INDEX('Tariff fee'!$C$5:$C$9,MATCH('Step 1. Personal_data'!D573,'Tariff fee'!$B$5:$B$9,0))</f>
        <v>70</v>
      </c>
      <c r="F573" s="26">
        <v>43616</v>
      </c>
      <c r="G573" s="27">
        <f>IF(F573&gt;Introduction!$D$20, DATEDIF(F573, Introduction!$D$19, "D"), DATEDIF(Introduction!$D$20, Introduction!$D$19, "D"))</f>
        <v>120</v>
      </c>
      <c r="H573" s="25">
        <v>166708</v>
      </c>
      <c r="I573" s="28">
        <f t="shared" si="40"/>
        <v>694.61666666666667</v>
      </c>
      <c r="J573" s="28">
        <f t="shared" si="42"/>
        <v>162.07722222222222</v>
      </c>
      <c r="K573" s="28" t="str">
        <f t="shared" si="43"/>
        <v>120+</v>
      </c>
      <c r="L573" s="25">
        <v>188000000</v>
      </c>
      <c r="M573" s="28">
        <f t="shared" si="41"/>
        <v>44.82269287109375</v>
      </c>
      <c r="N573" s="28" t="str">
        <f t="shared" si="44"/>
        <v>40+ GB</v>
      </c>
      <c r="O573" s="25"/>
      <c r="P573" s="25"/>
      <c r="Q573" s="25"/>
      <c r="R573" s="25"/>
      <c r="S573" s="25"/>
    </row>
    <row r="574" spans="2:19" x14ac:dyDescent="0.3">
      <c r="B574" s="25" t="s">
        <v>590</v>
      </c>
      <c r="C574" s="26">
        <v>36507</v>
      </c>
      <c r="D574" s="25" t="s">
        <v>18</v>
      </c>
      <c r="E574" s="25">
        <f>INDEX('Tariff fee'!$C$5:$C$9,MATCH('Step 1. Personal_data'!D574,'Tariff fee'!$B$5:$B$9,0))</f>
        <v>25</v>
      </c>
      <c r="F574" s="26">
        <v>43193</v>
      </c>
      <c r="G574" s="27">
        <f>IF(F574&gt;Introduction!$D$20, DATEDIF(F574, Introduction!$D$19, "D"), DATEDIF(Introduction!$D$20, Introduction!$D$19, "D"))</f>
        <v>120</v>
      </c>
      <c r="H574" s="25">
        <v>37696</v>
      </c>
      <c r="I574" s="28">
        <f t="shared" si="40"/>
        <v>157.06666666666666</v>
      </c>
      <c r="J574" s="28">
        <f t="shared" si="42"/>
        <v>36.648888888888884</v>
      </c>
      <c r="K574" s="28" t="str">
        <f t="shared" si="43"/>
        <v>35-60</v>
      </c>
      <c r="L574" s="25">
        <v>12000000</v>
      </c>
      <c r="M574" s="28">
        <f t="shared" si="41"/>
        <v>2.86102294921875</v>
      </c>
      <c r="N574" s="28" t="str">
        <f t="shared" si="44"/>
        <v>&lt;10 GB</v>
      </c>
      <c r="O574" s="25"/>
      <c r="P574" s="25"/>
      <c r="Q574" s="25"/>
      <c r="R574" s="25"/>
      <c r="S574" s="25"/>
    </row>
    <row r="575" spans="2:19" x14ac:dyDescent="0.3">
      <c r="B575" s="25" t="s">
        <v>587</v>
      </c>
      <c r="C575" s="26">
        <v>36510</v>
      </c>
      <c r="D575" s="25" t="s">
        <v>11</v>
      </c>
      <c r="E575" s="25">
        <f>INDEX('Tariff fee'!$C$5:$C$9,MATCH('Step 1. Personal_data'!D575,'Tariff fee'!$B$5:$B$9,0))</f>
        <v>35</v>
      </c>
      <c r="F575" s="26">
        <v>43135</v>
      </c>
      <c r="G575" s="27">
        <f>IF(F575&gt;Introduction!$D$20, DATEDIF(F575, Introduction!$D$19, "D"), DATEDIF(Introduction!$D$20, Introduction!$D$19, "D"))</f>
        <v>120</v>
      </c>
      <c r="H575" s="25">
        <v>29484</v>
      </c>
      <c r="I575" s="28">
        <f t="shared" si="40"/>
        <v>122.85</v>
      </c>
      <c r="J575" s="28">
        <f t="shared" si="42"/>
        <v>28.664999999999999</v>
      </c>
      <c r="K575" s="28" t="str">
        <f t="shared" si="43"/>
        <v>&lt;35</v>
      </c>
      <c r="L575" s="25">
        <v>4000000</v>
      </c>
      <c r="M575" s="28">
        <f t="shared" si="41"/>
        <v>0.95367431640625011</v>
      </c>
      <c r="N575" s="28" t="str">
        <f t="shared" si="44"/>
        <v>&lt;10 GB</v>
      </c>
      <c r="O575" s="25">
        <v>1</v>
      </c>
      <c r="P575" s="25"/>
      <c r="Q575" s="25"/>
      <c r="R575" s="25"/>
      <c r="S575" s="25">
        <v>1</v>
      </c>
    </row>
    <row r="576" spans="2:19" x14ac:dyDescent="0.3">
      <c r="B576" s="25" t="s">
        <v>588</v>
      </c>
      <c r="C576" s="26">
        <v>36510</v>
      </c>
      <c r="D576" s="25" t="s">
        <v>13</v>
      </c>
      <c r="E576" s="25">
        <f>INDEX('Tariff fee'!$C$5:$C$9,MATCH('Step 1. Personal_data'!D576,'Tariff fee'!$B$5:$B$9,0))</f>
        <v>55</v>
      </c>
      <c r="F576" s="26">
        <v>43987</v>
      </c>
      <c r="G576" s="27">
        <f>IF(F576&gt;Introduction!$D$20, DATEDIF(F576, Introduction!$D$19, "D"), DATEDIF(Introduction!$D$20, Introduction!$D$19, "D"))</f>
        <v>120</v>
      </c>
      <c r="H576" s="25">
        <v>102236</v>
      </c>
      <c r="I576" s="28">
        <f t="shared" si="40"/>
        <v>425.98333333333335</v>
      </c>
      <c r="J576" s="28">
        <f t="shared" si="42"/>
        <v>99.396111111111111</v>
      </c>
      <c r="K576" s="28" t="str">
        <f t="shared" si="43"/>
        <v>91-120</v>
      </c>
      <c r="L576" s="25">
        <v>120000000</v>
      </c>
      <c r="M576" s="28">
        <f t="shared" si="41"/>
        <v>28.6102294921875</v>
      </c>
      <c r="N576" s="28" t="str">
        <f t="shared" si="44"/>
        <v>21-30 GB</v>
      </c>
      <c r="O576" s="25"/>
      <c r="P576" s="25"/>
      <c r="Q576" s="25">
        <v>1</v>
      </c>
      <c r="R576" s="25"/>
      <c r="S576" s="25"/>
    </row>
    <row r="577" spans="2:19" x14ac:dyDescent="0.3">
      <c r="B577" s="25" t="s">
        <v>589</v>
      </c>
      <c r="C577" s="26">
        <v>36510</v>
      </c>
      <c r="D577" s="25" t="s">
        <v>21</v>
      </c>
      <c r="E577" s="25">
        <f>INDEX('Tariff fee'!$C$5:$C$9,MATCH('Step 1. Personal_data'!D577,'Tariff fee'!$B$5:$B$9,0))</f>
        <v>45</v>
      </c>
      <c r="F577" s="26">
        <v>44445</v>
      </c>
      <c r="G577" s="27">
        <f>IF(F577&gt;Introduction!$D$20, DATEDIF(F577, Introduction!$D$19, "D"), DATEDIF(Introduction!$D$20, Introduction!$D$19, "D"))</f>
        <v>120</v>
      </c>
      <c r="H577" s="25">
        <v>53688</v>
      </c>
      <c r="I577" s="28">
        <f t="shared" si="40"/>
        <v>223.7</v>
      </c>
      <c r="J577" s="28">
        <f t="shared" si="42"/>
        <v>52.196666666666665</v>
      </c>
      <c r="K577" s="28" t="str">
        <f t="shared" si="43"/>
        <v>35-60</v>
      </c>
      <c r="L577" s="25">
        <v>112000000</v>
      </c>
      <c r="M577" s="28">
        <f t="shared" si="41"/>
        <v>26.702880859375</v>
      </c>
      <c r="N577" s="28" t="str">
        <f t="shared" si="44"/>
        <v>21-30 GB</v>
      </c>
      <c r="O577" s="25"/>
      <c r="P577" s="25"/>
      <c r="Q577" s="25"/>
      <c r="R577" s="25"/>
      <c r="S577" s="25"/>
    </row>
    <row r="578" spans="2:19" x14ac:dyDescent="0.3">
      <c r="B578" s="25" t="s">
        <v>586</v>
      </c>
      <c r="C578" s="26">
        <v>36542</v>
      </c>
      <c r="D578" s="25" t="s">
        <v>18</v>
      </c>
      <c r="E578" s="25">
        <f>INDEX('Tariff fee'!$C$5:$C$9,MATCH('Step 1. Personal_data'!D578,'Tariff fee'!$B$5:$B$9,0))</f>
        <v>25</v>
      </c>
      <c r="F578" s="26">
        <v>43255</v>
      </c>
      <c r="G578" s="27">
        <f>IF(F578&gt;Introduction!$D$20, DATEDIF(F578, Introduction!$D$19, "D"), DATEDIF(Introduction!$D$20, Introduction!$D$19, "D"))</f>
        <v>120</v>
      </c>
      <c r="H578" s="25">
        <v>5408</v>
      </c>
      <c r="I578" s="28">
        <f t="shared" si="40"/>
        <v>22.533333333333335</v>
      </c>
      <c r="J578" s="28">
        <f t="shared" si="42"/>
        <v>5.2577777777777781</v>
      </c>
      <c r="K578" s="28" t="str">
        <f t="shared" si="43"/>
        <v>&lt;35</v>
      </c>
      <c r="L578" s="25">
        <v>20000000</v>
      </c>
      <c r="M578" s="28">
        <f t="shared" si="41"/>
        <v>4.76837158203125</v>
      </c>
      <c r="N578" s="28" t="str">
        <f t="shared" si="44"/>
        <v>&lt;10 GB</v>
      </c>
      <c r="O578" s="25"/>
      <c r="P578" s="25"/>
      <c r="Q578" s="25"/>
      <c r="R578" s="25"/>
      <c r="S578" s="25"/>
    </row>
    <row r="579" spans="2:19" x14ac:dyDescent="0.3">
      <c r="B579" s="25" t="s">
        <v>585</v>
      </c>
      <c r="C579" s="26">
        <v>36543</v>
      </c>
      <c r="D579" s="25" t="s">
        <v>11</v>
      </c>
      <c r="E579" s="25">
        <f>INDEX('Tariff fee'!$C$5:$C$9,MATCH('Step 1. Personal_data'!D579,'Tariff fee'!$B$5:$B$9,0))</f>
        <v>35</v>
      </c>
      <c r="F579" s="26">
        <v>44387</v>
      </c>
      <c r="G579" s="27">
        <f>IF(F579&gt;Introduction!$D$20, DATEDIF(F579, Introduction!$D$19, "D"), DATEDIF(Introduction!$D$20, Introduction!$D$19, "D"))</f>
        <v>120</v>
      </c>
      <c r="H579" s="25">
        <v>28100</v>
      </c>
      <c r="I579" s="28">
        <f t="shared" si="40"/>
        <v>117.08333333333333</v>
      </c>
      <c r="J579" s="28">
        <f t="shared" si="42"/>
        <v>27.319444444444443</v>
      </c>
      <c r="K579" s="28" t="str">
        <f t="shared" si="43"/>
        <v>&lt;35</v>
      </c>
      <c r="L579" s="25">
        <v>144000000</v>
      </c>
      <c r="M579" s="28">
        <f t="shared" si="41"/>
        <v>34.332275390625</v>
      </c>
      <c r="N579" s="28" t="str">
        <f t="shared" si="44"/>
        <v>31-40 GB</v>
      </c>
      <c r="O579" s="25"/>
      <c r="P579" s="25"/>
      <c r="Q579" s="25"/>
      <c r="R579" s="25"/>
      <c r="S579" s="25"/>
    </row>
    <row r="580" spans="2:19" x14ac:dyDescent="0.3">
      <c r="B580" s="25" t="s">
        <v>584</v>
      </c>
      <c r="C580" s="26">
        <v>36544</v>
      </c>
      <c r="D580" s="25" t="s">
        <v>13</v>
      </c>
      <c r="E580" s="25">
        <f>INDEX('Tariff fee'!$C$5:$C$9,MATCH('Step 1. Personal_data'!D580,'Tariff fee'!$B$5:$B$9,0))</f>
        <v>55</v>
      </c>
      <c r="F580" s="26">
        <v>43728</v>
      </c>
      <c r="G580" s="27">
        <f>IF(F580&gt;Introduction!$D$20, DATEDIF(F580, Introduction!$D$19, "D"), DATEDIF(Introduction!$D$20, Introduction!$D$19, "D"))</f>
        <v>120</v>
      </c>
      <c r="H580" s="25">
        <v>110376</v>
      </c>
      <c r="I580" s="28">
        <f t="shared" si="40"/>
        <v>459.9</v>
      </c>
      <c r="J580" s="28">
        <f t="shared" si="42"/>
        <v>107.31</v>
      </c>
      <c r="K580" s="28" t="str">
        <f t="shared" si="43"/>
        <v>91-120</v>
      </c>
      <c r="L580" s="25">
        <v>120000000</v>
      </c>
      <c r="M580" s="28">
        <f t="shared" si="41"/>
        <v>28.6102294921875</v>
      </c>
      <c r="N580" s="28" t="str">
        <f t="shared" si="44"/>
        <v>21-30 GB</v>
      </c>
      <c r="O580" s="25"/>
      <c r="P580" s="25"/>
      <c r="Q580" s="25"/>
      <c r="R580" s="25"/>
      <c r="S580" s="25"/>
    </row>
    <row r="581" spans="2:19" x14ac:dyDescent="0.3">
      <c r="B581" s="25" t="s">
        <v>582</v>
      </c>
      <c r="C581" s="26">
        <v>36548</v>
      </c>
      <c r="D581" s="25" t="s">
        <v>13</v>
      </c>
      <c r="E581" s="25">
        <f>INDEX('Tariff fee'!$C$5:$C$9,MATCH('Step 1. Personal_data'!D581,'Tariff fee'!$B$5:$B$9,0))</f>
        <v>55</v>
      </c>
      <c r="F581" s="26">
        <v>43684</v>
      </c>
      <c r="G581" s="27">
        <f>IF(F581&gt;Introduction!$D$20, DATEDIF(F581, Introduction!$D$19, "D"), DATEDIF(Introduction!$D$20, Introduction!$D$19, "D"))</f>
        <v>120</v>
      </c>
      <c r="H581" s="25">
        <v>67824</v>
      </c>
      <c r="I581" s="28">
        <f t="shared" si="40"/>
        <v>282.60000000000002</v>
      </c>
      <c r="J581" s="28">
        <f t="shared" si="42"/>
        <v>65.94</v>
      </c>
      <c r="K581" s="28" t="str">
        <f t="shared" si="43"/>
        <v>61-90</v>
      </c>
      <c r="L581" s="25">
        <v>52000000</v>
      </c>
      <c r="M581" s="28">
        <f t="shared" si="41"/>
        <v>12.39776611328125</v>
      </c>
      <c r="N581" s="28" t="str">
        <f t="shared" si="44"/>
        <v>10-20 GB</v>
      </c>
      <c r="O581" s="25"/>
      <c r="P581" s="25"/>
      <c r="Q581" s="25"/>
      <c r="R581" s="25"/>
      <c r="S581" s="25"/>
    </row>
    <row r="582" spans="2:19" x14ac:dyDescent="0.3">
      <c r="B582" s="25" t="s">
        <v>583</v>
      </c>
      <c r="C582" s="26">
        <v>36548</v>
      </c>
      <c r="D582" s="25" t="s">
        <v>21</v>
      </c>
      <c r="E582" s="25">
        <f>INDEX('Tariff fee'!$C$5:$C$9,MATCH('Step 1. Personal_data'!D582,'Tariff fee'!$B$5:$B$9,0))</f>
        <v>45</v>
      </c>
      <c r="F582" s="26">
        <v>43391</v>
      </c>
      <c r="G582" s="27">
        <f>IF(F582&gt;Introduction!$D$20, DATEDIF(F582, Introduction!$D$19, "D"), DATEDIF(Introduction!$D$20, Introduction!$D$19, "D"))</f>
        <v>120</v>
      </c>
      <c r="H582" s="25">
        <v>15328</v>
      </c>
      <c r="I582" s="28">
        <f t="shared" si="40"/>
        <v>63.866666666666674</v>
      </c>
      <c r="J582" s="28">
        <f t="shared" si="42"/>
        <v>14.902222222222223</v>
      </c>
      <c r="K582" s="28" t="str">
        <f t="shared" si="43"/>
        <v>&lt;35</v>
      </c>
      <c r="L582" s="25">
        <v>112000000</v>
      </c>
      <c r="M582" s="28">
        <f t="shared" si="41"/>
        <v>26.702880859375</v>
      </c>
      <c r="N582" s="28" t="str">
        <f t="shared" si="44"/>
        <v>21-30 GB</v>
      </c>
      <c r="O582" s="25"/>
      <c r="P582" s="25"/>
      <c r="Q582" s="25"/>
      <c r="R582" s="25"/>
      <c r="S582" s="25"/>
    </row>
    <row r="583" spans="2:19" x14ac:dyDescent="0.3">
      <c r="B583" s="25" t="s">
        <v>580</v>
      </c>
      <c r="C583" s="26">
        <v>36549</v>
      </c>
      <c r="D583" s="25" t="s">
        <v>13</v>
      </c>
      <c r="E583" s="25">
        <f>INDEX('Tariff fee'!$C$5:$C$9,MATCH('Step 1. Personal_data'!D583,'Tariff fee'!$B$5:$B$9,0))</f>
        <v>55</v>
      </c>
      <c r="F583" s="26">
        <v>43819</v>
      </c>
      <c r="G583" s="27">
        <f>IF(F583&gt;Introduction!$D$20, DATEDIF(F583, Introduction!$D$19, "D"), DATEDIF(Introduction!$D$20, Introduction!$D$19, "D"))</f>
        <v>120</v>
      </c>
      <c r="H583" s="25">
        <v>99504</v>
      </c>
      <c r="I583" s="28">
        <f t="shared" si="40"/>
        <v>414.6</v>
      </c>
      <c r="J583" s="28">
        <f t="shared" si="42"/>
        <v>96.740000000000009</v>
      </c>
      <c r="K583" s="28" t="str">
        <f t="shared" si="43"/>
        <v>91-120</v>
      </c>
      <c r="L583" s="25">
        <v>104000000</v>
      </c>
      <c r="M583" s="28">
        <f t="shared" si="41"/>
        <v>24.7955322265625</v>
      </c>
      <c r="N583" s="28" t="str">
        <f t="shared" si="44"/>
        <v>21-30 GB</v>
      </c>
      <c r="O583" s="25"/>
      <c r="P583" s="25"/>
      <c r="Q583" s="25"/>
      <c r="R583" s="25"/>
      <c r="S583" s="25"/>
    </row>
    <row r="584" spans="2:19" x14ac:dyDescent="0.3">
      <c r="B584" s="25" t="s">
        <v>581</v>
      </c>
      <c r="C584" s="26">
        <v>36549</v>
      </c>
      <c r="D584" s="25" t="s">
        <v>11</v>
      </c>
      <c r="E584" s="25">
        <f>INDEX('Tariff fee'!$C$5:$C$9,MATCH('Step 1. Personal_data'!D584,'Tariff fee'!$B$5:$B$9,0))</f>
        <v>35</v>
      </c>
      <c r="F584" s="26">
        <v>44306</v>
      </c>
      <c r="G584" s="27">
        <f>IF(F584&gt;Introduction!$D$20, DATEDIF(F584, Introduction!$D$19, "D"), DATEDIF(Introduction!$D$20, Introduction!$D$19, "D"))</f>
        <v>120</v>
      </c>
      <c r="H584" s="25">
        <v>26592</v>
      </c>
      <c r="I584" s="28">
        <f t="shared" si="40"/>
        <v>110.8</v>
      </c>
      <c r="J584" s="28">
        <f t="shared" si="42"/>
        <v>25.853333333333332</v>
      </c>
      <c r="K584" s="28" t="str">
        <f t="shared" si="43"/>
        <v>&lt;35</v>
      </c>
      <c r="L584" s="25">
        <v>148000000</v>
      </c>
      <c r="M584" s="28">
        <f t="shared" si="41"/>
        <v>35.28594970703125</v>
      </c>
      <c r="N584" s="28" t="str">
        <f t="shared" si="44"/>
        <v>31-40 GB</v>
      </c>
      <c r="O584" s="25">
        <v>1</v>
      </c>
      <c r="P584" s="25">
        <v>1</v>
      </c>
      <c r="Q584" s="25"/>
      <c r="R584" s="25">
        <v>1</v>
      </c>
      <c r="S584" s="25"/>
    </row>
    <row r="585" spans="2:19" x14ac:dyDescent="0.3">
      <c r="B585" s="25" t="s">
        <v>579</v>
      </c>
      <c r="C585" s="26">
        <v>36552</v>
      </c>
      <c r="D585" s="25" t="s">
        <v>12</v>
      </c>
      <c r="E585" s="25">
        <f>INDEX('Tariff fee'!$C$5:$C$9,MATCH('Step 1. Personal_data'!D585,'Tariff fee'!$B$5:$B$9,0))</f>
        <v>70</v>
      </c>
      <c r="F585" s="26">
        <v>44437</v>
      </c>
      <c r="G585" s="27">
        <f>IF(F585&gt;Introduction!$D$20, DATEDIF(F585, Introduction!$D$19, "D"), DATEDIF(Introduction!$D$20, Introduction!$D$19, "D"))</f>
        <v>120</v>
      </c>
      <c r="H585" s="25">
        <v>158956</v>
      </c>
      <c r="I585" s="28">
        <f t="shared" si="40"/>
        <v>662.31666666666672</v>
      </c>
      <c r="J585" s="28">
        <f t="shared" si="42"/>
        <v>154.54055555555558</v>
      </c>
      <c r="K585" s="28" t="str">
        <f t="shared" si="43"/>
        <v>120+</v>
      </c>
      <c r="L585" s="25">
        <v>136000000</v>
      </c>
      <c r="M585" s="28">
        <f t="shared" si="41"/>
        <v>32.4249267578125</v>
      </c>
      <c r="N585" s="28" t="str">
        <f t="shared" si="44"/>
        <v>31-40 GB</v>
      </c>
      <c r="O585" s="25">
        <v>1</v>
      </c>
      <c r="P585" s="25">
        <v>1</v>
      </c>
      <c r="Q585" s="25"/>
      <c r="R585" s="25">
        <v>1</v>
      </c>
      <c r="S585" s="25">
        <v>1</v>
      </c>
    </row>
    <row r="586" spans="2:19" x14ac:dyDescent="0.3">
      <c r="B586" s="25" t="s">
        <v>578</v>
      </c>
      <c r="C586" s="26">
        <v>36554</v>
      </c>
      <c r="D586" s="25" t="s">
        <v>18</v>
      </c>
      <c r="E586" s="25">
        <f>INDEX('Tariff fee'!$C$5:$C$9,MATCH('Step 1. Personal_data'!D586,'Tariff fee'!$B$5:$B$9,0))</f>
        <v>25</v>
      </c>
      <c r="F586" s="26">
        <v>43174</v>
      </c>
      <c r="G586" s="27">
        <f>IF(F586&gt;Introduction!$D$20, DATEDIF(F586, Introduction!$D$19, "D"), DATEDIF(Introduction!$D$20, Introduction!$D$19, "D"))</f>
        <v>120</v>
      </c>
      <c r="H586" s="25">
        <v>21812</v>
      </c>
      <c r="I586" s="28">
        <f t="shared" ref="I586:I649" si="45">H586/60/G586*30</f>
        <v>90.88333333333334</v>
      </c>
      <c r="J586" s="28">
        <f t="shared" si="42"/>
        <v>21.206111111111113</v>
      </c>
      <c r="K586" s="28" t="str">
        <f t="shared" si="43"/>
        <v>&lt;35</v>
      </c>
      <c r="L586" s="25">
        <v>12000000</v>
      </c>
      <c r="M586" s="28">
        <f t="shared" ref="M586:M649" si="46">L586/1024^2/G586*30</f>
        <v>2.86102294921875</v>
      </c>
      <c r="N586" s="28" t="str">
        <f t="shared" si="44"/>
        <v>&lt;10 GB</v>
      </c>
      <c r="O586" s="25"/>
      <c r="P586" s="25"/>
      <c r="Q586" s="25"/>
      <c r="R586" s="25"/>
      <c r="S586" s="25"/>
    </row>
    <row r="587" spans="2:19" x14ac:dyDescent="0.3">
      <c r="B587" s="25" t="s">
        <v>577</v>
      </c>
      <c r="C587" s="26">
        <v>36563</v>
      </c>
      <c r="D587" s="25" t="s">
        <v>13</v>
      </c>
      <c r="E587" s="25">
        <f>INDEX('Tariff fee'!$C$5:$C$9,MATCH('Step 1. Personal_data'!D587,'Tariff fee'!$B$5:$B$9,0))</f>
        <v>55</v>
      </c>
      <c r="F587" s="26">
        <v>43230</v>
      </c>
      <c r="G587" s="27">
        <f>IF(F587&gt;Introduction!$D$20, DATEDIF(F587, Introduction!$D$19, "D"), DATEDIF(Introduction!$D$20, Introduction!$D$19, "D"))</f>
        <v>120</v>
      </c>
      <c r="H587" s="25">
        <v>66088</v>
      </c>
      <c r="I587" s="28">
        <f t="shared" si="45"/>
        <v>275.36666666666667</v>
      </c>
      <c r="J587" s="28">
        <f t="shared" ref="J587:J650" si="47">I587/30*7</f>
        <v>64.252222222222215</v>
      </c>
      <c r="K587" s="28" t="str">
        <f t="shared" ref="K587:K650" si="48">IF(J587&lt;35, "&lt;35", IF(J587&lt;60, "35-60", IF(J587&lt;90, "61-90", IF(J587&lt;120, "91-120", "120+"))))</f>
        <v>61-90</v>
      </c>
      <c r="L587" s="25">
        <v>12000000</v>
      </c>
      <c r="M587" s="28">
        <f t="shared" si="46"/>
        <v>2.86102294921875</v>
      </c>
      <c r="N587" s="28" t="str">
        <f t="shared" ref="N587:N650" si="49">IF(M587&lt;10, "&lt;10 GB", IF(M587&lt;20, "10-20 GB", IF(M587&lt;30, "21-30 GB", IF(M587&lt;40, "31-40 GB", "40+ GB"))))</f>
        <v>&lt;10 GB</v>
      </c>
      <c r="O587" s="25"/>
      <c r="P587" s="25"/>
      <c r="Q587" s="25"/>
      <c r="R587" s="25"/>
      <c r="S587" s="25"/>
    </row>
    <row r="588" spans="2:19" x14ac:dyDescent="0.3">
      <c r="B588" s="25" t="s">
        <v>576</v>
      </c>
      <c r="C588" s="26">
        <v>36568</v>
      </c>
      <c r="D588" s="25" t="s">
        <v>21</v>
      </c>
      <c r="E588" s="25">
        <f>INDEX('Tariff fee'!$C$5:$C$9,MATCH('Step 1. Personal_data'!D588,'Tariff fee'!$B$5:$B$9,0))</f>
        <v>45</v>
      </c>
      <c r="F588" s="26">
        <v>43010</v>
      </c>
      <c r="G588" s="27">
        <f>IF(F588&gt;Introduction!$D$20, DATEDIF(F588, Introduction!$D$19, "D"), DATEDIF(Introduction!$D$20, Introduction!$D$19, "D"))</f>
        <v>120</v>
      </c>
      <c r="H588" s="25">
        <v>35748</v>
      </c>
      <c r="I588" s="28">
        <f t="shared" si="45"/>
        <v>148.94999999999999</v>
      </c>
      <c r="J588" s="28">
        <f t="shared" si="47"/>
        <v>34.754999999999995</v>
      </c>
      <c r="K588" s="28" t="str">
        <f t="shared" si="48"/>
        <v>&lt;35</v>
      </c>
      <c r="L588" s="25">
        <v>28000000</v>
      </c>
      <c r="M588" s="28">
        <f t="shared" si="46"/>
        <v>6.67572021484375</v>
      </c>
      <c r="N588" s="28" t="str">
        <f t="shared" si="49"/>
        <v>&lt;10 GB</v>
      </c>
      <c r="O588" s="25"/>
      <c r="P588" s="25"/>
      <c r="Q588" s="25"/>
      <c r="R588" s="25"/>
      <c r="S588" s="25"/>
    </row>
    <row r="589" spans="2:19" x14ac:dyDescent="0.3">
      <c r="B589" s="25" t="s">
        <v>575</v>
      </c>
      <c r="C589" s="26">
        <v>36570</v>
      </c>
      <c r="D589" s="25" t="s">
        <v>11</v>
      </c>
      <c r="E589" s="25">
        <f>INDEX('Tariff fee'!$C$5:$C$9,MATCH('Step 1. Personal_data'!D589,'Tariff fee'!$B$5:$B$9,0))</f>
        <v>35</v>
      </c>
      <c r="F589" s="26">
        <v>42852</v>
      </c>
      <c r="G589" s="27">
        <f>IF(F589&gt;Introduction!$D$20, DATEDIF(F589, Introduction!$D$19, "D"), DATEDIF(Introduction!$D$20, Introduction!$D$19, "D"))</f>
        <v>120</v>
      </c>
      <c r="H589" s="25">
        <v>35472</v>
      </c>
      <c r="I589" s="28">
        <f t="shared" si="45"/>
        <v>147.80000000000001</v>
      </c>
      <c r="J589" s="28">
        <f t="shared" si="47"/>
        <v>34.486666666666665</v>
      </c>
      <c r="K589" s="28" t="str">
        <f t="shared" si="48"/>
        <v>&lt;35</v>
      </c>
      <c r="L589" s="25">
        <v>136000000</v>
      </c>
      <c r="M589" s="28">
        <f t="shared" si="46"/>
        <v>32.4249267578125</v>
      </c>
      <c r="N589" s="28" t="str">
        <f t="shared" si="49"/>
        <v>31-40 GB</v>
      </c>
      <c r="O589" s="25">
        <v>1</v>
      </c>
      <c r="P589" s="25">
        <v>1</v>
      </c>
      <c r="Q589" s="25"/>
      <c r="R589" s="25"/>
      <c r="S589" s="25"/>
    </row>
    <row r="590" spans="2:19" x14ac:dyDescent="0.3">
      <c r="B590" s="25" t="s">
        <v>574</v>
      </c>
      <c r="C590" s="26">
        <v>36571</v>
      </c>
      <c r="D590" s="25" t="s">
        <v>21</v>
      </c>
      <c r="E590" s="25">
        <f>INDEX('Tariff fee'!$C$5:$C$9,MATCH('Step 1. Personal_data'!D590,'Tariff fee'!$B$5:$B$9,0))</f>
        <v>45</v>
      </c>
      <c r="F590" s="26">
        <v>43252</v>
      </c>
      <c r="G590" s="27">
        <f>IF(F590&gt;Introduction!$D$20, DATEDIF(F590, Introduction!$D$19, "D"), DATEDIF(Introduction!$D$20, Introduction!$D$19, "D"))</f>
        <v>120</v>
      </c>
      <c r="H590" s="25">
        <v>64004</v>
      </c>
      <c r="I590" s="28">
        <f t="shared" si="45"/>
        <v>266.68333333333334</v>
      </c>
      <c r="J590" s="28">
        <f t="shared" si="47"/>
        <v>62.226111111111116</v>
      </c>
      <c r="K590" s="28" t="str">
        <f t="shared" si="48"/>
        <v>61-90</v>
      </c>
      <c r="L590" s="25">
        <v>56000000</v>
      </c>
      <c r="M590" s="28">
        <f t="shared" si="46"/>
        <v>13.3514404296875</v>
      </c>
      <c r="N590" s="28" t="str">
        <f t="shared" si="49"/>
        <v>10-20 GB</v>
      </c>
      <c r="O590" s="25"/>
      <c r="P590" s="25"/>
      <c r="Q590" s="25"/>
      <c r="R590" s="25"/>
      <c r="S590" s="25"/>
    </row>
    <row r="591" spans="2:19" x14ac:dyDescent="0.3">
      <c r="B591" s="25" t="s">
        <v>573</v>
      </c>
      <c r="C591" s="26">
        <v>36574</v>
      </c>
      <c r="D591" s="25" t="s">
        <v>18</v>
      </c>
      <c r="E591" s="25">
        <f>INDEX('Tariff fee'!$C$5:$C$9,MATCH('Step 1. Personal_data'!D591,'Tariff fee'!$B$5:$B$9,0))</f>
        <v>25</v>
      </c>
      <c r="F591" s="26">
        <v>44010</v>
      </c>
      <c r="G591" s="27">
        <f>IF(F591&gt;Introduction!$D$20, DATEDIF(F591, Introduction!$D$19, "D"), DATEDIF(Introduction!$D$20, Introduction!$D$19, "D"))</f>
        <v>120</v>
      </c>
      <c r="H591" s="25">
        <v>39684</v>
      </c>
      <c r="I591" s="28">
        <f t="shared" si="45"/>
        <v>165.35</v>
      </c>
      <c r="J591" s="28">
        <f t="shared" si="47"/>
        <v>38.581666666666663</v>
      </c>
      <c r="K591" s="28" t="str">
        <f t="shared" si="48"/>
        <v>35-60</v>
      </c>
      <c r="L591" s="25">
        <v>4000000</v>
      </c>
      <c r="M591" s="28">
        <f t="shared" si="46"/>
        <v>0.95367431640625011</v>
      </c>
      <c r="N591" s="28" t="str">
        <f t="shared" si="49"/>
        <v>&lt;10 GB</v>
      </c>
      <c r="O591" s="25"/>
      <c r="P591" s="25">
        <v>1</v>
      </c>
      <c r="Q591" s="25">
        <v>1</v>
      </c>
      <c r="R591" s="25"/>
      <c r="S591" s="25"/>
    </row>
    <row r="592" spans="2:19" x14ac:dyDescent="0.3">
      <c r="B592" s="25" t="s">
        <v>571</v>
      </c>
      <c r="C592" s="26">
        <v>36575</v>
      </c>
      <c r="D592" s="25" t="s">
        <v>13</v>
      </c>
      <c r="E592" s="25">
        <f>INDEX('Tariff fee'!$C$5:$C$9,MATCH('Step 1. Personal_data'!D592,'Tariff fee'!$B$5:$B$9,0))</f>
        <v>55</v>
      </c>
      <c r="F592" s="26">
        <v>43802</v>
      </c>
      <c r="G592" s="27">
        <f>IF(F592&gt;Introduction!$D$20, DATEDIF(F592, Introduction!$D$19, "D"), DATEDIF(Introduction!$D$20, Introduction!$D$19, "D"))</f>
        <v>120</v>
      </c>
      <c r="H592" s="25">
        <v>96572</v>
      </c>
      <c r="I592" s="28">
        <f t="shared" si="45"/>
        <v>402.38333333333333</v>
      </c>
      <c r="J592" s="28">
        <f t="shared" si="47"/>
        <v>93.88944444444445</v>
      </c>
      <c r="K592" s="28" t="str">
        <f t="shared" si="48"/>
        <v>91-120</v>
      </c>
      <c r="L592" s="25">
        <v>128000000</v>
      </c>
      <c r="M592" s="28">
        <f t="shared" si="46"/>
        <v>30.517578125000004</v>
      </c>
      <c r="N592" s="28" t="str">
        <f t="shared" si="49"/>
        <v>31-40 GB</v>
      </c>
      <c r="O592" s="25"/>
      <c r="P592" s="25"/>
      <c r="Q592" s="25"/>
      <c r="R592" s="25"/>
      <c r="S592" s="25"/>
    </row>
    <row r="593" spans="2:19" x14ac:dyDescent="0.3">
      <c r="B593" s="25" t="s">
        <v>572</v>
      </c>
      <c r="C593" s="26">
        <v>36575</v>
      </c>
      <c r="D593" s="25" t="s">
        <v>11</v>
      </c>
      <c r="E593" s="25">
        <f>INDEX('Tariff fee'!$C$5:$C$9,MATCH('Step 1. Personal_data'!D593,'Tariff fee'!$B$5:$B$9,0))</f>
        <v>35</v>
      </c>
      <c r="F593" s="26">
        <v>43445</v>
      </c>
      <c r="G593" s="27">
        <f>IF(F593&gt;Introduction!$D$20, DATEDIF(F593, Introduction!$D$19, "D"), DATEDIF(Introduction!$D$20, Introduction!$D$19, "D"))</f>
        <v>120</v>
      </c>
      <c r="H593" s="25">
        <v>18424</v>
      </c>
      <c r="I593" s="28">
        <f t="shared" si="45"/>
        <v>76.766666666666666</v>
      </c>
      <c r="J593" s="28">
        <f t="shared" si="47"/>
        <v>17.912222222222223</v>
      </c>
      <c r="K593" s="28" t="str">
        <f t="shared" si="48"/>
        <v>&lt;35</v>
      </c>
      <c r="L593" s="25">
        <v>140000000</v>
      </c>
      <c r="M593" s="28">
        <f t="shared" si="46"/>
        <v>33.37860107421875</v>
      </c>
      <c r="N593" s="28" t="str">
        <f t="shared" si="49"/>
        <v>31-40 GB</v>
      </c>
      <c r="O593" s="25"/>
      <c r="P593" s="25"/>
      <c r="Q593" s="25"/>
      <c r="R593" s="25"/>
      <c r="S593" s="25"/>
    </row>
    <row r="594" spans="2:19" x14ac:dyDescent="0.3">
      <c r="B594" s="25" t="s">
        <v>570</v>
      </c>
      <c r="C594" s="26">
        <v>36577</v>
      </c>
      <c r="D594" s="25" t="s">
        <v>11</v>
      </c>
      <c r="E594" s="25">
        <f>INDEX('Tariff fee'!$C$5:$C$9,MATCH('Step 1. Personal_data'!D594,'Tariff fee'!$B$5:$B$9,0))</f>
        <v>35</v>
      </c>
      <c r="F594" s="26">
        <v>43623</v>
      </c>
      <c r="G594" s="27">
        <f>IF(F594&gt;Introduction!$D$20, DATEDIF(F594, Introduction!$D$19, "D"), DATEDIF(Introduction!$D$20, Introduction!$D$19, "D"))</f>
        <v>120</v>
      </c>
      <c r="H594" s="25">
        <v>30192</v>
      </c>
      <c r="I594" s="28">
        <f t="shared" si="45"/>
        <v>125.8</v>
      </c>
      <c r="J594" s="28">
        <f t="shared" si="47"/>
        <v>29.353333333333332</v>
      </c>
      <c r="K594" s="28" t="str">
        <f t="shared" si="48"/>
        <v>&lt;35</v>
      </c>
      <c r="L594" s="25">
        <v>152000000</v>
      </c>
      <c r="M594" s="28">
        <f t="shared" si="46"/>
        <v>36.2396240234375</v>
      </c>
      <c r="N594" s="28" t="str">
        <f t="shared" si="49"/>
        <v>31-40 GB</v>
      </c>
      <c r="O594" s="25"/>
      <c r="P594" s="25"/>
      <c r="Q594" s="25"/>
      <c r="R594" s="25"/>
      <c r="S594" s="25"/>
    </row>
    <row r="595" spans="2:19" x14ac:dyDescent="0.3">
      <c r="B595" s="25" t="s">
        <v>568</v>
      </c>
      <c r="C595" s="26">
        <v>36583</v>
      </c>
      <c r="D595" s="25" t="s">
        <v>11</v>
      </c>
      <c r="E595" s="25">
        <f>INDEX('Tariff fee'!$C$5:$C$9,MATCH('Step 1. Personal_data'!D595,'Tariff fee'!$B$5:$B$9,0))</f>
        <v>35</v>
      </c>
      <c r="F595" s="26">
        <v>44628</v>
      </c>
      <c r="G595" s="27">
        <f>IF(F595&gt;Introduction!$D$20, DATEDIF(F595, Introduction!$D$19, "D"), DATEDIF(Introduction!$D$20, Introduction!$D$19, "D"))</f>
        <v>54</v>
      </c>
      <c r="H595" s="25">
        <v>408</v>
      </c>
      <c r="I595" s="28">
        <f t="shared" si="45"/>
        <v>3.7777777777777772</v>
      </c>
      <c r="J595" s="28">
        <f t="shared" si="47"/>
        <v>0.88148148148148142</v>
      </c>
      <c r="K595" s="28" t="str">
        <f t="shared" si="48"/>
        <v>&lt;35</v>
      </c>
      <c r="L595" s="25">
        <v>57600000</v>
      </c>
      <c r="M595" s="28">
        <f t="shared" si="46"/>
        <v>30.517578125000004</v>
      </c>
      <c r="N595" s="28" t="str">
        <f t="shared" si="49"/>
        <v>31-40 GB</v>
      </c>
      <c r="O595" s="25"/>
      <c r="P595" s="25"/>
      <c r="Q595" s="25"/>
      <c r="R595" s="25"/>
      <c r="S595" s="25"/>
    </row>
    <row r="596" spans="2:19" x14ac:dyDescent="0.3">
      <c r="B596" s="25" t="s">
        <v>569</v>
      </c>
      <c r="C596" s="26">
        <v>36583</v>
      </c>
      <c r="D596" s="25" t="s">
        <v>18</v>
      </c>
      <c r="E596" s="25">
        <f>INDEX('Tariff fee'!$C$5:$C$9,MATCH('Step 1. Personal_data'!D596,'Tariff fee'!$B$5:$B$9,0))</f>
        <v>25</v>
      </c>
      <c r="F596" s="26">
        <v>44107</v>
      </c>
      <c r="G596" s="27">
        <f>IF(F596&gt;Introduction!$D$20, DATEDIF(F596, Introduction!$D$19, "D"), DATEDIF(Introduction!$D$20, Introduction!$D$19, "D"))</f>
        <v>120</v>
      </c>
      <c r="H596" s="25">
        <v>29068</v>
      </c>
      <c r="I596" s="28">
        <f t="shared" si="45"/>
        <v>121.11666666666666</v>
      </c>
      <c r="J596" s="28">
        <f t="shared" si="47"/>
        <v>28.260555555555552</v>
      </c>
      <c r="K596" s="28" t="str">
        <f t="shared" si="48"/>
        <v>&lt;35</v>
      </c>
      <c r="L596" s="25">
        <v>4000000</v>
      </c>
      <c r="M596" s="28">
        <f t="shared" si="46"/>
        <v>0.95367431640625011</v>
      </c>
      <c r="N596" s="28" t="str">
        <f t="shared" si="49"/>
        <v>&lt;10 GB</v>
      </c>
      <c r="O596" s="25"/>
      <c r="P596" s="25">
        <v>1</v>
      </c>
      <c r="Q596" s="25"/>
      <c r="R596" s="25">
        <v>1</v>
      </c>
      <c r="S596" s="25"/>
    </row>
    <row r="597" spans="2:19" x14ac:dyDescent="0.3">
      <c r="B597" s="25" t="s">
        <v>567</v>
      </c>
      <c r="C597" s="26">
        <v>36584</v>
      </c>
      <c r="D597" s="25" t="s">
        <v>11</v>
      </c>
      <c r="E597" s="25">
        <f>INDEX('Tariff fee'!$C$5:$C$9,MATCH('Step 1. Personal_data'!D597,'Tariff fee'!$B$5:$B$9,0))</f>
        <v>35</v>
      </c>
      <c r="F597" s="26">
        <v>43888</v>
      </c>
      <c r="G597" s="27">
        <f>IF(F597&gt;Introduction!$D$20, DATEDIF(F597, Introduction!$D$19, "D"), DATEDIF(Introduction!$D$20, Introduction!$D$19, "D"))</f>
        <v>120</v>
      </c>
      <c r="H597" s="25">
        <v>14668</v>
      </c>
      <c r="I597" s="28">
        <f t="shared" si="45"/>
        <v>61.116666666666667</v>
      </c>
      <c r="J597" s="28">
        <f t="shared" si="47"/>
        <v>14.260555555555555</v>
      </c>
      <c r="K597" s="28" t="str">
        <f t="shared" si="48"/>
        <v>&lt;35</v>
      </c>
      <c r="L597" s="25">
        <v>152000000</v>
      </c>
      <c r="M597" s="28">
        <f t="shared" si="46"/>
        <v>36.2396240234375</v>
      </c>
      <c r="N597" s="28" t="str">
        <f t="shared" si="49"/>
        <v>31-40 GB</v>
      </c>
      <c r="O597" s="25"/>
      <c r="P597" s="25"/>
      <c r="Q597" s="25"/>
      <c r="R597" s="25"/>
      <c r="S597" s="25"/>
    </row>
    <row r="598" spans="2:19" x14ac:dyDescent="0.3">
      <c r="B598" s="25" t="s">
        <v>566</v>
      </c>
      <c r="C598" s="26">
        <v>36586</v>
      </c>
      <c r="D598" s="25" t="s">
        <v>11</v>
      </c>
      <c r="E598" s="25">
        <f>INDEX('Tariff fee'!$C$5:$C$9,MATCH('Step 1. Personal_data'!D598,'Tariff fee'!$B$5:$B$9,0))</f>
        <v>35</v>
      </c>
      <c r="F598" s="26">
        <v>43153</v>
      </c>
      <c r="G598" s="27">
        <f>IF(F598&gt;Introduction!$D$20, DATEDIF(F598, Introduction!$D$19, "D"), DATEDIF(Introduction!$D$20, Introduction!$D$19, "D"))</f>
        <v>120</v>
      </c>
      <c r="H598" s="25">
        <v>34692</v>
      </c>
      <c r="I598" s="28">
        <f t="shared" si="45"/>
        <v>144.55000000000001</v>
      </c>
      <c r="J598" s="28">
        <f t="shared" si="47"/>
        <v>33.728333333333332</v>
      </c>
      <c r="K598" s="28" t="str">
        <f t="shared" si="48"/>
        <v>&lt;35</v>
      </c>
      <c r="L598" s="25">
        <v>40000000</v>
      </c>
      <c r="M598" s="28">
        <f t="shared" si="46"/>
        <v>9.5367431640625</v>
      </c>
      <c r="N598" s="28" t="str">
        <f t="shared" si="49"/>
        <v>&lt;10 GB</v>
      </c>
      <c r="O598" s="25"/>
      <c r="P598" s="25"/>
      <c r="Q598" s="25">
        <v>1</v>
      </c>
      <c r="R598" s="25"/>
      <c r="S598" s="25"/>
    </row>
    <row r="599" spans="2:19" x14ac:dyDescent="0.3">
      <c r="B599" s="25" t="s">
        <v>565</v>
      </c>
      <c r="C599" s="26">
        <v>36592</v>
      </c>
      <c r="D599" s="25" t="s">
        <v>11</v>
      </c>
      <c r="E599" s="25">
        <f>INDEX('Tariff fee'!$C$5:$C$9,MATCH('Step 1. Personal_data'!D599,'Tariff fee'!$B$5:$B$9,0))</f>
        <v>35</v>
      </c>
      <c r="F599" s="26">
        <v>43491</v>
      </c>
      <c r="G599" s="27">
        <f>IF(F599&gt;Introduction!$D$20, DATEDIF(F599, Introduction!$D$19, "D"), DATEDIF(Introduction!$D$20, Introduction!$D$19, "D"))</f>
        <v>120</v>
      </c>
      <c r="H599" s="25">
        <v>2472</v>
      </c>
      <c r="I599" s="28">
        <f t="shared" si="45"/>
        <v>10.3</v>
      </c>
      <c r="J599" s="28">
        <f t="shared" si="47"/>
        <v>2.4033333333333338</v>
      </c>
      <c r="K599" s="28" t="str">
        <f t="shared" si="48"/>
        <v>&lt;35</v>
      </c>
      <c r="L599" s="25">
        <v>160000000</v>
      </c>
      <c r="M599" s="28">
        <f t="shared" si="46"/>
        <v>38.14697265625</v>
      </c>
      <c r="N599" s="28" t="str">
        <f t="shared" si="49"/>
        <v>31-40 GB</v>
      </c>
      <c r="O599" s="25"/>
      <c r="P599" s="25"/>
      <c r="Q599" s="25"/>
      <c r="R599" s="25"/>
      <c r="S599" s="25"/>
    </row>
    <row r="600" spans="2:19" x14ac:dyDescent="0.3">
      <c r="B600" s="25" t="s">
        <v>564</v>
      </c>
      <c r="C600" s="26">
        <v>36593</v>
      </c>
      <c r="D600" s="25" t="s">
        <v>11</v>
      </c>
      <c r="E600" s="25">
        <f>INDEX('Tariff fee'!$C$5:$C$9,MATCH('Step 1. Personal_data'!D600,'Tariff fee'!$B$5:$B$9,0))</f>
        <v>35</v>
      </c>
      <c r="F600" s="26">
        <v>43635</v>
      </c>
      <c r="G600" s="27">
        <f>IF(F600&gt;Introduction!$D$20, DATEDIF(F600, Introduction!$D$19, "D"), DATEDIF(Introduction!$D$20, Introduction!$D$19, "D"))</f>
        <v>120</v>
      </c>
      <c r="H600" s="25">
        <v>34256</v>
      </c>
      <c r="I600" s="28">
        <f t="shared" si="45"/>
        <v>142.73333333333332</v>
      </c>
      <c r="J600" s="28">
        <f t="shared" si="47"/>
        <v>33.304444444444442</v>
      </c>
      <c r="K600" s="28" t="str">
        <f t="shared" si="48"/>
        <v>&lt;35</v>
      </c>
      <c r="L600" s="25">
        <v>132000000</v>
      </c>
      <c r="M600" s="28">
        <f t="shared" si="46"/>
        <v>31.47125244140625</v>
      </c>
      <c r="N600" s="28" t="str">
        <f t="shared" si="49"/>
        <v>31-40 GB</v>
      </c>
      <c r="O600" s="25"/>
      <c r="P600" s="25"/>
      <c r="Q600" s="25"/>
      <c r="R600" s="25"/>
      <c r="S600" s="25"/>
    </row>
    <row r="601" spans="2:19" x14ac:dyDescent="0.3">
      <c r="B601" s="25" t="s">
        <v>563</v>
      </c>
      <c r="C601" s="26">
        <v>36594</v>
      </c>
      <c r="D601" s="25" t="s">
        <v>21</v>
      </c>
      <c r="E601" s="25">
        <f>INDEX('Tariff fee'!$C$5:$C$9,MATCH('Step 1. Personal_data'!D601,'Tariff fee'!$B$5:$B$9,0))</f>
        <v>45</v>
      </c>
      <c r="F601" s="26">
        <v>43727</v>
      </c>
      <c r="G601" s="27">
        <f>IF(F601&gt;Introduction!$D$20, DATEDIF(F601, Introduction!$D$19, "D"), DATEDIF(Introduction!$D$20, Introduction!$D$19, "D"))</f>
        <v>120</v>
      </c>
      <c r="H601" s="25">
        <v>85084</v>
      </c>
      <c r="I601" s="28">
        <f t="shared" si="45"/>
        <v>354.51666666666665</v>
      </c>
      <c r="J601" s="28">
        <f t="shared" si="47"/>
        <v>82.720555555555549</v>
      </c>
      <c r="K601" s="28" t="str">
        <f t="shared" si="48"/>
        <v>61-90</v>
      </c>
      <c r="L601" s="25">
        <v>92000000</v>
      </c>
      <c r="M601" s="28">
        <f t="shared" si="46"/>
        <v>21.93450927734375</v>
      </c>
      <c r="N601" s="28" t="str">
        <f t="shared" si="49"/>
        <v>21-30 GB</v>
      </c>
      <c r="O601" s="25"/>
      <c r="P601" s="25"/>
      <c r="Q601" s="25"/>
      <c r="R601" s="25"/>
      <c r="S601" s="25"/>
    </row>
    <row r="602" spans="2:19" x14ac:dyDescent="0.3">
      <c r="B602" s="25" t="s">
        <v>562</v>
      </c>
      <c r="C602" s="26">
        <v>36596</v>
      </c>
      <c r="D602" s="25" t="s">
        <v>11</v>
      </c>
      <c r="E602" s="25">
        <f>INDEX('Tariff fee'!$C$5:$C$9,MATCH('Step 1. Personal_data'!D602,'Tariff fee'!$B$5:$B$9,0))</f>
        <v>35</v>
      </c>
      <c r="F602" s="26">
        <v>44287</v>
      </c>
      <c r="G602" s="27">
        <f>IF(F602&gt;Introduction!$D$20, DATEDIF(F602, Introduction!$D$19, "D"), DATEDIF(Introduction!$D$20, Introduction!$D$19, "D"))</f>
        <v>120</v>
      </c>
      <c r="H602" s="25">
        <v>8232</v>
      </c>
      <c r="I602" s="28">
        <f t="shared" si="45"/>
        <v>34.299999999999997</v>
      </c>
      <c r="J602" s="28">
        <f t="shared" si="47"/>
        <v>8.0033333333333339</v>
      </c>
      <c r="K602" s="28" t="str">
        <f t="shared" si="48"/>
        <v>&lt;35</v>
      </c>
      <c r="L602" s="25">
        <v>124000000</v>
      </c>
      <c r="M602" s="28">
        <f t="shared" si="46"/>
        <v>29.56390380859375</v>
      </c>
      <c r="N602" s="28" t="str">
        <f t="shared" si="49"/>
        <v>21-30 GB</v>
      </c>
      <c r="O602" s="25"/>
      <c r="P602" s="25"/>
      <c r="Q602" s="25"/>
      <c r="R602" s="25"/>
      <c r="S602" s="25"/>
    </row>
    <row r="603" spans="2:19" x14ac:dyDescent="0.3">
      <c r="B603" s="25" t="s">
        <v>560</v>
      </c>
      <c r="C603" s="26">
        <v>36598</v>
      </c>
      <c r="D603" s="25" t="s">
        <v>21</v>
      </c>
      <c r="E603" s="25">
        <f>INDEX('Tariff fee'!$C$5:$C$9,MATCH('Step 1. Personal_data'!D603,'Tariff fee'!$B$5:$B$9,0))</f>
        <v>45</v>
      </c>
      <c r="F603" s="26">
        <v>43136</v>
      </c>
      <c r="G603" s="27">
        <f>IF(F603&gt;Introduction!$D$20, DATEDIF(F603, Introduction!$D$19, "D"), DATEDIF(Introduction!$D$20, Introduction!$D$19, "D"))</f>
        <v>120</v>
      </c>
      <c r="H603" s="25">
        <v>95804</v>
      </c>
      <c r="I603" s="28">
        <f t="shared" si="45"/>
        <v>399.18333333333334</v>
      </c>
      <c r="J603" s="28">
        <f t="shared" si="47"/>
        <v>93.142777777777781</v>
      </c>
      <c r="K603" s="28" t="str">
        <f t="shared" si="48"/>
        <v>91-120</v>
      </c>
      <c r="L603" s="25">
        <v>112000000</v>
      </c>
      <c r="M603" s="28">
        <f t="shared" si="46"/>
        <v>26.702880859375</v>
      </c>
      <c r="N603" s="28" t="str">
        <f t="shared" si="49"/>
        <v>21-30 GB</v>
      </c>
      <c r="O603" s="25"/>
      <c r="P603" s="25"/>
      <c r="Q603" s="25"/>
      <c r="R603" s="25"/>
      <c r="S603" s="25"/>
    </row>
    <row r="604" spans="2:19" x14ac:dyDescent="0.3">
      <c r="B604" s="25" t="s">
        <v>561</v>
      </c>
      <c r="C604" s="26">
        <v>36598</v>
      </c>
      <c r="D604" s="25" t="s">
        <v>21</v>
      </c>
      <c r="E604" s="25">
        <f>INDEX('Tariff fee'!$C$5:$C$9,MATCH('Step 1. Personal_data'!D604,'Tariff fee'!$B$5:$B$9,0))</f>
        <v>45</v>
      </c>
      <c r="F604" s="26">
        <v>42790</v>
      </c>
      <c r="G604" s="27">
        <f>IF(F604&gt;Introduction!$D$20, DATEDIF(F604, Introduction!$D$19, "D"), DATEDIF(Introduction!$D$20, Introduction!$D$19, "D"))</f>
        <v>120</v>
      </c>
      <c r="H604" s="25">
        <v>39856</v>
      </c>
      <c r="I604" s="28">
        <f t="shared" si="45"/>
        <v>166.06666666666666</v>
      </c>
      <c r="J604" s="28">
        <f t="shared" si="47"/>
        <v>38.748888888888892</v>
      </c>
      <c r="K604" s="28" t="str">
        <f t="shared" si="48"/>
        <v>35-60</v>
      </c>
      <c r="L604" s="25">
        <v>92000000</v>
      </c>
      <c r="M604" s="28">
        <f t="shared" si="46"/>
        <v>21.93450927734375</v>
      </c>
      <c r="N604" s="28" t="str">
        <f t="shared" si="49"/>
        <v>21-30 GB</v>
      </c>
      <c r="O604" s="25">
        <v>1</v>
      </c>
      <c r="P604" s="25">
        <v>1</v>
      </c>
      <c r="Q604" s="25"/>
      <c r="R604" s="25"/>
      <c r="S604" s="25"/>
    </row>
    <row r="605" spans="2:19" x14ac:dyDescent="0.3">
      <c r="B605" s="25" t="s">
        <v>559</v>
      </c>
      <c r="C605" s="26">
        <v>36599</v>
      </c>
      <c r="D605" s="25" t="s">
        <v>13</v>
      </c>
      <c r="E605" s="25">
        <f>INDEX('Tariff fee'!$C$5:$C$9,MATCH('Step 1. Personal_data'!D605,'Tariff fee'!$B$5:$B$9,0))</f>
        <v>55</v>
      </c>
      <c r="F605" s="26">
        <v>44421</v>
      </c>
      <c r="G605" s="27">
        <f>IF(F605&gt;Introduction!$D$20, DATEDIF(F605, Introduction!$D$19, "D"), DATEDIF(Introduction!$D$20, Introduction!$D$19, "D"))</f>
        <v>120</v>
      </c>
      <c r="H605" s="25">
        <v>119504</v>
      </c>
      <c r="I605" s="28">
        <f t="shared" si="45"/>
        <v>497.93333333333339</v>
      </c>
      <c r="J605" s="28">
        <f t="shared" si="47"/>
        <v>116.18444444444445</v>
      </c>
      <c r="K605" s="28" t="str">
        <f t="shared" si="48"/>
        <v>91-120</v>
      </c>
      <c r="L605" s="25">
        <v>100000000</v>
      </c>
      <c r="M605" s="28">
        <f t="shared" si="46"/>
        <v>23.84185791015625</v>
      </c>
      <c r="N605" s="28" t="str">
        <f t="shared" si="49"/>
        <v>21-30 GB</v>
      </c>
      <c r="O605" s="25"/>
      <c r="P605" s="25"/>
      <c r="Q605" s="25"/>
      <c r="R605" s="25"/>
      <c r="S605" s="25"/>
    </row>
    <row r="606" spans="2:19" x14ac:dyDescent="0.3">
      <c r="B606" s="25" t="s">
        <v>558</v>
      </c>
      <c r="C606" s="26">
        <v>36600</v>
      </c>
      <c r="D606" s="25" t="s">
        <v>21</v>
      </c>
      <c r="E606" s="25">
        <f>INDEX('Tariff fee'!$C$5:$C$9,MATCH('Step 1. Personal_data'!D606,'Tariff fee'!$B$5:$B$9,0))</f>
        <v>45</v>
      </c>
      <c r="F606" s="26">
        <v>44363</v>
      </c>
      <c r="G606" s="27">
        <f>IF(F606&gt;Introduction!$D$20, DATEDIF(F606, Introduction!$D$19, "D"), DATEDIF(Introduction!$D$20, Introduction!$D$19, "D"))</f>
        <v>120</v>
      </c>
      <c r="H606" s="25">
        <v>8764</v>
      </c>
      <c r="I606" s="28">
        <f t="shared" si="45"/>
        <v>36.516666666666666</v>
      </c>
      <c r="J606" s="28">
        <f t="shared" si="47"/>
        <v>8.5205555555555552</v>
      </c>
      <c r="K606" s="28" t="str">
        <f t="shared" si="48"/>
        <v>&lt;35</v>
      </c>
      <c r="L606" s="25">
        <v>12000000</v>
      </c>
      <c r="M606" s="28">
        <f t="shared" si="46"/>
        <v>2.86102294921875</v>
      </c>
      <c r="N606" s="28" t="str">
        <f t="shared" si="49"/>
        <v>&lt;10 GB</v>
      </c>
      <c r="O606" s="25">
        <v>1</v>
      </c>
      <c r="P606" s="25"/>
      <c r="Q606" s="25"/>
      <c r="R606" s="25"/>
      <c r="S606" s="25"/>
    </row>
    <row r="607" spans="2:19" x14ac:dyDescent="0.3">
      <c r="B607" s="25" t="s">
        <v>557</v>
      </c>
      <c r="C607" s="26">
        <v>36602</v>
      </c>
      <c r="D607" s="25" t="s">
        <v>11</v>
      </c>
      <c r="E607" s="25">
        <f>INDEX('Tariff fee'!$C$5:$C$9,MATCH('Step 1. Personal_data'!D607,'Tariff fee'!$B$5:$B$9,0))</f>
        <v>35</v>
      </c>
      <c r="F607" s="26">
        <v>43533</v>
      </c>
      <c r="G607" s="27">
        <f>IF(F607&gt;Introduction!$D$20, DATEDIF(F607, Introduction!$D$19, "D"), DATEDIF(Introduction!$D$20, Introduction!$D$19, "D"))</f>
        <v>120</v>
      </c>
      <c r="H607" s="25">
        <v>5304</v>
      </c>
      <c r="I607" s="28">
        <f t="shared" si="45"/>
        <v>22.1</v>
      </c>
      <c r="J607" s="28">
        <f t="shared" si="47"/>
        <v>5.1566666666666672</v>
      </c>
      <c r="K607" s="28" t="str">
        <f t="shared" si="48"/>
        <v>&lt;35</v>
      </c>
      <c r="L607" s="25">
        <v>160000000</v>
      </c>
      <c r="M607" s="28">
        <f t="shared" si="46"/>
        <v>38.14697265625</v>
      </c>
      <c r="N607" s="28" t="str">
        <f t="shared" si="49"/>
        <v>31-40 GB</v>
      </c>
      <c r="O607" s="25">
        <v>1</v>
      </c>
      <c r="P607" s="25"/>
      <c r="Q607" s="25"/>
      <c r="R607" s="25"/>
      <c r="S607" s="25">
        <v>1</v>
      </c>
    </row>
    <row r="608" spans="2:19" x14ac:dyDescent="0.3">
      <c r="B608" s="25" t="s">
        <v>556</v>
      </c>
      <c r="C608" s="26">
        <v>36606</v>
      </c>
      <c r="D608" s="25" t="s">
        <v>11</v>
      </c>
      <c r="E608" s="25">
        <f>INDEX('Tariff fee'!$C$5:$C$9,MATCH('Step 1. Personal_data'!D608,'Tariff fee'!$B$5:$B$9,0))</f>
        <v>35</v>
      </c>
      <c r="F608" s="26">
        <v>43917</v>
      </c>
      <c r="G608" s="27">
        <f>IF(F608&gt;Introduction!$D$20, DATEDIF(F608, Introduction!$D$19, "D"), DATEDIF(Introduction!$D$20, Introduction!$D$19, "D"))</f>
        <v>120</v>
      </c>
      <c r="H608" s="25">
        <v>14344</v>
      </c>
      <c r="I608" s="28">
        <f t="shared" si="45"/>
        <v>59.766666666666666</v>
      </c>
      <c r="J608" s="28">
        <f t="shared" si="47"/>
        <v>13.945555555555554</v>
      </c>
      <c r="K608" s="28" t="str">
        <f t="shared" si="48"/>
        <v>&lt;35</v>
      </c>
      <c r="L608" s="25">
        <v>76000000</v>
      </c>
      <c r="M608" s="28">
        <f t="shared" si="46"/>
        <v>18.11981201171875</v>
      </c>
      <c r="N608" s="28" t="str">
        <f t="shared" si="49"/>
        <v>10-20 GB</v>
      </c>
      <c r="O608" s="25"/>
      <c r="P608" s="25"/>
      <c r="Q608" s="25"/>
      <c r="R608" s="25"/>
      <c r="S608" s="25"/>
    </row>
    <row r="609" spans="2:19" x14ac:dyDescent="0.3">
      <c r="B609" s="25" t="s">
        <v>555</v>
      </c>
      <c r="C609" s="26">
        <v>36612</v>
      </c>
      <c r="D609" s="25" t="s">
        <v>11</v>
      </c>
      <c r="E609" s="25">
        <f>INDEX('Tariff fee'!$C$5:$C$9,MATCH('Step 1. Personal_data'!D609,'Tariff fee'!$B$5:$B$9,0))</f>
        <v>35</v>
      </c>
      <c r="F609" s="26">
        <v>44478</v>
      </c>
      <c r="G609" s="27">
        <f>IF(F609&gt;Introduction!$D$20, DATEDIF(F609, Introduction!$D$19, "D"), DATEDIF(Introduction!$D$20, Introduction!$D$19, "D"))</f>
        <v>120</v>
      </c>
      <c r="H609" s="25">
        <v>13564</v>
      </c>
      <c r="I609" s="28">
        <f t="shared" si="45"/>
        <v>56.516666666666666</v>
      </c>
      <c r="J609" s="28">
        <f t="shared" si="47"/>
        <v>13.187222222222223</v>
      </c>
      <c r="K609" s="28" t="str">
        <f t="shared" si="48"/>
        <v>&lt;35</v>
      </c>
      <c r="L609" s="25">
        <v>160000000</v>
      </c>
      <c r="M609" s="28">
        <f t="shared" si="46"/>
        <v>38.14697265625</v>
      </c>
      <c r="N609" s="28" t="str">
        <f t="shared" si="49"/>
        <v>31-40 GB</v>
      </c>
      <c r="O609" s="25"/>
      <c r="P609" s="25"/>
      <c r="Q609" s="25"/>
      <c r="R609" s="25"/>
      <c r="S609" s="25"/>
    </row>
    <row r="610" spans="2:19" x14ac:dyDescent="0.3">
      <c r="B610" s="25" t="s">
        <v>553</v>
      </c>
      <c r="C610" s="26">
        <v>36624</v>
      </c>
      <c r="D610" s="25" t="s">
        <v>11</v>
      </c>
      <c r="E610" s="25">
        <f>INDEX('Tariff fee'!$C$5:$C$9,MATCH('Step 1. Personal_data'!D610,'Tariff fee'!$B$5:$B$9,0))</f>
        <v>35</v>
      </c>
      <c r="F610" s="26">
        <v>43590</v>
      </c>
      <c r="G610" s="27">
        <f>IF(F610&gt;Introduction!$D$20, DATEDIF(F610, Introduction!$D$19, "D"), DATEDIF(Introduction!$D$20, Introduction!$D$19, "D"))</f>
        <v>120</v>
      </c>
      <c r="H610" s="25">
        <v>17884</v>
      </c>
      <c r="I610" s="28">
        <f t="shared" si="45"/>
        <v>74.516666666666666</v>
      </c>
      <c r="J610" s="28">
        <f t="shared" si="47"/>
        <v>17.387222222222224</v>
      </c>
      <c r="K610" s="28" t="str">
        <f t="shared" si="48"/>
        <v>&lt;35</v>
      </c>
      <c r="L610" s="25">
        <v>152000000</v>
      </c>
      <c r="M610" s="28">
        <f t="shared" si="46"/>
        <v>36.2396240234375</v>
      </c>
      <c r="N610" s="28" t="str">
        <f t="shared" si="49"/>
        <v>31-40 GB</v>
      </c>
      <c r="O610" s="25"/>
      <c r="P610" s="25">
        <v>1</v>
      </c>
      <c r="Q610" s="25"/>
      <c r="R610" s="25">
        <v>1</v>
      </c>
      <c r="S610" s="25"/>
    </row>
    <row r="611" spans="2:19" x14ac:dyDescent="0.3">
      <c r="B611" s="25" t="s">
        <v>554</v>
      </c>
      <c r="C611" s="26">
        <v>36624</v>
      </c>
      <c r="D611" s="25" t="s">
        <v>11</v>
      </c>
      <c r="E611" s="25">
        <f>INDEX('Tariff fee'!$C$5:$C$9,MATCH('Step 1. Personal_data'!D611,'Tariff fee'!$B$5:$B$9,0))</f>
        <v>35</v>
      </c>
      <c r="F611" s="26">
        <v>44478</v>
      </c>
      <c r="G611" s="27">
        <f>IF(F611&gt;Introduction!$D$20, DATEDIF(F611, Introduction!$D$19, "D"), DATEDIF(Introduction!$D$20, Introduction!$D$19, "D"))</f>
        <v>120</v>
      </c>
      <c r="H611" s="25">
        <v>9020</v>
      </c>
      <c r="I611" s="28">
        <f t="shared" si="45"/>
        <v>37.583333333333336</v>
      </c>
      <c r="J611" s="28">
        <f t="shared" si="47"/>
        <v>8.7694444444444439</v>
      </c>
      <c r="K611" s="28" t="str">
        <f t="shared" si="48"/>
        <v>&lt;35</v>
      </c>
      <c r="L611" s="25">
        <v>160000000</v>
      </c>
      <c r="M611" s="28">
        <f t="shared" si="46"/>
        <v>38.14697265625</v>
      </c>
      <c r="N611" s="28" t="str">
        <f t="shared" si="49"/>
        <v>31-40 GB</v>
      </c>
      <c r="O611" s="25">
        <v>1</v>
      </c>
      <c r="P611" s="25"/>
      <c r="Q611" s="25"/>
      <c r="R611" s="25"/>
      <c r="S611" s="25"/>
    </row>
    <row r="612" spans="2:19" x14ac:dyDescent="0.3">
      <c r="B612" s="25" t="s">
        <v>552</v>
      </c>
      <c r="C612" s="26">
        <v>36625</v>
      </c>
      <c r="D612" s="25" t="s">
        <v>11</v>
      </c>
      <c r="E612" s="25">
        <f>INDEX('Tariff fee'!$C$5:$C$9,MATCH('Step 1. Personal_data'!D612,'Tariff fee'!$B$5:$B$9,0))</f>
        <v>35</v>
      </c>
      <c r="F612" s="26">
        <v>44580</v>
      </c>
      <c r="G612" s="27">
        <f>IF(F612&gt;Introduction!$D$20, DATEDIF(F612, Introduction!$D$19, "D"), DATEDIF(Introduction!$D$20, Introduction!$D$19, "D"))</f>
        <v>102</v>
      </c>
      <c r="H612" s="25">
        <v>25210</v>
      </c>
      <c r="I612" s="28">
        <f t="shared" si="45"/>
        <v>123.57843137254903</v>
      </c>
      <c r="J612" s="28">
        <f t="shared" si="47"/>
        <v>28.834967320261441</v>
      </c>
      <c r="K612" s="28" t="str">
        <f t="shared" si="48"/>
        <v>&lt;35</v>
      </c>
      <c r="L612" s="25">
        <v>115600000</v>
      </c>
      <c r="M612" s="28">
        <f t="shared" si="46"/>
        <v>32.4249267578125</v>
      </c>
      <c r="N612" s="28" t="str">
        <f t="shared" si="49"/>
        <v>31-40 GB</v>
      </c>
      <c r="O612" s="25"/>
      <c r="P612" s="25"/>
      <c r="Q612" s="25"/>
      <c r="R612" s="25"/>
      <c r="S612" s="25"/>
    </row>
    <row r="613" spans="2:19" x14ac:dyDescent="0.3">
      <c r="B613" s="25" t="s">
        <v>551</v>
      </c>
      <c r="C613" s="26">
        <v>36627</v>
      </c>
      <c r="D613" s="25" t="s">
        <v>13</v>
      </c>
      <c r="E613" s="25">
        <f>INDEX('Tariff fee'!$C$5:$C$9,MATCH('Step 1. Personal_data'!D613,'Tariff fee'!$B$5:$B$9,0))</f>
        <v>55</v>
      </c>
      <c r="F613" s="26">
        <v>44681</v>
      </c>
      <c r="G613" s="27">
        <f>IF(F613&gt;Introduction!$D$20, DATEDIF(F613, Introduction!$D$19, "D"), DATEDIF(Introduction!$D$20, Introduction!$D$19, "D"))</f>
        <v>1</v>
      </c>
      <c r="H613" s="25">
        <v>666</v>
      </c>
      <c r="I613" s="28">
        <f t="shared" si="45"/>
        <v>333</v>
      </c>
      <c r="J613" s="28">
        <f t="shared" si="47"/>
        <v>77.7</v>
      </c>
      <c r="K613" s="28" t="str">
        <f t="shared" si="48"/>
        <v>61-90</v>
      </c>
      <c r="L613" s="25">
        <v>966667</v>
      </c>
      <c r="M613" s="28">
        <f t="shared" si="46"/>
        <v>27.656564712524414</v>
      </c>
      <c r="N613" s="28" t="str">
        <f t="shared" si="49"/>
        <v>21-30 GB</v>
      </c>
      <c r="O613" s="25">
        <v>1</v>
      </c>
      <c r="P613" s="25"/>
      <c r="Q613" s="25">
        <v>1</v>
      </c>
      <c r="R613" s="25"/>
      <c r="S613" s="25"/>
    </row>
    <row r="614" spans="2:19" x14ac:dyDescent="0.3">
      <c r="B614" s="25" t="s">
        <v>550</v>
      </c>
      <c r="C614" s="26">
        <v>36628</v>
      </c>
      <c r="D614" s="25" t="s">
        <v>18</v>
      </c>
      <c r="E614" s="25">
        <f>INDEX('Tariff fee'!$C$5:$C$9,MATCH('Step 1. Personal_data'!D614,'Tariff fee'!$B$5:$B$9,0))</f>
        <v>25</v>
      </c>
      <c r="F614" s="26">
        <v>43280</v>
      </c>
      <c r="G614" s="27">
        <f>IF(F614&gt;Introduction!$D$20, DATEDIF(F614, Introduction!$D$19, "D"), DATEDIF(Introduction!$D$20, Introduction!$D$19, "D"))</f>
        <v>120</v>
      </c>
      <c r="H614" s="25">
        <v>28500</v>
      </c>
      <c r="I614" s="28">
        <f t="shared" si="45"/>
        <v>118.75</v>
      </c>
      <c r="J614" s="28">
        <f t="shared" si="47"/>
        <v>27.708333333333336</v>
      </c>
      <c r="K614" s="28" t="str">
        <f t="shared" si="48"/>
        <v>&lt;35</v>
      </c>
      <c r="L614" s="25">
        <v>4000000</v>
      </c>
      <c r="M614" s="28">
        <f t="shared" si="46"/>
        <v>0.95367431640625011</v>
      </c>
      <c r="N614" s="28" t="str">
        <f t="shared" si="49"/>
        <v>&lt;10 GB</v>
      </c>
      <c r="O614" s="25"/>
      <c r="P614" s="25"/>
      <c r="Q614" s="25"/>
      <c r="R614" s="25"/>
      <c r="S614" s="25"/>
    </row>
    <row r="615" spans="2:19" x14ac:dyDescent="0.3">
      <c r="B615" s="25" t="s">
        <v>548</v>
      </c>
      <c r="C615" s="26">
        <v>36629</v>
      </c>
      <c r="D615" s="25" t="s">
        <v>13</v>
      </c>
      <c r="E615" s="25">
        <f>INDEX('Tariff fee'!$C$5:$C$9,MATCH('Step 1. Personal_data'!D615,'Tariff fee'!$B$5:$B$9,0))</f>
        <v>55</v>
      </c>
      <c r="F615" s="26">
        <v>43396</v>
      </c>
      <c r="G615" s="27">
        <f>IF(F615&gt;Introduction!$D$20, DATEDIF(F615, Introduction!$D$19, "D"), DATEDIF(Introduction!$D$20, Introduction!$D$19, "D"))</f>
        <v>120</v>
      </c>
      <c r="H615" s="25">
        <v>80040</v>
      </c>
      <c r="I615" s="28">
        <f t="shared" si="45"/>
        <v>333.5</v>
      </c>
      <c r="J615" s="28">
        <f t="shared" si="47"/>
        <v>77.816666666666663</v>
      </c>
      <c r="K615" s="28" t="str">
        <f t="shared" si="48"/>
        <v>61-90</v>
      </c>
      <c r="L615" s="25">
        <v>136000000</v>
      </c>
      <c r="M615" s="28">
        <f t="shared" si="46"/>
        <v>32.4249267578125</v>
      </c>
      <c r="N615" s="28" t="str">
        <f t="shared" si="49"/>
        <v>31-40 GB</v>
      </c>
      <c r="O615" s="25"/>
      <c r="P615" s="25"/>
      <c r="Q615" s="25"/>
      <c r="R615" s="25"/>
      <c r="S615" s="25"/>
    </row>
    <row r="616" spans="2:19" x14ac:dyDescent="0.3">
      <c r="B616" s="25" t="s">
        <v>549</v>
      </c>
      <c r="C616" s="26">
        <v>36629</v>
      </c>
      <c r="D616" s="25" t="s">
        <v>21</v>
      </c>
      <c r="E616" s="25">
        <f>INDEX('Tariff fee'!$C$5:$C$9,MATCH('Step 1. Personal_data'!D616,'Tariff fee'!$B$5:$B$9,0))</f>
        <v>45</v>
      </c>
      <c r="F616" s="26">
        <v>44465</v>
      </c>
      <c r="G616" s="27">
        <f>IF(F616&gt;Introduction!$D$20, DATEDIF(F616, Introduction!$D$19, "D"), DATEDIF(Introduction!$D$20, Introduction!$D$19, "D"))</f>
        <v>120</v>
      </c>
      <c r="H616" s="25">
        <v>68652</v>
      </c>
      <c r="I616" s="28">
        <f t="shared" si="45"/>
        <v>286.05</v>
      </c>
      <c r="J616" s="28">
        <f t="shared" si="47"/>
        <v>66.745000000000005</v>
      </c>
      <c r="K616" s="28" t="str">
        <f t="shared" si="48"/>
        <v>61-90</v>
      </c>
      <c r="L616" s="25">
        <v>112000000</v>
      </c>
      <c r="M616" s="28">
        <f t="shared" si="46"/>
        <v>26.702880859375</v>
      </c>
      <c r="N616" s="28" t="str">
        <f t="shared" si="49"/>
        <v>21-30 GB</v>
      </c>
      <c r="O616" s="25"/>
      <c r="P616" s="25">
        <v>1</v>
      </c>
      <c r="Q616" s="25"/>
      <c r="R616" s="25"/>
      <c r="S616" s="25"/>
    </row>
    <row r="617" spans="2:19" x14ac:dyDescent="0.3">
      <c r="B617" s="25" t="s">
        <v>547</v>
      </c>
      <c r="C617" s="26">
        <v>36630</v>
      </c>
      <c r="D617" s="25" t="s">
        <v>21</v>
      </c>
      <c r="E617" s="25">
        <f>INDEX('Tariff fee'!$C$5:$C$9,MATCH('Step 1. Personal_data'!D617,'Tariff fee'!$B$5:$B$9,0))</f>
        <v>45</v>
      </c>
      <c r="F617" s="26">
        <v>42986</v>
      </c>
      <c r="G617" s="27">
        <f>IF(F617&gt;Introduction!$D$20, DATEDIF(F617, Introduction!$D$19, "D"), DATEDIF(Introduction!$D$20, Introduction!$D$19, "D"))</f>
        <v>120</v>
      </c>
      <c r="H617" s="25">
        <v>81228</v>
      </c>
      <c r="I617" s="28">
        <f t="shared" si="45"/>
        <v>338.45</v>
      </c>
      <c r="J617" s="28">
        <f t="shared" si="47"/>
        <v>78.971666666666664</v>
      </c>
      <c r="K617" s="28" t="str">
        <f t="shared" si="48"/>
        <v>61-90</v>
      </c>
      <c r="L617" s="25">
        <v>100000000</v>
      </c>
      <c r="M617" s="28">
        <f t="shared" si="46"/>
        <v>23.84185791015625</v>
      </c>
      <c r="N617" s="28" t="str">
        <f t="shared" si="49"/>
        <v>21-30 GB</v>
      </c>
      <c r="O617" s="25"/>
      <c r="P617" s="25"/>
      <c r="Q617" s="25"/>
      <c r="R617" s="25"/>
      <c r="S617" s="25">
        <v>1</v>
      </c>
    </row>
    <row r="618" spans="2:19" x14ac:dyDescent="0.3">
      <c r="B618" s="25" t="s">
        <v>546</v>
      </c>
      <c r="C618" s="26">
        <v>36631</v>
      </c>
      <c r="D618" s="25" t="s">
        <v>12</v>
      </c>
      <c r="E618" s="25">
        <f>INDEX('Tariff fee'!$C$5:$C$9,MATCH('Step 1. Personal_data'!D618,'Tariff fee'!$B$5:$B$9,0))</f>
        <v>70</v>
      </c>
      <c r="F618" s="26">
        <v>43296</v>
      </c>
      <c r="G618" s="27">
        <f>IF(F618&gt;Introduction!$D$20, DATEDIF(F618, Introduction!$D$19, "D"), DATEDIF(Introduction!$D$20, Introduction!$D$19, "D"))</f>
        <v>120</v>
      </c>
      <c r="H618" s="25">
        <v>130996</v>
      </c>
      <c r="I618" s="28">
        <f t="shared" si="45"/>
        <v>545.81666666666672</v>
      </c>
      <c r="J618" s="28">
        <f t="shared" si="47"/>
        <v>127.35722222222222</v>
      </c>
      <c r="K618" s="28" t="str">
        <f t="shared" si="48"/>
        <v>120+</v>
      </c>
      <c r="L618" s="25">
        <v>76000000</v>
      </c>
      <c r="M618" s="28">
        <f t="shared" si="46"/>
        <v>18.11981201171875</v>
      </c>
      <c r="N618" s="28" t="str">
        <f t="shared" si="49"/>
        <v>10-20 GB</v>
      </c>
      <c r="O618" s="25"/>
      <c r="P618" s="25"/>
      <c r="Q618" s="25">
        <v>1</v>
      </c>
      <c r="R618" s="25"/>
      <c r="S618" s="25"/>
    </row>
    <row r="619" spans="2:19" x14ac:dyDescent="0.3">
      <c r="B619" s="25" t="s">
        <v>545</v>
      </c>
      <c r="C619" s="26">
        <v>36634</v>
      </c>
      <c r="D619" s="25" t="s">
        <v>21</v>
      </c>
      <c r="E619" s="25">
        <f>INDEX('Tariff fee'!$C$5:$C$9,MATCH('Step 1. Personal_data'!D619,'Tariff fee'!$B$5:$B$9,0))</f>
        <v>45</v>
      </c>
      <c r="F619" s="26">
        <v>43803</v>
      </c>
      <c r="G619" s="27">
        <f>IF(F619&gt;Introduction!$D$20, DATEDIF(F619, Introduction!$D$19, "D"), DATEDIF(Introduction!$D$20, Introduction!$D$19, "D"))</f>
        <v>120</v>
      </c>
      <c r="H619" s="25">
        <v>69796</v>
      </c>
      <c r="I619" s="28">
        <f t="shared" si="45"/>
        <v>290.81666666666666</v>
      </c>
      <c r="J619" s="28">
        <f t="shared" si="47"/>
        <v>67.857222222222219</v>
      </c>
      <c r="K619" s="28" t="str">
        <f t="shared" si="48"/>
        <v>61-90</v>
      </c>
      <c r="L619" s="25">
        <v>84000000</v>
      </c>
      <c r="M619" s="28">
        <f t="shared" si="46"/>
        <v>20.02716064453125</v>
      </c>
      <c r="N619" s="28" t="str">
        <f t="shared" si="49"/>
        <v>21-30 GB</v>
      </c>
      <c r="O619" s="25"/>
      <c r="P619" s="25"/>
      <c r="Q619" s="25"/>
      <c r="R619" s="25"/>
      <c r="S619" s="25"/>
    </row>
    <row r="620" spans="2:19" x14ac:dyDescent="0.3">
      <c r="B620" s="25" t="s">
        <v>542</v>
      </c>
      <c r="C620" s="26">
        <v>36635</v>
      </c>
      <c r="D620" s="25" t="s">
        <v>13</v>
      </c>
      <c r="E620" s="25">
        <f>INDEX('Tariff fee'!$C$5:$C$9,MATCH('Step 1. Personal_data'!D620,'Tariff fee'!$B$5:$B$9,0))</f>
        <v>55</v>
      </c>
      <c r="F620" s="26">
        <v>43625</v>
      </c>
      <c r="G620" s="27">
        <f>IF(F620&gt;Introduction!$D$20, DATEDIF(F620, Introduction!$D$19, "D"), DATEDIF(Introduction!$D$20, Introduction!$D$19, "D"))</f>
        <v>120</v>
      </c>
      <c r="H620" s="25">
        <v>109168</v>
      </c>
      <c r="I620" s="28">
        <f t="shared" si="45"/>
        <v>454.86666666666667</v>
      </c>
      <c r="J620" s="28">
        <f t="shared" si="47"/>
        <v>106.13555555555556</v>
      </c>
      <c r="K620" s="28" t="str">
        <f t="shared" si="48"/>
        <v>91-120</v>
      </c>
      <c r="L620" s="25">
        <v>80000000</v>
      </c>
      <c r="M620" s="28">
        <f t="shared" si="46"/>
        <v>19.073486328125</v>
      </c>
      <c r="N620" s="28" t="str">
        <f t="shared" si="49"/>
        <v>10-20 GB</v>
      </c>
      <c r="O620" s="25"/>
      <c r="P620" s="25"/>
      <c r="Q620" s="25"/>
      <c r="R620" s="25"/>
      <c r="S620" s="25"/>
    </row>
    <row r="621" spans="2:19" x14ac:dyDescent="0.3">
      <c r="B621" s="25" t="s">
        <v>543</v>
      </c>
      <c r="C621" s="26">
        <v>36635</v>
      </c>
      <c r="D621" s="25" t="s">
        <v>21</v>
      </c>
      <c r="E621" s="25">
        <f>INDEX('Tariff fee'!$C$5:$C$9,MATCH('Step 1. Personal_data'!D621,'Tariff fee'!$B$5:$B$9,0))</f>
        <v>45</v>
      </c>
      <c r="F621" s="26">
        <v>43698</v>
      </c>
      <c r="G621" s="27">
        <f>IF(F621&gt;Introduction!$D$20, DATEDIF(F621, Introduction!$D$19, "D"), DATEDIF(Introduction!$D$20, Introduction!$D$19, "D"))</f>
        <v>120</v>
      </c>
      <c r="H621" s="25">
        <v>45972</v>
      </c>
      <c r="I621" s="28">
        <f t="shared" si="45"/>
        <v>191.55</v>
      </c>
      <c r="J621" s="28">
        <f t="shared" si="47"/>
        <v>44.695000000000007</v>
      </c>
      <c r="K621" s="28" t="str">
        <f t="shared" si="48"/>
        <v>35-60</v>
      </c>
      <c r="L621" s="25">
        <v>112000000</v>
      </c>
      <c r="M621" s="28">
        <f t="shared" si="46"/>
        <v>26.702880859375</v>
      </c>
      <c r="N621" s="28" t="str">
        <f t="shared" si="49"/>
        <v>21-30 GB</v>
      </c>
      <c r="O621" s="25"/>
      <c r="P621" s="25">
        <v>1</v>
      </c>
      <c r="Q621" s="25"/>
      <c r="R621" s="25"/>
      <c r="S621" s="25"/>
    </row>
    <row r="622" spans="2:19" x14ac:dyDescent="0.3">
      <c r="B622" s="25" t="s">
        <v>544</v>
      </c>
      <c r="C622" s="26">
        <v>36635</v>
      </c>
      <c r="D622" s="25" t="s">
        <v>11</v>
      </c>
      <c r="E622" s="25">
        <f>INDEX('Tariff fee'!$C$5:$C$9,MATCH('Step 1. Personal_data'!D622,'Tariff fee'!$B$5:$B$9,0))</f>
        <v>35</v>
      </c>
      <c r="F622" s="26">
        <v>44414</v>
      </c>
      <c r="G622" s="27">
        <f>IF(F622&gt;Introduction!$D$20, DATEDIF(F622, Introduction!$D$19, "D"), DATEDIF(Introduction!$D$20, Introduction!$D$19, "D"))</f>
        <v>120</v>
      </c>
      <c r="H622" s="25">
        <v>14024</v>
      </c>
      <c r="I622" s="28">
        <f t="shared" si="45"/>
        <v>58.43333333333333</v>
      </c>
      <c r="J622" s="28">
        <f t="shared" si="47"/>
        <v>13.634444444444444</v>
      </c>
      <c r="K622" s="28" t="str">
        <f t="shared" si="48"/>
        <v>&lt;35</v>
      </c>
      <c r="L622" s="25">
        <v>148000000</v>
      </c>
      <c r="M622" s="28">
        <f t="shared" si="46"/>
        <v>35.28594970703125</v>
      </c>
      <c r="N622" s="28" t="str">
        <f t="shared" si="49"/>
        <v>31-40 GB</v>
      </c>
      <c r="O622" s="25"/>
      <c r="P622" s="25"/>
      <c r="Q622" s="25"/>
      <c r="R622" s="25"/>
      <c r="S622" s="25"/>
    </row>
    <row r="623" spans="2:19" x14ac:dyDescent="0.3">
      <c r="B623" s="25" t="s">
        <v>541</v>
      </c>
      <c r="C623" s="26">
        <v>36638</v>
      </c>
      <c r="D623" s="25" t="s">
        <v>13</v>
      </c>
      <c r="E623" s="25">
        <f>INDEX('Tariff fee'!$C$5:$C$9,MATCH('Step 1. Personal_data'!D623,'Tariff fee'!$B$5:$B$9,0))</f>
        <v>55</v>
      </c>
      <c r="F623" s="26">
        <v>44139</v>
      </c>
      <c r="G623" s="27">
        <f>IF(F623&gt;Introduction!$D$20, DATEDIF(F623, Introduction!$D$19, "D"), DATEDIF(Introduction!$D$20, Introduction!$D$19, "D"))</f>
        <v>120</v>
      </c>
      <c r="H623" s="25">
        <v>58720</v>
      </c>
      <c r="I623" s="28">
        <f t="shared" si="45"/>
        <v>244.66666666666666</v>
      </c>
      <c r="J623" s="28">
        <f t="shared" si="47"/>
        <v>57.088888888888889</v>
      </c>
      <c r="K623" s="28" t="str">
        <f t="shared" si="48"/>
        <v>35-60</v>
      </c>
      <c r="L623" s="25">
        <v>8000000</v>
      </c>
      <c r="M623" s="28">
        <f t="shared" si="46"/>
        <v>1.9073486328125002</v>
      </c>
      <c r="N623" s="28" t="str">
        <f t="shared" si="49"/>
        <v>&lt;10 GB</v>
      </c>
      <c r="O623" s="25"/>
      <c r="P623" s="25"/>
      <c r="Q623" s="25"/>
      <c r="R623" s="25"/>
      <c r="S623" s="25"/>
    </row>
    <row r="624" spans="2:19" x14ac:dyDescent="0.3">
      <c r="B624" s="25" t="s">
        <v>540</v>
      </c>
      <c r="C624" s="26">
        <v>36639</v>
      </c>
      <c r="D624" s="25" t="s">
        <v>11</v>
      </c>
      <c r="E624" s="25">
        <f>INDEX('Tariff fee'!$C$5:$C$9,MATCH('Step 1. Personal_data'!D624,'Tariff fee'!$B$5:$B$9,0))</f>
        <v>35</v>
      </c>
      <c r="F624" s="26">
        <v>44354</v>
      </c>
      <c r="G624" s="27">
        <f>IF(F624&gt;Introduction!$D$20, DATEDIF(F624, Introduction!$D$19, "D"), DATEDIF(Introduction!$D$20, Introduction!$D$19, "D"))</f>
        <v>120</v>
      </c>
      <c r="H624" s="25">
        <v>29172</v>
      </c>
      <c r="I624" s="28">
        <f t="shared" si="45"/>
        <v>121.55</v>
      </c>
      <c r="J624" s="28">
        <f t="shared" si="47"/>
        <v>28.361666666666668</v>
      </c>
      <c r="K624" s="28" t="str">
        <f t="shared" si="48"/>
        <v>&lt;35</v>
      </c>
      <c r="L624" s="25">
        <v>128000000</v>
      </c>
      <c r="M624" s="28">
        <f t="shared" si="46"/>
        <v>30.517578125000004</v>
      </c>
      <c r="N624" s="28" t="str">
        <f t="shared" si="49"/>
        <v>31-40 GB</v>
      </c>
      <c r="O624" s="25"/>
      <c r="P624" s="25"/>
      <c r="Q624" s="25"/>
      <c r="R624" s="25"/>
      <c r="S624" s="25"/>
    </row>
    <row r="625" spans="2:19" x14ac:dyDescent="0.3">
      <c r="B625" s="25" t="s">
        <v>539</v>
      </c>
      <c r="C625" s="26">
        <v>36641</v>
      </c>
      <c r="D625" s="25" t="s">
        <v>11</v>
      </c>
      <c r="E625" s="25">
        <f>INDEX('Tariff fee'!$C$5:$C$9,MATCH('Step 1. Personal_data'!D625,'Tariff fee'!$B$5:$B$9,0))</f>
        <v>35</v>
      </c>
      <c r="F625" s="26">
        <v>43375</v>
      </c>
      <c r="G625" s="27">
        <f>IF(F625&gt;Introduction!$D$20, DATEDIF(F625, Introduction!$D$19, "D"), DATEDIF(Introduction!$D$20, Introduction!$D$19, "D"))</f>
        <v>120</v>
      </c>
      <c r="H625" s="25">
        <v>10588</v>
      </c>
      <c r="I625" s="28">
        <f t="shared" si="45"/>
        <v>44.116666666666667</v>
      </c>
      <c r="J625" s="28">
        <f t="shared" si="47"/>
        <v>10.293888888888889</v>
      </c>
      <c r="K625" s="28" t="str">
        <f t="shared" si="48"/>
        <v>&lt;35</v>
      </c>
      <c r="L625" s="25">
        <v>108000000</v>
      </c>
      <c r="M625" s="28">
        <f t="shared" si="46"/>
        <v>25.74920654296875</v>
      </c>
      <c r="N625" s="28" t="str">
        <f t="shared" si="49"/>
        <v>21-30 GB</v>
      </c>
      <c r="O625" s="25">
        <v>1</v>
      </c>
      <c r="P625" s="25"/>
      <c r="Q625" s="25"/>
      <c r="R625" s="25"/>
      <c r="S625" s="25"/>
    </row>
    <row r="626" spans="2:19" x14ac:dyDescent="0.3">
      <c r="B626" s="25" t="s">
        <v>537</v>
      </c>
      <c r="C626" s="26">
        <v>36644</v>
      </c>
      <c r="D626" s="25" t="s">
        <v>13</v>
      </c>
      <c r="E626" s="25">
        <f>INDEX('Tariff fee'!$C$5:$C$9,MATCH('Step 1. Personal_data'!D626,'Tariff fee'!$B$5:$B$9,0))</f>
        <v>55</v>
      </c>
      <c r="F626" s="26">
        <v>44069</v>
      </c>
      <c r="G626" s="27">
        <f>IF(F626&gt;Introduction!$D$20, DATEDIF(F626, Introduction!$D$19, "D"), DATEDIF(Introduction!$D$20, Introduction!$D$19, "D"))</f>
        <v>120</v>
      </c>
      <c r="H626" s="25">
        <v>109440</v>
      </c>
      <c r="I626" s="28">
        <f t="shared" si="45"/>
        <v>456</v>
      </c>
      <c r="J626" s="28">
        <f t="shared" si="47"/>
        <v>106.39999999999999</v>
      </c>
      <c r="K626" s="28" t="str">
        <f t="shared" si="48"/>
        <v>91-120</v>
      </c>
      <c r="L626" s="25">
        <v>8000000</v>
      </c>
      <c r="M626" s="28">
        <f t="shared" si="46"/>
        <v>1.9073486328125002</v>
      </c>
      <c r="N626" s="28" t="str">
        <f t="shared" si="49"/>
        <v>&lt;10 GB</v>
      </c>
      <c r="O626" s="25">
        <v>1</v>
      </c>
      <c r="P626" s="25"/>
      <c r="Q626" s="25"/>
      <c r="R626" s="25"/>
      <c r="S626" s="25">
        <v>1</v>
      </c>
    </row>
    <row r="627" spans="2:19" x14ac:dyDescent="0.3">
      <c r="B627" s="25" t="s">
        <v>538</v>
      </c>
      <c r="C627" s="26">
        <v>36644</v>
      </c>
      <c r="D627" s="25" t="s">
        <v>11</v>
      </c>
      <c r="E627" s="25">
        <f>INDEX('Tariff fee'!$C$5:$C$9,MATCH('Step 1. Personal_data'!D627,'Tariff fee'!$B$5:$B$9,0))</f>
        <v>35</v>
      </c>
      <c r="F627" s="26">
        <v>44020</v>
      </c>
      <c r="G627" s="27">
        <f>IF(F627&gt;Introduction!$D$20, DATEDIF(F627, Introduction!$D$19, "D"), DATEDIF(Introduction!$D$20, Introduction!$D$19, "D"))</f>
        <v>120</v>
      </c>
      <c r="H627" s="25">
        <v>21452</v>
      </c>
      <c r="I627" s="28">
        <f t="shared" si="45"/>
        <v>89.38333333333334</v>
      </c>
      <c r="J627" s="28">
        <f t="shared" si="47"/>
        <v>20.856111111111112</v>
      </c>
      <c r="K627" s="28" t="str">
        <f t="shared" si="48"/>
        <v>&lt;35</v>
      </c>
      <c r="L627" s="25">
        <v>152000000</v>
      </c>
      <c r="M627" s="28">
        <f t="shared" si="46"/>
        <v>36.2396240234375</v>
      </c>
      <c r="N627" s="28" t="str">
        <f t="shared" si="49"/>
        <v>31-40 GB</v>
      </c>
      <c r="O627" s="25"/>
      <c r="P627" s="25">
        <v>1</v>
      </c>
      <c r="Q627" s="25"/>
      <c r="R627" s="25"/>
      <c r="S627" s="25"/>
    </row>
    <row r="628" spans="2:19" x14ac:dyDescent="0.3">
      <c r="B628" s="25" t="s">
        <v>535</v>
      </c>
      <c r="C628" s="26">
        <v>36648</v>
      </c>
      <c r="D628" s="25" t="s">
        <v>21</v>
      </c>
      <c r="E628" s="25">
        <f>INDEX('Tariff fee'!$C$5:$C$9,MATCH('Step 1. Personal_data'!D628,'Tariff fee'!$B$5:$B$9,0))</f>
        <v>45</v>
      </c>
      <c r="F628" s="26">
        <v>44650</v>
      </c>
      <c r="G628" s="27">
        <f>IF(F628&gt;Introduction!$D$20, DATEDIF(F628, Introduction!$D$19, "D"), DATEDIF(Introduction!$D$20, Introduction!$D$19, "D"))</f>
        <v>32</v>
      </c>
      <c r="H628" s="25">
        <v>21557</v>
      </c>
      <c r="I628" s="28">
        <f t="shared" si="45"/>
        <v>336.828125</v>
      </c>
      <c r="J628" s="28">
        <f t="shared" si="47"/>
        <v>78.593229166666674</v>
      </c>
      <c r="K628" s="28" t="str">
        <f t="shared" si="48"/>
        <v>61-90</v>
      </c>
      <c r="L628" s="25">
        <v>24533333</v>
      </c>
      <c r="M628" s="28">
        <f t="shared" si="46"/>
        <v>21.934508979320526</v>
      </c>
      <c r="N628" s="28" t="str">
        <f t="shared" si="49"/>
        <v>21-30 GB</v>
      </c>
      <c r="O628" s="25"/>
      <c r="P628" s="25"/>
      <c r="Q628" s="25"/>
      <c r="R628" s="25"/>
      <c r="S628" s="25"/>
    </row>
    <row r="629" spans="2:19" x14ac:dyDescent="0.3">
      <c r="B629" s="25" t="s">
        <v>536</v>
      </c>
      <c r="C629" s="26">
        <v>36648</v>
      </c>
      <c r="D629" s="25" t="s">
        <v>21</v>
      </c>
      <c r="E629" s="25">
        <f>INDEX('Tariff fee'!$C$5:$C$9,MATCH('Step 1. Personal_data'!D629,'Tariff fee'!$B$5:$B$9,0))</f>
        <v>45</v>
      </c>
      <c r="F629" s="26">
        <v>43593</v>
      </c>
      <c r="G629" s="27">
        <f>IF(F629&gt;Introduction!$D$20, DATEDIF(F629, Introduction!$D$19, "D"), DATEDIF(Introduction!$D$20, Introduction!$D$19, "D"))</f>
        <v>120</v>
      </c>
      <c r="H629" s="25">
        <v>83924</v>
      </c>
      <c r="I629" s="28">
        <f t="shared" si="45"/>
        <v>349.68333333333334</v>
      </c>
      <c r="J629" s="28">
        <f t="shared" si="47"/>
        <v>81.592777777777769</v>
      </c>
      <c r="K629" s="28" t="str">
        <f t="shared" si="48"/>
        <v>61-90</v>
      </c>
      <c r="L629" s="25">
        <v>116000000</v>
      </c>
      <c r="M629" s="28">
        <f t="shared" si="46"/>
        <v>27.65655517578125</v>
      </c>
      <c r="N629" s="28" t="str">
        <f t="shared" si="49"/>
        <v>21-30 GB</v>
      </c>
      <c r="O629" s="25"/>
      <c r="P629" s="25">
        <v>1</v>
      </c>
      <c r="Q629" s="25"/>
      <c r="R629" s="25">
        <v>1</v>
      </c>
      <c r="S629" s="25"/>
    </row>
    <row r="630" spans="2:19" x14ac:dyDescent="0.3">
      <c r="B630" s="25" t="s">
        <v>534</v>
      </c>
      <c r="C630" s="26">
        <v>36653</v>
      </c>
      <c r="D630" s="25" t="s">
        <v>11</v>
      </c>
      <c r="E630" s="25">
        <f>INDEX('Tariff fee'!$C$5:$C$9,MATCH('Step 1. Personal_data'!D630,'Tariff fee'!$B$5:$B$9,0))</f>
        <v>35</v>
      </c>
      <c r="F630" s="26">
        <v>44036</v>
      </c>
      <c r="G630" s="27">
        <f>IF(F630&gt;Introduction!$D$20, DATEDIF(F630, Introduction!$D$19, "D"), DATEDIF(Introduction!$D$20, Introduction!$D$19, "D"))</f>
        <v>120</v>
      </c>
      <c r="H630" s="25">
        <v>8368</v>
      </c>
      <c r="I630" s="28">
        <f t="shared" si="45"/>
        <v>34.866666666666667</v>
      </c>
      <c r="J630" s="28">
        <f t="shared" si="47"/>
        <v>8.1355555555555554</v>
      </c>
      <c r="K630" s="28" t="str">
        <f t="shared" si="48"/>
        <v>&lt;35</v>
      </c>
      <c r="L630" s="25">
        <v>160000000</v>
      </c>
      <c r="M630" s="28">
        <f t="shared" si="46"/>
        <v>38.14697265625</v>
      </c>
      <c r="N630" s="28" t="str">
        <f t="shared" si="49"/>
        <v>31-40 GB</v>
      </c>
      <c r="O630" s="25">
        <v>1</v>
      </c>
      <c r="P630" s="25">
        <v>1</v>
      </c>
      <c r="Q630" s="25"/>
      <c r="R630" s="25"/>
      <c r="S630" s="25"/>
    </row>
    <row r="631" spans="2:19" x14ac:dyDescent="0.3">
      <c r="B631" s="25" t="s">
        <v>532</v>
      </c>
      <c r="C631" s="26">
        <v>36654</v>
      </c>
      <c r="D631" s="25" t="s">
        <v>21</v>
      </c>
      <c r="E631" s="25">
        <f>INDEX('Tariff fee'!$C$5:$C$9,MATCH('Step 1. Personal_data'!D631,'Tariff fee'!$B$5:$B$9,0))</f>
        <v>45</v>
      </c>
      <c r="F631" s="26">
        <v>43363</v>
      </c>
      <c r="G631" s="27">
        <f>IF(F631&gt;Introduction!$D$20, DATEDIF(F631, Introduction!$D$19, "D"), DATEDIF(Introduction!$D$20, Introduction!$D$19, "D"))</f>
        <v>120</v>
      </c>
      <c r="H631" s="25">
        <v>70676</v>
      </c>
      <c r="I631" s="28">
        <f t="shared" si="45"/>
        <v>294.48333333333335</v>
      </c>
      <c r="J631" s="28">
        <f t="shared" si="47"/>
        <v>68.712777777777774</v>
      </c>
      <c r="K631" s="28" t="str">
        <f t="shared" si="48"/>
        <v>61-90</v>
      </c>
      <c r="L631" s="25">
        <v>104000000</v>
      </c>
      <c r="M631" s="28">
        <f t="shared" si="46"/>
        <v>24.7955322265625</v>
      </c>
      <c r="N631" s="28" t="str">
        <f t="shared" si="49"/>
        <v>21-30 GB</v>
      </c>
      <c r="O631" s="25">
        <v>1</v>
      </c>
      <c r="P631" s="25"/>
      <c r="Q631" s="25"/>
      <c r="R631" s="25"/>
      <c r="S631" s="25"/>
    </row>
    <row r="632" spans="2:19" x14ac:dyDescent="0.3">
      <c r="B632" s="25" t="s">
        <v>533</v>
      </c>
      <c r="C632" s="26">
        <v>36654</v>
      </c>
      <c r="D632" s="25" t="s">
        <v>18</v>
      </c>
      <c r="E632" s="25">
        <f>INDEX('Tariff fee'!$C$5:$C$9,MATCH('Step 1. Personal_data'!D632,'Tariff fee'!$B$5:$B$9,0))</f>
        <v>25</v>
      </c>
      <c r="F632" s="26">
        <v>43592</v>
      </c>
      <c r="G632" s="27">
        <f>IF(F632&gt;Introduction!$D$20, DATEDIF(F632, Introduction!$D$19, "D"), DATEDIF(Introduction!$D$20, Introduction!$D$19, "D"))</f>
        <v>120</v>
      </c>
      <c r="H632" s="25">
        <v>1392</v>
      </c>
      <c r="I632" s="28">
        <f t="shared" si="45"/>
        <v>5.8</v>
      </c>
      <c r="J632" s="28">
        <f t="shared" si="47"/>
        <v>1.3533333333333333</v>
      </c>
      <c r="K632" s="28" t="str">
        <f t="shared" si="48"/>
        <v>&lt;35</v>
      </c>
      <c r="L632" s="25">
        <v>16000000</v>
      </c>
      <c r="M632" s="28">
        <f t="shared" si="46"/>
        <v>3.8146972656250004</v>
      </c>
      <c r="N632" s="28" t="str">
        <f t="shared" si="49"/>
        <v>&lt;10 GB</v>
      </c>
      <c r="O632" s="25">
        <v>1</v>
      </c>
      <c r="P632" s="25"/>
      <c r="Q632" s="25"/>
      <c r="R632" s="25"/>
      <c r="S632" s="25"/>
    </row>
    <row r="633" spans="2:19" x14ac:dyDescent="0.3">
      <c r="B633" s="25" t="s">
        <v>531</v>
      </c>
      <c r="C633" s="26">
        <v>36656</v>
      </c>
      <c r="D633" s="25" t="s">
        <v>11</v>
      </c>
      <c r="E633" s="25">
        <f>INDEX('Tariff fee'!$C$5:$C$9,MATCH('Step 1. Personal_data'!D633,'Tariff fee'!$B$5:$B$9,0))</f>
        <v>35</v>
      </c>
      <c r="F633" s="26">
        <v>44296</v>
      </c>
      <c r="G633" s="27">
        <f>IF(F633&gt;Introduction!$D$20, DATEDIF(F633, Introduction!$D$19, "D"), DATEDIF(Introduction!$D$20, Introduction!$D$19, "D"))</f>
        <v>120</v>
      </c>
      <c r="H633" s="25">
        <v>24040</v>
      </c>
      <c r="I633" s="28">
        <f t="shared" si="45"/>
        <v>100.16666666666667</v>
      </c>
      <c r="J633" s="28">
        <f t="shared" si="47"/>
        <v>23.372222222222224</v>
      </c>
      <c r="K633" s="28" t="str">
        <f t="shared" si="48"/>
        <v>&lt;35</v>
      </c>
      <c r="L633" s="25">
        <v>36000000</v>
      </c>
      <c r="M633" s="28">
        <f t="shared" si="46"/>
        <v>8.58306884765625</v>
      </c>
      <c r="N633" s="28" t="str">
        <f t="shared" si="49"/>
        <v>&lt;10 GB</v>
      </c>
      <c r="O633" s="25"/>
      <c r="P633" s="25"/>
      <c r="Q633" s="25"/>
      <c r="R633" s="25"/>
      <c r="S633" s="25"/>
    </row>
    <row r="634" spans="2:19" x14ac:dyDescent="0.3">
      <c r="B634" s="25" t="s">
        <v>530</v>
      </c>
      <c r="C634" s="26">
        <v>36660</v>
      </c>
      <c r="D634" s="25" t="s">
        <v>13</v>
      </c>
      <c r="E634" s="25">
        <f>INDEX('Tariff fee'!$C$5:$C$9,MATCH('Step 1. Personal_data'!D634,'Tariff fee'!$B$5:$B$9,0))</f>
        <v>55</v>
      </c>
      <c r="F634" s="26">
        <v>43320</v>
      </c>
      <c r="G634" s="27">
        <f>IF(F634&gt;Introduction!$D$20, DATEDIF(F634, Introduction!$D$19, "D"), DATEDIF(Introduction!$D$20, Introduction!$D$19, "D"))</f>
        <v>120</v>
      </c>
      <c r="H634" s="25">
        <v>1460</v>
      </c>
      <c r="I634" s="28">
        <f t="shared" si="45"/>
        <v>6.083333333333333</v>
      </c>
      <c r="J634" s="28">
        <f t="shared" si="47"/>
        <v>1.4194444444444445</v>
      </c>
      <c r="K634" s="28" t="str">
        <f t="shared" si="48"/>
        <v>&lt;35</v>
      </c>
      <c r="L634" s="25">
        <v>20000000</v>
      </c>
      <c r="M634" s="28">
        <f t="shared" si="46"/>
        <v>4.76837158203125</v>
      </c>
      <c r="N634" s="28" t="str">
        <f t="shared" si="49"/>
        <v>&lt;10 GB</v>
      </c>
      <c r="O634" s="25"/>
      <c r="P634" s="25"/>
      <c r="Q634" s="25">
        <v>1</v>
      </c>
      <c r="R634" s="25"/>
      <c r="S634" s="25"/>
    </row>
    <row r="635" spans="2:19" x14ac:dyDescent="0.3">
      <c r="B635" s="25" t="s">
        <v>529</v>
      </c>
      <c r="C635" s="26">
        <v>36665</v>
      </c>
      <c r="D635" s="25" t="s">
        <v>21</v>
      </c>
      <c r="E635" s="25">
        <f>INDEX('Tariff fee'!$C$5:$C$9,MATCH('Step 1. Personal_data'!D635,'Tariff fee'!$B$5:$B$9,0))</f>
        <v>45</v>
      </c>
      <c r="F635" s="26">
        <v>42823</v>
      </c>
      <c r="G635" s="27">
        <f>IF(F635&gt;Introduction!$D$20, DATEDIF(F635, Introduction!$D$19, "D"), DATEDIF(Introduction!$D$20, Introduction!$D$19, "D"))</f>
        <v>120</v>
      </c>
      <c r="H635" s="25">
        <v>36556</v>
      </c>
      <c r="I635" s="28">
        <f t="shared" si="45"/>
        <v>152.31666666666666</v>
      </c>
      <c r="J635" s="28">
        <f t="shared" si="47"/>
        <v>35.540555555555557</v>
      </c>
      <c r="K635" s="28" t="str">
        <f t="shared" si="48"/>
        <v>35-60</v>
      </c>
      <c r="L635" s="25">
        <v>96000000</v>
      </c>
      <c r="M635" s="28">
        <f t="shared" si="46"/>
        <v>22.88818359375</v>
      </c>
      <c r="N635" s="28" t="str">
        <f t="shared" si="49"/>
        <v>21-30 GB</v>
      </c>
      <c r="O635" s="25"/>
      <c r="P635" s="25"/>
      <c r="Q635" s="25"/>
      <c r="R635" s="25"/>
      <c r="S635" s="25"/>
    </row>
    <row r="636" spans="2:19" x14ac:dyDescent="0.3">
      <c r="B636" s="25" t="s">
        <v>528</v>
      </c>
      <c r="C636" s="26">
        <v>36668</v>
      </c>
      <c r="D636" s="25" t="s">
        <v>21</v>
      </c>
      <c r="E636" s="25">
        <f>INDEX('Tariff fee'!$C$5:$C$9,MATCH('Step 1. Personal_data'!D636,'Tariff fee'!$B$5:$B$9,0))</f>
        <v>45</v>
      </c>
      <c r="F636" s="26">
        <v>42915</v>
      </c>
      <c r="G636" s="27">
        <f>IF(F636&gt;Introduction!$D$20, DATEDIF(F636, Introduction!$D$19, "D"), DATEDIF(Introduction!$D$20, Introduction!$D$19, "D"))</f>
        <v>120</v>
      </c>
      <c r="H636" s="25">
        <v>28160</v>
      </c>
      <c r="I636" s="28">
        <f t="shared" si="45"/>
        <v>117.33333333333333</v>
      </c>
      <c r="J636" s="28">
        <f t="shared" si="47"/>
        <v>27.377777777777776</v>
      </c>
      <c r="K636" s="28" t="str">
        <f t="shared" si="48"/>
        <v>&lt;35</v>
      </c>
      <c r="L636" s="25">
        <v>24000000</v>
      </c>
      <c r="M636" s="28">
        <f t="shared" si="46"/>
        <v>5.7220458984375</v>
      </c>
      <c r="N636" s="28" t="str">
        <f t="shared" si="49"/>
        <v>&lt;10 GB</v>
      </c>
      <c r="O636" s="25"/>
      <c r="P636" s="25"/>
      <c r="Q636" s="25"/>
      <c r="R636" s="25"/>
      <c r="S636" s="25"/>
    </row>
    <row r="637" spans="2:19" x14ac:dyDescent="0.3">
      <c r="B637" s="25" t="s">
        <v>524</v>
      </c>
      <c r="C637" s="26">
        <v>36671</v>
      </c>
      <c r="D637" s="25" t="s">
        <v>21</v>
      </c>
      <c r="E637" s="25">
        <f>INDEX('Tariff fee'!$C$5:$C$9,MATCH('Step 1. Personal_data'!D637,'Tariff fee'!$B$5:$B$9,0))</f>
        <v>45</v>
      </c>
      <c r="F637" s="26">
        <v>44355</v>
      </c>
      <c r="G637" s="27">
        <f>IF(F637&gt;Introduction!$D$20, DATEDIF(F637, Introduction!$D$19, "D"), DATEDIF(Introduction!$D$20, Introduction!$D$19, "D"))</f>
        <v>120</v>
      </c>
      <c r="H637" s="25">
        <v>94796</v>
      </c>
      <c r="I637" s="28">
        <f t="shared" si="45"/>
        <v>394.98333333333335</v>
      </c>
      <c r="J637" s="28">
        <f t="shared" si="47"/>
        <v>92.162777777777791</v>
      </c>
      <c r="K637" s="28" t="str">
        <f t="shared" si="48"/>
        <v>91-120</v>
      </c>
      <c r="L637" s="25">
        <v>92000000</v>
      </c>
      <c r="M637" s="28">
        <f t="shared" si="46"/>
        <v>21.93450927734375</v>
      </c>
      <c r="N637" s="28" t="str">
        <f t="shared" si="49"/>
        <v>21-30 GB</v>
      </c>
      <c r="O637" s="25"/>
      <c r="P637" s="25"/>
      <c r="Q637" s="25"/>
      <c r="R637" s="25"/>
      <c r="S637" s="25"/>
    </row>
    <row r="638" spans="2:19" x14ac:dyDescent="0.3">
      <c r="B638" s="25" t="s">
        <v>525</v>
      </c>
      <c r="C638" s="26">
        <v>36671</v>
      </c>
      <c r="D638" s="25" t="s">
        <v>11</v>
      </c>
      <c r="E638" s="25">
        <f>INDEX('Tariff fee'!$C$5:$C$9,MATCH('Step 1. Personal_data'!D638,'Tariff fee'!$B$5:$B$9,0))</f>
        <v>35</v>
      </c>
      <c r="F638" s="26">
        <v>42874</v>
      </c>
      <c r="G638" s="27">
        <f>IF(F638&gt;Introduction!$D$20, DATEDIF(F638, Introduction!$D$19, "D"), DATEDIF(Introduction!$D$20, Introduction!$D$19, "D"))</f>
        <v>120</v>
      </c>
      <c r="H638" s="25">
        <v>30200</v>
      </c>
      <c r="I638" s="28">
        <f t="shared" si="45"/>
        <v>125.83333333333334</v>
      </c>
      <c r="J638" s="28">
        <f t="shared" si="47"/>
        <v>29.361111111111114</v>
      </c>
      <c r="K638" s="28" t="str">
        <f t="shared" si="48"/>
        <v>&lt;35</v>
      </c>
      <c r="L638" s="25">
        <v>148000000</v>
      </c>
      <c r="M638" s="28">
        <f t="shared" si="46"/>
        <v>35.28594970703125</v>
      </c>
      <c r="N638" s="28" t="str">
        <f t="shared" si="49"/>
        <v>31-40 GB</v>
      </c>
      <c r="O638" s="25"/>
      <c r="P638" s="25">
        <v>1</v>
      </c>
      <c r="Q638" s="25"/>
      <c r="R638" s="25"/>
      <c r="S638" s="25">
        <v>1</v>
      </c>
    </row>
    <row r="639" spans="2:19" x14ac:dyDescent="0.3">
      <c r="B639" s="25" t="s">
        <v>526</v>
      </c>
      <c r="C639" s="26">
        <v>36671</v>
      </c>
      <c r="D639" s="25" t="s">
        <v>21</v>
      </c>
      <c r="E639" s="25">
        <f>INDEX('Tariff fee'!$C$5:$C$9,MATCH('Step 1. Personal_data'!D639,'Tariff fee'!$B$5:$B$9,0))</f>
        <v>45</v>
      </c>
      <c r="F639" s="26">
        <v>43590</v>
      </c>
      <c r="G639" s="27">
        <f>IF(F639&gt;Introduction!$D$20, DATEDIF(F639, Introduction!$D$19, "D"), DATEDIF(Introduction!$D$20, Introduction!$D$19, "D"))</f>
        <v>120</v>
      </c>
      <c r="H639" s="25">
        <v>67260</v>
      </c>
      <c r="I639" s="28">
        <f t="shared" si="45"/>
        <v>280.25</v>
      </c>
      <c r="J639" s="28">
        <f t="shared" si="47"/>
        <v>65.391666666666666</v>
      </c>
      <c r="K639" s="28" t="str">
        <f t="shared" si="48"/>
        <v>61-90</v>
      </c>
      <c r="L639" s="25">
        <v>120000000</v>
      </c>
      <c r="M639" s="28">
        <f t="shared" si="46"/>
        <v>28.6102294921875</v>
      </c>
      <c r="N639" s="28" t="str">
        <f t="shared" si="49"/>
        <v>21-30 GB</v>
      </c>
      <c r="O639" s="25"/>
      <c r="P639" s="25"/>
      <c r="Q639" s="25"/>
      <c r="R639" s="25"/>
      <c r="S639" s="25"/>
    </row>
    <row r="640" spans="2:19" x14ac:dyDescent="0.3">
      <c r="B640" s="25" t="s">
        <v>527</v>
      </c>
      <c r="C640" s="26">
        <v>36671</v>
      </c>
      <c r="D640" s="25" t="s">
        <v>11</v>
      </c>
      <c r="E640" s="25">
        <f>INDEX('Tariff fee'!$C$5:$C$9,MATCH('Step 1. Personal_data'!D640,'Tariff fee'!$B$5:$B$9,0))</f>
        <v>35</v>
      </c>
      <c r="F640" s="26">
        <v>44329</v>
      </c>
      <c r="G640" s="27">
        <f>IF(F640&gt;Introduction!$D$20, DATEDIF(F640, Introduction!$D$19, "D"), DATEDIF(Introduction!$D$20, Introduction!$D$19, "D"))</f>
        <v>120</v>
      </c>
      <c r="H640" s="25">
        <v>33540</v>
      </c>
      <c r="I640" s="28">
        <f t="shared" si="45"/>
        <v>139.75</v>
      </c>
      <c r="J640" s="28">
        <f t="shared" si="47"/>
        <v>32.608333333333334</v>
      </c>
      <c r="K640" s="28" t="str">
        <f t="shared" si="48"/>
        <v>&lt;35</v>
      </c>
      <c r="L640" s="25">
        <v>148000000</v>
      </c>
      <c r="M640" s="28">
        <f t="shared" si="46"/>
        <v>35.28594970703125</v>
      </c>
      <c r="N640" s="28" t="str">
        <f t="shared" si="49"/>
        <v>31-40 GB</v>
      </c>
      <c r="O640" s="25"/>
      <c r="P640" s="25">
        <v>1</v>
      </c>
      <c r="Q640" s="25"/>
      <c r="R640" s="25"/>
      <c r="S640" s="25"/>
    </row>
    <row r="641" spans="2:19" x14ac:dyDescent="0.3">
      <c r="B641" s="25" t="s">
        <v>523</v>
      </c>
      <c r="C641" s="26">
        <v>36672</v>
      </c>
      <c r="D641" s="25" t="s">
        <v>11</v>
      </c>
      <c r="E641" s="25">
        <f>INDEX('Tariff fee'!$C$5:$C$9,MATCH('Step 1. Personal_data'!D641,'Tariff fee'!$B$5:$B$9,0))</f>
        <v>35</v>
      </c>
      <c r="F641" s="26">
        <v>43116</v>
      </c>
      <c r="G641" s="27">
        <f>IF(F641&gt;Introduction!$D$20, DATEDIF(F641, Introduction!$D$19, "D"), DATEDIF(Introduction!$D$20, Introduction!$D$19, "D"))</f>
        <v>120</v>
      </c>
      <c r="H641" s="25">
        <v>6688</v>
      </c>
      <c r="I641" s="28">
        <f t="shared" si="45"/>
        <v>27.866666666666667</v>
      </c>
      <c r="J641" s="28">
        <f t="shared" si="47"/>
        <v>6.5022222222222226</v>
      </c>
      <c r="K641" s="28" t="str">
        <f t="shared" si="48"/>
        <v>&lt;35</v>
      </c>
      <c r="L641" s="25">
        <v>156000000</v>
      </c>
      <c r="M641" s="28">
        <f t="shared" si="46"/>
        <v>37.19329833984375</v>
      </c>
      <c r="N641" s="28" t="str">
        <f t="shared" si="49"/>
        <v>31-40 GB</v>
      </c>
      <c r="O641" s="25"/>
      <c r="P641" s="25"/>
      <c r="Q641" s="25"/>
      <c r="R641" s="25"/>
      <c r="S641" s="25"/>
    </row>
    <row r="642" spans="2:19" x14ac:dyDescent="0.3">
      <c r="B642" s="25" t="s">
        <v>522</v>
      </c>
      <c r="C642" s="26">
        <v>36673</v>
      </c>
      <c r="D642" s="25" t="s">
        <v>11</v>
      </c>
      <c r="E642" s="25">
        <f>INDEX('Tariff fee'!$C$5:$C$9,MATCH('Step 1. Personal_data'!D642,'Tariff fee'!$B$5:$B$9,0))</f>
        <v>35</v>
      </c>
      <c r="F642" s="26">
        <v>43095</v>
      </c>
      <c r="G642" s="27">
        <f>IF(F642&gt;Introduction!$D$20, DATEDIF(F642, Introduction!$D$19, "D"), DATEDIF(Introduction!$D$20, Introduction!$D$19, "D"))</f>
        <v>120</v>
      </c>
      <c r="H642" s="25">
        <v>9888</v>
      </c>
      <c r="I642" s="28">
        <f t="shared" si="45"/>
        <v>41.2</v>
      </c>
      <c r="J642" s="28">
        <f t="shared" si="47"/>
        <v>9.6133333333333351</v>
      </c>
      <c r="K642" s="28" t="str">
        <f t="shared" si="48"/>
        <v>&lt;35</v>
      </c>
      <c r="L642" s="25">
        <v>156000000</v>
      </c>
      <c r="M642" s="28">
        <f t="shared" si="46"/>
        <v>37.19329833984375</v>
      </c>
      <c r="N642" s="28" t="str">
        <f t="shared" si="49"/>
        <v>31-40 GB</v>
      </c>
      <c r="O642" s="25">
        <v>1</v>
      </c>
      <c r="P642" s="25"/>
      <c r="Q642" s="25"/>
      <c r="R642" s="25"/>
      <c r="S642" s="25"/>
    </row>
    <row r="643" spans="2:19" x14ac:dyDescent="0.3">
      <c r="B643" s="25" t="s">
        <v>521</v>
      </c>
      <c r="C643" s="26">
        <v>36677</v>
      </c>
      <c r="D643" s="25" t="s">
        <v>21</v>
      </c>
      <c r="E643" s="25">
        <f>INDEX('Tariff fee'!$C$5:$C$9,MATCH('Step 1. Personal_data'!D643,'Tariff fee'!$B$5:$B$9,0))</f>
        <v>45</v>
      </c>
      <c r="F643" s="26">
        <v>43303</v>
      </c>
      <c r="G643" s="27">
        <f>IF(F643&gt;Introduction!$D$20, DATEDIF(F643, Introduction!$D$19, "D"), DATEDIF(Introduction!$D$20, Introduction!$D$19, "D"))</f>
        <v>120</v>
      </c>
      <c r="H643" s="25">
        <v>54640</v>
      </c>
      <c r="I643" s="28">
        <f t="shared" si="45"/>
        <v>227.66666666666666</v>
      </c>
      <c r="J643" s="28">
        <f t="shared" si="47"/>
        <v>53.12222222222222</v>
      </c>
      <c r="K643" s="28" t="str">
        <f t="shared" si="48"/>
        <v>35-60</v>
      </c>
      <c r="L643" s="25">
        <v>48000000</v>
      </c>
      <c r="M643" s="28">
        <f t="shared" si="46"/>
        <v>11.444091796875</v>
      </c>
      <c r="N643" s="28" t="str">
        <f t="shared" si="49"/>
        <v>10-20 GB</v>
      </c>
      <c r="O643" s="25"/>
      <c r="P643" s="25"/>
      <c r="Q643" s="25"/>
      <c r="R643" s="25"/>
      <c r="S643" s="25"/>
    </row>
    <row r="644" spans="2:19" x14ac:dyDescent="0.3">
      <c r="B644" s="25" t="s">
        <v>520</v>
      </c>
      <c r="C644" s="26">
        <v>36680</v>
      </c>
      <c r="D644" s="25" t="s">
        <v>21</v>
      </c>
      <c r="E644" s="25">
        <f>INDEX('Tariff fee'!$C$5:$C$9,MATCH('Step 1. Personal_data'!D644,'Tariff fee'!$B$5:$B$9,0))</f>
        <v>45</v>
      </c>
      <c r="F644" s="26">
        <v>43840</v>
      </c>
      <c r="G644" s="27">
        <f>IF(F644&gt;Introduction!$D$20, DATEDIF(F644, Introduction!$D$19, "D"), DATEDIF(Introduction!$D$20, Introduction!$D$19, "D"))</f>
        <v>120</v>
      </c>
      <c r="H644" s="25">
        <v>87748</v>
      </c>
      <c r="I644" s="28">
        <f t="shared" si="45"/>
        <v>365.61666666666667</v>
      </c>
      <c r="J644" s="28">
        <f t="shared" si="47"/>
        <v>85.310555555555567</v>
      </c>
      <c r="K644" s="28" t="str">
        <f t="shared" si="48"/>
        <v>61-90</v>
      </c>
      <c r="L644" s="25">
        <v>48000000</v>
      </c>
      <c r="M644" s="28">
        <f t="shared" si="46"/>
        <v>11.444091796875</v>
      </c>
      <c r="N644" s="28" t="str">
        <f t="shared" si="49"/>
        <v>10-20 GB</v>
      </c>
      <c r="O644" s="25">
        <v>1</v>
      </c>
      <c r="P644" s="25"/>
      <c r="Q644" s="25"/>
      <c r="R644" s="25"/>
      <c r="S644" s="25">
        <v>1</v>
      </c>
    </row>
    <row r="645" spans="2:19" x14ac:dyDescent="0.3">
      <c r="B645" s="25" t="s">
        <v>516</v>
      </c>
      <c r="C645" s="26">
        <v>36681</v>
      </c>
      <c r="D645" s="25" t="s">
        <v>21</v>
      </c>
      <c r="E645" s="25">
        <f>INDEX('Tariff fee'!$C$5:$C$9,MATCH('Step 1. Personal_data'!D645,'Tariff fee'!$B$5:$B$9,0))</f>
        <v>45</v>
      </c>
      <c r="F645" s="26">
        <v>44664</v>
      </c>
      <c r="G645" s="27">
        <f>IF(F645&gt;Introduction!$D$20, DATEDIF(F645, Introduction!$D$19, "D"), DATEDIF(Introduction!$D$20, Introduction!$D$19, "D"))</f>
        <v>18</v>
      </c>
      <c r="H645" s="25">
        <v>3061</v>
      </c>
      <c r="I645" s="28">
        <f t="shared" si="45"/>
        <v>85.027777777777771</v>
      </c>
      <c r="J645" s="28">
        <f t="shared" si="47"/>
        <v>19.839814814814815</v>
      </c>
      <c r="K645" s="28" t="str">
        <f t="shared" si="48"/>
        <v>&lt;35</v>
      </c>
      <c r="L645" s="25">
        <v>2400000</v>
      </c>
      <c r="M645" s="28">
        <f t="shared" si="46"/>
        <v>3.8146972656250004</v>
      </c>
      <c r="N645" s="28" t="str">
        <f t="shared" si="49"/>
        <v>&lt;10 GB</v>
      </c>
      <c r="O645" s="25"/>
      <c r="P645" s="25"/>
      <c r="Q645" s="25"/>
      <c r="R645" s="25">
        <v>1</v>
      </c>
    </row>
    <row r="646" spans="2:19" x14ac:dyDescent="0.3">
      <c r="B646" s="25" t="s">
        <v>517</v>
      </c>
      <c r="C646" s="26">
        <v>36681</v>
      </c>
      <c r="D646" s="25" t="s">
        <v>13</v>
      </c>
      <c r="E646" s="25">
        <f>INDEX('Tariff fee'!$C$5:$C$9,MATCH('Step 1. Personal_data'!D646,'Tariff fee'!$B$5:$B$9,0))</f>
        <v>55</v>
      </c>
      <c r="F646" s="26">
        <v>43657</v>
      </c>
      <c r="G646" s="27">
        <f>IF(F646&gt;Introduction!$D$20, DATEDIF(F646, Introduction!$D$19, "D"), DATEDIF(Introduction!$D$20, Introduction!$D$19, "D"))</f>
        <v>120</v>
      </c>
      <c r="H646" s="25">
        <v>118292</v>
      </c>
      <c r="I646" s="28">
        <f t="shared" si="45"/>
        <v>492.88333333333338</v>
      </c>
      <c r="J646" s="28">
        <f t="shared" si="47"/>
        <v>115.00611111111112</v>
      </c>
      <c r="K646" s="28" t="str">
        <f t="shared" si="48"/>
        <v>91-120</v>
      </c>
      <c r="L646" s="25">
        <v>132000000</v>
      </c>
      <c r="M646" s="28">
        <f t="shared" si="46"/>
        <v>31.47125244140625</v>
      </c>
      <c r="N646" s="28" t="str">
        <f t="shared" si="49"/>
        <v>31-40 GB</v>
      </c>
      <c r="O646" s="25"/>
      <c r="P646" s="25"/>
      <c r="Q646" s="25"/>
      <c r="R646" s="25">
        <v>1</v>
      </c>
    </row>
    <row r="647" spans="2:19" x14ac:dyDescent="0.3">
      <c r="B647" s="25" t="s">
        <v>518</v>
      </c>
      <c r="C647" s="26">
        <v>36681</v>
      </c>
      <c r="D647" s="25" t="s">
        <v>21</v>
      </c>
      <c r="E647" s="25">
        <f>INDEX('Tariff fee'!$C$5:$C$9,MATCH('Step 1. Personal_data'!D647,'Tariff fee'!$B$5:$B$9,0))</f>
        <v>45</v>
      </c>
      <c r="F647" s="26">
        <v>43900</v>
      </c>
      <c r="G647" s="27">
        <f>IF(F647&gt;Introduction!$D$20, DATEDIF(F647, Introduction!$D$19, "D"), DATEDIF(Introduction!$D$20, Introduction!$D$19, "D"))</f>
        <v>120</v>
      </c>
      <c r="H647" s="25">
        <v>73884</v>
      </c>
      <c r="I647" s="28">
        <f t="shared" si="45"/>
        <v>307.85000000000002</v>
      </c>
      <c r="J647" s="28">
        <f t="shared" si="47"/>
        <v>71.831666666666663</v>
      </c>
      <c r="K647" s="28" t="str">
        <f t="shared" si="48"/>
        <v>61-90</v>
      </c>
      <c r="L647" s="25">
        <v>116000000</v>
      </c>
      <c r="M647" s="28">
        <f t="shared" si="46"/>
        <v>27.65655517578125</v>
      </c>
      <c r="N647" s="28" t="str">
        <f t="shared" si="49"/>
        <v>21-30 GB</v>
      </c>
      <c r="O647" s="25"/>
      <c r="P647" s="25"/>
      <c r="Q647" s="25"/>
      <c r="R647" s="25"/>
    </row>
    <row r="648" spans="2:19" x14ac:dyDescent="0.3">
      <c r="B648" s="25" t="s">
        <v>519</v>
      </c>
      <c r="C648" s="26">
        <v>36681</v>
      </c>
      <c r="D648" s="25" t="s">
        <v>11</v>
      </c>
      <c r="E648" s="25">
        <f>INDEX('Tariff fee'!$C$5:$C$9,MATCH('Step 1. Personal_data'!D648,'Tariff fee'!$B$5:$B$9,0))</f>
        <v>35</v>
      </c>
      <c r="F648" s="26">
        <v>43527</v>
      </c>
      <c r="G648" s="27">
        <f>IF(F648&gt;Introduction!$D$20, DATEDIF(F648, Introduction!$D$19, "D"), DATEDIF(Introduction!$D$20, Introduction!$D$19, "D"))</f>
        <v>120</v>
      </c>
      <c r="H648" s="25">
        <v>16184</v>
      </c>
      <c r="I648" s="28">
        <f t="shared" si="45"/>
        <v>67.433333333333337</v>
      </c>
      <c r="J648" s="28">
        <f t="shared" si="47"/>
        <v>15.734444444444446</v>
      </c>
      <c r="K648" s="28" t="str">
        <f t="shared" si="48"/>
        <v>&lt;35</v>
      </c>
      <c r="L648" s="25">
        <v>152000000</v>
      </c>
      <c r="M648" s="28">
        <f t="shared" si="46"/>
        <v>36.2396240234375</v>
      </c>
      <c r="N648" s="28" t="str">
        <f t="shared" si="49"/>
        <v>31-40 GB</v>
      </c>
      <c r="O648" s="25"/>
      <c r="P648" s="25"/>
      <c r="Q648" s="25"/>
      <c r="R648" s="25"/>
    </row>
    <row r="649" spans="2:19" x14ac:dyDescent="0.3">
      <c r="B649" s="25" t="s">
        <v>514</v>
      </c>
      <c r="C649" s="26">
        <v>36683</v>
      </c>
      <c r="D649" s="25" t="s">
        <v>13</v>
      </c>
      <c r="E649" s="25">
        <f>INDEX('Tariff fee'!$C$5:$C$9,MATCH('Step 1. Personal_data'!D649,'Tariff fee'!$B$5:$B$9,0))</f>
        <v>55</v>
      </c>
      <c r="F649" s="26">
        <v>43347</v>
      </c>
      <c r="G649" s="27">
        <f>IF(F649&gt;Introduction!$D$20, DATEDIF(F649, Introduction!$D$19, "D"), DATEDIF(Introduction!$D$20, Introduction!$D$19, "D"))</f>
        <v>120</v>
      </c>
      <c r="H649" s="25">
        <v>40276</v>
      </c>
      <c r="I649" s="28">
        <f t="shared" si="45"/>
        <v>167.81666666666666</v>
      </c>
      <c r="J649" s="28">
        <f t="shared" si="47"/>
        <v>39.157222222222217</v>
      </c>
      <c r="K649" s="28" t="str">
        <f t="shared" si="48"/>
        <v>35-60</v>
      </c>
      <c r="L649" s="25">
        <v>128000000</v>
      </c>
      <c r="M649" s="28">
        <f t="shared" si="46"/>
        <v>30.517578125000004</v>
      </c>
      <c r="N649" s="28" t="str">
        <f t="shared" si="49"/>
        <v>31-40 GB</v>
      </c>
      <c r="O649" s="25"/>
      <c r="P649" s="25"/>
      <c r="Q649" s="25"/>
      <c r="R649" s="25"/>
    </row>
    <row r="650" spans="2:19" x14ac:dyDescent="0.3">
      <c r="B650" s="25" t="s">
        <v>515</v>
      </c>
      <c r="C650" s="26">
        <v>36683</v>
      </c>
      <c r="D650" s="25" t="s">
        <v>21</v>
      </c>
      <c r="E650" s="25">
        <f>INDEX('Tariff fee'!$C$5:$C$9,MATCH('Step 1. Personal_data'!D650,'Tariff fee'!$B$5:$B$9,0))</f>
        <v>45</v>
      </c>
      <c r="F650" s="26">
        <v>43949</v>
      </c>
      <c r="G650" s="27">
        <f>IF(F650&gt;Introduction!$D$20, DATEDIF(F650, Introduction!$D$19, "D"), DATEDIF(Introduction!$D$20, Introduction!$D$19, "D"))</f>
        <v>120</v>
      </c>
      <c r="H650" s="25">
        <v>87844</v>
      </c>
      <c r="I650" s="28">
        <f t="shared" ref="I650:I713" si="50">H650/60/G650*30</f>
        <v>366.01666666666665</v>
      </c>
      <c r="J650" s="28">
        <f t="shared" si="47"/>
        <v>85.403888888888886</v>
      </c>
      <c r="K650" s="28" t="str">
        <f t="shared" si="48"/>
        <v>61-90</v>
      </c>
      <c r="L650" s="25">
        <v>80000000</v>
      </c>
      <c r="M650" s="28">
        <f t="shared" ref="M650:M713" si="51">L650/1024^2/G650*30</f>
        <v>19.073486328125</v>
      </c>
      <c r="N650" s="28" t="str">
        <f t="shared" si="49"/>
        <v>10-20 GB</v>
      </c>
      <c r="O650" s="25"/>
      <c r="P650" s="25"/>
      <c r="Q650" s="25"/>
      <c r="R650" s="25"/>
    </row>
    <row r="651" spans="2:19" x14ac:dyDescent="0.3">
      <c r="B651" s="25" t="s">
        <v>513</v>
      </c>
      <c r="C651" s="26">
        <v>36688</v>
      </c>
      <c r="D651" s="25" t="s">
        <v>11</v>
      </c>
      <c r="E651" s="25">
        <f>INDEX('Tariff fee'!$C$5:$C$9,MATCH('Step 1. Personal_data'!D651,'Tariff fee'!$B$5:$B$9,0))</f>
        <v>35</v>
      </c>
      <c r="F651" s="26">
        <v>44421</v>
      </c>
      <c r="G651" s="27">
        <f>IF(F651&gt;Introduction!$D$20, DATEDIF(F651, Introduction!$D$19, "D"), DATEDIF(Introduction!$D$20, Introduction!$D$19, "D"))</f>
        <v>120</v>
      </c>
      <c r="H651" s="25">
        <v>32684</v>
      </c>
      <c r="I651" s="28">
        <f t="shared" si="50"/>
        <v>136.18333333333334</v>
      </c>
      <c r="J651" s="28">
        <f t="shared" ref="J651:J714" si="52">I651/30*7</f>
        <v>31.77611111111111</v>
      </c>
      <c r="K651" s="28" t="str">
        <f t="shared" ref="K651:K714" si="53">IF(J651&lt;35, "&lt;35", IF(J651&lt;60, "35-60", IF(J651&lt;90, "61-90", IF(J651&lt;120, "91-120", "120+"))))</f>
        <v>&lt;35</v>
      </c>
      <c r="L651" s="25">
        <v>104000000</v>
      </c>
      <c r="M651" s="28">
        <f t="shared" si="51"/>
        <v>24.7955322265625</v>
      </c>
      <c r="N651" s="28" t="str">
        <f t="shared" ref="N651:N714" si="54">IF(M651&lt;10, "&lt;10 GB", IF(M651&lt;20, "10-20 GB", IF(M651&lt;30, "21-30 GB", IF(M651&lt;40, "31-40 GB", "40+ GB"))))</f>
        <v>21-30 GB</v>
      </c>
      <c r="O651" s="25"/>
      <c r="P651" s="25">
        <v>1</v>
      </c>
      <c r="Q651" s="25"/>
      <c r="R651" s="25"/>
    </row>
    <row r="652" spans="2:19" x14ac:dyDescent="0.3">
      <c r="B652" s="25" t="s">
        <v>512</v>
      </c>
      <c r="C652" s="26">
        <v>36690</v>
      </c>
      <c r="D652" s="25" t="s">
        <v>21</v>
      </c>
      <c r="E652" s="25">
        <f>INDEX('Tariff fee'!$C$5:$C$9,MATCH('Step 1. Personal_data'!D652,'Tariff fee'!$B$5:$B$9,0))</f>
        <v>45</v>
      </c>
      <c r="F652" s="26">
        <v>43670</v>
      </c>
      <c r="G652" s="27">
        <f>IF(F652&gt;Introduction!$D$20, DATEDIF(F652, Introduction!$D$19, "D"), DATEDIF(Introduction!$D$20, Introduction!$D$19, "D"))</f>
        <v>120</v>
      </c>
      <c r="H652" s="25">
        <v>28248</v>
      </c>
      <c r="I652" s="28">
        <f t="shared" si="50"/>
        <v>117.7</v>
      </c>
      <c r="J652" s="28">
        <f t="shared" si="52"/>
        <v>27.463333333333335</v>
      </c>
      <c r="K652" s="28" t="str">
        <f t="shared" si="53"/>
        <v>&lt;35</v>
      </c>
      <c r="L652" s="25">
        <v>36000000</v>
      </c>
      <c r="M652" s="28">
        <f t="shared" si="51"/>
        <v>8.58306884765625</v>
      </c>
      <c r="N652" s="28" t="str">
        <f t="shared" si="54"/>
        <v>&lt;10 GB</v>
      </c>
      <c r="O652" s="25"/>
      <c r="P652" s="25">
        <v>1</v>
      </c>
      <c r="Q652" s="25"/>
      <c r="R652" s="25"/>
    </row>
    <row r="653" spans="2:19" x14ac:dyDescent="0.3">
      <c r="B653" s="25" t="s">
        <v>510</v>
      </c>
      <c r="C653" s="26">
        <v>36691</v>
      </c>
      <c r="D653" s="25" t="s">
        <v>13</v>
      </c>
      <c r="E653" s="25">
        <f>INDEX('Tariff fee'!$C$5:$C$9,MATCH('Step 1. Personal_data'!D653,'Tariff fee'!$B$5:$B$9,0))</f>
        <v>55</v>
      </c>
      <c r="F653" s="26">
        <v>42863</v>
      </c>
      <c r="G653" s="27">
        <f>IF(F653&gt;Introduction!$D$20, DATEDIF(F653, Introduction!$D$19, "D"), DATEDIF(Introduction!$D$20, Introduction!$D$19, "D"))</f>
        <v>120</v>
      </c>
      <c r="H653" s="25">
        <v>16932</v>
      </c>
      <c r="I653" s="28">
        <f t="shared" si="50"/>
        <v>70.55</v>
      </c>
      <c r="J653" s="28">
        <f t="shared" si="52"/>
        <v>16.461666666666666</v>
      </c>
      <c r="K653" s="28" t="str">
        <f t="shared" si="53"/>
        <v>&lt;35</v>
      </c>
      <c r="L653" s="25">
        <v>120000000</v>
      </c>
      <c r="M653" s="28">
        <f t="shared" si="51"/>
        <v>28.6102294921875</v>
      </c>
      <c r="N653" s="28" t="str">
        <f t="shared" si="54"/>
        <v>21-30 GB</v>
      </c>
      <c r="O653" s="25"/>
      <c r="P653" s="25"/>
      <c r="Q653" s="25"/>
      <c r="R653" s="25"/>
    </row>
    <row r="654" spans="2:19" x14ac:dyDescent="0.3">
      <c r="B654" s="25" t="s">
        <v>511</v>
      </c>
      <c r="C654" s="26">
        <v>36691</v>
      </c>
      <c r="D654" s="25" t="s">
        <v>13</v>
      </c>
      <c r="E654" s="25">
        <f>INDEX('Tariff fee'!$C$5:$C$9,MATCH('Step 1. Personal_data'!D654,'Tariff fee'!$B$5:$B$9,0))</f>
        <v>55</v>
      </c>
      <c r="F654" s="26">
        <v>44248</v>
      </c>
      <c r="G654" s="27">
        <f>IF(F654&gt;Introduction!$D$20, DATEDIF(F654, Introduction!$D$19, "D"), DATEDIF(Introduction!$D$20, Introduction!$D$19, "D"))</f>
        <v>120</v>
      </c>
      <c r="H654" s="25">
        <v>119692</v>
      </c>
      <c r="I654" s="28">
        <f t="shared" si="50"/>
        <v>498.71666666666664</v>
      </c>
      <c r="J654" s="28">
        <f t="shared" si="52"/>
        <v>116.36722222222222</v>
      </c>
      <c r="K654" s="28" t="str">
        <f t="shared" si="53"/>
        <v>91-120</v>
      </c>
      <c r="L654" s="25">
        <v>136000000</v>
      </c>
      <c r="M654" s="28">
        <f t="shared" si="51"/>
        <v>32.4249267578125</v>
      </c>
      <c r="N654" s="28" t="str">
        <f t="shared" si="54"/>
        <v>31-40 GB</v>
      </c>
      <c r="O654" s="25"/>
      <c r="P654" s="25"/>
      <c r="Q654" s="25"/>
      <c r="R654" s="25"/>
    </row>
    <row r="655" spans="2:19" x14ac:dyDescent="0.3">
      <c r="B655" s="25" t="s">
        <v>509</v>
      </c>
      <c r="C655" s="26">
        <v>36692</v>
      </c>
      <c r="D655" s="25" t="s">
        <v>11</v>
      </c>
      <c r="E655" s="25">
        <f>INDEX('Tariff fee'!$C$5:$C$9,MATCH('Step 1. Personal_data'!D655,'Tariff fee'!$B$5:$B$9,0))</f>
        <v>35</v>
      </c>
      <c r="F655" s="26">
        <v>42879</v>
      </c>
      <c r="G655" s="27">
        <f>IF(F655&gt;Introduction!$D$20, DATEDIF(F655, Introduction!$D$19, "D"), DATEDIF(Introduction!$D$20, Introduction!$D$19, "D"))</f>
        <v>120</v>
      </c>
      <c r="H655" s="25">
        <v>18236</v>
      </c>
      <c r="I655" s="28">
        <f t="shared" si="50"/>
        <v>75.983333333333334</v>
      </c>
      <c r="J655" s="28">
        <f t="shared" si="52"/>
        <v>17.729444444444447</v>
      </c>
      <c r="K655" s="28" t="str">
        <f t="shared" si="53"/>
        <v>&lt;35</v>
      </c>
      <c r="L655" s="25">
        <v>152000000</v>
      </c>
      <c r="M655" s="28">
        <f t="shared" si="51"/>
        <v>36.2396240234375</v>
      </c>
      <c r="N655" s="28" t="str">
        <f t="shared" si="54"/>
        <v>31-40 GB</v>
      </c>
      <c r="O655" s="25"/>
      <c r="P655" s="25"/>
      <c r="Q655" s="25"/>
      <c r="R655" s="25"/>
    </row>
    <row r="656" spans="2:19" x14ac:dyDescent="0.3">
      <c r="B656" s="25" t="s">
        <v>508</v>
      </c>
      <c r="C656" s="26">
        <v>36698</v>
      </c>
      <c r="D656" s="25" t="s">
        <v>21</v>
      </c>
      <c r="E656" s="25">
        <f>INDEX('Tariff fee'!$C$5:$C$9,MATCH('Step 1. Personal_data'!D656,'Tariff fee'!$B$5:$B$9,0))</f>
        <v>45</v>
      </c>
      <c r="F656" s="26">
        <v>44141</v>
      </c>
      <c r="G656" s="27">
        <f>IF(F656&gt;Introduction!$D$20, DATEDIF(F656, Introduction!$D$19, "D"), DATEDIF(Introduction!$D$20, Introduction!$D$19, "D"))</f>
        <v>120</v>
      </c>
      <c r="H656" s="25">
        <v>33100</v>
      </c>
      <c r="I656" s="28">
        <f t="shared" si="50"/>
        <v>137.91666666666666</v>
      </c>
      <c r="J656" s="28">
        <f t="shared" si="52"/>
        <v>32.180555555555557</v>
      </c>
      <c r="K656" s="28" t="str">
        <f t="shared" si="53"/>
        <v>&lt;35</v>
      </c>
      <c r="L656" s="25">
        <v>4000000</v>
      </c>
      <c r="M656" s="28">
        <f t="shared" si="51"/>
        <v>0.95367431640625011</v>
      </c>
      <c r="N656" s="28" t="str">
        <f t="shared" si="54"/>
        <v>&lt;10 GB</v>
      </c>
      <c r="O656" s="25"/>
      <c r="P656" s="25"/>
      <c r="Q656" s="25"/>
      <c r="R656" s="25"/>
    </row>
    <row r="657" spans="2:19" x14ac:dyDescent="0.3">
      <c r="B657" s="25" t="s">
        <v>507</v>
      </c>
      <c r="C657" s="26">
        <v>36699</v>
      </c>
      <c r="D657" s="25" t="s">
        <v>11</v>
      </c>
      <c r="E657" s="25">
        <f>INDEX('Tariff fee'!$C$5:$C$9,MATCH('Step 1. Personal_data'!D657,'Tariff fee'!$B$5:$B$9,0))</f>
        <v>35</v>
      </c>
      <c r="F657" s="26">
        <v>43979</v>
      </c>
      <c r="G657" s="27">
        <f>IF(F657&gt;Introduction!$D$20, DATEDIF(F657, Introduction!$D$19, "D"), DATEDIF(Introduction!$D$20, Introduction!$D$19, "D"))</f>
        <v>120</v>
      </c>
      <c r="H657" s="25">
        <v>19620</v>
      </c>
      <c r="I657" s="28">
        <f t="shared" si="50"/>
        <v>81.75</v>
      </c>
      <c r="J657" s="28">
        <f t="shared" si="52"/>
        <v>19.074999999999999</v>
      </c>
      <c r="K657" s="28" t="str">
        <f t="shared" si="53"/>
        <v>&lt;35</v>
      </c>
      <c r="L657" s="25">
        <v>140000000</v>
      </c>
      <c r="M657" s="28">
        <f t="shared" si="51"/>
        <v>33.37860107421875</v>
      </c>
      <c r="N657" s="28" t="str">
        <f t="shared" si="54"/>
        <v>31-40 GB</v>
      </c>
      <c r="O657" s="25"/>
      <c r="P657" s="25"/>
      <c r="Q657" s="25"/>
      <c r="R657" s="25"/>
    </row>
    <row r="658" spans="2:19" x14ac:dyDescent="0.3">
      <c r="B658" s="25" t="s">
        <v>506</v>
      </c>
      <c r="C658" s="26">
        <v>36703</v>
      </c>
      <c r="D658" s="25" t="s">
        <v>11</v>
      </c>
      <c r="E658" s="25">
        <f>INDEX('Tariff fee'!$C$5:$C$9,MATCH('Step 1. Personal_data'!D658,'Tariff fee'!$B$5:$B$9,0))</f>
        <v>35</v>
      </c>
      <c r="F658" s="26">
        <v>43551</v>
      </c>
      <c r="G658" s="27">
        <f>IF(F658&gt;Introduction!$D$20, DATEDIF(F658, Introduction!$D$19, "D"), DATEDIF(Introduction!$D$20, Introduction!$D$19, "D"))</f>
        <v>120</v>
      </c>
      <c r="H658" s="25">
        <v>2872</v>
      </c>
      <c r="I658" s="28">
        <f t="shared" si="50"/>
        <v>11.966666666666667</v>
      </c>
      <c r="J658" s="28">
        <f t="shared" si="52"/>
        <v>2.7922222222222222</v>
      </c>
      <c r="K658" s="28" t="str">
        <f t="shared" si="53"/>
        <v>&lt;35</v>
      </c>
      <c r="L658" s="25">
        <v>156000000</v>
      </c>
      <c r="M658" s="28">
        <f t="shared" si="51"/>
        <v>37.19329833984375</v>
      </c>
      <c r="N658" s="28" t="str">
        <f t="shared" si="54"/>
        <v>31-40 GB</v>
      </c>
      <c r="O658" s="25"/>
      <c r="P658" s="25"/>
      <c r="Q658" s="25"/>
      <c r="R658" s="25"/>
    </row>
    <row r="659" spans="2:19" x14ac:dyDescent="0.3">
      <c r="B659" s="25" t="s">
        <v>504</v>
      </c>
      <c r="C659" s="26">
        <v>36705</v>
      </c>
      <c r="D659" s="25" t="s">
        <v>13</v>
      </c>
      <c r="E659" s="25">
        <f>INDEX('Tariff fee'!$C$5:$C$9,MATCH('Step 1. Personal_data'!D659,'Tariff fee'!$B$5:$B$9,0))</f>
        <v>55</v>
      </c>
      <c r="F659" s="26">
        <v>42958</v>
      </c>
      <c r="G659" s="27">
        <f>IF(F659&gt;Introduction!$D$20, DATEDIF(F659, Introduction!$D$19, "D"), DATEDIF(Introduction!$D$20, Introduction!$D$19, "D"))</f>
        <v>120</v>
      </c>
      <c r="H659" s="25">
        <v>70692</v>
      </c>
      <c r="I659" s="28">
        <f t="shared" si="50"/>
        <v>294.55</v>
      </c>
      <c r="J659" s="28">
        <f t="shared" si="52"/>
        <v>68.728333333333339</v>
      </c>
      <c r="K659" s="28" t="str">
        <f t="shared" si="53"/>
        <v>61-90</v>
      </c>
      <c r="L659" s="25">
        <v>132000000</v>
      </c>
      <c r="M659" s="28">
        <f t="shared" si="51"/>
        <v>31.47125244140625</v>
      </c>
      <c r="N659" s="28" t="str">
        <f t="shared" si="54"/>
        <v>31-40 GB</v>
      </c>
      <c r="O659" s="25"/>
      <c r="P659" s="25"/>
      <c r="Q659" s="25"/>
      <c r="R659" s="25"/>
    </row>
    <row r="660" spans="2:19" x14ac:dyDescent="0.3">
      <c r="B660" s="25" t="s">
        <v>505</v>
      </c>
      <c r="C660" s="26">
        <v>36705</v>
      </c>
      <c r="D660" s="25" t="s">
        <v>21</v>
      </c>
      <c r="E660" s="25">
        <f>INDEX('Tariff fee'!$C$5:$C$9,MATCH('Step 1. Personal_data'!D660,'Tariff fee'!$B$5:$B$9,0))</f>
        <v>45</v>
      </c>
      <c r="F660" s="26">
        <v>43875</v>
      </c>
      <c r="G660" s="27">
        <f>IF(F660&gt;Introduction!$D$20, DATEDIF(F660, Introduction!$D$19, "D"), DATEDIF(Introduction!$D$20, Introduction!$D$19, "D"))</f>
        <v>120</v>
      </c>
      <c r="H660" s="25">
        <v>58976</v>
      </c>
      <c r="I660" s="28">
        <f t="shared" si="50"/>
        <v>245.73333333333332</v>
      </c>
      <c r="J660" s="28">
        <f t="shared" si="52"/>
        <v>57.337777777777774</v>
      </c>
      <c r="K660" s="28" t="str">
        <f t="shared" si="53"/>
        <v>35-60</v>
      </c>
      <c r="L660" s="25">
        <v>96000000</v>
      </c>
      <c r="M660" s="28">
        <f t="shared" si="51"/>
        <v>22.88818359375</v>
      </c>
      <c r="N660" s="28" t="str">
        <f t="shared" si="54"/>
        <v>21-30 GB</v>
      </c>
      <c r="O660" s="25"/>
      <c r="P660" s="25"/>
      <c r="Q660" s="25"/>
      <c r="R660" s="25"/>
    </row>
    <row r="661" spans="2:19" x14ac:dyDescent="0.3">
      <c r="B661" s="25" t="s">
        <v>503</v>
      </c>
      <c r="C661" s="26">
        <v>36707</v>
      </c>
      <c r="D661" s="25" t="s">
        <v>21</v>
      </c>
      <c r="E661" s="25">
        <f>INDEX('Tariff fee'!$C$5:$C$9,MATCH('Step 1. Personal_data'!D661,'Tariff fee'!$B$5:$B$9,0))</f>
        <v>45</v>
      </c>
      <c r="F661" s="26">
        <v>42924</v>
      </c>
      <c r="G661" s="27">
        <f>IF(F661&gt;Introduction!$D$20, DATEDIF(F661, Introduction!$D$19, "D"), DATEDIF(Introduction!$D$20, Introduction!$D$19, "D"))</f>
        <v>120</v>
      </c>
      <c r="H661" s="25">
        <v>47916</v>
      </c>
      <c r="I661" s="28">
        <f t="shared" si="50"/>
        <v>199.65</v>
      </c>
      <c r="J661" s="28">
        <f t="shared" si="52"/>
        <v>46.585000000000001</v>
      </c>
      <c r="K661" s="28" t="str">
        <f t="shared" si="53"/>
        <v>35-60</v>
      </c>
      <c r="L661" s="25">
        <v>84000000</v>
      </c>
      <c r="M661" s="28">
        <f t="shared" si="51"/>
        <v>20.02716064453125</v>
      </c>
      <c r="N661" s="28" t="str">
        <f t="shared" si="54"/>
        <v>21-30 GB</v>
      </c>
      <c r="O661" s="25"/>
      <c r="P661" s="25"/>
      <c r="Q661" s="25"/>
      <c r="R661" s="25"/>
      <c r="S661" s="25"/>
    </row>
    <row r="662" spans="2:19" x14ac:dyDescent="0.3">
      <c r="B662" s="25" t="s">
        <v>502</v>
      </c>
      <c r="C662" s="26">
        <v>36709</v>
      </c>
      <c r="D662" s="25" t="s">
        <v>13</v>
      </c>
      <c r="E662" s="25">
        <f>INDEX('Tariff fee'!$C$5:$C$9,MATCH('Step 1. Personal_data'!D662,'Tariff fee'!$B$5:$B$9,0))</f>
        <v>55</v>
      </c>
      <c r="F662" s="26">
        <v>43559</v>
      </c>
      <c r="G662" s="27">
        <f>IF(F662&gt;Introduction!$D$20, DATEDIF(F662, Introduction!$D$19, "D"), DATEDIF(Introduction!$D$20, Introduction!$D$19, "D"))</f>
        <v>120</v>
      </c>
      <c r="H662" s="25">
        <v>61780</v>
      </c>
      <c r="I662" s="28">
        <f t="shared" si="50"/>
        <v>257.41666666666669</v>
      </c>
      <c r="J662" s="28">
        <f t="shared" si="52"/>
        <v>60.06388888888889</v>
      </c>
      <c r="K662" s="28" t="str">
        <f t="shared" si="53"/>
        <v>61-90</v>
      </c>
      <c r="L662" s="25">
        <v>136000000</v>
      </c>
      <c r="M662" s="28">
        <f t="shared" si="51"/>
        <v>32.4249267578125</v>
      </c>
      <c r="N662" s="28" t="str">
        <f t="shared" si="54"/>
        <v>31-40 GB</v>
      </c>
      <c r="O662" s="25">
        <v>1</v>
      </c>
      <c r="P662" s="25"/>
      <c r="Q662" s="25"/>
      <c r="R662" s="25"/>
      <c r="S662" s="25"/>
    </row>
    <row r="663" spans="2:19" x14ac:dyDescent="0.3">
      <c r="B663" s="25" t="s">
        <v>501</v>
      </c>
      <c r="C663" s="26">
        <v>36711</v>
      </c>
      <c r="D663" s="25" t="s">
        <v>21</v>
      </c>
      <c r="E663" s="25">
        <f>INDEX('Tariff fee'!$C$5:$C$9,MATCH('Step 1. Personal_data'!D663,'Tariff fee'!$B$5:$B$9,0))</f>
        <v>45</v>
      </c>
      <c r="F663" s="26">
        <v>42743</v>
      </c>
      <c r="G663" s="27">
        <f>IF(F663&gt;Introduction!$D$20, DATEDIF(F663, Introduction!$D$19, "D"), DATEDIF(Introduction!$D$20, Introduction!$D$19, "D"))</f>
        <v>120</v>
      </c>
      <c r="H663" s="25">
        <v>4452</v>
      </c>
      <c r="I663" s="28">
        <f t="shared" si="50"/>
        <v>18.55</v>
      </c>
      <c r="J663" s="28">
        <f t="shared" si="52"/>
        <v>4.328333333333334</v>
      </c>
      <c r="K663" s="28" t="str">
        <f t="shared" si="53"/>
        <v>&lt;35</v>
      </c>
      <c r="L663" s="25">
        <v>64000000</v>
      </c>
      <c r="M663" s="28">
        <f t="shared" si="51"/>
        <v>15.258789062500002</v>
      </c>
      <c r="N663" s="28" t="str">
        <f t="shared" si="54"/>
        <v>10-20 GB</v>
      </c>
      <c r="O663" s="25"/>
      <c r="P663" s="25">
        <v>1</v>
      </c>
      <c r="Q663" s="25"/>
      <c r="R663" s="25"/>
      <c r="S663" s="25"/>
    </row>
    <row r="664" spans="2:19" x14ac:dyDescent="0.3">
      <c r="B664" s="25" t="s">
        <v>500</v>
      </c>
      <c r="C664" s="26">
        <v>36717</v>
      </c>
      <c r="D664" s="25" t="s">
        <v>21</v>
      </c>
      <c r="E664" s="25">
        <f>INDEX('Tariff fee'!$C$5:$C$9,MATCH('Step 1. Personal_data'!D664,'Tariff fee'!$B$5:$B$9,0))</f>
        <v>45</v>
      </c>
      <c r="F664" s="26">
        <v>43409</v>
      </c>
      <c r="G664" s="27">
        <f>IF(F664&gt;Introduction!$D$20, DATEDIF(F664, Introduction!$D$19, "D"), DATEDIF(Introduction!$D$20, Introduction!$D$19, "D"))</f>
        <v>120</v>
      </c>
      <c r="H664" s="25">
        <v>42952</v>
      </c>
      <c r="I664" s="28">
        <f t="shared" si="50"/>
        <v>178.96666666666667</v>
      </c>
      <c r="J664" s="28">
        <f t="shared" si="52"/>
        <v>41.75888888888889</v>
      </c>
      <c r="K664" s="28" t="str">
        <f t="shared" si="53"/>
        <v>35-60</v>
      </c>
      <c r="L664" s="25">
        <v>96000000</v>
      </c>
      <c r="M664" s="28">
        <f t="shared" si="51"/>
        <v>22.88818359375</v>
      </c>
      <c r="N664" s="28" t="str">
        <f t="shared" si="54"/>
        <v>21-30 GB</v>
      </c>
      <c r="O664" s="25"/>
      <c r="P664" s="25"/>
      <c r="Q664" s="25"/>
      <c r="R664" s="25"/>
      <c r="S664" s="25"/>
    </row>
    <row r="665" spans="2:19" x14ac:dyDescent="0.3">
      <c r="B665" s="25" t="s">
        <v>499</v>
      </c>
      <c r="C665" s="26">
        <v>36720</v>
      </c>
      <c r="D665" s="25" t="s">
        <v>13</v>
      </c>
      <c r="E665" s="25">
        <f>INDEX('Tariff fee'!$C$5:$C$9,MATCH('Step 1. Personal_data'!D665,'Tariff fee'!$B$5:$B$9,0))</f>
        <v>55</v>
      </c>
      <c r="F665" s="26">
        <v>42965</v>
      </c>
      <c r="G665" s="27">
        <f>IF(F665&gt;Introduction!$D$20, DATEDIF(F665, Introduction!$D$19, "D"), DATEDIF(Introduction!$D$20, Introduction!$D$19, "D"))</f>
        <v>120</v>
      </c>
      <c r="H665" s="25">
        <v>103484</v>
      </c>
      <c r="I665" s="28">
        <f t="shared" si="50"/>
        <v>431.18333333333334</v>
      </c>
      <c r="J665" s="28">
        <f t="shared" si="52"/>
        <v>100.60944444444445</v>
      </c>
      <c r="K665" s="28" t="str">
        <f t="shared" si="53"/>
        <v>91-120</v>
      </c>
      <c r="L665" s="25">
        <v>128000000</v>
      </c>
      <c r="M665" s="28">
        <f t="shared" si="51"/>
        <v>30.517578125000004</v>
      </c>
      <c r="N665" s="28" t="str">
        <f t="shared" si="54"/>
        <v>31-40 GB</v>
      </c>
      <c r="O665" s="25">
        <v>1</v>
      </c>
      <c r="P665" s="25">
        <v>1</v>
      </c>
      <c r="Q665" s="25"/>
      <c r="R665" s="25"/>
      <c r="S665" s="25"/>
    </row>
    <row r="666" spans="2:19" x14ac:dyDescent="0.3">
      <c r="B666" s="25" t="s">
        <v>498</v>
      </c>
      <c r="C666" s="26">
        <v>36722</v>
      </c>
      <c r="D666" s="25" t="s">
        <v>13</v>
      </c>
      <c r="E666" s="25">
        <f>INDEX('Tariff fee'!$C$5:$C$9,MATCH('Step 1. Personal_data'!D666,'Tariff fee'!$B$5:$B$9,0))</f>
        <v>55</v>
      </c>
      <c r="F666" s="26">
        <v>43894</v>
      </c>
      <c r="G666" s="27">
        <f>IF(F666&gt;Introduction!$D$20, DATEDIF(F666, Introduction!$D$19, "D"), DATEDIF(Introduction!$D$20, Introduction!$D$19, "D"))</f>
        <v>120</v>
      </c>
      <c r="H666" s="25">
        <v>96160</v>
      </c>
      <c r="I666" s="28">
        <f t="shared" si="50"/>
        <v>400.66666666666669</v>
      </c>
      <c r="J666" s="28">
        <f t="shared" si="52"/>
        <v>93.488888888888894</v>
      </c>
      <c r="K666" s="28" t="str">
        <f t="shared" si="53"/>
        <v>91-120</v>
      </c>
      <c r="L666" s="25">
        <v>92000000</v>
      </c>
      <c r="M666" s="28">
        <f t="shared" si="51"/>
        <v>21.93450927734375</v>
      </c>
      <c r="N666" s="28" t="str">
        <f t="shared" si="54"/>
        <v>21-30 GB</v>
      </c>
      <c r="O666" s="25"/>
      <c r="P666" s="25"/>
      <c r="Q666" s="25"/>
      <c r="R666" s="25"/>
      <c r="S666" s="25"/>
    </row>
    <row r="667" spans="2:19" x14ac:dyDescent="0.3">
      <c r="B667" s="25" t="s">
        <v>497</v>
      </c>
      <c r="C667" s="26">
        <v>36725</v>
      </c>
      <c r="D667" s="25" t="s">
        <v>21</v>
      </c>
      <c r="E667" s="25">
        <f>INDEX('Tariff fee'!$C$5:$C$9,MATCH('Step 1. Personal_data'!D667,'Tariff fee'!$B$5:$B$9,0))</f>
        <v>45</v>
      </c>
      <c r="F667" s="26">
        <v>44629</v>
      </c>
      <c r="G667" s="27">
        <f>IF(F667&gt;Introduction!$D$20, DATEDIF(F667, Introduction!$D$19, "D"), DATEDIF(Introduction!$D$20, Introduction!$D$19, "D"))</f>
        <v>53</v>
      </c>
      <c r="H667" s="25">
        <v>21982</v>
      </c>
      <c r="I667" s="28">
        <f t="shared" si="50"/>
        <v>207.37735849056602</v>
      </c>
      <c r="J667" s="28">
        <f t="shared" si="52"/>
        <v>48.38805031446541</v>
      </c>
      <c r="K667" s="28" t="str">
        <f t="shared" si="53"/>
        <v>35-60</v>
      </c>
      <c r="L667" s="25">
        <v>31800000</v>
      </c>
      <c r="M667" s="28">
        <f t="shared" si="51"/>
        <v>17.1661376953125</v>
      </c>
      <c r="N667" s="28" t="str">
        <f t="shared" si="54"/>
        <v>10-20 GB</v>
      </c>
      <c r="O667" s="25"/>
      <c r="P667" s="25"/>
      <c r="Q667" s="25"/>
      <c r="R667" s="25"/>
      <c r="S667" s="25"/>
    </row>
    <row r="668" spans="2:19" x14ac:dyDescent="0.3">
      <c r="B668" s="25" t="s">
        <v>496</v>
      </c>
      <c r="C668" s="26">
        <v>36732</v>
      </c>
      <c r="D668" s="25" t="s">
        <v>11</v>
      </c>
      <c r="E668" s="25">
        <f>INDEX('Tariff fee'!$C$5:$C$9,MATCH('Step 1. Personal_data'!D668,'Tariff fee'!$B$5:$B$9,0))</f>
        <v>35</v>
      </c>
      <c r="F668" s="26">
        <v>43286</v>
      </c>
      <c r="G668" s="27">
        <f>IF(F668&gt;Introduction!$D$20, DATEDIF(F668, Introduction!$D$19, "D"), DATEDIF(Introduction!$D$20, Introduction!$D$19, "D"))</f>
        <v>120</v>
      </c>
      <c r="H668" s="25">
        <v>10664</v>
      </c>
      <c r="I668" s="28">
        <f t="shared" si="50"/>
        <v>44.43333333333333</v>
      </c>
      <c r="J668" s="28">
        <f t="shared" si="52"/>
        <v>10.367777777777777</v>
      </c>
      <c r="K668" s="28" t="str">
        <f t="shared" si="53"/>
        <v>&lt;35</v>
      </c>
      <c r="L668" s="25">
        <v>8000000</v>
      </c>
      <c r="M668" s="28">
        <f t="shared" si="51"/>
        <v>1.9073486328125002</v>
      </c>
      <c r="N668" s="28" t="str">
        <f t="shared" si="54"/>
        <v>&lt;10 GB</v>
      </c>
      <c r="O668" s="25"/>
      <c r="P668" s="25"/>
      <c r="Q668" s="25"/>
      <c r="R668" s="25"/>
      <c r="S668" s="25"/>
    </row>
    <row r="669" spans="2:19" x14ac:dyDescent="0.3">
      <c r="B669" s="25" t="s">
        <v>495</v>
      </c>
      <c r="C669" s="26">
        <v>36735</v>
      </c>
      <c r="D669" s="25" t="s">
        <v>11</v>
      </c>
      <c r="E669" s="25">
        <f>INDEX('Tariff fee'!$C$5:$C$9,MATCH('Step 1. Personal_data'!D669,'Tariff fee'!$B$5:$B$9,0))</f>
        <v>35</v>
      </c>
      <c r="F669" s="26">
        <v>44514</v>
      </c>
      <c r="G669" s="27">
        <f>IF(F669&gt;Introduction!$D$20, DATEDIF(F669, Introduction!$D$19, "D"), DATEDIF(Introduction!$D$20, Introduction!$D$19, "D"))</f>
        <v>120</v>
      </c>
      <c r="H669" s="25">
        <v>34324</v>
      </c>
      <c r="I669" s="28">
        <f t="shared" si="50"/>
        <v>143.01666666666668</v>
      </c>
      <c r="J669" s="28">
        <f t="shared" si="52"/>
        <v>33.370555555555555</v>
      </c>
      <c r="K669" s="28" t="str">
        <f t="shared" si="53"/>
        <v>&lt;35</v>
      </c>
      <c r="L669" s="25">
        <v>136000000</v>
      </c>
      <c r="M669" s="28">
        <f t="shared" si="51"/>
        <v>32.4249267578125</v>
      </c>
      <c r="N669" s="28" t="str">
        <f t="shared" si="54"/>
        <v>31-40 GB</v>
      </c>
      <c r="O669" s="25"/>
      <c r="P669" s="25">
        <v>1</v>
      </c>
      <c r="Q669" s="25">
        <v>1</v>
      </c>
      <c r="R669" s="25"/>
      <c r="S669" s="25"/>
    </row>
    <row r="670" spans="2:19" x14ac:dyDescent="0.3">
      <c r="B670" s="25" t="s">
        <v>494</v>
      </c>
      <c r="C670" s="26">
        <v>36737</v>
      </c>
      <c r="D670" s="25" t="s">
        <v>21</v>
      </c>
      <c r="E670" s="25">
        <f>INDEX('Tariff fee'!$C$5:$C$9,MATCH('Step 1. Personal_data'!D670,'Tariff fee'!$B$5:$B$9,0))</f>
        <v>45</v>
      </c>
      <c r="F670" s="26">
        <v>42829</v>
      </c>
      <c r="G670" s="27">
        <f>IF(F670&gt;Introduction!$D$20, DATEDIF(F670, Introduction!$D$19, "D"), DATEDIF(Introduction!$D$20, Introduction!$D$19, "D"))</f>
        <v>120</v>
      </c>
      <c r="H670" s="25">
        <v>54788</v>
      </c>
      <c r="I670" s="28">
        <f t="shared" si="50"/>
        <v>228.28333333333333</v>
      </c>
      <c r="J670" s="28">
        <f t="shared" si="52"/>
        <v>53.266111111111115</v>
      </c>
      <c r="K670" s="28" t="str">
        <f t="shared" si="53"/>
        <v>35-60</v>
      </c>
      <c r="L670" s="25">
        <v>92000000</v>
      </c>
      <c r="M670" s="28">
        <f t="shared" si="51"/>
        <v>21.93450927734375</v>
      </c>
      <c r="N670" s="28" t="str">
        <f t="shared" si="54"/>
        <v>21-30 GB</v>
      </c>
      <c r="O670" s="25"/>
      <c r="P670" s="25"/>
      <c r="Q670" s="25"/>
      <c r="R670" s="25"/>
      <c r="S670" s="25"/>
    </row>
    <row r="671" spans="2:19" x14ac:dyDescent="0.3">
      <c r="B671" s="25" t="s">
        <v>493</v>
      </c>
      <c r="C671" s="26">
        <v>36738</v>
      </c>
      <c r="D671" s="25" t="s">
        <v>18</v>
      </c>
      <c r="E671" s="25">
        <f>INDEX('Tariff fee'!$C$5:$C$9,MATCH('Step 1. Personal_data'!D671,'Tariff fee'!$B$5:$B$9,0))</f>
        <v>25</v>
      </c>
      <c r="F671" s="26">
        <v>44215</v>
      </c>
      <c r="G671" s="27">
        <f>IF(F671&gt;Introduction!$D$20, DATEDIF(F671, Introduction!$D$19, "D"), DATEDIF(Introduction!$D$20, Introduction!$D$19, "D"))</f>
        <v>120</v>
      </c>
      <c r="H671" s="25">
        <v>7704</v>
      </c>
      <c r="I671" s="28">
        <f t="shared" si="50"/>
        <v>32.1</v>
      </c>
      <c r="J671" s="28">
        <f t="shared" si="52"/>
        <v>7.49</v>
      </c>
      <c r="K671" s="28" t="str">
        <f t="shared" si="53"/>
        <v>&lt;35</v>
      </c>
      <c r="L671" s="25">
        <v>16000000</v>
      </c>
      <c r="M671" s="28">
        <f t="shared" si="51"/>
        <v>3.8146972656250004</v>
      </c>
      <c r="N671" s="28" t="str">
        <f t="shared" si="54"/>
        <v>&lt;10 GB</v>
      </c>
      <c r="O671" s="25"/>
      <c r="P671" s="25"/>
      <c r="Q671" s="25"/>
      <c r="R671" s="25"/>
      <c r="S671" s="25"/>
    </row>
    <row r="672" spans="2:19" x14ac:dyDescent="0.3">
      <c r="B672" s="25" t="s">
        <v>492</v>
      </c>
      <c r="C672" s="26">
        <v>36739</v>
      </c>
      <c r="D672" s="25" t="s">
        <v>13</v>
      </c>
      <c r="E672" s="25">
        <f>INDEX('Tariff fee'!$C$5:$C$9,MATCH('Step 1. Personal_data'!D672,'Tariff fee'!$B$5:$B$9,0))</f>
        <v>55</v>
      </c>
      <c r="F672" s="26">
        <v>43916</v>
      </c>
      <c r="G672" s="27">
        <f>IF(F672&gt;Introduction!$D$20, DATEDIF(F672, Introduction!$D$19, "D"), DATEDIF(Introduction!$D$20, Introduction!$D$19, "D"))</f>
        <v>120</v>
      </c>
      <c r="H672" s="25">
        <v>56832</v>
      </c>
      <c r="I672" s="28">
        <f t="shared" si="50"/>
        <v>236.8</v>
      </c>
      <c r="J672" s="28">
        <f t="shared" si="52"/>
        <v>55.253333333333337</v>
      </c>
      <c r="K672" s="28" t="str">
        <f t="shared" si="53"/>
        <v>35-60</v>
      </c>
      <c r="L672" s="25">
        <v>136000000</v>
      </c>
      <c r="M672" s="28">
        <f t="shared" si="51"/>
        <v>32.4249267578125</v>
      </c>
      <c r="N672" s="28" t="str">
        <f t="shared" si="54"/>
        <v>31-40 GB</v>
      </c>
      <c r="O672" s="25"/>
      <c r="P672" s="25">
        <v>1</v>
      </c>
      <c r="Q672" s="25"/>
      <c r="R672" s="25"/>
      <c r="S672" s="25"/>
    </row>
    <row r="673" spans="2:19" x14ac:dyDescent="0.3">
      <c r="B673" s="25" t="s">
        <v>491</v>
      </c>
      <c r="C673" s="26">
        <v>36740</v>
      </c>
      <c r="D673" s="25" t="s">
        <v>18</v>
      </c>
      <c r="E673" s="25">
        <f>INDEX('Tariff fee'!$C$5:$C$9,MATCH('Step 1. Personal_data'!D673,'Tariff fee'!$B$5:$B$9,0))</f>
        <v>25</v>
      </c>
      <c r="F673" s="26">
        <v>42875</v>
      </c>
      <c r="G673" s="27">
        <f>IF(F673&gt;Introduction!$D$20, DATEDIF(F673, Introduction!$D$19, "D"), DATEDIF(Introduction!$D$20, Introduction!$D$19, "D"))</f>
        <v>120</v>
      </c>
      <c r="H673" s="25">
        <v>31440</v>
      </c>
      <c r="I673" s="28">
        <f t="shared" si="50"/>
        <v>131</v>
      </c>
      <c r="J673" s="28">
        <f t="shared" si="52"/>
        <v>30.566666666666663</v>
      </c>
      <c r="K673" s="28" t="str">
        <f t="shared" si="53"/>
        <v>&lt;35</v>
      </c>
      <c r="L673" s="25">
        <v>12000000</v>
      </c>
      <c r="M673" s="28">
        <f t="shared" si="51"/>
        <v>2.86102294921875</v>
      </c>
      <c r="N673" s="28" t="str">
        <f t="shared" si="54"/>
        <v>&lt;10 GB</v>
      </c>
      <c r="O673" s="25"/>
      <c r="P673" s="25"/>
      <c r="Q673" s="25"/>
      <c r="R673" s="25"/>
      <c r="S673" s="25"/>
    </row>
    <row r="674" spans="2:19" x14ac:dyDescent="0.3">
      <c r="B674" s="25" t="s">
        <v>490</v>
      </c>
      <c r="C674" s="26">
        <v>36743</v>
      </c>
      <c r="D674" s="25" t="s">
        <v>11</v>
      </c>
      <c r="E674" s="25">
        <f>INDEX('Tariff fee'!$C$5:$C$9,MATCH('Step 1. Personal_data'!D674,'Tariff fee'!$B$5:$B$9,0))</f>
        <v>35</v>
      </c>
      <c r="F674" s="26">
        <v>43362</v>
      </c>
      <c r="G674" s="27">
        <f>IF(F674&gt;Introduction!$D$20, DATEDIF(F674, Introduction!$D$19, "D"), DATEDIF(Introduction!$D$20, Introduction!$D$19, "D"))</f>
        <v>120</v>
      </c>
      <c r="H674" s="25">
        <v>17040</v>
      </c>
      <c r="I674" s="28">
        <f t="shared" si="50"/>
        <v>71</v>
      </c>
      <c r="J674" s="28">
        <f t="shared" si="52"/>
        <v>16.566666666666666</v>
      </c>
      <c r="K674" s="28" t="str">
        <f t="shared" si="53"/>
        <v>&lt;35</v>
      </c>
      <c r="L674" s="25">
        <v>148000000</v>
      </c>
      <c r="M674" s="28">
        <f t="shared" si="51"/>
        <v>35.28594970703125</v>
      </c>
      <c r="N674" s="28" t="str">
        <f t="shared" si="54"/>
        <v>31-40 GB</v>
      </c>
      <c r="O674" s="25"/>
      <c r="P674" s="25"/>
      <c r="Q674" s="25"/>
      <c r="R674" s="25"/>
      <c r="S674" s="25"/>
    </row>
    <row r="675" spans="2:19" x14ac:dyDescent="0.3">
      <c r="B675" s="25" t="s">
        <v>489</v>
      </c>
      <c r="C675" s="26">
        <v>36744</v>
      </c>
      <c r="D675" s="25" t="s">
        <v>11</v>
      </c>
      <c r="E675" s="25">
        <f>INDEX('Tariff fee'!$C$5:$C$9,MATCH('Step 1. Personal_data'!D675,'Tariff fee'!$B$5:$B$9,0))</f>
        <v>35</v>
      </c>
      <c r="F675" s="26">
        <v>44230</v>
      </c>
      <c r="G675" s="27">
        <f>IF(F675&gt;Introduction!$D$20, DATEDIF(F675, Introduction!$D$19, "D"), DATEDIF(Introduction!$D$20, Introduction!$D$19, "D"))</f>
        <v>120</v>
      </c>
      <c r="H675" s="25">
        <v>25096</v>
      </c>
      <c r="I675" s="28">
        <f t="shared" si="50"/>
        <v>104.56666666666666</v>
      </c>
      <c r="J675" s="28">
        <f t="shared" si="52"/>
        <v>24.398888888888887</v>
      </c>
      <c r="K675" s="28" t="str">
        <f t="shared" si="53"/>
        <v>&lt;35</v>
      </c>
      <c r="L675" s="25">
        <v>148000000</v>
      </c>
      <c r="M675" s="28">
        <f t="shared" si="51"/>
        <v>35.28594970703125</v>
      </c>
      <c r="N675" s="28" t="str">
        <f t="shared" si="54"/>
        <v>31-40 GB</v>
      </c>
      <c r="O675" s="25"/>
      <c r="P675" s="25"/>
      <c r="Q675" s="25"/>
      <c r="R675" s="25"/>
      <c r="S675" s="25">
        <v>1</v>
      </c>
    </row>
    <row r="676" spans="2:19" x14ac:dyDescent="0.3">
      <c r="B676" s="25" t="s">
        <v>487</v>
      </c>
      <c r="C676" s="26">
        <v>36745</v>
      </c>
      <c r="D676" s="25" t="s">
        <v>11</v>
      </c>
      <c r="E676" s="25">
        <f>INDEX('Tariff fee'!$C$5:$C$9,MATCH('Step 1. Personal_data'!D676,'Tariff fee'!$B$5:$B$9,0))</f>
        <v>35</v>
      </c>
      <c r="F676" s="26">
        <v>44670</v>
      </c>
      <c r="G676" s="27">
        <f>IF(F676&gt;Introduction!$D$20, DATEDIF(F676, Introduction!$D$19, "D"), DATEDIF(Introduction!$D$20, Introduction!$D$19, "D"))</f>
        <v>12</v>
      </c>
      <c r="H676" s="25">
        <v>3352</v>
      </c>
      <c r="I676" s="28">
        <f t="shared" si="50"/>
        <v>139.66666666666669</v>
      </c>
      <c r="J676" s="28">
        <f t="shared" si="52"/>
        <v>32.588888888888889</v>
      </c>
      <c r="K676" s="28" t="str">
        <f t="shared" si="53"/>
        <v>&lt;35</v>
      </c>
      <c r="L676" s="25">
        <v>15600000</v>
      </c>
      <c r="M676" s="28">
        <f t="shared" si="51"/>
        <v>37.19329833984375</v>
      </c>
      <c r="N676" s="28" t="str">
        <f t="shared" si="54"/>
        <v>31-40 GB</v>
      </c>
      <c r="O676" s="25"/>
      <c r="P676" s="25">
        <v>1</v>
      </c>
      <c r="Q676" s="25"/>
      <c r="R676" s="25"/>
      <c r="S676" s="25"/>
    </row>
    <row r="677" spans="2:19" x14ac:dyDescent="0.3">
      <c r="B677" s="25" t="s">
        <v>488</v>
      </c>
      <c r="C677" s="26">
        <v>36745</v>
      </c>
      <c r="D677" s="25" t="s">
        <v>11</v>
      </c>
      <c r="E677" s="25">
        <f>INDEX('Tariff fee'!$C$5:$C$9,MATCH('Step 1. Personal_data'!D677,'Tariff fee'!$B$5:$B$9,0))</f>
        <v>35</v>
      </c>
      <c r="F677" s="26">
        <v>43063</v>
      </c>
      <c r="G677" s="27">
        <f>IF(F677&gt;Introduction!$D$20, DATEDIF(F677, Introduction!$D$19, "D"), DATEDIF(Introduction!$D$20, Introduction!$D$19, "D"))</f>
        <v>120</v>
      </c>
      <c r="H677" s="25">
        <v>32304</v>
      </c>
      <c r="I677" s="28">
        <f t="shared" si="50"/>
        <v>134.6</v>
      </c>
      <c r="J677" s="28">
        <f t="shared" si="52"/>
        <v>31.406666666666666</v>
      </c>
      <c r="K677" s="28" t="str">
        <f t="shared" si="53"/>
        <v>&lt;35</v>
      </c>
      <c r="L677" s="25">
        <v>116000000</v>
      </c>
      <c r="M677" s="28">
        <f t="shared" si="51"/>
        <v>27.65655517578125</v>
      </c>
      <c r="N677" s="28" t="str">
        <f t="shared" si="54"/>
        <v>21-30 GB</v>
      </c>
      <c r="O677" s="25"/>
      <c r="P677" s="25"/>
      <c r="Q677" s="25"/>
      <c r="R677" s="25"/>
      <c r="S677" s="25"/>
    </row>
    <row r="678" spans="2:19" x14ac:dyDescent="0.3">
      <c r="B678" s="25" t="s">
        <v>485</v>
      </c>
      <c r="C678" s="26">
        <v>36748</v>
      </c>
      <c r="D678" s="25" t="s">
        <v>13</v>
      </c>
      <c r="E678" s="25">
        <f>INDEX('Tariff fee'!$C$5:$C$9,MATCH('Step 1. Personal_data'!D678,'Tariff fee'!$B$5:$B$9,0))</f>
        <v>55</v>
      </c>
      <c r="F678" s="26">
        <v>44292</v>
      </c>
      <c r="G678" s="27">
        <f>IF(F678&gt;Introduction!$D$20, DATEDIF(F678, Introduction!$D$19, "D"), DATEDIF(Introduction!$D$20, Introduction!$D$19, "D"))</f>
        <v>120</v>
      </c>
      <c r="H678" s="25">
        <v>45596</v>
      </c>
      <c r="I678" s="28">
        <f t="shared" si="50"/>
        <v>189.98333333333332</v>
      </c>
      <c r="J678" s="28">
        <f t="shared" si="52"/>
        <v>44.329444444444441</v>
      </c>
      <c r="K678" s="28" t="str">
        <f t="shared" si="53"/>
        <v>35-60</v>
      </c>
      <c r="L678" s="25">
        <v>140000000</v>
      </c>
      <c r="M678" s="28">
        <f t="shared" si="51"/>
        <v>33.37860107421875</v>
      </c>
      <c r="N678" s="28" t="str">
        <f t="shared" si="54"/>
        <v>31-40 GB</v>
      </c>
      <c r="O678" s="25"/>
      <c r="P678" s="25"/>
      <c r="Q678" s="25"/>
      <c r="R678" s="25"/>
      <c r="S678" s="25"/>
    </row>
    <row r="679" spans="2:19" x14ac:dyDescent="0.3">
      <c r="B679" s="25" t="s">
        <v>486</v>
      </c>
      <c r="C679" s="26">
        <v>36748</v>
      </c>
      <c r="D679" s="25" t="s">
        <v>11</v>
      </c>
      <c r="E679" s="25">
        <f>INDEX('Tariff fee'!$C$5:$C$9,MATCH('Step 1. Personal_data'!D679,'Tariff fee'!$B$5:$B$9,0))</f>
        <v>35</v>
      </c>
      <c r="F679" s="26">
        <v>43072</v>
      </c>
      <c r="G679" s="27">
        <f>IF(F679&gt;Introduction!$D$20, DATEDIF(F679, Introduction!$D$19, "D"), DATEDIF(Introduction!$D$20, Introduction!$D$19, "D"))</f>
        <v>120</v>
      </c>
      <c r="H679" s="25">
        <v>12124</v>
      </c>
      <c r="I679" s="28">
        <f t="shared" si="50"/>
        <v>50.516666666666666</v>
      </c>
      <c r="J679" s="28">
        <f t="shared" si="52"/>
        <v>11.787222222222221</v>
      </c>
      <c r="K679" s="28" t="str">
        <f t="shared" si="53"/>
        <v>&lt;35</v>
      </c>
      <c r="L679" s="25">
        <v>140000000</v>
      </c>
      <c r="M679" s="28">
        <f t="shared" si="51"/>
        <v>33.37860107421875</v>
      </c>
      <c r="N679" s="28" t="str">
        <f t="shared" si="54"/>
        <v>31-40 GB</v>
      </c>
      <c r="O679" s="25">
        <v>1</v>
      </c>
      <c r="P679" s="25"/>
      <c r="Q679" s="25"/>
      <c r="R679" s="25">
        <v>1</v>
      </c>
      <c r="S679" s="25">
        <v>1</v>
      </c>
    </row>
    <row r="680" spans="2:19" x14ac:dyDescent="0.3">
      <c r="B680" s="25" t="s">
        <v>484</v>
      </c>
      <c r="C680" s="26">
        <v>36751</v>
      </c>
      <c r="D680" s="25" t="s">
        <v>21</v>
      </c>
      <c r="E680" s="25">
        <f>INDEX('Tariff fee'!$C$5:$C$9,MATCH('Step 1. Personal_data'!D680,'Tariff fee'!$B$5:$B$9,0))</f>
        <v>45</v>
      </c>
      <c r="F680" s="26">
        <v>43568</v>
      </c>
      <c r="G680" s="27">
        <f>IF(F680&gt;Introduction!$D$20, DATEDIF(F680, Introduction!$D$19, "D"), DATEDIF(Introduction!$D$20, Introduction!$D$19, "D"))</f>
        <v>120</v>
      </c>
      <c r="H680" s="25">
        <v>6216</v>
      </c>
      <c r="I680" s="28">
        <f t="shared" si="50"/>
        <v>25.9</v>
      </c>
      <c r="J680" s="28">
        <f t="shared" si="52"/>
        <v>6.043333333333333</v>
      </c>
      <c r="K680" s="28" t="str">
        <f t="shared" si="53"/>
        <v>&lt;35</v>
      </c>
      <c r="L680" s="25">
        <v>16000000</v>
      </c>
      <c r="M680" s="28">
        <f t="shared" si="51"/>
        <v>3.8146972656250004</v>
      </c>
      <c r="N680" s="28" t="str">
        <f t="shared" si="54"/>
        <v>&lt;10 GB</v>
      </c>
      <c r="O680" s="25"/>
      <c r="P680" s="25"/>
      <c r="Q680" s="25"/>
      <c r="R680" s="25"/>
      <c r="S680" s="25">
        <v>1</v>
      </c>
    </row>
    <row r="681" spans="2:19" x14ac:dyDescent="0.3">
      <c r="B681" s="25" t="s">
        <v>483</v>
      </c>
      <c r="C681" s="26">
        <v>36756</v>
      </c>
      <c r="D681" s="25" t="s">
        <v>21</v>
      </c>
      <c r="E681" s="25">
        <f>INDEX('Tariff fee'!$C$5:$C$9,MATCH('Step 1. Personal_data'!D681,'Tariff fee'!$B$5:$B$9,0))</f>
        <v>45</v>
      </c>
      <c r="F681" s="26">
        <v>43762</v>
      </c>
      <c r="G681" s="27">
        <f>IF(F681&gt;Introduction!$D$20, DATEDIF(F681, Introduction!$D$19, "D"), DATEDIF(Introduction!$D$20, Introduction!$D$19, "D"))</f>
        <v>120</v>
      </c>
      <c r="H681" s="25">
        <v>29600</v>
      </c>
      <c r="I681" s="28">
        <f t="shared" si="50"/>
        <v>123.33333333333331</v>
      </c>
      <c r="J681" s="28">
        <f t="shared" si="52"/>
        <v>28.777777777777775</v>
      </c>
      <c r="K681" s="28" t="str">
        <f t="shared" si="53"/>
        <v>&lt;35</v>
      </c>
      <c r="L681" s="25">
        <v>68000000</v>
      </c>
      <c r="M681" s="28">
        <f t="shared" si="51"/>
        <v>16.21246337890625</v>
      </c>
      <c r="N681" s="28" t="str">
        <f t="shared" si="54"/>
        <v>10-20 GB</v>
      </c>
      <c r="O681" s="25"/>
      <c r="P681" s="25"/>
      <c r="Q681" s="25"/>
      <c r="R681" s="25"/>
      <c r="S681" s="25"/>
    </row>
    <row r="682" spans="2:19" x14ac:dyDescent="0.3">
      <c r="B682" s="25" t="s">
        <v>481</v>
      </c>
      <c r="C682" s="26">
        <v>36757</v>
      </c>
      <c r="D682" s="25" t="s">
        <v>11</v>
      </c>
      <c r="E682" s="25">
        <f>INDEX('Tariff fee'!$C$5:$C$9,MATCH('Step 1. Personal_data'!D682,'Tariff fee'!$B$5:$B$9,0))</f>
        <v>35</v>
      </c>
      <c r="F682" s="26">
        <v>44663</v>
      </c>
      <c r="G682" s="27">
        <f>IF(F682&gt;Introduction!$D$20, DATEDIF(F682, Introduction!$D$19, "D"), DATEDIF(Introduction!$D$20, Introduction!$D$19, "D"))</f>
        <v>19</v>
      </c>
      <c r="H682" s="25">
        <v>2094</v>
      </c>
      <c r="I682" s="28">
        <f t="shared" si="50"/>
        <v>55.105263157894733</v>
      </c>
      <c r="J682" s="28">
        <f t="shared" si="52"/>
        <v>12.857894736842105</v>
      </c>
      <c r="K682" s="28" t="str">
        <f t="shared" si="53"/>
        <v>&lt;35</v>
      </c>
      <c r="L682" s="25">
        <v>24066667</v>
      </c>
      <c r="M682" s="28">
        <f t="shared" si="51"/>
        <v>36.239624525371347</v>
      </c>
      <c r="N682" s="28" t="str">
        <f t="shared" si="54"/>
        <v>31-40 GB</v>
      </c>
      <c r="O682" s="25"/>
      <c r="P682" s="25">
        <v>1</v>
      </c>
      <c r="Q682" s="25">
        <v>1</v>
      </c>
      <c r="R682" s="25">
        <v>1</v>
      </c>
      <c r="S682" s="25"/>
    </row>
    <row r="683" spans="2:19" x14ac:dyDescent="0.3">
      <c r="B683" s="25" t="s">
        <v>482</v>
      </c>
      <c r="C683" s="26">
        <v>36757</v>
      </c>
      <c r="D683" s="25" t="s">
        <v>11</v>
      </c>
      <c r="E683" s="25">
        <f>INDEX('Tariff fee'!$C$5:$C$9,MATCH('Step 1. Personal_data'!D683,'Tariff fee'!$B$5:$B$9,0))</f>
        <v>35</v>
      </c>
      <c r="F683" s="26">
        <v>44063</v>
      </c>
      <c r="G683" s="27">
        <f>IF(F683&gt;Introduction!$D$20, DATEDIF(F683, Introduction!$D$19, "D"), DATEDIF(Introduction!$D$20, Introduction!$D$19, "D"))</f>
        <v>120</v>
      </c>
      <c r="H683" s="25">
        <v>6624</v>
      </c>
      <c r="I683" s="28">
        <f t="shared" si="50"/>
        <v>27.6</v>
      </c>
      <c r="J683" s="28">
        <f t="shared" si="52"/>
        <v>6.44</v>
      </c>
      <c r="K683" s="28" t="str">
        <f t="shared" si="53"/>
        <v>&lt;35</v>
      </c>
      <c r="L683" s="25">
        <v>160000000</v>
      </c>
      <c r="M683" s="28">
        <f t="shared" si="51"/>
        <v>38.14697265625</v>
      </c>
      <c r="N683" s="28" t="str">
        <f t="shared" si="54"/>
        <v>31-40 GB</v>
      </c>
      <c r="O683" s="25"/>
      <c r="P683" s="25">
        <v>1</v>
      </c>
      <c r="Q683" s="25"/>
      <c r="R683" s="25"/>
      <c r="S683" s="25"/>
    </row>
    <row r="684" spans="2:19" x14ac:dyDescent="0.3">
      <c r="B684" s="25" t="s">
        <v>480</v>
      </c>
      <c r="C684" s="26">
        <v>36760</v>
      </c>
      <c r="D684" s="25" t="s">
        <v>21</v>
      </c>
      <c r="E684" s="25">
        <f>INDEX('Tariff fee'!$C$5:$C$9,MATCH('Step 1. Personal_data'!D684,'Tariff fee'!$B$5:$B$9,0))</f>
        <v>45</v>
      </c>
      <c r="F684" s="26">
        <v>44411</v>
      </c>
      <c r="G684" s="27">
        <f>IF(F684&gt;Introduction!$D$20, DATEDIF(F684, Introduction!$D$19, "D"), DATEDIF(Introduction!$D$20, Introduction!$D$19, "D"))</f>
        <v>120</v>
      </c>
      <c r="H684" s="25">
        <v>84524</v>
      </c>
      <c r="I684" s="28">
        <f t="shared" si="50"/>
        <v>352.18333333333334</v>
      </c>
      <c r="J684" s="28">
        <f t="shared" si="52"/>
        <v>82.176111111111112</v>
      </c>
      <c r="K684" s="28" t="str">
        <f t="shared" si="53"/>
        <v>61-90</v>
      </c>
      <c r="L684" s="25">
        <v>108000000</v>
      </c>
      <c r="M684" s="28">
        <f t="shared" si="51"/>
        <v>25.74920654296875</v>
      </c>
      <c r="N684" s="28" t="str">
        <f t="shared" si="54"/>
        <v>21-30 GB</v>
      </c>
      <c r="O684" s="25"/>
      <c r="P684" s="25"/>
      <c r="Q684" s="25">
        <v>1</v>
      </c>
      <c r="R684" s="25"/>
      <c r="S684" s="25"/>
    </row>
    <row r="685" spans="2:19" x14ac:dyDescent="0.3">
      <c r="B685" s="25" t="s">
        <v>479</v>
      </c>
      <c r="C685" s="26">
        <v>36763</v>
      </c>
      <c r="D685" s="25" t="s">
        <v>11</v>
      </c>
      <c r="E685" s="25">
        <f>INDEX('Tariff fee'!$C$5:$C$9,MATCH('Step 1. Personal_data'!D685,'Tariff fee'!$B$5:$B$9,0))</f>
        <v>35</v>
      </c>
      <c r="F685" s="26">
        <v>44145</v>
      </c>
      <c r="G685" s="27">
        <f>IF(F685&gt;Introduction!$D$20, DATEDIF(F685, Introduction!$D$19, "D"), DATEDIF(Introduction!$D$20, Introduction!$D$19, "D"))</f>
        <v>120</v>
      </c>
      <c r="H685" s="25">
        <v>3612</v>
      </c>
      <c r="I685" s="28">
        <f t="shared" si="50"/>
        <v>15.05</v>
      </c>
      <c r="J685" s="28">
        <f t="shared" si="52"/>
        <v>3.5116666666666667</v>
      </c>
      <c r="K685" s="28" t="str">
        <f t="shared" si="53"/>
        <v>&lt;35</v>
      </c>
      <c r="L685" s="25">
        <v>128000000</v>
      </c>
      <c r="M685" s="28">
        <f t="shared" si="51"/>
        <v>30.517578125000004</v>
      </c>
      <c r="N685" s="28" t="str">
        <f t="shared" si="54"/>
        <v>31-40 GB</v>
      </c>
      <c r="O685" s="25"/>
      <c r="P685" s="25"/>
      <c r="Q685" s="25"/>
      <c r="R685" s="25"/>
      <c r="S685" s="25"/>
    </row>
    <row r="686" spans="2:19" x14ac:dyDescent="0.3">
      <c r="B686" s="25" t="s">
        <v>478</v>
      </c>
      <c r="C686" s="26">
        <v>36773</v>
      </c>
      <c r="D686" s="25" t="s">
        <v>18</v>
      </c>
      <c r="E686" s="25">
        <f>INDEX('Tariff fee'!$C$5:$C$9,MATCH('Step 1. Personal_data'!D686,'Tariff fee'!$B$5:$B$9,0))</f>
        <v>25</v>
      </c>
      <c r="F686" s="26">
        <v>43835</v>
      </c>
      <c r="G686" s="27">
        <f>IF(F686&gt;Introduction!$D$20, DATEDIF(F686, Introduction!$D$19, "D"), DATEDIF(Introduction!$D$20, Introduction!$D$19, "D"))</f>
        <v>120</v>
      </c>
      <c r="H686" s="25">
        <v>31720</v>
      </c>
      <c r="I686" s="28">
        <f t="shared" si="50"/>
        <v>132.16666666666666</v>
      </c>
      <c r="J686" s="28">
        <f t="shared" si="52"/>
        <v>30.838888888888885</v>
      </c>
      <c r="K686" s="28" t="str">
        <f t="shared" si="53"/>
        <v>&lt;35</v>
      </c>
      <c r="L686" s="25">
        <v>20000000</v>
      </c>
      <c r="M686" s="28">
        <f t="shared" si="51"/>
        <v>4.76837158203125</v>
      </c>
      <c r="N686" s="28" t="str">
        <f t="shared" si="54"/>
        <v>&lt;10 GB</v>
      </c>
      <c r="O686" s="25"/>
      <c r="P686" s="25"/>
      <c r="Q686" s="25"/>
      <c r="R686" s="25"/>
      <c r="S686" s="25"/>
    </row>
    <row r="687" spans="2:19" x14ac:dyDescent="0.3">
      <c r="B687" s="25" t="s">
        <v>477</v>
      </c>
      <c r="C687" s="26">
        <v>36778</v>
      </c>
      <c r="D687" s="25" t="s">
        <v>11</v>
      </c>
      <c r="E687" s="25">
        <f>INDEX('Tariff fee'!$C$5:$C$9,MATCH('Step 1. Personal_data'!D687,'Tariff fee'!$B$5:$B$9,0))</f>
        <v>35</v>
      </c>
      <c r="F687" s="26">
        <v>43671</v>
      </c>
      <c r="G687" s="27">
        <f>IF(F687&gt;Introduction!$D$20, DATEDIF(F687, Introduction!$D$19, "D"), DATEDIF(Introduction!$D$20, Introduction!$D$19, "D"))</f>
        <v>120</v>
      </c>
      <c r="H687" s="25">
        <v>11788</v>
      </c>
      <c r="I687" s="28">
        <f t="shared" si="50"/>
        <v>49.116666666666667</v>
      </c>
      <c r="J687" s="28">
        <f t="shared" si="52"/>
        <v>11.460555555555555</v>
      </c>
      <c r="K687" s="28" t="str">
        <f t="shared" si="53"/>
        <v>&lt;35</v>
      </c>
      <c r="L687" s="25">
        <v>140000000</v>
      </c>
      <c r="M687" s="28">
        <f t="shared" si="51"/>
        <v>33.37860107421875</v>
      </c>
      <c r="N687" s="28" t="str">
        <f t="shared" si="54"/>
        <v>31-40 GB</v>
      </c>
      <c r="O687" s="25">
        <v>1</v>
      </c>
      <c r="P687" s="25"/>
      <c r="Q687" s="25"/>
      <c r="R687" s="25"/>
      <c r="S687" s="25">
        <v>1</v>
      </c>
    </row>
    <row r="688" spans="2:19" x14ac:dyDescent="0.3">
      <c r="B688" s="25" t="s">
        <v>476</v>
      </c>
      <c r="C688" s="26">
        <v>36782</v>
      </c>
      <c r="D688" s="25" t="s">
        <v>18</v>
      </c>
      <c r="E688" s="25">
        <f>INDEX('Tariff fee'!$C$5:$C$9,MATCH('Step 1. Personal_data'!D688,'Tariff fee'!$B$5:$B$9,0))</f>
        <v>25</v>
      </c>
      <c r="F688" s="26">
        <v>44215</v>
      </c>
      <c r="G688" s="27">
        <f>IF(F688&gt;Introduction!$D$20, DATEDIF(F688, Introduction!$D$19, "D"), DATEDIF(Introduction!$D$20, Introduction!$D$19, "D"))</f>
        <v>120</v>
      </c>
      <c r="H688" s="25">
        <v>31728</v>
      </c>
      <c r="I688" s="28">
        <f t="shared" si="50"/>
        <v>132.19999999999999</v>
      </c>
      <c r="J688" s="28">
        <f t="shared" si="52"/>
        <v>30.846666666666664</v>
      </c>
      <c r="K688" s="28" t="str">
        <f t="shared" si="53"/>
        <v>&lt;35</v>
      </c>
      <c r="L688" s="25">
        <v>4000000</v>
      </c>
      <c r="M688" s="28">
        <f t="shared" si="51"/>
        <v>0.95367431640625011</v>
      </c>
      <c r="N688" s="28" t="str">
        <f t="shared" si="54"/>
        <v>&lt;10 GB</v>
      </c>
      <c r="O688" s="25">
        <v>1</v>
      </c>
      <c r="P688" s="25"/>
      <c r="Q688" s="25"/>
      <c r="R688" s="25"/>
      <c r="S688" s="25">
        <v>1</v>
      </c>
    </row>
    <row r="689" spans="2:19" x14ac:dyDescent="0.3">
      <c r="B689" s="25" t="s">
        <v>475</v>
      </c>
      <c r="C689" s="26">
        <v>36783</v>
      </c>
      <c r="D689" s="25" t="s">
        <v>13</v>
      </c>
      <c r="E689" s="25">
        <f>INDEX('Tariff fee'!$C$5:$C$9,MATCH('Step 1. Personal_data'!D689,'Tariff fee'!$B$5:$B$9,0))</f>
        <v>55</v>
      </c>
      <c r="F689" s="26">
        <v>44170</v>
      </c>
      <c r="G689" s="27">
        <f>IF(F689&gt;Introduction!$D$20, DATEDIF(F689, Introduction!$D$19, "D"), DATEDIF(Introduction!$D$20, Introduction!$D$19, "D"))</f>
        <v>120</v>
      </c>
      <c r="H689" s="25">
        <v>83888</v>
      </c>
      <c r="I689" s="28">
        <f t="shared" si="50"/>
        <v>349.53333333333336</v>
      </c>
      <c r="J689" s="28">
        <f t="shared" si="52"/>
        <v>81.557777777777787</v>
      </c>
      <c r="K689" s="28" t="str">
        <f t="shared" si="53"/>
        <v>61-90</v>
      </c>
      <c r="L689" s="25">
        <v>136000000</v>
      </c>
      <c r="M689" s="28">
        <f t="shared" si="51"/>
        <v>32.4249267578125</v>
      </c>
      <c r="N689" s="28" t="str">
        <f t="shared" si="54"/>
        <v>31-40 GB</v>
      </c>
      <c r="O689" s="25"/>
      <c r="P689" s="25"/>
      <c r="Q689" s="25"/>
      <c r="R689" s="25"/>
      <c r="S689" s="25"/>
    </row>
    <row r="690" spans="2:19" x14ac:dyDescent="0.3">
      <c r="B690" s="25" t="s">
        <v>474</v>
      </c>
      <c r="C690" s="26">
        <v>36784</v>
      </c>
      <c r="D690" s="25" t="s">
        <v>21</v>
      </c>
      <c r="E690" s="25">
        <f>INDEX('Tariff fee'!$C$5:$C$9,MATCH('Step 1. Personal_data'!D690,'Tariff fee'!$B$5:$B$9,0))</f>
        <v>45</v>
      </c>
      <c r="F690" s="26">
        <v>43592</v>
      </c>
      <c r="G690" s="27">
        <f>IF(F690&gt;Introduction!$D$20, DATEDIF(F690, Introduction!$D$19, "D"), DATEDIF(Introduction!$D$20, Introduction!$D$19, "D"))</f>
        <v>120</v>
      </c>
      <c r="H690" s="25">
        <v>36436</v>
      </c>
      <c r="I690" s="28">
        <f t="shared" si="50"/>
        <v>151.81666666666666</v>
      </c>
      <c r="J690" s="28">
        <f t="shared" si="52"/>
        <v>35.423888888888889</v>
      </c>
      <c r="K690" s="28" t="str">
        <f t="shared" si="53"/>
        <v>35-60</v>
      </c>
      <c r="L690" s="25">
        <v>32000000</v>
      </c>
      <c r="M690" s="28">
        <f t="shared" si="51"/>
        <v>7.6293945312500009</v>
      </c>
      <c r="N690" s="28" t="str">
        <f t="shared" si="54"/>
        <v>&lt;10 GB</v>
      </c>
      <c r="O690" s="25"/>
      <c r="P690" s="25"/>
      <c r="Q690" s="25"/>
      <c r="R690" s="25"/>
      <c r="S690" s="25"/>
    </row>
    <row r="691" spans="2:19" x14ac:dyDescent="0.3">
      <c r="B691" s="25" t="s">
        <v>473</v>
      </c>
      <c r="C691" s="26">
        <v>36786</v>
      </c>
      <c r="D691" s="25" t="s">
        <v>11</v>
      </c>
      <c r="E691" s="25">
        <f>INDEX('Tariff fee'!$C$5:$C$9,MATCH('Step 1. Personal_data'!D691,'Tariff fee'!$B$5:$B$9,0))</f>
        <v>35</v>
      </c>
      <c r="F691" s="26">
        <v>44608</v>
      </c>
      <c r="G691" s="27">
        <f>IF(F691&gt;Introduction!$D$20, DATEDIF(F691, Introduction!$D$19, "D"), DATEDIF(Introduction!$D$20, Introduction!$D$19, "D"))</f>
        <v>74</v>
      </c>
      <c r="H691" s="25">
        <v>22200</v>
      </c>
      <c r="I691" s="28">
        <f t="shared" si="50"/>
        <v>150</v>
      </c>
      <c r="J691" s="28">
        <f t="shared" si="52"/>
        <v>35</v>
      </c>
      <c r="K691" s="28" t="str">
        <f t="shared" si="53"/>
        <v>35-60</v>
      </c>
      <c r="L691" s="25">
        <v>93733333</v>
      </c>
      <c r="M691" s="28">
        <f t="shared" si="51"/>
        <v>36.239623894562591</v>
      </c>
      <c r="N691" s="28" t="str">
        <f t="shared" si="54"/>
        <v>31-40 GB</v>
      </c>
      <c r="O691" s="25"/>
      <c r="P691" s="25"/>
      <c r="Q691" s="25"/>
      <c r="R691" s="25"/>
      <c r="S691" s="25"/>
    </row>
    <row r="692" spans="2:19" x14ac:dyDescent="0.3">
      <c r="B692" s="25" t="s">
        <v>472</v>
      </c>
      <c r="C692" s="26">
        <v>36790</v>
      </c>
      <c r="D692" s="25" t="s">
        <v>11</v>
      </c>
      <c r="E692" s="25">
        <f>INDEX('Tariff fee'!$C$5:$C$9,MATCH('Step 1. Personal_data'!D692,'Tariff fee'!$B$5:$B$9,0))</f>
        <v>35</v>
      </c>
      <c r="F692" s="26">
        <v>44062</v>
      </c>
      <c r="G692" s="27">
        <f>IF(F692&gt;Introduction!$D$20, DATEDIF(F692, Introduction!$D$19, "D"), DATEDIF(Introduction!$D$20, Introduction!$D$19, "D"))</f>
        <v>120</v>
      </c>
      <c r="H692" s="25">
        <v>12328</v>
      </c>
      <c r="I692" s="28">
        <f t="shared" si="50"/>
        <v>51.366666666666667</v>
      </c>
      <c r="J692" s="28">
        <f t="shared" si="52"/>
        <v>11.985555555555557</v>
      </c>
      <c r="K692" s="28" t="str">
        <f t="shared" si="53"/>
        <v>&lt;35</v>
      </c>
      <c r="L692" s="25">
        <v>152000000</v>
      </c>
      <c r="M692" s="28">
        <f t="shared" si="51"/>
        <v>36.2396240234375</v>
      </c>
      <c r="N692" s="28" t="str">
        <f t="shared" si="54"/>
        <v>31-40 GB</v>
      </c>
      <c r="O692" s="25"/>
      <c r="P692" s="25"/>
      <c r="Q692" s="25"/>
      <c r="R692" s="25"/>
      <c r="S692" s="25"/>
    </row>
    <row r="693" spans="2:19" x14ac:dyDescent="0.3">
      <c r="B693" s="25" t="s">
        <v>471</v>
      </c>
      <c r="C693" s="26">
        <v>36791</v>
      </c>
      <c r="D693" s="25" t="s">
        <v>11</v>
      </c>
      <c r="E693" s="25">
        <f>INDEX('Tariff fee'!$C$5:$C$9,MATCH('Step 1. Personal_data'!D693,'Tariff fee'!$B$5:$B$9,0))</f>
        <v>35</v>
      </c>
      <c r="F693" s="26">
        <v>43207</v>
      </c>
      <c r="G693" s="27">
        <f>IF(F693&gt;Introduction!$D$20, DATEDIF(F693, Introduction!$D$19, "D"), DATEDIF(Introduction!$D$20, Introduction!$D$19, "D"))</f>
        <v>120</v>
      </c>
      <c r="H693" s="25">
        <v>34896</v>
      </c>
      <c r="I693" s="28">
        <f t="shared" si="50"/>
        <v>145.4</v>
      </c>
      <c r="J693" s="28">
        <f t="shared" si="52"/>
        <v>33.926666666666669</v>
      </c>
      <c r="K693" s="28" t="str">
        <f t="shared" si="53"/>
        <v>&lt;35</v>
      </c>
      <c r="L693" s="25">
        <v>144000000</v>
      </c>
      <c r="M693" s="28">
        <f t="shared" si="51"/>
        <v>34.332275390625</v>
      </c>
      <c r="N693" s="28" t="str">
        <f t="shared" si="54"/>
        <v>31-40 GB</v>
      </c>
      <c r="O693" s="25"/>
      <c r="P693" s="25"/>
      <c r="Q693" s="25"/>
      <c r="R693" s="25"/>
      <c r="S693" s="25"/>
    </row>
    <row r="694" spans="2:19" x14ac:dyDescent="0.3">
      <c r="B694" s="25" t="s">
        <v>470</v>
      </c>
      <c r="C694" s="26">
        <v>36792</v>
      </c>
      <c r="D694" s="25" t="s">
        <v>13</v>
      </c>
      <c r="E694" s="25">
        <f>INDEX('Tariff fee'!$C$5:$C$9,MATCH('Step 1. Personal_data'!D694,'Tariff fee'!$B$5:$B$9,0))</f>
        <v>55</v>
      </c>
      <c r="F694" s="26">
        <v>43308</v>
      </c>
      <c r="G694" s="27">
        <f>IF(F694&gt;Introduction!$D$20, DATEDIF(F694, Introduction!$D$19, "D"), DATEDIF(Introduction!$D$20, Introduction!$D$19, "D"))</f>
        <v>120</v>
      </c>
      <c r="H694" s="25">
        <v>20256</v>
      </c>
      <c r="I694" s="28">
        <f t="shared" si="50"/>
        <v>84.4</v>
      </c>
      <c r="J694" s="28">
        <f t="shared" si="52"/>
        <v>19.693333333333335</v>
      </c>
      <c r="K694" s="28" t="str">
        <f t="shared" si="53"/>
        <v>&lt;35</v>
      </c>
      <c r="L694" s="25">
        <v>132000000</v>
      </c>
      <c r="M694" s="28">
        <f t="shared" si="51"/>
        <v>31.47125244140625</v>
      </c>
      <c r="N694" s="28" t="str">
        <f t="shared" si="54"/>
        <v>31-40 GB</v>
      </c>
      <c r="O694" s="25"/>
      <c r="P694" s="25"/>
      <c r="Q694" s="25"/>
      <c r="R694" s="25"/>
      <c r="S694" s="25"/>
    </row>
    <row r="695" spans="2:19" x14ac:dyDescent="0.3">
      <c r="B695" s="25" t="s">
        <v>469</v>
      </c>
      <c r="C695" s="26">
        <v>36793</v>
      </c>
      <c r="D695" s="25" t="s">
        <v>11</v>
      </c>
      <c r="E695" s="25">
        <f>INDEX('Tariff fee'!$C$5:$C$9,MATCH('Step 1. Personal_data'!D695,'Tariff fee'!$B$5:$B$9,0))</f>
        <v>35</v>
      </c>
      <c r="F695" s="26">
        <v>43989</v>
      </c>
      <c r="G695" s="27">
        <f>IF(F695&gt;Introduction!$D$20, DATEDIF(F695, Introduction!$D$19, "D"), DATEDIF(Introduction!$D$20, Introduction!$D$19, "D"))</f>
        <v>120</v>
      </c>
      <c r="H695" s="25">
        <v>9696</v>
      </c>
      <c r="I695" s="28">
        <f t="shared" si="50"/>
        <v>40.4</v>
      </c>
      <c r="J695" s="28">
        <f t="shared" si="52"/>
        <v>9.4266666666666659</v>
      </c>
      <c r="K695" s="28" t="str">
        <f t="shared" si="53"/>
        <v>&lt;35</v>
      </c>
      <c r="L695" s="25">
        <v>136000000</v>
      </c>
      <c r="M695" s="28">
        <f t="shared" si="51"/>
        <v>32.4249267578125</v>
      </c>
      <c r="N695" s="28" t="str">
        <f t="shared" si="54"/>
        <v>31-40 GB</v>
      </c>
      <c r="O695" s="25"/>
      <c r="P695" s="25"/>
      <c r="Q695" s="25"/>
      <c r="R695" s="25"/>
      <c r="S695" s="25"/>
    </row>
    <row r="696" spans="2:19" x14ac:dyDescent="0.3">
      <c r="B696" s="25" t="s">
        <v>467</v>
      </c>
      <c r="C696" s="26">
        <v>36794</v>
      </c>
      <c r="D696" s="25" t="s">
        <v>21</v>
      </c>
      <c r="E696" s="25">
        <f>INDEX('Tariff fee'!$C$5:$C$9,MATCH('Step 1. Personal_data'!D696,'Tariff fee'!$B$5:$B$9,0))</f>
        <v>45</v>
      </c>
      <c r="F696" s="26">
        <v>42916</v>
      </c>
      <c r="G696" s="27">
        <f>IF(F696&gt;Introduction!$D$20, DATEDIF(F696, Introduction!$D$19, "D"), DATEDIF(Introduction!$D$20, Introduction!$D$19, "D"))</f>
        <v>120</v>
      </c>
      <c r="H696" s="25">
        <v>31316</v>
      </c>
      <c r="I696" s="28">
        <f t="shared" si="50"/>
        <v>130.48333333333332</v>
      </c>
      <c r="J696" s="28">
        <f t="shared" si="52"/>
        <v>30.446111111111108</v>
      </c>
      <c r="K696" s="28" t="str">
        <f t="shared" si="53"/>
        <v>&lt;35</v>
      </c>
      <c r="L696" s="25">
        <v>92000000</v>
      </c>
      <c r="M696" s="28">
        <f t="shared" si="51"/>
        <v>21.93450927734375</v>
      </c>
      <c r="N696" s="28" t="str">
        <f t="shared" si="54"/>
        <v>21-30 GB</v>
      </c>
      <c r="O696" s="25"/>
      <c r="P696" s="25"/>
      <c r="Q696" s="25"/>
      <c r="R696" s="25"/>
      <c r="S696" s="25"/>
    </row>
    <row r="697" spans="2:19" x14ac:dyDescent="0.3">
      <c r="B697" s="25" t="s">
        <v>468</v>
      </c>
      <c r="C697" s="26">
        <v>36794</v>
      </c>
      <c r="D697" s="25" t="s">
        <v>11</v>
      </c>
      <c r="E697" s="25">
        <f>INDEX('Tariff fee'!$C$5:$C$9,MATCH('Step 1. Personal_data'!D697,'Tariff fee'!$B$5:$B$9,0))</f>
        <v>35</v>
      </c>
      <c r="F697" s="26">
        <v>44033</v>
      </c>
      <c r="G697" s="27">
        <f>IF(F697&gt;Introduction!$D$20, DATEDIF(F697, Introduction!$D$19, "D"), DATEDIF(Introduction!$D$20, Introduction!$D$19, "D"))</f>
        <v>120</v>
      </c>
      <c r="H697" s="25">
        <v>16656</v>
      </c>
      <c r="I697" s="28">
        <f t="shared" si="50"/>
        <v>69.400000000000006</v>
      </c>
      <c r="J697" s="28">
        <f t="shared" si="52"/>
        <v>16.193333333333335</v>
      </c>
      <c r="K697" s="28" t="str">
        <f t="shared" si="53"/>
        <v>&lt;35</v>
      </c>
      <c r="L697" s="25">
        <v>124000000</v>
      </c>
      <c r="M697" s="28">
        <f t="shared" si="51"/>
        <v>29.56390380859375</v>
      </c>
      <c r="N697" s="28" t="str">
        <f t="shared" si="54"/>
        <v>21-30 GB</v>
      </c>
      <c r="O697" s="25"/>
      <c r="P697" s="25"/>
      <c r="Q697" s="25"/>
      <c r="R697" s="25"/>
      <c r="S697" s="25"/>
    </row>
    <row r="698" spans="2:19" x14ac:dyDescent="0.3">
      <c r="B698" s="25" t="s">
        <v>466</v>
      </c>
      <c r="C698" s="26">
        <v>36795</v>
      </c>
      <c r="D698" s="25" t="s">
        <v>21</v>
      </c>
      <c r="E698" s="25">
        <f>INDEX('Tariff fee'!$C$5:$C$9,MATCH('Step 1. Personal_data'!D698,'Tariff fee'!$B$5:$B$9,0))</f>
        <v>45</v>
      </c>
      <c r="F698" s="26">
        <v>42794</v>
      </c>
      <c r="G698" s="27">
        <f>IF(F698&gt;Introduction!$D$20, DATEDIF(F698, Introduction!$D$19, "D"), DATEDIF(Introduction!$D$20, Introduction!$D$19, "D"))</f>
        <v>120</v>
      </c>
      <c r="H698" s="25">
        <v>31680</v>
      </c>
      <c r="I698" s="28">
        <f t="shared" si="50"/>
        <v>132</v>
      </c>
      <c r="J698" s="28">
        <f t="shared" si="52"/>
        <v>30.800000000000004</v>
      </c>
      <c r="K698" s="28" t="str">
        <f t="shared" si="53"/>
        <v>&lt;35</v>
      </c>
      <c r="L698" s="25">
        <v>88000000</v>
      </c>
      <c r="M698" s="28">
        <f t="shared" si="51"/>
        <v>20.9808349609375</v>
      </c>
      <c r="N698" s="28" t="str">
        <f t="shared" si="54"/>
        <v>21-30 GB</v>
      </c>
      <c r="O698" s="25"/>
      <c r="P698" s="25">
        <v>1</v>
      </c>
      <c r="Q698" s="25"/>
      <c r="R698" s="25"/>
      <c r="S698" s="25"/>
    </row>
    <row r="699" spans="2:19" x14ac:dyDescent="0.3">
      <c r="B699" s="25" t="s">
        <v>464</v>
      </c>
      <c r="C699" s="26">
        <v>36797</v>
      </c>
      <c r="D699" s="25" t="s">
        <v>21</v>
      </c>
      <c r="E699" s="25">
        <f>INDEX('Tariff fee'!$C$5:$C$9,MATCH('Step 1. Personal_data'!D699,'Tariff fee'!$B$5:$B$9,0))</f>
        <v>45</v>
      </c>
      <c r="F699" s="26">
        <v>43951</v>
      </c>
      <c r="G699" s="27">
        <f>IF(F699&gt;Introduction!$D$20, DATEDIF(F699, Introduction!$D$19, "D"), DATEDIF(Introduction!$D$20, Introduction!$D$19, "D"))</f>
        <v>120</v>
      </c>
      <c r="H699" s="25">
        <v>55832</v>
      </c>
      <c r="I699" s="28">
        <f t="shared" si="50"/>
        <v>232.63333333333333</v>
      </c>
      <c r="J699" s="28">
        <f t="shared" si="52"/>
        <v>54.281111111111109</v>
      </c>
      <c r="K699" s="28" t="str">
        <f t="shared" si="53"/>
        <v>35-60</v>
      </c>
      <c r="L699" s="25">
        <v>108000000</v>
      </c>
      <c r="M699" s="28">
        <f t="shared" si="51"/>
        <v>25.74920654296875</v>
      </c>
      <c r="N699" s="28" t="str">
        <f t="shared" si="54"/>
        <v>21-30 GB</v>
      </c>
      <c r="O699" s="25"/>
      <c r="P699" s="25">
        <v>1</v>
      </c>
      <c r="Q699" s="25"/>
      <c r="R699" s="25"/>
      <c r="S699" s="25"/>
    </row>
    <row r="700" spans="2:19" x14ac:dyDescent="0.3">
      <c r="B700" s="25" t="s">
        <v>465</v>
      </c>
      <c r="C700" s="26">
        <v>36797</v>
      </c>
      <c r="D700" s="25" t="s">
        <v>11</v>
      </c>
      <c r="E700" s="25">
        <f>INDEX('Tariff fee'!$C$5:$C$9,MATCH('Step 1. Personal_data'!D700,'Tariff fee'!$B$5:$B$9,0))</f>
        <v>35</v>
      </c>
      <c r="F700" s="26">
        <v>43398</v>
      </c>
      <c r="G700" s="27">
        <f>IF(F700&gt;Introduction!$D$20, DATEDIF(F700, Introduction!$D$19, "D"), DATEDIF(Introduction!$D$20, Introduction!$D$19, "D"))</f>
        <v>120</v>
      </c>
      <c r="H700" s="25">
        <v>24904</v>
      </c>
      <c r="I700" s="28">
        <f t="shared" si="50"/>
        <v>103.76666666666667</v>
      </c>
      <c r="J700" s="28">
        <f t="shared" si="52"/>
        <v>24.21222222222222</v>
      </c>
      <c r="K700" s="28" t="str">
        <f t="shared" si="53"/>
        <v>&lt;35</v>
      </c>
      <c r="L700" s="25">
        <v>144000000</v>
      </c>
      <c r="M700" s="28">
        <f t="shared" si="51"/>
        <v>34.332275390625</v>
      </c>
      <c r="N700" s="28" t="str">
        <f t="shared" si="54"/>
        <v>31-40 GB</v>
      </c>
      <c r="O700" s="25">
        <v>1</v>
      </c>
      <c r="P700" s="25"/>
      <c r="Q700" s="25"/>
      <c r="R700" s="25"/>
      <c r="S700" s="25"/>
    </row>
    <row r="701" spans="2:19" x14ac:dyDescent="0.3">
      <c r="B701" s="25" t="s">
        <v>463</v>
      </c>
      <c r="C701" s="26">
        <v>36798</v>
      </c>
      <c r="D701" s="25" t="s">
        <v>13</v>
      </c>
      <c r="E701" s="25">
        <f>INDEX('Tariff fee'!$C$5:$C$9,MATCH('Step 1. Personal_data'!D701,'Tariff fee'!$B$5:$B$9,0))</f>
        <v>55</v>
      </c>
      <c r="F701" s="26">
        <v>43960</v>
      </c>
      <c r="G701" s="27">
        <f>IF(F701&gt;Introduction!$D$20, DATEDIF(F701, Introduction!$D$19, "D"), DATEDIF(Introduction!$D$20, Introduction!$D$19, "D"))</f>
        <v>120</v>
      </c>
      <c r="H701" s="25">
        <v>56280</v>
      </c>
      <c r="I701" s="28">
        <f t="shared" si="50"/>
        <v>234.5</v>
      </c>
      <c r="J701" s="28">
        <f t="shared" si="52"/>
        <v>54.716666666666669</v>
      </c>
      <c r="K701" s="28" t="str">
        <f t="shared" si="53"/>
        <v>35-60</v>
      </c>
      <c r="L701" s="25">
        <v>128000000</v>
      </c>
      <c r="M701" s="28">
        <f t="shared" si="51"/>
        <v>30.517578125000004</v>
      </c>
      <c r="N701" s="28" t="str">
        <f t="shared" si="54"/>
        <v>31-40 GB</v>
      </c>
      <c r="O701" s="25"/>
      <c r="P701" s="25"/>
      <c r="Q701" s="25"/>
      <c r="R701" s="25"/>
      <c r="S701" s="25"/>
    </row>
    <row r="702" spans="2:19" x14ac:dyDescent="0.3">
      <c r="B702" s="25" t="s">
        <v>462</v>
      </c>
      <c r="C702" s="26">
        <v>36802</v>
      </c>
      <c r="D702" s="25" t="s">
        <v>21</v>
      </c>
      <c r="E702" s="25">
        <f>INDEX('Tariff fee'!$C$5:$C$9,MATCH('Step 1. Personal_data'!D702,'Tariff fee'!$B$5:$B$9,0))</f>
        <v>45</v>
      </c>
      <c r="F702" s="26">
        <v>44632</v>
      </c>
      <c r="G702" s="27">
        <f>IF(F702&gt;Introduction!$D$20, DATEDIF(F702, Introduction!$D$19, "D"), DATEDIF(Introduction!$D$20, Introduction!$D$19, "D"))</f>
        <v>50</v>
      </c>
      <c r="H702" s="25">
        <v>22985</v>
      </c>
      <c r="I702" s="28">
        <f t="shared" si="50"/>
        <v>229.85</v>
      </c>
      <c r="J702" s="28">
        <f t="shared" si="52"/>
        <v>53.631666666666661</v>
      </c>
      <c r="K702" s="28" t="str">
        <f t="shared" si="53"/>
        <v>35-60</v>
      </c>
      <c r="L702" s="25">
        <v>26666667</v>
      </c>
      <c r="M702" s="28">
        <f t="shared" si="51"/>
        <v>15.258789253234863</v>
      </c>
      <c r="N702" s="28" t="str">
        <f t="shared" si="54"/>
        <v>10-20 GB</v>
      </c>
      <c r="O702" s="25"/>
      <c r="P702" s="25"/>
      <c r="Q702" s="25"/>
      <c r="R702" s="25"/>
      <c r="S702" s="25"/>
    </row>
    <row r="703" spans="2:19" x14ac:dyDescent="0.3">
      <c r="B703" s="25" t="s">
        <v>461</v>
      </c>
      <c r="C703" s="26">
        <v>36803</v>
      </c>
      <c r="D703" s="25" t="s">
        <v>21</v>
      </c>
      <c r="E703" s="25">
        <f>INDEX('Tariff fee'!$C$5:$C$9,MATCH('Step 1. Personal_data'!D703,'Tariff fee'!$B$5:$B$9,0))</f>
        <v>45</v>
      </c>
      <c r="F703" s="26">
        <v>43496</v>
      </c>
      <c r="G703" s="27">
        <f>IF(F703&gt;Introduction!$D$20, DATEDIF(F703, Introduction!$D$19, "D"), DATEDIF(Introduction!$D$20, Introduction!$D$19, "D"))</f>
        <v>120</v>
      </c>
      <c r="H703" s="25">
        <v>31208</v>
      </c>
      <c r="I703" s="28">
        <f t="shared" si="50"/>
        <v>130.03333333333333</v>
      </c>
      <c r="J703" s="28">
        <f t="shared" si="52"/>
        <v>30.341111111111111</v>
      </c>
      <c r="K703" s="28" t="str">
        <f t="shared" si="53"/>
        <v>&lt;35</v>
      </c>
      <c r="L703" s="25">
        <v>0</v>
      </c>
      <c r="M703" s="28">
        <f t="shared" si="51"/>
        <v>0</v>
      </c>
      <c r="N703" s="28" t="str">
        <f t="shared" si="54"/>
        <v>&lt;10 GB</v>
      </c>
      <c r="O703" s="25"/>
      <c r="P703" s="25"/>
      <c r="Q703" s="25"/>
      <c r="R703" s="25">
        <v>1</v>
      </c>
      <c r="S703" s="25"/>
    </row>
    <row r="704" spans="2:19" x14ac:dyDescent="0.3">
      <c r="B704" s="25" t="s">
        <v>460</v>
      </c>
      <c r="C704" s="26">
        <v>36808</v>
      </c>
      <c r="D704" s="25" t="s">
        <v>11</v>
      </c>
      <c r="E704" s="25">
        <f>INDEX('Tariff fee'!$C$5:$C$9,MATCH('Step 1. Personal_data'!D704,'Tariff fee'!$B$5:$B$9,0))</f>
        <v>35</v>
      </c>
      <c r="F704" s="26">
        <v>43201</v>
      </c>
      <c r="G704" s="27">
        <f>IF(F704&gt;Introduction!$D$20, DATEDIF(F704, Introduction!$D$19, "D"), DATEDIF(Introduction!$D$20, Introduction!$D$19, "D"))</f>
        <v>120</v>
      </c>
      <c r="H704" s="25">
        <v>19168</v>
      </c>
      <c r="I704" s="28">
        <f t="shared" si="50"/>
        <v>79.86666666666666</v>
      </c>
      <c r="J704" s="28">
        <f t="shared" si="52"/>
        <v>18.635555555555552</v>
      </c>
      <c r="K704" s="28" t="str">
        <f t="shared" si="53"/>
        <v>&lt;35</v>
      </c>
      <c r="L704" s="25">
        <v>52000000</v>
      </c>
      <c r="M704" s="28">
        <f t="shared" si="51"/>
        <v>12.39776611328125</v>
      </c>
      <c r="N704" s="28" t="str">
        <f t="shared" si="54"/>
        <v>10-20 GB</v>
      </c>
      <c r="O704" s="25">
        <v>1</v>
      </c>
      <c r="P704" s="25"/>
      <c r="Q704" s="25"/>
      <c r="R704" s="25"/>
      <c r="S704" s="25"/>
    </row>
    <row r="705" spans="2:19" x14ac:dyDescent="0.3">
      <c r="B705" s="25" t="s">
        <v>459</v>
      </c>
      <c r="C705" s="26">
        <v>36810</v>
      </c>
      <c r="D705" s="25" t="s">
        <v>13</v>
      </c>
      <c r="E705" s="25">
        <f>INDEX('Tariff fee'!$C$5:$C$9,MATCH('Step 1. Personal_data'!D705,'Tariff fee'!$B$5:$B$9,0))</f>
        <v>55</v>
      </c>
      <c r="F705" s="26">
        <v>44013</v>
      </c>
      <c r="G705" s="27">
        <f>IF(F705&gt;Introduction!$D$20, DATEDIF(F705, Introduction!$D$19, "D"), DATEDIF(Introduction!$D$20, Introduction!$D$19, "D"))</f>
        <v>120</v>
      </c>
      <c r="H705" s="25">
        <v>18828</v>
      </c>
      <c r="I705" s="28">
        <f t="shared" si="50"/>
        <v>78.45</v>
      </c>
      <c r="J705" s="28">
        <f t="shared" si="52"/>
        <v>18.305</v>
      </c>
      <c r="K705" s="28" t="str">
        <f t="shared" si="53"/>
        <v>&lt;35</v>
      </c>
      <c r="L705" s="25">
        <v>116000000</v>
      </c>
      <c r="M705" s="28">
        <f t="shared" si="51"/>
        <v>27.65655517578125</v>
      </c>
      <c r="N705" s="28" t="str">
        <f t="shared" si="54"/>
        <v>21-30 GB</v>
      </c>
      <c r="O705" s="25">
        <v>1</v>
      </c>
      <c r="P705" s="25">
        <v>1</v>
      </c>
      <c r="Q705" s="25"/>
      <c r="R705" s="25"/>
      <c r="S705" s="25">
        <v>1</v>
      </c>
    </row>
    <row r="706" spans="2:19" x14ac:dyDescent="0.3">
      <c r="B706" s="25" t="s">
        <v>458</v>
      </c>
      <c r="C706" s="26">
        <v>36816</v>
      </c>
      <c r="D706" s="25" t="s">
        <v>13</v>
      </c>
      <c r="E706" s="25">
        <f>INDEX('Tariff fee'!$C$5:$C$9,MATCH('Step 1. Personal_data'!D706,'Tariff fee'!$B$5:$B$9,0))</f>
        <v>55</v>
      </c>
      <c r="F706" s="26">
        <v>43750</v>
      </c>
      <c r="G706" s="27">
        <f>IF(F706&gt;Introduction!$D$20, DATEDIF(F706, Introduction!$D$19, "D"), DATEDIF(Introduction!$D$20, Introduction!$D$19, "D"))</f>
        <v>120</v>
      </c>
      <c r="H706" s="25">
        <v>59120</v>
      </c>
      <c r="I706" s="28">
        <f t="shared" si="50"/>
        <v>246.33333333333337</v>
      </c>
      <c r="J706" s="28">
        <f t="shared" si="52"/>
        <v>57.477777777777789</v>
      </c>
      <c r="K706" s="28" t="str">
        <f t="shared" si="53"/>
        <v>35-60</v>
      </c>
      <c r="L706" s="25">
        <v>120000000</v>
      </c>
      <c r="M706" s="28">
        <f t="shared" si="51"/>
        <v>28.6102294921875</v>
      </c>
      <c r="N706" s="28" t="str">
        <f t="shared" si="54"/>
        <v>21-30 GB</v>
      </c>
      <c r="O706" s="25"/>
      <c r="P706" s="25"/>
      <c r="Q706" s="25"/>
      <c r="R706" s="25"/>
      <c r="S706" s="25"/>
    </row>
    <row r="707" spans="2:19" x14ac:dyDescent="0.3">
      <c r="B707" s="25" t="s">
        <v>457</v>
      </c>
      <c r="C707" s="26">
        <v>36817</v>
      </c>
      <c r="D707" s="25" t="s">
        <v>11</v>
      </c>
      <c r="E707" s="25">
        <f>INDEX('Tariff fee'!$C$5:$C$9,MATCH('Step 1. Personal_data'!D707,'Tariff fee'!$B$5:$B$9,0))</f>
        <v>35</v>
      </c>
      <c r="F707" s="26">
        <v>43768</v>
      </c>
      <c r="G707" s="27">
        <f>IF(F707&gt;Introduction!$D$20, DATEDIF(F707, Introduction!$D$19, "D"), DATEDIF(Introduction!$D$20, Introduction!$D$19, "D"))</f>
        <v>120</v>
      </c>
      <c r="H707" s="25">
        <v>11676</v>
      </c>
      <c r="I707" s="28">
        <f t="shared" si="50"/>
        <v>48.65</v>
      </c>
      <c r="J707" s="28">
        <f t="shared" si="52"/>
        <v>11.351666666666667</v>
      </c>
      <c r="K707" s="28" t="str">
        <f t="shared" si="53"/>
        <v>&lt;35</v>
      </c>
      <c r="L707" s="25">
        <v>132000000</v>
      </c>
      <c r="M707" s="28">
        <f t="shared" si="51"/>
        <v>31.47125244140625</v>
      </c>
      <c r="N707" s="28" t="str">
        <f t="shared" si="54"/>
        <v>31-40 GB</v>
      </c>
      <c r="O707" s="25"/>
      <c r="P707" s="25"/>
      <c r="Q707" s="25"/>
      <c r="R707" s="25"/>
      <c r="S707" s="25"/>
    </row>
    <row r="708" spans="2:19" x14ac:dyDescent="0.3">
      <c r="B708" s="25" t="s">
        <v>456</v>
      </c>
      <c r="C708" s="26">
        <v>36818</v>
      </c>
      <c r="D708" s="25" t="s">
        <v>11</v>
      </c>
      <c r="E708" s="25">
        <f>INDEX('Tariff fee'!$C$5:$C$9,MATCH('Step 1. Personal_data'!D708,'Tariff fee'!$B$5:$B$9,0))</f>
        <v>35</v>
      </c>
      <c r="F708" s="26">
        <v>42994</v>
      </c>
      <c r="G708" s="27">
        <f>IF(F708&gt;Introduction!$D$20, DATEDIF(F708, Introduction!$D$19, "D"), DATEDIF(Introduction!$D$20, Introduction!$D$19, "D"))</f>
        <v>120</v>
      </c>
      <c r="H708" s="25">
        <v>23196</v>
      </c>
      <c r="I708" s="28">
        <f t="shared" si="50"/>
        <v>96.65</v>
      </c>
      <c r="J708" s="28">
        <f t="shared" si="52"/>
        <v>22.551666666666666</v>
      </c>
      <c r="K708" s="28" t="str">
        <f t="shared" si="53"/>
        <v>&lt;35</v>
      </c>
      <c r="L708" s="25">
        <v>72000000</v>
      </c>
      <c r="M708" s="28">
        <f t="shared" si="51"/>
        <v>17.1661376953125</v>
      </c>
      <c r="N708" s="28" t="str">
        <f t="shared" si="54"/>
        <v>10-20 GB</v>
      </c>
      <c r="O708" s="25">
        <v>1</v>
      </c>
      <c r="P708" s="25"/>
      <c r="Q708" s="25"/>
      <c r="R708" s="25"/>
      <c r="S708" s="25"/>
    </row>
    <row r="709" spans="2:19" x14ac:dyDescent="0.3">
      <c r="B709" s="25" t="s">
        <v>455</v>
      </c>
      <c r="C709" s="26">
        <v>36819</v>
      </c>
      <c r="D709" s="25" t="s">
        <v>11</v>
      </c>
      <c r="E709" s="25">
        <f>INDEX('Tariff fee'!$C$5:$C$9,MATCH('Step 1. Personal_data'!D709,'Tariff fee'!$B$5:$B$9,0))</f>
        <v>35</v>
      </c>
      <c r="F709" s="26">
        <v>43419</v>
      </c>
      <c r="G709" s="27">
        <f>IF(F709&gt;Introduction!$D$20, DATEDIF(F709, Introduction!$D$19, "D"), DATEDIF(Introduction!$D$20, Introduction!$D$19, "D"))</f>
        <v>120</v>
      </c>
      <c r="H709" s="25">
        <v>27544</v>
      </c>
      <c r="I709" s="28">
        <f t="shared" si="50"/>
        <v>114.76666666666667</v>
      </c>
      <c r="J709" s="28">
        <f t="shared" si="52"/>
        <v>26.778888888888886</v>
      </c>
      <c r="K709" s="28" t="str">
        <f t="shared" si="53"/>
        <v>&lt;35</v>
      </c>
      <c r="L709" s="25">
        <v>156000000</v>
      </c>
      <c r="M709" s="28">
        <f t="shared" si="51"/>
        <v>37.19329833984375</v>
      </c>
      <c r="N709" s="28" t="str">
        <f t="shared" si="54"/>
        <v>31-40 GB</v>
      </c>
      <c r="O709" s="25"/>
      <c r="P709" s="25"/>
      <c r="Q709" s="25"/>
      <c r="R709" s="25"/>
      <c r="S709" s="25"/>
    </row>
    <row r="710" spans="2:19" x14ac:dyDescent="0.3">
      <c r="B710" s="25" t="s">
        <v>454</v>
      </c>
      <c r="C710" s="26">
        <v>36826</v>
      </c>
      <c r="D710" s="25" t="s">
        <v>11</v>
      </c>
      <c r="E710" s="25">
        <f>INDEX('Tariff fee'!$C$5:$C$9,MATCH('Step 1. Personal_data'!D710,'Tariff fee'!$B$5:$B$9,0))</f>
        <v>35</v>
      </c>
      <c r="F710" s="26">
        <v>43317</v>
      </c>
      <c r="G710" s="27">
        <f>IF(F710&gt;Introduction!$D$20, DATEDIF(F710, Introduction!$D$19, "D"), DATEDIF(Introduction!$D$20, Introduction!$D$19, "D"))</f>
        <v>120</v>
      </c>
      <c r="H710" s="25">
        <v>20576</v>
      </c>
      <c r="I710" s="28">
        <f t="shared" si="50"/>
        <v>85.733333333333334</v>
      </c>
      <c r="J710" s="28">
        <f t="shared" si="52"/>
        <v>20.004444444444445</v>
      </c>
      <c r="K710" s="28" t="str">
        <f t="shared" si="53"/>
        <v>&lt;35</v>
      </c>
      <c r="L710" s="25">
        <v>144000000</v>
      </c>
      <c r="M710" s="28">
        <f t="shared" si="51"/>
        <v>34.332275390625</v>
      </c>
      <c r="N710" s="28" t="str">
        <f t="shared" si="54"/>
        <v>31-40 GB</v>
      </c>
      <c r="O710" s="25"/>
      <c r="P710" s="25"/>
      <c r="Q710" s="25"/>
      <c r="R710" s="25"/>
      <c r="S710" s="25"/>
    </row>
    <row r="711" spans="2:19" x14ac:dyDescent="0.3">
      <c r="B711" s="25" t="s">
        <v>453</v>
      </c>
      <c r="C711" s="26">
        <v>36828</v>
      </c>
      <c r="D711" s="25" t="s">
        <v>13</v>
      </c>
      <c r="E711" s="25">
        <f>INDEX('Tariff fee'!$C$5:$C$9,MATCH('Step 1. Personal_data'!D711,'Tariff fee'!$B$5:$B$9,0))</f>
        <v>55</v>
      </c>
      <c r="F711" s="26">
        <v>43098</v>
      </c>
      <c r="G711" s="27">
        <f>IF(F711&gt;Introduction!$D$20, DATEDIF(F711, Introduction!$D$19, "D"), DATEDIF(Introduction!$D$20, Introduction!$D$19, "D"))</f>
        <v>120</v>
      </c>
      <c r="H711" s="25">
        <v>105448</v>
      </c>
      <c r="I711" s="28">
        <f t="shared" si="50"/>
        <v>439.36666666666667</v>
      </c>
      <c r="J711" s="28">
        <f t="shared" si="52"/>
        <v>102.51888888888888</v>
      </c>
      <c r="K711" s="28" t="str">
        <f t="shared" si="53"/>
        <v>91-120</v>
      </c>
      <c r="L711" s="25">
        <v>136000000</v>
      </c>
      <c r="M711" s="28">
        <f t="shared" si="51"/>
        <v>32.4249267578125</v>
      </c>
      <c r="N711" s="28" t="str">
        <f t="shared" si="54"/>
        <v>31-40 GB</v>
      </c>
      <c r="O711" s="25"/>
      <c r="P711" s="25"/>
      <c r="Q711" s="25"/>
      <c r="R711" s="25"/>
      <c r="S711" s="25"/>
    </row>
    <row r="712" spans="2:19" x14ac:dyDescent="0.3">
      <c r="B712" s="25" t="s">
        <v>451</v>
      </c>
      <c r="C712" s="26">
        <v>36832</v>
      </c>
      <c r="D712" s="25" t="s">
        <v>13</v>
      </c>
      <c r="E712" s="25">
        <f>INDEX('Tariff fee'!$C$5:$C$9,MATCH('Step 1. Personal_data'!D712,'Tariff fee'!$B$5:$B$9,0))</f>
        <v>55</v>
      </c>
      <c r="F712" s="26">
        <v>43577</v>
      </c>
      <c r="G712" s="27">
        <f>IF(F712&gt;Introduction!$D$20, DATEDIF(F712, Introduction!$D$19, "D"), DATEDIF(Introduction!$D$20, Introduction!$D$19, "D"))</f>
        <v>120</v>
      </c>
      <c r="H712" s="25">
        <v>55636</v>
      </c>
      <c r="I712" s="28">
        <f t="shared" si="50"/>
        <v>231.81666666666666</v>
      </c>
      <c r="J712" s="28">
        <f t="shared" si="52"/>
        <v>54.090555555555554</v>
      </c>
      <c r="K712" s="28" t="str">
        <f t="shared" si="53"/>
        <v>35-60</v>
      </c>
      <c r="L712" s="25">
        <v>120000000</v>
      </c>
      <c r="M712" s="28">
        <f t="shared" si="51"/>
        <v>28.6102294921875</v>
      </c>
      <c r="N712" s="28" t="str">
        <f t="shared" si="54"/>
        <v>21-30 GB</v>
      </c>
      <c r="O712" s="25"/>
      <c r="P712" s="25"/>
      <c r="Q712" s="25"/>
      <c r="R712" s="25"/>
      <c r="S712" s="25"/>
    </row>
    <row r="713" spans="2:19" x14ac:dyDescent="0.3">
      <c r="B713" s="25" t="s">
        <v>452</v>
      </c>
      <c r="C713" s="26">
        <v>36832</v>
      </c>
      <c r="D713" s="25" t="s">
        <v>11</v>
      </c>
      <c r="E713" s="25">
        <f>INDEX('Tariff fee'!$C$5:$C$9,MATCH('Step 1. Personal_data'!D713,'Tariff fee'!$B$5:$B$9,0))</f>
        <v>35</v>
      </c>
      <c r="F713" s="26">
        <v>43346</v>
      </c>
      <c r="G713" s="27">
        <f>IF(F713&gt;Introduction!$D$20, DATEDIF(F713, Introduction!$D$19, "D"), DATEDIF(Introduction!$D$20, Introduction!$D$19, "D"))</f>
        <v>120</v>
      </c>
      <c r="H713" s="25">
        <v>34392</v>
      </c>
      <c r="I713" s="28">
        <f t="shared" si="50"/>
        <v>143.30000000000001</v>
      </c>
      <c r="J713" s="28">
        <f t="shared" si="52"/>
        <v>33.436666666666667</v>
      </c>
      <c r="K713" s="28" t="str">
        <f t="shared" si="53"/>
        <v>&lt;35</v>
      </c>
      <c r="L713" s="25">
        <v>144000000</v>
      </c>
      <c r="M713" s="28">
        <f t="shared" si="51"/>
        <v>34.332275390625</v>
      </c>
      <c r="N713" s="28" t="str">
        <f t="shared" si="54"/>
        <v>31-40 GB</v>
      </c>
      <c r="O713" s="25"/>
      <c r="P713" s="25"/>
      <c r="Q713" s="25"/>
      <c r="R713" s="25"/>
      <c r="S713" s="25">
        <v>1</v>
      </c>
    </row>
    <row r="714" spans="2:19" x14ac:dyDescent="0.3">
      <c r="B714" s="25" t="s">
        <v>449</v>
      </c>
      <c r="C714" s="26">
        <v>36835</v>
      </c>
      <c r="D714" s="25" t="s">
        <v>21</v>
      </c>
      <c r="E714" s="25">
        <f>INDEX('Tariff fee'!$C$5:$C$9,MATCH('Step 1. Personal_data'!D714,'Tariff fee'!$B$5:$B$9,0))</f>
        <v>45</v>
      </c>
      <c r="F714" s="26">
        <v>43176</v>
      </c>
      <c r="G714" s="27">
        <f>IF(F714&gt;Introduction!$D$20, DATEDIF(F714, Introduction!$D$19, "D"), DATEDIF(Introduction!$D$20, Introduction!$D$19, "D"))</f>
        <v>120</v>
      </c>
      <c r="H714" s="25">
        <v>33648</v>
      </c>
      <c r="I714" s="28">
        <f t="shared" ref="I714:I777" si="55">H714/60/G714*30</f>
        <v>140.19999999999999</v>
      </c>
      <c r="J714" s="28">
        <f t="shared" si="52"/>
        <v>32.713333333333331</v>
      </c>
      <c r="K714" s="28" t="str">
        <f t="shared" si="53"/>
        <v>&lt;35</v>
      </c>
      <c r="L714" s="25">
        <v>84000000</v>
      </c>
      <c r="M714" s="28">
        <f t="shared" ref="M714:M777" si="56">L714/1024^2/G714*30</f>
        <v>20.02716064453125</v>
      </c>
      <c r="N714" s="28" t="str">
        <f t="shared" si="54"/>
        <v>21-30 GB</v>
      </c>
      <c r="O714" s="25"/>
      <c r="P714" s="25">
        <v>1</v>
      </c>
      <c r="Q714" s="25"/>
      <c r="R714" s="25"/>
      <c r="S714" s="25"/>
    </row>
    <row r="715" spans="2:19" x14ac:dyDescent="0.3">
      <c r="B715" s="25" t="s">
        <v>450</v>
      </c>
      <c r="C715" s="26">
        <v>36835</v>
      </c>
      <c r="D715" s="25" t="s">
        <v>21</v>
      </c>
      <c r="E715" s="25">
        <f>INDEX('Tariff fee'!$C$5:$C$9,MATCH('Step 1. Personal_data'!D715,'Tariff fee'!$B$5:$B$9,0))</f>
        <v>45</v>
      </c>
      <c r="F715" s="26">
        <v>43300</v>
      </c>
      <c r="G715" s="27">
        <f>IF(F715&gt;Introduction!$D$20, DATEDIF(F715, Introduction!$D$19, "D"), DATEDIF(Introduction!$D$20, Introduction!$D$19, "D"))</f>
        <v>120</v>
      </c>
      <c r="H715" s="25">
        <v>19972</v>
      </c>
      <c r="I715" s="28">
        <f t="shared" si="55"/>
        <v>83.216666666666669</v>
      </c>
      <c r="J715" s="28">
        <f t="shared" ref="J715:J778" si="57">I715/30*7</f>
        <v>19.417222222222222</v>
      </c>
      <c r="K715" s="28" t="str">
        <f t="shared" ref="K715:K778" si="58">IF(J715&lt;35, "&lt;35", IF(J715&lt;60, "35-60", IF(J715&lt;90, "61-90", IF(J715&lt;120, "91-120", "120+"))))</f>
        <v>&lt;35</v>
      </c>
      <c r="L715" s="25">
        <v>100000000</v>
      </c>
      <c r="M715" s="28">
        <f t="shared" si="56"/>
        <v>23.84185791015625</v>
      </c>
      <c r="N715" s="28" t="str">
        <f t="shared" ref="N715:N778" si="59">IF(M715&lt;10, "&lt;10 GB", IF(M715&lt;20, "10-20 GB", IF(M715&lt;30, "21-30 GB", IF(M715&lt;40, "31-40 GB", "40+ GB"))))</f>
        <v>21-30 GB</v>
      </c>
      <c r="O715" s="25"/>
      <c r="P715" s="25"/>
      <c r="Q715" s="25"/>
      <c r="R715" s="25">
        <v>1</v>
      </c>
      <c r="S715" s="25"/>
    </row>
    <row r="716" spans="2:19" x14ac:dyDescent="0.3">
      <c r="B716" s="25" t="s">
        <v>448</v>
      </c>
      <c r="C716" s="26">
        <v>36836</v>
      </c>
      <c r="D716" s="25" t="s">
        <v>21</v>
      </c>
      <c r="E716" s="25">
        <f>INDEX('Tariff fee'!$C$5:$C$9,MATCH('Step 1. Personal_data'!D716,'Tariff fee'!$B$5:$B$9,0))</f>
        <v>45</v>
      </c>
      <c r="F716" s="26">
        <v>43220</v>
      </c>
      <c r="G716" s="27">
        <f>IF(F716&gt;Introduction!$D$20, DATEDIF(F716, Introduction!$D$19, "D"), DATEDIF(Introduction!$D$20, Introduction!$D$19, "D"))</f>
        <v>120</v>
      </c>
      <c r="H716" s="25">
        <v>94128</v>
      </c>
      <c r="I716" s="28">
        <f t="shared" si="55"/>
        <v>392.2</v>
      </c>
      <c r="J716" s="28">
        <f t="shared" si="57"/>
        <v>91.513333333333321</v>
      </c>
      <c r="K716" s="28" t="str">
        <f t="shared" si="58"/>
        <v>91-120</v>
      </c>
      <c r="L716" s="25">
        <v>8000000</v>
      </c>
      <c r="M716" s="28">
        <f t="shared" si="56"/>
        <v>1.9073486328125002</v>
      </c>
      <c r="N716" s="28" t="str">
        <f t="shared" si="59"/>
        <v>&lt;10 GB</v>
      </c>
      <c r="O716" s="25"/>
      <c r="P716" s="25"/>
      <c r="Q716" s="25"/>
      <c r="R716" s="25"/>
      <c r="S716" s="25"/>
    </row>
    <row r="717" spans="2:19" x14ac:dyDescent="0.3">
      <c r="B717" s="25" t="s">
        <v>447</v>
      </c>
      <c r="C717" s="26">
        <v>36837</v>
      </c>
      <c r="D717" s="25" t="s">
        <v>11</v>
      </c>
      <c r="E717" s="25">
        <f>INDEX('Tariff fee'!$C$5:$C$9,MATCH('Step 1. Personal_data'!D717,'Tariff fee'!$B$5:$B$9,0))</f>
        <v>35</v>
      </c>
      <c r="F717" s="26">
        <v>42857</v>
      </c>
      <c r="G717" s="27">
        <f>IF(F717&gt;Introduction!$D$20, DATEDIF(F717, Introduction!$D$19, "D"), DATEDIF(Introduction!$D$20, Introduction!$D$19, "D"))</f>
        <v>120</v>
      </c>
      <c r="H717" s="25">
        <v>15508</v>
      </c>
      <c r="I717" s="28">
        <f t="shared" si="55"/>
        <v>64.61666666666666</v>
      </c>
      <c r="J717" s="28">
        <f t="shared" si="57"/>
        <v>15.07722222222222</v>
      </c>
      <c r="K717" s="28" t="str">
        <f t="shared" si="58"/>
        <v>&lt;35</v>
      </c>
      <c r="L717" s="25">
        <v>104000000</v>
      </c>
      <c r="M717" s="28">
        <f t="shared" si="56"/>
        <v>24.7955322265625</v>
      </c>
      <c r="N717" s="28" t="str">
        <f t="shared" si="59"/>
        <v>21-30 GB</v>
      </c>
      <c r="O717" s="25"/>
      <c r="P717" s="25">
        <v>1</v>
      </c>
      <c r="Q717" s="25"/>
      <c r="R717" s="25">
        <v>1</v>
      </c>
      <c r="S717" s="25"/>
    </row>
    <row r="718" spans="2:19" x14ac:dyDescent="0.3">
      <c r="B718" s="25" t="s">
        <v>446</v>
      </c>
      <c r="C718" s="26">
        <v>36838</v>
      </c>
      <c r="D718" s="25" t="s">
        <v>11</v>
      </c>
      <c r="E718" s="25">
        <f>INDEX('Tariff fee'!$C$5:$C$9,MATCH('Step 1. Personal_data'!D718,'Tariff fee'!$B$5:$B$9,0))</f>
        <v>35</v>
      </c>
      <c r="F718" s="26">
        <v>42843</v>
      </c>
      <c r="G718" s="27">
        <f>IF(F718&gt;Introduction!$D$20, DATEDIF(F718, Introduction!$D$19, "D"), DATEDIF(Introduction!$D$20, Introduction!$D$19, "D"))</f>
        <v>120</v>
      </c>
      <c r="H718" s="25">
        <v>9744</v>
      </c>
      <c r="I718" s="28">
        <f t="shared" si="55"/>
        <v>40.6</v>
      </c>
      <c r="J718" s="28">
        <f t="shared" si="57"/>
        <v>9.4733333333333327</v>
      </c>
      <c r="K718" s="28" t="str">
        <f t="shared" si="58"/>
        <v>&lt;35</v>
      </c>
      <c r="L718" s="25">
        <v>84000000</v>
      </c>
      <c r="M718" s="28">
        <f t="shared" si="56"/>
        <v>20.02716064453125</v>
      </c>
      <c r="N718" s="28" t="str">
        <f t="shared" si="59"/>
        <v>21-30 GB</v>
      </c>
      <c r="O718" s="25"/>
      <c r="P718" s="25"/>
      <c r="Q718" s="25"/>
      <c r="R718" s="25"/>
      <c r="S718" s="25"/>
    </row>
    <row r="719" spans="2:19" x14ac:dyDescent="0.3">
      <c r="B719" s="25" t="s">
        <v>445</v>
      </c>
      <c r="C719" s="26">
        <v>36839</v>
      </c>
      <c r="D719" s="25" t="s">
        <v>13</v>
      </c>
      <c r="E719" s="25">
        <f>INDEX('Tariff fee'!$C$5:$C$9,MATCH('Step 1. Personal_data'!D719,'Tariff fee'!$B$5:$B$9,0))</f>
        <v>55</v>
      </c>
      <c r="F719" s="26">
        <v>43650</v>
      </c>
      <c r="G719" s="27">
        <f>IF(F719&gt;Introduction!$D$20, DATEDIF(F719, Introduction!$D$19, "D"), DATEDIF(Introduction!$D$20, Introduction!$D$19, "D"))</f>
        <v>120</v>
      </c>
      <c r="H719" s="25">
        <v>103096</v>
      </c>
      <c r="I719" s="28">
        <f t="shared" si="55"/>
        <v>429.56666666666666</v>
      </c>
      <c r="J719" s="28">
        <f t="shared" si="57"/>
        <v>100.23222222222222</v>
      </c>
      <c r="K719" s="28" t="str">
        <f t="shared" si="58"/>
        <v>91-120</v>
      </c>
      <c r="L719" s="25">
        <v>124000000</v>
      </c>
      <c r="M719" s="28">
        <f t="shared" si="56"/>
        <v>29.56390380859375</v>
      </c>
      <c r="N719" s="28" t="str">
        <f t="shared" si="59"/>
        <v>21-30 GB</v>
      </c>
      <c r="O719" s="25"/>
      <c r="P719" s="25"/>
      <c r="Q719" s="25"/>
      <c r="R719" s="25"/>
      <c r="S719" s="25"/>
    </row>
    <row r="720" spans="2:19" x14ac:dyDescent="0.3">
      <c r="B720" s="25" t="s">
        <v>444</v>
      </c>
      <c r="C720" s="26">
        <v>36840</v>
      </c>
      <c r="D720" s="25" t="s">
        <v>11</v>
      </c>
      <c r="E720" s="25">
        <f>INDEX('Tariff fee'!$C$5:$C$9,MATCH('Step 1. Personal_data'!D720,'Tariff fee'!$B$5:$B$9,0))</f>
        <v>35</v>
      </c>
      <c r="F720" s="26">
        <v>44271</v>
      </c>
      <c r="G720" s="27">
        <f>IF(F720&gt;Introduction!$D$20, DATEDIF(F720, Introduction!$D$19, "D"), DATEDIF(Introduction!$D$20, Introduction!$D$19, "D"))</f>
        <v>120</v>
      </c>
      <c r="H720" s="25">
        <v>19420</v>
      </c>
      <c r="I720" s="28">
        <f t="shared" si="55"/>
        <v>80.916666666666671</v>
      </c>
      <c r="J720" s="28">
        <f t="shared" si="57"/>
        <v>18.880555555555556</v>
      </c>
      <c r="K720" s="28" t="str">
        <f t="shared" si="58"/>
        <v>&lt;35</v>
      </c>
      <c r="L720" s="25">
        <v>132000000</v>
      </c>
      <c r="M720" s="28">
        <f t="shared" si="56"/>
        <v>31.47125244140625</v>
      </c>
      <c r="N720" s="28" t="str">
        <f t="shared" si="59"/>
        <v>31-40 GB</v>
      </c>
      <c r="O720" s="25"/>
      <c r="P720" s="25"/>
      <c r="Q720" s="25"/>
      <c r="R720" s="25"/>
      <c r="S720" s="25"/>
    </row>
    <row r="721" spans="2:19" x14ac:dyDescent="0.3">
      <c r="B721" s="25" t="s">
        <v>443</v>
      </c>
      <c r="C721" s="26">
        <v>36841</v>
      </c>
      <c r="D721" s="25" t="s">
        <v>11</v>
      </c>
      <c r="E721" s="25">
        <f>INDEX('Tariff fee'!$C$5:$C$9,MATCH('Step 1. Personal_data'!D721,'Tariff fee'!$B$5:$B$9,0))</f>
        <v>35</v>
      </c>
      <c r="F721" s="26">
        <v>44585</v>
      </c>
      <c r="G721" s="27">
        <f>IF(F721&gt;Introduction!$D$20, DATEDIF(F721, Introduction!$D$19, "D"), DATEDIF(Introduction!$D$20, Introduction!$D$19, "D"))</f>
        <v>97</v>
      </c>
      <c r="H721" s="25">
        <v>29100</v>
      </c>
      <c r="I721" s="28">
        <f t="shared" si="55"/>
        <v>150</v>
      </c>
      <c r="J721" s="28">
        <f t="shared" si="57"/>
        <v>35</v>
      </c>
      <c r="K721" s="28" t="str">
        <f t="shared" si="58"/>
        <v>35-60</v>
      </c>
      <c r="L721" s="25">
        <v>100233333</v>
      </c>
      <c r="M721" s="28">
        <f t="shared" si="56"/>
        <v>29.563903710276811</v>
      </c>
      <c r="N721" s="28" t="str">
        <f t="shared" si="59"/>
        <v>21-30 GB</v>
      </c>
      <c r="O721" s="25"/>
      <c r="P721" s="25">
        <v>1</v>
      </c>
      <c r="Q721" s="25"/>
      <c r="R721" s="25"/>
      <c r="S721" s="25"/>
    </row>
    <row r="722" spans="2:19" x14ac:dyDescent="0.3">
      <c r="B722" s="25" t="s">
        <v>442</v>
      </c>
      <c r="C722" s="26">
        <v>36842</v>
      </c>
      <c r="D722" s="25" t="s">
        <v>11</v>
      </c>
      <c r="E722" s="25">
        <f>INDEX('Tariff fee'!$C$5:$C$9,MATCH('Step 1. Personal_data'!D722,'Tariff fee'!$B$5:$B$9,0))</f>
        <v>35</v>
      </c>
      <c r="F722" s="26">
        <v>43963</v>
      </c>
      <c r="G722" s="27">
        <f>IF(F722&gt;Introduction!$D$20, DATEDIF(F722, Introduction!$D$19, "D"), DATEDIF(Introduction!$D$20, Introduction!$D$19, "D"))</f>
        <v>120</v>
      </c>
      <c r="H722" s="25">
        <v>31020</v>
      </c>
      <c r="I722" s="28">
        <f t="shared" si="55"/>
        <v>129.25</v>
      </c>
      <c r="J722" s="28">
        <f t="shared" si="57"/>
        <v>30.158333333333335</v>
      </c>
      <c r="K722" s="28" t="str">
        <f t="shared" si="58"/>
        <v>&lt;35</v>
      </c>
      <c r="L722" s="25">
        <v>124000000</v>
      </c>
      <c r="M722" s="28">
        <f t="shared" si="56"/>
        <v>29.56390380859375</v>
      </c>
      <c r="N722" s="28" t="str">
        <f t="shared" si="59"/>
        <v>21-30 GB</v>
      </c>
      <c r="O722" s="25">
        <v>1</v>
      </c>
      <c r="P722" s="25"/>
      <c r="Q722" s="25"/>
      <c r="R722" s="25"/>
      <c r="S722" s="25">
        <v>1</v>
      </c>
    </row>
    <row r="723" spans="2:19" x14ac:dyDescent="0.3">
      <c r="B723" s="25" t="s">
        <v>441</v>
      </c>
      <c r="C723" s="26">
        <v>36844</v>
      </c>
      <c r="D723" s="25" t="s">
        <v>11</v>
      </c>
      <c r="E723" s="25">
        <f>INDEX('Tariff fee'!$C$5:$C$9,MATCH('Step 1. Personal_data'!D723,'Tariff fee'!$B$5:$B$9,0))</f>
        <v>35</v>
      </c>
      <c r="F723" s="26">
        <v>43304</v>
      </c>
      <c r="G723" s="27">
        <f>IF(F723&gt;Introduction!$D$20, DATEDIF(F723, Introduction!$D$19, "D"), DATEDIF(Introduction!$D$20, Introduction!$D$19, "D"))</f>
        <v>120</v>
      </c>
      <c r="H723" s="25">
        <v>28780</v>
      </c>
      <c r="I723" s="28">
        <f t="shared" si="55"/>
        <v>119.91666666666667</v>
      </c>
      <c r="J723" s="28">
        <f t="shared" si="57"/>
        <v>27.980555555555554</v>
      </c>
      <c r="K723" s="28" t="str">
        <f t="shared" si="58"/>
        <v>&lt;35</v>
      </c>
      <c r="L723" s="25">
        <v>132000000</v>
      </c>
      <c r="M723" s="28">
        <f t="shared" si="56"/>
        <v>31.47125244140625</v>
      </c>
      <c r="N723" s="28" t="str">
        <f t="shared" si="59"/>
        <v>31-40 GB</v>
      </c>
      <c r="O723" s="25"/>
      <c r="P723" s="25"/>
      <c r="Q723" s="25">
        <v>1</v>
      </c>
      <c r="R723" s="25"/>
      <c r="S723" s="25"/>
    </row>
    <row r="724" spans="2:19" x14ac:dyDescent="0.3">
      <c r="B724" s="25" t="s">
        <v>439</v>
      </c>
      <c r="C724" s="26">
        <v>36846</v>
      </c>
      <c r="D724" s="25" t="s">
        <v>21</v>
      </c>
      <c r="E724" s="25">
        <f>INDEX('Tariff fee'!$C$5:$C$9,MATCH('Step 1. Personal_data'!D724,'Tariff fee'!$B$5:$B$9,0))</f>
        <v>45</v>
      </c>
      <c r="F724" s="26">
        <v>43473</v>
      </c>
      <c r="G724" s="27">
        <f>IF(F724&gt;Introduction!$D$20, DATEDIF(F724, Introduction!$D$19, "D"), DATEDIF(Introduction!$D$20, Introduction!$D$19, "D"))</f>
        <v>120</v>
      </c>
      <c r="H724" s="25">
        <v>70660</v>
      </c>
      <c r="I724" s="28">
        <f t="shared" si="55"/>
        <v>294.41666666666669</v>
      </c>
      <c r="J724" s="28">
        <f t="shared" si="57"/>
        <v>68.697222222222223</v>
      </c>
      <c r="K724" s="28" t="str">
        <f t="shared" si="58"/>
        <v>61-90</v>
      </c>
      <c r="L724" s="25">
        <v>100000000</v>
      </c>
      <c r="M724" s="28">
        <f t="shared" si="56"/>
        <v>23.84185791015625</v>
      </c>
      <c r="N724" s="28" t="str">
        <f t="shared" si="59"/>
        <v>21-30 GB</v>
      </c>
      <c r="O724" s="25"/>
      <c r="P724" s="25"/>
      <c r="Q724" s="25"/>
      <c r="R724" s="25"/>
      <c r="S724" s="25"/>
    </row>
    <row r="725" spans="2:19" x14ac:dyDescent="0.3">
      <c r="B725" s="25" t="s">
        <v>440</v>
      </c>
      <c r="C725" s="26">
        <v>36846</v>
      </c>
      <c r="D725" s="25" t="s">
        <v>21</v>
      </c>
      <c r="E725" s="25">
        <f>INDEX('Tariff fee'!$C$5:$C$9,MATCH('Step 1. Personal_data'!D725,'Tariff fee'!$B$5:$B$9,0))</f>
        <v>45</v>
      </c>
      <c r="F725" s="26">
        <v>44070</v>
      </c>
      <c r="G725" s="27">
        <f>IF(F725&gt;Introduction!$D$20, DATEDIF(F725, Introduction!$D$19, "D"), DATEDIF(Introduction!$D$20, Introduction!$D$19, "D"))</f>
        <v>120</v>
      </c>
      <c r="H725" s="25">
        <v>28956</v>
      </c>
      <c r="I725" s="28">
        <f t="shared" si="55"/>
        <v>120.64999999999999</v>
      </c>
      <c r="J725" s="28">
        <f t="shared" si="57"/>
        <v>28.151666666666664</v>
      </c>
      <c r="K725" s="28" t="str">
        <f t="shared" si="58"/>
        <v>&lt;35</v>
      </c>
      <c r="L725" s="25">
        <v>8000000</v>
      </c>
      <c r="M725" s="28">
        <f t="shared" si="56"/>
        <v>1.9073486328125002</v>
      </c>
      <c r="N725" s="28" t="str">
        <f t="shared" si="59"/>
        <v>&lt;10 GB</v>
      </c>
      <c r="O725" s="25"/>
      <c r="P725" s="25"/>
      <c r="Q725" s="25"/>
      <c r="R725" s="25"/>
      <c r="S725" s="25"/>
    </row>
    <row r="726" spans="2:19" x14ac:dyDescent="0.3">
      <c r="B726" s="25" t="s">
        <v>437</v>
      </c>
      <c r="C726" s="26">
        <v>36850</v>
      </c>
      <c r="D726" s="25" t="s">
        <v>21</v>
      </c>
      <c r="E726" s="25">
        <f>INDEX('Tariff fee'!$C$5:$C$9,MATCH('Step 1. Personal_data'!D726,'Tariff fee'!$B$5:$B$9,0))</f>
        <v>45</v>
      </c>
      <c r="F726" s="26">
        <v>44403</v>
      </c>
      <c r="G726" s="27">
        <f>IF(F726&gt;Introduction!$D$20, DATEDIF(F726, Introduction!$D$19, "D"), DATEDIF(Introduction!$D$20, Introduction!$D$19, "D"))</f>
        <v>120</v>
      </c>
      <c r="H726" s="25">
        <v>73604</v>
      </c>
      <c r="I726" s="28">
        <f t="shared" si="55"/>
        <v>306.68333333333334</v>
      </c>
      <c r="J726" s="28">
        <f t="shared" si="57"/>
        <v>71.559444444444438</v>
      </c>
      <c r="K726" s="28" t="str">
        <f t="shared" si="58"/>
        <v>61-90</v>
      </c>
      <c r="L726" s="25">
        <v>64000000</v>
      </c>
      <c r="M726" s="28">
        <f t="shared" si="56"/>
        <v>15.258789062500002</v>
      </c>
      <c r="N726" s="28" t="str">
        <f t="shared" si="59"/>
        <v>10-20 GB</v>
      </c>
      <c r="O726" s="25"/>
      <c r="P726" s="25">
        <v>1</v>
      </c>
      <c r="Q726" s="25"/>
      <c r="R726" s="25"/>
      <c r="S726" s="25"/>
    </row>
    <row r="727" spans="2:19" x14ac:dyDescent="0.3">
      <c r="B727" s="25" t="s">
        <v>438</v>
      </c>
      <c r="C727" s="26">
        <v>36850</v>
      </c>
      <c r="D727" s="25" t="s">
        <v>11</v>
      </c>
      <c r="E727" s="25">
        <f>INDEX('Tariff fee'!$C$5:$C$9,MATCH('Step 1. Personal_data'!D727,'Tariff fee'!$B$5:$B$9,0))</f>
        <v>35</v>
      </c>
      <c r="F727" s="26">
        <v>43530</v>
      </c>
      <c r="G727" s="27">
        <f>IF(F727&gt;Introduction!$D$20, DATEDIF(F727, Introduction!$D$19, "D"), DATEDIF(Introduction!$D$20, Introduction!$D$19, "D"))</f>
        <v>120</v>
      </c>
      <c r="H727" s="25">
        <v>20140</v>
      </c>
      <c r="I727" s="28">
        <f t="shared" si="55"/>
        <v>83.916666666666671</v>
      </c>
      <c r="J727" s="28">
        <f t="shared" si="57"/>
        <v>19.580555555555556</v>
      </c>
      <c r="K727" s="28" t="str">
        <f t="shared" si="58"/>
        <v>&lt;35</v>
      </c>
      <c r="L727" s="25">
        <v>160000000</v>
      </c>
      <c r="M727" s="28">
        <f t="shared" si="56"/>
        <v>38.14697265625</v>
      </c>
      <c r="N727" s="28" t="str">
        <f t="shared" si="59"/>
        <v>31-40 GB</v>
      </c>
      <c r="O727" s="25"/>
      <c r="P727" s="25"/>
      <c r="Q727" s="25">
        <v>1</v>
      </c>
      <c r="R727" s="25"/>
      <c r="S727" s="25"/>
    </row>
    <row r="728" spans="2:19" x14ac:dyDescent="0.3">
      <c r="B728" s="25" t="s">
        <v>436</v>
      </c>
      <c r="C728" s="26">
        <v>36853</v>
      </c>
      <c r="D728" s="25" t="s">
        <v>11</v>
      </c>
      <c r="E728" s="25">
        <f>INDEX('Tariff fee'!$C$5:$C$9,MATCH('Step 1. Personal_data'!D728,'Tariff fee'!$B$5:$B$9,0))</f>
        <v>35</v>
      </c>
      <c r="F728" s="26">
        <v>43066</v>
      </c>
      <c r="G728" s="27">
        <f>IF(F728&gt;Introduction!$D$20, DATEDIF(F728, Introduction!$D$19, "D"), DATEDIF(Introduction!$D$20, Introduction!$D$19, "D"))</f>
        <v>120</v>
      </c>
      <c r="H728" s="25">
        <v>15020</v>
      </c>
      <c r="I728" s="28">
        <f t="shared" si="55"/>
        <v>62.583333333333336</v>
      </c>
      <c r="J728" s="28">
        <f t="shared" si="57"/>
        <v>14.602777777777778</v>
      </c>
      <c r="K728" s="28" t="str">
        <f t="shared" si="58"/>
        <v>&lt;35</v>
      </c>
      <c r="L728" s="25">
        <v>152000000</v>
      </c>
      <c r="M728" s="28">
        <f t="shared" si="56"/>
        <v>36.2396240234375</v>
      </c>
      <c r="N728" s="28" t="str">
        <f t="shared" si="59"/>
        <v>31-40 GB</v>
      </c>
      <c r="O728" s="25"/>
      <c r="P728" s="25"/>
      <c r="Q728" s="25"/>
      <c r="R728" s="25"/>
      <c r="S728" s="25"/>
    </row>
    <row r="729" spans="2:19" x14ac:dyDescent="0.3">
      <c r="B729" s="25" t="s">
        <v>435</v>
      </c>
      <c r="C729" s="26">
        <v>36855</v>
      </c>
      <c r="D729" s="25" t="s">
        <v>12</v>
      </c>
      <c r="E729" s="25">
        <f>INDEX('Tariff fee'!$C$5:$C$9,MATCH('Step 1. Personal_data'!D729,'Tariff fee'!$B$5:$B$9,0))</f>
        <v>70</v>
      </c>
      <c r="F729" s="26">
        <v>43219</v>
      </c>
      <c r="G729" s="27">
        <f>IF(F729&gt;Introduction!$D$20, DATEDIF(F729, Introduction!$D$19, "D"), DATEDIF(Introduction!$D$20, Introduction!$D$19, "D"))</f>
        <v>120</v>
      </c>
      <c r="H729" s="25">
        <v>113052</v>
      </c>
      <c r="I729" s="28">
        <f t="shared" si="55"/>
        <v>471.05</v>
      </c>
      <c r="J729" s="28">
        <f t="shared" si="57"/>
        <v>109.91166666666666</v>
      </c>
      <c r="K729" s="28" t="str">
        <f t="shared" si="58"/>
        <v>91-120</v>
      </c>
      <c r="L729" s="25">
        <v>72000000</v>
      </c>
      <c r="M729" s="28">
        <f t="shared" si="56"/>
        <v>17.1661376953125</v>
      </c>
      <c r="N729" s="28" t="str">
        <f t="shared" si="59"/>
        <v>10-20 GB</v>
      </c>
      <c r="O729" s="25"/>
      <c r="P729" s="25"/>
      <c r="Q729" s="25"/>
      <c r="R729" s="25"/>
      <c r="S729" s="25">
        <v>1</v>
      </c>
    </row>
    <row r="730" spans="2:19" x14ac:dyDescent="0.3">
      <c r="B730" s="25" t="s">
        <v>433</v>
      </c>
      <c r="C730" s="26">
        <v>36862</v>
      </c>
      <c r="D730" s="25" t="s">
        <v>18</v>
      </c>
      <c r="E730" s="25">
        <f>INDEX('Tariff fee'!$C$5:$C$9,MATCH('Step 1. Personal_data'!D730,'Tariff fee'!$B$5:$B$9,0))</f>
        <v>25</v>
      </c>
      <c r="F730" s="26">
        <v>44539</v>
      </c>
      <c r="G730" s="27">
        <f>IF(F730&gt;Introduction!$D$20, DATEDIF(F730, Introduction!$D$19, "D"), DATEDIF(Introduction!$D$20, Introduction!$D$19, "D"))</f>
        <v>120</v>
      </c>
      <c r="H730" s="25">
        <v>8828</v>
      </c>
      <c r="I730" s="28">
        <f t="shared" si="55"/>
        <v>36.783333333333331</v>
      </c>
      <c r="J730" s="28">
        <f t="shared" si="57"/>
        <v>8.5827777777777783</v>
      </c>
      <c r="K730" s="28" t="str">
        <f t="shared" si="58"/>
        <v>&lt;35</v>
      </c>
      <c r="L730" s="25">
        <v>32000000</v>
      </c>
      <c r="M730" s="28">
        <f t="shared" si="56"/>
        <v>7.6293945312500009</v>
      </c>
      <c r="N730" s="28" t="str">
        <f t="shared" si="59"/>
        <v>&lt;10 GB</v>
      </c>
      <c r="O730" s="25"/>
      <c r="P730" s="25"/>
      <c r="Q730" s="25">
        <v>1</v>
      </c>
      <c r="R730" s="25">
        <v>1</v>
      </c>
      <c r="S730" s="25"/>
    </row>
    <row r="731" spans="2:19" x14ac:dyDescent="0.3">
      <c r="B731" s="25" t="s">
        <v>434</v>
      </c>
      <c r="C731" s="26">
        <v>36862</v>
      </c>
      <c r="D731" s="25" t="s">
        <v>21</v>
      </c>
      <c r="E731" s="25">
        <f>INDEX('Tariff fee'!$C$5:$C$9,MATCH('Step 1. Personal_data'!D731,'Tariff fee'!$B$5:$B$9,0))</f>
        <v>45</v>
      </c>
      <c r="F731" s="26">
        <v>44275</v>
      </c>
      <c r="G731" s="27">
        <f>IF(F731&gt;Introduction!$D$20, DATEDIF(F731, Introduction!$D$19, "D"), DATEDIF(Introduction!$D$20, Introduction!$D$19, "D"))</f>
        <v>120</v>
      </c>
      <c r="H731" s="25">
        <v>21565</v>
      </c>
      <c r="I731" s="28">
        <f t="shared" si="55"/>
        <v>89.854166666666671</v>
      </c>
      <c r="J731" s="28">
        <f t="shared" si="57"/>
        <v>20.965972222222224</v>
      </c>
      <c r="K731" s="28" t="str">
        <f t="shared" si="58"/>
        <v>&lt;35</v>
      </c>
      <c r="L731" s="25">
        <v>12000000</v>
      </c>
      <c r="M731" s="28">
        <f t="shared" si="56"/>
        <v>2.86102294921875</v>
      </c>
      <c r="N731" s="28" t="str">
        <f t="shared" si="59"/>
        <v>&lt;10 GB</v>
      </c>
      <c r="O731" s="25"/>
      <c r="P731" s="25"/>
      <c r="Q731" s="25"/>
      <c r="R731" s="25"/>
      <c r="S731" s="25"/>
    </row>
    <row r="732" spans="2:19" x14ac:dyDescent="0.3">
      <c r="B732" s="25" t="s">
        <v>432</v>
      </c>
      <c r="C732" s="26">
        <v>36863</v>
      </c>
      <c r="D732" s="25" t="s">
        <v>11</v>
      </c>
      <c r="E732" s="25">
        <f>INDEX('Tariff fee'!$C$5:$C$9,MATCH('Step 1. Personal_data'!D732,'Tariff fee'!$B$5:$B$9,0))</f>
        <v>35</v>
      </c>
      <c r="F732" s="26">
        <v>43547</v>
      </c>
      <c r="G732" s="27">
        <f>IF(F732&gt;Introduction!$D$20, DATEDIF(F732, Introduction!$D$19, "D"), DATEDIF(Introduction!$D$20, Introduction!$D$19, "D"))</f>
        <v>120</v>
      </c>
      <c r="H732" s="25">
        <v>452</v>
      </c>
      <c r="I732" s="28">
        <f t="shared" si="55"/>
        <v>1.8833333333333333</v>
      </c>
      <c r="J732" s="28">
        <f t="shared" si="57"/>
        <v>0.43944444444444447</v>
      </c>
      <c r="K732" s="28" t="str">
        <f t="shared" si="58"/>
        <v>&lt;35</v>
      </c>
      <c r="L732" s="25">
        <v>148000000</v>
      </c>
      <c r="M732" s="28">
        <f t="shared" si="56"/>
        <v>35.28594970703125</v>
      </c>
      <c r="N732" s="28" t="str">
        <f t="shared" si="59"/>
        <v>31-40 GB</v>
      </c>
      <c r="O732" s="25">
        <v>1</v>
      </c>
      <c r="P732" s="25"/>
      <c r="Q732" s="25"/>
      <c r="R732" s="25"/>
      <c r="S732" s="25">
        <v>1</v>
      </c>
    </row>
    <row r="733" spans="2:19" x14ac:dyDescent="0.3">
      <c r="B733" s="25" t="s">
        <v>431</v>
      </c>
      <c r="C733" s="26">
        <v>36872</v>
      </c>
      <c r="D733" s="25" t="s">
        <v>11</v>
      </c>
      <c r="E733" s="25">
        <f>INDEX('Tariff fee'!$C$5:$C$9,MATCH('Step 1. Personal_data'!D733,'Tariff fee'!$B$5:$B$9,0))</f>
        <v>35</v>
      </c>
      <c r="F733" s="26">
        <v>43293</v>
      </c>
      <c r="G733" s="27">
        <f>IF(F733&gt;Introduction!$D$20, DATEDIF(F733, Introduction!$D$19, "D"), DATEDIF(Introduction!$D$20, Introduction!$D$19, "D"))</f>
        <v>120</v>
      </c>
      <c r="H733" s="25">
        <v>29092</v>
      </c>
      <c r="I733" s="28">
        <f t="shared" si="55"/>
        <v>121.21666666666667</v>
      </c>
      <c r="J733" s="28">
        <f t="shared" si="57"/>
        <v>28.283888888888889</v>
      </c>
      <c r="K733" s="28" t="str">
        <f t="shared" si="58"/>
        <v>&lt;35</v>
      </c>
      <c r="L733" s="25">
        <v>128000000</v>
      </c>
      <c r="M733" s="28">
        <f t="shared" si="56"/>
        <v>30.517578125000004</v>
      </c>
      <c r="N733" s="28" t="str">
        <f t="shared" si="59"/>
        <v>31-40 GB</v>
      </c>
      <c r="O733" s="25"/>
      <c r="P733" s="25">
        <v>1</v>
      </c>
      <c r="Q733" s="25"/>
      <c r="R733" s="25">
        <v>1</v>
      </c>
      <c r="S733" s="25"/>
    </row>
    <row r="734" spans="2:19" x14ac:dyDescent="0.3">
      <c r="B734" s="25" t="s">
        <v>430</v>
      </c>
      <c r="C734" s="26">
        <v>36875</v>
      </c>
      <c r="D734" s="25" t="s">
        <v>11</v>
      </c>
      <c r="E734" s="25">
        <f>INDEX('Tariff fee'!$C$5:$C$9,MATCH('Step 1. Personal_data'!D734,'Tariff fee'!$B$5:$B$9,0))</f>
        <v>35</v>
      </c>
      <c r="F734" s="26">
        <v>44655</v>
      </c>
      <c r="G734" s="27">
        <f>IF(F734&gt;Introduction!$D$20, DATEDIF(F734, Introduction!$D$19, "D"), DATEDIF(Introduction!$D$20, Introduction!$D$19, "D"))</f>
        <v>27</v>
      </c>
      <c r="H734" s="25">
        <v>454</v>
      </c>
      <c r="I734" s="28">
        <f t="shared" si="55"/>
        <v>8.4074074074074066</v>
      </c>
      <c r="J734" s="28">
        <f t="shared" si="57"/>
        <v>1.9617283950617281</v>
      </c>
      <c r="K734" s="28" t="str">
        <f t="shared" si="58"/>
        <v>&lt;35</v>
      </c>
      <c r="L734" s="25">
        <v>16200000</v>
      </c>
      <c r="M734" s="28">
        <f t="shared" si="56"/>
        <v>17.1661376953125</v>
      </c>
      <c r="N734" s="28" t="str">
        <f t="shared" si="59"/>
        <v>10-20 GB</v>
      </c>
      <c r="O734" s="25"/>
      <c r="P734" s="25">
        <v>1</v>
      </c>
      <c r="Q734" s="25"/>
      <c r="R734" s="25"/>
      <c r="S734" s="25"/>
    </row>
    <row r="735" spans="2:19" x14ac:dyDescent="0.3">
      <c r="B735" s="25" t="s">
        <v>428</v>
      </c>
      <c r="C735" s="26">
        <v>36879</v>
      </c>
      <c r="D735" s="25" t="s">
        <v>13</v>
      </c>
      <c r="E735" s="25">
        <f>INDEX('Tariff fee'!$C$5:$C$9,MATCH('Step 1. Personal_data'!D735,'Tariff fee'!$B$5:$B$9,0))</f>
        <v>55</v>
      </c>
      <c r="F735" s="26">
        <v>44509</v>
      </c>
      <c r="G735" s="27">
        <f>IF(F735&gt;Introduction!$D$20, DATEDIF(F735, Introduction!$D$19, "D"), DATEDIF(Introduction!$D$20, Introduction!$D$19, "D"))</f>
        <v>120</v>
      </c>
      <c r="H735" s="25">
        <v>94408</v>
      </c>
      <c r="I735" s="28">
        <f t="shared" si="55"/>
        <v>393.36666666666667</v>
      </c>
      <c r="J735" s="28">
        <f t="shared" si="57"/>
        <v>91.785555555555561</v>
      </c>
      <c r="K735" s="28" t="str">
        <f t="shared" si="58"/>
        <v>91-120</v>
      </c>
      <c r="L735" s="25">
        <v>48000000</v>
      </c>
      <c r="M735" s="28">
        <f t="shared" si="56"/>
        <v>11.444091796875</v>
      </c>
      <c r="N735" s="28" t="str">
        <f t="shared" si="59"/>
        <v>10-20 GB</v>
      </c>
      <c r="O735" s="25">
        <v>1</v>
      </c>
      <c r="P735" s="25"/>
      <c r="Q735" s="25"/>
      <c r="R735" s="25"/>
      <c r="S735" s="25">
        <v>1</v>
      </c>
    </row>
    <row r="736" spans="2:19" x14ac:dyDescent="0.3">
      <c r="B736" s="25" t="s">
        <v>429</v>
      </c>
      <c r="C736" s="26">
        <v>36879</v>
      </c>
      <c r="D736" s="25" t="s">
        <v>11</v>
      </c>
      <c r="E736" s="25">
        <f>INDEX('Tariff fee'!$C$5:$C$9,MATCH('Step 1. Personal_data'!D736,'Tariff fee'!$B$5:$B$9,0))</f>
        <v>35</v>
      </c>
      <c r="F736" s="26">
        <v>43268</v>
      </c>
      <c r="G736" s="27">
        <f>IF(F736&gt;Introduction!$D$20, DATEDIF(F736, Introduction!$D$19, "D"), DATEDIF(Introduction!$D$20, Introduction!$D$19, "D"))</f>
        <v>120</v>
      </c>
      <c r="H736" s="25">
        <v>34320</v>
      </c>
      <c r="I736" s="28">
        <f t="shared" si="55"/>
        <v>143</v>
      </c>
      <c r="J736" s="28">
        <f t="shared" si="57"/>
        <v>33.366666666666667</v>
      </c>
      <c r="K736" s="28" t="str">
        <f t="shared" si="58"/>
        <v>&lt;35</v>
      </c>
      <c r="L736" s="25">
        <v>140000000</v>
      </c>
      <c r="M736" s="28">
        <f t="shared" si="56"/>
        <v>33.37860107421875</v>
      </c>
      <c r="N736" s="28" t="str">
        <f t="shared" si="59"/>
        <v>31-40 GB</v>
      </c>
      <c r="O736" s="25"/>
      <c r="P736" s="25"/>
      <c r="Q736" s="25"/>
      <c r="R736" s="25"/>
      <c r="S736" s="25"/>
    </row>
    <row r="737" spans="2:19" x14ac:dyDescent="0.3">
      <c r="B737" s="25" t="s">
        <v>427</v>
      </c>
      <c r="C737" s="26">
        <v>36881</v>
      </c>
      <c r="D737" s="25" t="s">
        <v>13</v>
      </c>
      <c r="E737" s="25">
        <f>INDEX('Tariff fee'!$C$5:$C$9,MATCH('Step 1. Personal_data'!D737,'Tariff fee'!$B$5:$B$9,0))</f>
        <v>55</v>
      </c>
      <c r="F737" s="26">
        <v>44649</v>
      </c>
      <c r="G737" s="27">
        <f>IF(F737&gt;Introduction!$D$20, DATEDIF(F737, Introduction!$D$19, "D"), DATEDIF(Introduction!$D$20, Introduction!$D$19, "D"))</f>
        <v>33</v>
      </c>
      <c r="H737" s="25">
        <v>28852</v>
      </c>
      <c r="I737" s="28">
        <f t="shared" si="55"/>
        <v>437.15151515151513</v>
      </c>
      <c r="J737" s="28">
        <f t="shared" si="57"/>
        <v>102.0020202020202</v>
      </c>
      <c r="K737" s="28" t="str">
        <f t="shared" si="58"/>
        <v>91-120</v>
      </c>
      <c r="L737" s="25">
        <v>28600000</v>
      </c>
      <c r="M737" s="28">
        <f t="shared" si="56"/>
        <v>24.7955322265625</v>
      </c>
      <c r="N737" s="28" t="str">
        <f t="shared" si="59"/>
        <v>21-30 GB</v>
      </c>
      <c r="O737" s="25"/>
      <c r="P737" s="25"/>
      <c r="Q737" s="25"/>
      <c r="R737" s="25"/>
      <c r="S737" s="25"/>
    </row>
    <row r="738" spans="2:19" x14ac:dyDescent="0.3">
      <c r="B738" s="25" t="s">
        <v>425</v>
      </c>
      <c r="C738" s="26">
        <v>36892</v>
      </c>
      <c r="D738" s="25" t="s">
        <v>21</v>
      </c>
      <c r="E738" s="25">
        <f>INDEX('Tariff fee'!$C$5:$C$9,MATCH('Step 1. Personal_data'!D738,'Tariff fee'!$B$5:$B$9,0))</f>
        <v>45</v>
      </c>
      <c r="F738" s="26">
        <v>44559</v>
      </c>
      <c r="G738" s="27">
        <f>IF(F738&gt;Introduction!$D$20, DATEDIF(F738, Introduction!$D$19, "D"), DATEDIF(Introduction!$D$20, Introduction!$D$19, "D"))</f>
        <v>120</v>
      </c>
      <c r="H738" s="25">
        <v>57688</v>
      </c>
      <c r="I738" s="28">
        <f t="shared" si="55"/>
        <v>240.36666666666667</v>
      </c>
      <c r="J738" s="28">
        <f t="shared" si="57"/>
        <v>56.085555555555558</v>
      </c>
      <c r="K738" s="28" t="str">
        <f t="shared" si="58"/>
        <v>35-60</v>
      </c>
      <c r="L738" s="25">
        <v>68000000</v>
      </c>
      <c r="M738" s="28">
        <f t="shared" si="56"/>
        <v>16.21246337890625</v>
      </c>
      <c r="N738" s="28" t="str">
        <f t="shared" si="59"/>
        <v>10-20 GB</v>
      </c>
      <c r="O738" s="25"/>
      <c r="P738" s="25"/>
      <c r="Q738" s="25"/>
      <c r="R738" s="25"/>
      <c r="S738" s="25">
        <v>1</v>
      </c>
    </row>
    <row r="739" spans="2:19" x14ac:dyDescent="0.3">
      <c r="B739" s="25" t="s">
        <v>426</v>
      </c>
      <c r="C739" s="26">
        <v>36892</v>
      </c>
      <c r="D739" s="25" t="s">
        <v>13</v>
      </c>
      <c r="E739" s="25">
        <f>INDEX('Tariff fee'!$C$5:$C$9,MATCH('Step 1. Personal_data'!D739,'Tariff fee'!$B$5:$B$9,0))</f>
        <v>55</v>
      </c>
      <c r="F739" s="26">
        <v>44199</v>
      </c>
      <c r="G739" s="27">
        <f>IF(F739&gt;Introduction!$D$20, DATEDIF(F739, Introduction!$D$19, "D"), DATEDIF(Introduction!$D$20, Introduction!$D$19, "D"))</f>
        <v>120</v>
      </c>
      <c r="H739" s="25">
        <v>46425</v>
      </c>
      <c r="I739" s="28">
        <f t="shared" si="55"/>
        <v>193.4375</v>
      </c>
      <c r="J739" s="28">
        <f t="shared" si="57"/>
        <v>45.135416666666671</v>
      </c>
      <c r="K739" s="28" t="str">
        <f t="shared" si="58"/>
        <v>35-60</v>
      </c>
      <c r="L739" s="25">
        <v>104000000</v>
      </c>
      <c r="M739" s="28">
        <f t="shared" si="56"/>
        <v>24.7955322265625</v>
      </c>
      <c r="N739" s="28" t="str">
        <f t="shared" si="59"/>
        <v>21-30 GB</v>
      </c>
      <c r="O739" s="25"/>
      <c r="P739" s="25"/>
      <c r="Q739" s="25"/>
      <c r="R739" s="25"/>
      <c r="S739" s="25"/>
    </row>
    <row r="740" spans="2:19" x14ac:dyDescent="0.3">
      <c r="B740" s="25" t="s">
        <v>424</v>
      </c>
      <c r="C740" s="26">
        <v>36893</v>
      </c>
      <c r="D740" s="25" t="s">
        <v>13</v>
      </c>
      <c r="E740" s="25">
        <f>INDEX('Tariff fee'!$C$5:$C$9,MATCH('Step 1. Personal_data'!D740,'Tariff fee'!$B$5:$B$9,0))</f>
        <v>55</v>
      </c>
      <c r="F740" s="26">
        <v>44420</v>
      </c>
      <c r="G740" s="27">
        <f>IF(F740&gt;Introduction!$D$20, DATEDIF(F740, Introduction!$D$19, "D"), DATEDIF(Introduction!$D$20, Introduction!$D$19, "D"))</f>
        <v>120</v>
      </c>
      <c r="H740" s="25">
        <v>67408</v>
      </c>
      <c r="I740" s="28">
        <f t="shared" si="55"/>
        <v>280.86666666666667</v>
      </c>
      <c r="J740" s="28">
        <f t="shared" si="57"/>
        <v>65.535555555555561</v>
      </c>
      <c r="K740" s="28" t="str">
        <f t="shared" si="58"/>
        <v>61-90</v>
      </c>
      <c r="L740" s="25">
        <v>104000000</v>
      </c>
      <c r="M740" s="28">
        <f t="shared" si="56"/>
        <v>24.7955322265625</v>
      </c>
      <c r="N740" s="28" t="str">
        <f t="shared" si="59"/>
        <v>21-30 GB</v>
      </c>
      <c r="O740" s="25"/>
      <c r="P740" s="25"/>
      <c r="Q740" s="25"/>
      <c r="R740" s="25"/>
      <c r="S740" s="25"/>
    </row>
    <row r="741" spans="2:19" x14ac:dyDescent="0.3">
      <c r="B741" s="25" t="s">
        <v>423</v>
      </c>
      <c r="C741" s="26">
        <v>36894</v>
      </c>
      <c r="D741" s="25" t="s">
        <v>11</v>
      </c>
      <c r="E741" s="25">
        <f>INDEX('Tariff fee'!$C$5:$C$9,MATCH('Step 1. Personal_data'!D741,'Tariff fee'!$B$5:$B$9,0))</f>
        <v>35</v>
      </c>
      <c r="F741" s="26">
        <v>43454</v>
      </c>
      <c r="G741" s="27">
        <f>IF(F741&gt;Introduction!$D$20, DATEDIF(F741, Introduction!$D$19, "D"), DATEDIF(Introduction!$D$20, Introduction!$D$19, "D"))</f>
        <v>120</v>
      </c>
      <c r="H741" s="25">
        <v>26168</v>
      </c>
      <c r="I741" s="28">
        <f t="shared" si="55"/>
        <v>109.03333333333333</v>
      </c>
      <c r="J741" s="28">
        <f t="shared" si="57"/>
        <v>25.441111111111113</v>
      </c>
      <c r="K741" s="28" t="str">
        <f t="shared" si="58"/>
        <v>&lt;35</v>
      </c>
      <c r="L741" s="25">
        <v>104000000</v>
      </c>
      <c r="M741" s="28">
        <f t="shared" si="56"/>
        <v>24.7955322265625</v>
      </c>
      <c r="N741" s="28" t="str">
        <f t="shared" si="59"/>
        <v>21-30 GB</v>
      </c>
      <c r="O741" s="25"/>
      <c r="P741" s="25"/>
      <c r="Q741" s="25"/>
      <c r="R741" s="25"/>
      <c r="S741" s="25">
        <v>1</v>
      </c>
    </row>
    <row r="742" spans="2:19" x14ac:dyDescent="0.3">
      <c r="B742" s="25" t="s">
        <v>422</v>
      </c>
      <c r="C742" s="26">
        <v>36899</v>
      </c>
      <c r="D742" s="25" t="s">
        <v>21</v>
      </c>
      <c r="E742" s="25">
        <f>INDEX('Tariff fee'!$C$5:$C$9,MATCH('Step 1. Personal_data'!D742,'Tariff fee'!$B$5:$B$9,0))</f>
        <v>45</v>
      </c>
      <c r="F742" s="26">
        <v>43042</v>
      </c>
      <c r="G742" s="27">
        <f>IF(F742&gt;Introduction!$D$20, DATEDIF(F742, Introduction!$D$19, "D"), DATEDIF(Introduction!$D$20, Introduction!$D$19, "D"))</f>
        <v>120</v>
      </c>
      <c r="H742" s="25">
        <v>61924</v>
      </c>
      <c r="I742" s="28">
        <f t="shared" si="55"/>
        <v>258.01666666666665</v>
      </c>
      <c r="J742" s="28">
        <f t="shared" si="57"/>
        <v>60.203888888888883</v>
      </c>
      <c r="K742" s="28" t="str">
        <f t="shared" si="58"/>
        <v>61-90</v>
      </c>
      <c r="L742" s="25">
        <v>100000000</v>
      </c>
      <c r="M742" s="28">
        <f t="shared" si="56"/>
        <v>23.84185791015625</v>
      </c>
      <c r="N742" s="28" t="str">
        <f t="shared" si="59"/>
        <v>21-30 GB</v>
      </c>
      <c r="O742" s="25"/>
      <c r="P742" s="25"/>
      <c r="Q742" s="25"/>
      <c r="R742" s="25">
        <v>1</v>
      </c>
      <c r="S742" s="25"/>
    </row>
    <row r="743" spans="2:19" x14ac:dyDescent="0.3">
      <c r="B743" s="25" t="s">
        <v>421</v>
      </c>
      <c r="C743" s="26">
        <v>36900</v>
      </c>
      <c r="D743" s="25" t="s">
        <v>21</v>
      </c>
      <c r="E743" s="25">
        <f>INDEX('Tariff fee'!$C$5:$C$9,MATCH('Step 1. Personal_data'!D743,'Tariff fee'!$B$5:$B$9,0))</f>
        <v>45</v>
      </c>
      <c r="F743" s="26">
        <v>44070</v>
      </c>
      <c r="G743" s="27">
        <f>IF(F743&gt;Introduction!$D$20, DATEDIF(F743, Introduction!$D$19, "D"), DATEDIF(Introduction!$D$20, Introduction!$D$19, "D"))</f>
        <v>120</v>
      </c>
      <c r="H743" s="25">
        <v>89740</v>
      </c>
      <c r="I743" s="28">
        <f t="shared" si="55"/>
        <v>373.91666666666669</v>
      </c>
      <c r="J743" s="28">
        <f t="shared" si="57"/>
        <v>87.247222222222234</v>
      </c>
      <c r="K743" s="28" t="str">
        <f t="shared" si="58"/>
        <v>61-90</v>
      </c>
      <c r="L743" s="25">
        <v>104000000</v>
      </c>
      <c r="M743" s="28">
        <f t="shared" si="56"/>
        <v>24.7955322265625</v>
      </c>
      <c r="N743" s="28" t="str">
        <f t="shared" si="59"/>
        <v>21-30 GB</v>
      </c>
      <c r="O743" s="25"/>
      <c r="P743" s="25"/>
      <c r="Q743" s="25"/>
      <c r="R743" s="25"/>
      <c r="S743" s="25">
        <v>1</v>
      </c>
    </row>
    <row r="744" spans="2:19" x14ac:dyDescent="0.3">
      <c r="B744" s="25" t="s">
        <v>420</v>
      </c>
      <c r="C744" s="26">
        <v>36901</v>
      </c>
      <c r="D744" s="25" t="s">
        <v>13</v>
      </c>
      <c r="E744" s="25">
        <f>INDEX('Tariff fee'!$C$5:$C$9,MATCH('Step 1. Personal_data'!D744,'Tariff fee'!$B$5:$B$9,0))</f>
        <v>55</v>
      </c>
      <c r="F744" s="26">
        <v>43914</v>
      </c>
      <c r="G744" s="27">
        <f>IF(F744&gt;Introduction!$D$20, DATEDIF(F744, Introduction!$D$19, "D"), DATEDIF(Introduction!$D$20, Introduction!$D$19, "D"))</f>
        <v>120</v>
      </c>
      <c r="H744" s="25">
        <v>117968</v>
      </c>
      <c r="I744" s="28">
        <f t="shared" si="55"/>
        <v>491.5333333333333</v>
      </c>
      <c r="J744" s="28">
        <f t="shared" si="57"/>
        <v>114.69111111111111</v>
      </c>
      <c r="K744" s="28" t="str">
        <f t="shared" si="58"/>
        <v>91-120</v>
      </c>
      <c r="L744" s="25">
        <v>120000000</v>
      </c>
      <c r="M744" s="28">
        <f t="shared" si="56"/>
        <v>28.6102294921875</v>
      </c>
      <c r="N744" s="28" t="str">
        <f t="shared" si="59"/>
        <v>21-30 GB</v>
      </c>
      <c r="O744" s="25"/>
      <c r="P744" s="25"/>
      <c r="Q744" s="25"/>
      <c r="R744" s="25"/>
      <c r="S744" s="25"/>
    </row>
    <row r="745" spans="2:19" x14ac:dyDescent="0.3">
      <c r="B745" s="25" t="s">
        <v>418</v>
      </c>
      <c r="C745" s="26">
        <v>36907</v>
      </c>
      <c r="D745" s="25" t="s">
        <v>13</v>
      </c>
      <c r="E745" s="25">
        <f>INDEX('Tariff fee'!$C$5:$C$9,MATCH('Step 1. Personal_data'!D745,'Tariff fee'!$B$5:$B$9,0))</f>
        <v>55</v>
      </c>
      <c r="F745" s="26">
        <v>43988</v>
      </c>
      <c r="G745" s="27">
        <f>IF(F745&gt;Introduction!$D$20, DATEDIF(F745, Introduction!$D$19, "D"), DATEDIF(Introduction!$D$20, Introduction!$D$19, "D"))</f>
        <v>120</v>
      </c>
      <c r="H745" s="25">
        <v>19696</v>
      </c>
      <c r="I745" s="28">
        <f t="shared" si="55"/>
        <v>82.066666666666663</v>
      </c>
      <c r="J745" s="28">
        <f t="shared" si="57"/>
        <v>19.148888888888887</v>
      </c>
      <c r="K745" s="28" t="str">
        <f t="shared" si="58"/>
        <v>&lt;35</v>
      </c>
      <c r="L745" s="25">
        <v>60000000</v>
      </c>
      <c r="M745" s="28">
        <f t="shared" si="56"/>
        <v>14.30511474609375</v>
      </c>
      <c r="N745" s="28" t="str">
        <f t="shared" si="59"/>
        <v>10-20 GB</v>
      </c>
      <c r="O745" s="25"/>
      <c r="P745" s="25"/>
      <c r="Q745" s="25"/>
      <c r="R745" s="25"/>
      <c r="S745" s="25"/>
    </row>
    <row r="746" spans="2:19" x14ac:dyDescent="0.3">
      <c r="B746" s="25" t="s">
        <v>419</v>
      </c>
      <c r="C746" s="26">
        <v>36907</v>
      </c>
      <c r="D746" s="25" t="s">
        <v>11</v>
      </c>
      <c r="E746" s="25">
        <f>INDEX('Tariff fee'!$C$5:$C$9,MATCH('Step 1. Personal_data'!D746,'Tariff fee'!$B$5:$B$9,0))</f>
        <v>35</v>
      </c>
      <c r="F746" s="26">
        <v>43387</v>
      </c>
      <c r="G746" s="27">
        <f>IF(F746&gt;Introduction!$D$20, DATEDIF(F746, Introduction!$D$19, "D"), DATEDIF(Introduction!$D$20, Introduction!$D$19, "D"))</f>
        <v>120</v>
      </c>
      <c r="H746" s="25">
        <v>988</v>
      </c>
      <c r="I746" s="28">
        <f t="shared" si="55"/>
        <v>4.1166666666666663</v>
      </c>
      <c r="J746" s="28">
        <f t="shared" si="57"/>
        <v>0.9605555555555555</v>
      </c>
      <c r="K746" s="28" t="str">
        <f t="shared" si="58"/>
        <v>&lt;35</v>
      </c>
      <c r="L746" s="25">
        <v>160000000</v>
      </c>
      <c r="M746" s="28">
        <f t="shared" si="56"/>
        <v>38.14697265625</v>
      </c>
      <c r="N746" s="28" t="str">
        <f t="shared" si="59"/>
        <v>31-40 GB</v>
      </c>
      <c r="O746" s="25">
        <v>1</v>
      </c>
      <c r="P746" s="25"/>
      <c r="Q746" s="25"/>
      <c r="R746" s="25"/>
      <c r="S746" s="25"/>
    </row>
    <row r="747" spans="2:19" x14ac:dyDescent="0.3">
      <c r="B747" s="25" t="s">
        <v>417</v>
      </c>
      <c r="C747" s="26">
        <v>36910</v>
      </c>
      <c r="D747" s="25" t="s">
        <v>11</v>
      </c>
      <c r="E747" s="25">
        <f>INDEX('Tariff fee'!$C$5:$C$9,MATCH('Step 1. Personal_data'!D747,'Tariff fee'!$B$5:$B$9,0))</f>
        <v>35</v>
      </c>
      <c r="F747" s="26">
        <v>43420</v>
      </c>
      <c r="G747" s="27">
        <f>IF(F747&gt;Introduction!$D$20, DATEDIF(F747, Introduction!$D$19, "D"), DATEDIF(Introduction!$D$20, Introduction!$D$19, "D"))</f>
        <v>120</v>
      </c>
      <c r="H747" s="25">
        <v>8748</v>
      </c>
      <c r="I747" s="28">
        <f t="shared" si="55"/>
        <v>36.450000000000003</v>
      </c>
      <c r="J747" s="28">
        <f t="shared" si="57"/>
        <v>8.5050000000000008</v>
      </c>
      <c r="K747" s="28" t="str">
        <f t="shared" si="58"/>
        <v>&lt;35</v>
      </c>
      <c r="L747" s="25">
        <v>112000000</v>
      </c>
      <c r="M747" s="28">
        <f t="shared" si="56"/>
        <v>26.702880859375</v>
      </c>
      <c r="N747" s="28" t="str">
        <f t="shared" si="59"/>
        <v>21-30 GB</v>
      </c>
      <c r="O747" s="25">
        <v>1</v>
      </c>
      <c r="P747" s="25"/>
      <c r="Q747" s="25"/>
      <c r="R747" s="25"/>
      <c r="S747" s="25">
        <v>1</v>
      </c>
    </row>
    <row r="748" spans="2:19" x14ac:dyDescent="0.3">
      <c r="B748" s="25" t="s">
        <v>416</v>
      </c>
      <c r="C748" s="26">
        <v>36920</v>
      </c>
      <c r="D748" s="25" t="s">
        <v>11</v>
      </c>
      <c r="E748" s="25">
        <f>INDEX('Tariff fee'!$C$5:$C$9,MATCH('Step 1. Personal_data'!D748,'Tariff fee'!$B$5:$B$9,0))</f>
        <v>35</v>
      </c>
      <c r="F748" s="26">
        <v>43930</v>
      </c>
      <c r="G748" s="27">
        <f>IF(F748&gt;Introduction!$D$20, DATEDIF(F748, Introduction!$D$19, "D"), DATEDIF(Introduction!$D$20, Introduction!$D$19, "D"))</f>
        <v>120</v>
      </c>
      <c r="H748" s="25">
        <v>11208</v>
      </c>
      <c r="I748" s="28">
        <f t="shared" si="55"/>
        <v>46.7</v>
      </c>
      <c r="J748" s="28">
        <f t="shared" si="57"/>
        <v>10.896666666666668</v>
      </c>
      <c r="K748" s="28" t="str">
        <f t="shared" si="58"/>
        <v>&lt;35</v>
      </c>
      <c r="L748" s="25">
        <v>140000000</v>
      </c>
      <c r="M748" s="28">
        <f t="shared" si="56"/>
        <v>33.37860107421875</v>
      </c>
      <c r="N748" s="28" t="str">
        <f t="shared" si="59"/>
        <v>31-40 GB</v>
      </c>
      <c r="O748" s="25"/>
      <c r="P748" s="25">
        <v>1</v>
      </c>
      <c r="Q748" s="25"/>
      <c r="R748" s="25"/>
      <c r="S748" s="25"/>
    </row>
    <row r="749" spans="2:19" x14ac:dyDescent="0.3">
      <c r="B749" s="25" t="s">
        <v>414</v>
      </c>
      <c r="C749" s="26">
        <v>36921</v>
      </c>
      <c r="D749" s="25" t="s">
        <v>21</v>
      </c>
      <c r="E749" s="25">
        <f>INDEX('Tariff fee'!$C$5:$C$9,MATCH('Step 1. Personal_data'!D749,'Tariff fee'!$B$5:$B$9,0))</f>
        <v>45</v>
      </c>
      <c r="F749" s="26">
        <v>44182</v>
      </c>
      <c r="G749" s="27">
        <f>IF(F749&gt;Introduction!$D$20, DATEDIF(F749, Introduction!$D$19, "D"), DATEDIF(Introduction!$D$20, Introduction!$D$19, "D"))</f>
        <v>120</v>
      </c>
      <c r="H749" s="25">
        <v>23740</v>
      </c>
      <c r="I749" s="28">
        <f t="shared" si="55"/>
        <v>98.916666666666671</v>
      </c>
      <c r="J749" s="28">
        <f t="shared" si="57"/>
        <v>23.080555555555556</v>
      </c>
      <c r="K749" s="28" t="str">
        <f t="shared" si="58"/>
        <v>&lt;35</v>
      </c>
      <c r="L749" s="25">
        <v>52000000</v>
      </c>
      <c r="M749" s="28">
        <f t="shared" si="56"/>
        <v>12.39776611328125</v>
      </c>
      <c r="N749" s="28" t="str">
        <f t="shared" si="59"/>
        <v>10-20 GB</v>
      </c>
      <c r="O749" s="25"/>
      <c r="P749" s="25"/>
      <c r="Q749" s="25"/>
      <c r="R749" s="25"/>
      <c r="S749" s="25"/>
    </row>
    <row r="750" spans="2:19" x14ac:dyDescent="0.3">
      <c r="B750" s="25" t="s">
        <v>415</v>
      </c>
      <c r="C750" s="26">
        <v>36921</v>
      </c>
      <c r="D750" s="25" t="s">
        <v>21</v>
      </c>
      <c r="E750" s="25">
        <f>INDEX('Tariff fee'!$C$5:$C$9,MATCH('Step 1. Personal_data'!D750,'Tariff fee'!$B$5:$B$9,0))</f>
        <v>45</v>
      </c>
      <c r="F750" s="26">
        <v>43108</v>
      </c>
      <c r="G750" s="27">
        <f>IF(F750&gt;Introduction!$D$20, DATEDIF(F750, Introduction!$D$19, "D"), DATEDIF(Introduction!$D$20, Introduction!$D$19, "D"))</f>
        <v>120</v>
      </c>
      <c r="H750" s="25">
        <v>57928</v>
      </c>
      <c r="I750" s="28">
        <f t="shared" si="55"/>
        <v>241.36666666666667</v>
      </c>
      <c r="J750" s="28">
        <f t="shared" si="57"/>
        <v>56.318888888888893</v>
      </c>
      <c r="K750" s="28" t="str">
        <f t="shared" si="58"/>
        <v>35-60</v>
      </c>
      <c r="L750" s="25">
        <v>92000000</v>
      </c>
      <c r="M750" s="28">
        <f t="shared" si="56"/>
        <v>21.93450927734375</v>
      </c>
      <c r="N750" s="28" t="str">
        <f t="shared" si="59"/>
        <v>21-30 GB</v>
      </c>
      <c r="O750" s="25"/>
      <c r="P750" s="25"/>
      <c r="Q750" s="25">
        <v>1</v>
      </c>
      <c r="R750" s="25"/>
      <c r="S750" s="25"/>
    </row>
    <row r="751" spans="2:19" x14ac:dyDescent="0.3">
      <c r="B751" s="25" t="s">
        <v>413</v>
      </c>
      <c r="C751" s="26">
        <v>36931</v>
      </c>
      <c r="D751" s="25" t="s">
        <v>11</v>
      </c>
      <c r="E751" s="25">
        <f>INDEX('Tariff fee'!$C$5:$C$9,MATCH('Step 1. Personal_data'!D751,'Tariff fee'!$B$5:$B$9,0))</f>
        <v>35</v>
      </c>
      <c r="F751" s="26">
        <v>44645</v>
      </c>
      <c r="G751" s="27">
        <f>IF(F751&gt;Introduction!$D$20, DATEDIF(F751, Introduction!$D$19, "D"), DATEDIF(Introduction!$D$20, Introduction!$D$19, "D"))</f>
        <v>37</v>
      </c>
      <c r="H751" s="25">
        <v>5720</v>
      </c>
      <c r="I751" s="28">
        <f t="shared" si="55"/>
        <v>77.297297297297291</v>
      </c>
      <c r="J751" s="28">
        <f t="shared" si="57"/>
        <v>18.036036036036034</v>
      </c>
      <c r="K751" s="28" t="str">
        <f t="shared" si="58"/>
        <v>&lt;35</v>
      </c>
      <c r="L751" s="25">
        <v>49333333</v>
      </c>
      <c r="M751" s="28">
        <f t="shared" si="56"/>
        <v>38.146972398500182</v>
      </c>
      <c r="N751" s="28" t="str">
        <f t="shared" si="59"/>
        <v>31-40 GB</v>
      </c>
      <c r="O751" s="25"/>
      <c r="P751" s="25"/>
      <c r="Q751" s="25"/>
      <c r="R751" s="25"/>
      <c r="S751" s="25"/>
    </row>
    <row r="752" spans="2:19" x14ac:dyDescent="0.3">
      <c r="B752" s="25" t="s">
        <v>412</v>
      </c>
      <c r="C752" s="26">
        <v>36932</v>
      </c>
      <c r="D752" s="25" t="s">
        <v>21</v>
      </c>
      <c r="E752" s="25">
        <f>INDEX('Tariff fee'!$C$5:$C$9,MATCH('Step 1. Personal_data'!D752,'Tariff fee'!$B$5:$B$9,0))</f>
        <v>45</v>
      </c>
      <c r="F752" s="26">
        <v>43951</v>
      </c>
      <c r="G752" s="27">
        <f>IF(F752&gt;Introduction!$D$20, DATEDIF(F752, Introduction!$D$19, "D"), DATEDIF(Introduction!$D$20, Introduction!$D$19, "D"))</f>
        <v>120</v>
      </c>
      <c r="H752" s="25">
        <v>18728</v>
      </c>
      <c r="I752" s="28">
        <f t="shared" si="55"/>
        <v>78.033333333333331</v>
      </c>
      <c r="J752" s="28">
        <f t="shared" si="57"/>
        <v>18.207777777777778</v>
      </c>
      <c r="K752" s="28" t="str">
        <f t="shared" si="58"/>
        <v>&lt;35</v>
      </c>
      <c r="L752" s="25">
        <v>104000000</v>
      </c>
      <c r="M752" s="28">
        <f t="shared" si="56"/>
        <v>24.7955322265625</v>
      </c>
      <c r="N752" s="28" t="str">
        <f t="shared" si="59"/>
        <v>21-30 GB</v>
      </c>
      <c r="O752" s="25"/>
      <c r="P752" s="25"/>
      <c r="Q752" s="25"/>
      <c r="R752" s="25"/>
      <c r="S752" s="25"/>
    </row>
    <row r="753" spans="2:19" x14ac:dyDescent="0.3">
      <c r="B753" s="25" t="s">
        <v>411</v>
      </c>
      <c r="C753" s="26">
        <v>36933</v>
      </c>
      <c r="D753" s="25" t="s">
        <v>21</v>
      </c>
      <c r="E753" s="25">
        <f>INDEX('Tariff fee'!$C$5:$C$9,MATCH('Step 1. Personal_data'!D753,'Tariff fee'!$B$5:$B$9,0))</f>
        <v>45</v>
      </c>
      <c r="F753" s="26">
        <v>42801</v>
      </c>
      <c r="G753" s="27">
        <f>IF(F753&gt;Introduction!$D$20, DATEDIF(F753, Introduction!$D$19, "D"), DATEDIF(Introduction!$D$20, Introduction!$D$19, "D"))</f>
        <v>120</v>
      </c>
      <c r="H753" s="25">
        <v>73380</v>
      </c>
      <c r="I753" s="28">
        <f t="shared" si="55"/>
        <v>305.75</v>
      </c>
      <c r="J753" s="28">
        <f t="shared" si="57"/>
        <v>71.341666666666669</v>
      </c>
      <c r="K753" s="28" t="str">
        <f t="shared" si="58"/>
        <v>61-90</v>
      </c>
      <c r="L753" s="25">
        <v>100000000</v>
      </c>
      <c r="M753" s="28">
        <f t="shared" si="56"/>
        <v>23.84185791015625</v>
      </c>
      <c r="N753" s="28" t="str">
        <f t="shared" si="59"/>
        <v>21-30 GB</v>
      </c>
      <c r="O753" s="25"/>
      <c r="P753" s="25"/>
      <c r="Q753" s="25"/>
      <c r="R753" s="25"/>
      <c r="S753" s="25"/>
    </row>
    <row r="754" spans="2:19" x14ac:dyDescent="0.3">
      <c r="B754" s="25" t="s">
        <v>410</v>
      </c>
      <c r="C754" s="26">
        <v>36936</v>
      </c>
      <c r="D754" s="25" t="s">
        <v>21</v>
      </c>
      <c r="E754" s="25">
        <f>INDEX('Tariff fee'!$C$5:$C$9,MATCH('Step 1. Personal_data'!D754,'Tariff fee'!$B$5:$B$9,0))</f>
        <v>45</v>
      </c>
      <c r="F754" s="26">
        <v>44509</v>
      </c>
      <c r="G754" s="27">
        <f>IF(F754&gt;Introduction!$D$20, DATEDIF(F754, Introduction!$D$19, "D"), DATEDIF(Introduction!$D$20, Introduction!$D$19, "D"))</f>
        <v>120</v>
      </c>
      <c r="H754" s="25">
        <v>25248</v>
      </c>
      <c r="I754" s="28">
        <f t="shared" si="55"/>
        <v>105.2</v>
      </c>
      <c r="J754" s="28">
        <f t="shared" si="57"/>
        <v>24.546666666666667</v>
      </c>
      <c r="K754" s="28" t="str">
        <f t="shared" si="58"/>
        <v>&lt;35</v>
      </c>
      <c r="L754" s="25">
        <v>36000000</v>
      </c>
      <c r="M754" s="28">
        <f t="shared" si="56"/>
        <v>8.58306884765625</v>
      </c>
      <c r="N754" s="28" t="str">
        <f t="shared" si="59"/>
        <v>&lt;10 GB</v>
      </c>
      <c r="O754" s="25"/>
      <c r="P754" s="25"/>
      <c r="Q754" s="25"/>
      <c r="R754" s="25"/>
      <c r="S754" s="25"/>
    </row>
    <row r="755" spans="2:19" x14ac:dyDescent="0.3">
      <c r="B755" s="25" t="s">
        <v>409</v>
      </c>
      <c r="C755" s="26">
        <v>36937</v>
      </c>
      <c r="D755" s="25" t="s">
        <v>13</v>
      </c>
      <c r="E755" s="25">
        <f>INDEX('Tariff fee'!$C$5:$C$9,MATCH('Step 1. Personal_data'!D755,'Tariff fee'!$B$5:$B$9,0))</f>
        <v>55</v>
      </c>
      <c r="F755" s="26">
        <v>43669</v>
      </c>
      <c r="G755" s="27">
        <f>IF(F755&gt;Introduction!$D$20, DATEDIF(F755, Introduction!$D$19, "D"), DATEDIF(Introduction!$D$20, Introduction!$D$19, "D"))</f>
        <v>120</v>
      </c>
      <c r="H755" s="25">
        <v>103408</v>
      </c>
      <c r="I755" s="28">
        <f t="shared" si="55"/>
        <v>430.86666666666667</v>
      </c>
      <c r="J755" s="28">
        <f t="shared" si="57"/>
        <v>100.53555555555556</v>
      </c>
      <c r="K755" s="28" t="str">
        <f t="shared" si="58"/>
        <v>91-120</v>
      </c>
      <c r="L755" s="25">
        <v>124000000</v>
      </c>
      <c r="M755" s="28">
        <f t="shared" si="56"/>
        <v>29.56390380859375</v>
      </c>
      <c r="N755" s="28" t="str">
        <f t="shared" si="59"/>
        <v>21-30 GB</v>
      </c>
      <c r="O755" s="25"/>
      <c r="P755" s="25"/>
      <c r="Q755" s="25"/>
      <c r="R755" s="25"/>
      <c r="S755" s="25"/>
    </row>
    <row r="756" spans="2:19" x14ac:dyDescent="0.3">
      <c r="B756" s="25" t="s">
        <v>408</v>
      </c>
      <c r="C756" s="26">
        <v>36943</v>
      </c>
      <c r="D756" s="25" t="s">
        <v>11</v>
      </c>
      <c r="E756" s="25">
        <f>INDEX('Tariff fee'!$C$5:$C$9,MATCH('Step 1. Personal_data'!D756,'Tariff fee'!$B$5:$B$9,0))</f>
        <v>35</v>
      </c>
      <c r="F756" s="26">
        <v>43378</v>
      </c>
      <c r="G756" s="27">
        <f>IF(F756&gt;Introduction!$D$20, DATEDIF(F756, Introduction!$D$19, "D"), DATEDIF(Introduction!$D$20, Introduction!$D$19, "D"))</f>
        <v>120</v>
      </c>
      <c r="H756" s="25">
        <v>6020</v>
      </c>
      <c r="I756" s="28">
        <f t="shared" si="55"/>
        <v>25.083333333333332</v>
      </c>
      <c r="J756" s="28">
        <f t="shared" si="57"/>
        <v>5.852777777777777</v>
      </c>
      <c r="K756" s="28" t="str">
        <f t="shared" si="58"/>
        <v>&lt;35</v>
      </c>
      <c r="L756" s="25">
        <v>140000000</v>
      </c>
      <c r="M756" s="28">
        <f t="shared" si="56"/>
        <v>33.37860107421875</v>
      </c>
      <c r="N756" s="28" t="str">
        <f t="shared" si="59"/>
        <v>31-40 GB</v>
      </c>
      <c r="O756" s="25">
        <v>1</v>
      </c>
      <c r="P756" s="25"/>
      <c r="Q756" s="25"/>
      <c r="R756" s="25"/>
      <c r="S756" s="25"/>
    </row>
    <row r="757" spans="2:19" x14ac:dyDescent="0.3">
      <c r="B757" s="25" t="s">
        <v>406</v>
      </c>
      <c r="C757" s="26">
        <v>36945</v>
      </c>
      <c r="D757" s="25" t="s">
        <v>12</v>
      </c>
      <c r="E757" s="25">
        <f>INDEX('Tariff fee'!$C$5:$C$9,MATCH('Step 1. Personal_data'!D757,'Tariff fee'!$B$5:$B$9,0))</f>
        <v>70</v>
      </c>
      <c r="F757" s="26">
        <v>44660</v>
      </c>
      <c r="G757" s="27">
        <f>IF(F757&gt;Introduction!$D$20, DATEDIF(F757, Introduction!$D$19, "D"), DATEDIF(Introduction!$D$20, Introduction!$D$19, "D"))</f>
        <v>22</v>
      </c>
      <c r="H757" s="25">
        <v>28549</v>
      </c>
      <c r="I757" s="28">
        <f t="shared" si="55"/>
        <v>648.84090909090912</v>
      </c>
      <c r="J757" s="28">
        <f t="shared" si="57"/>
        <v>151.39621212121213</v>
      </c>
      <c r="K757" s="28" t="str">
        <f t="shared" si="58"/>
        <v>120+</v>
      </c>
      <c r="L757" s="25">
        <v>32266667</v>
      </c>
      <c r="M757" s="28">
        <f t="shared" si="56"/>
        <v>41.961670355363324</v>
      </c>
      <c r="N757" s="28" t="str">
        <f t="shared" si="59"/>
        <v>40+ GB</v>
      </c>
      <c r="O757" s="25">
        <v>1</v>
      </c>
      <c r="P757" s="25"/>
      <c r="Q757" s="25"/>
      <c r="R757" s="25"/>
      <c r="S757" s="25"/>
    </row>
    <row r="758" spans="2:19" x14ac:dyDescent="0.3">
      <c r="B758" s="25" t="s">
        <v>407</v>
      </c>
      <c r="C758" s="26">
        <v>36945</v>
      </c>
      <c r="D758" s="25" t="s">
        <v>11</v>
      </c>
      <c r="E758" s="25">
        <f>INDEX('Tariff fee'!$C$5:$C$9,MATCH('Step 1. Personal_data'!D758,'Tariff fee'!$B$5:$B$9,0))</f>
        <v>35</v>
      </c>
      <c r="F758" s="26">
        <v>43998</v>
      </c>
      <c r="G758" s="27">
        <f>IF(F758&gt;Introduction!$D$20, DATEDIF(F758, Introduction!$D$19, "D"), DATEDIF(Introduction!$D$20, Introduction!$D$19, "D"))</f>
        <v>120</v>
      </c>
      <c r="H758" s="25">
        <v>8828</v>
      </c>
      <c r="I758" s="28">
        <f t="shared" si="55"/>
        <v>36.783333333333331</v>
      </c>
      <c r="J758" s="28">
        <f t="shared" si="57"/>
        <v>8.5827777777777783</v>
      </c>
      <c r="K758" s="28" t="str">
        <f t="shared" si="58"/>
        <v>&lt;35</v>
      </c>
      <c r="L758" s="25">
        <v>116000000</v>
      </c>
      <c r="M758" s="28">
        <f t="shared" si="56"/>
        <v>27.65655517578125</v>
      </c>
      <c r="N758" s="28" t="str">
        <f t="shared" si="59"/>
        <v>21-30 GB</v>
      </c>
      <c r="O758" s="25"/>
      <c r="P758" s="25"/>
      <c r="Q758" s="25"/>
      <c r="R758" s="25"/>
      <c r="S758" s="25"/>
    </row>
    <row r="759" spans="2:19" x14ac:dyDescent="0.3">
      <c r="B759" s="25" t="s">
        <v>405</v>
      </c>
      <c r="C759" s="26">
        <v>36947</v>
      </c>
      <c r="D759" s="25" t="s">
        <v>13</v>
      </c>
      <c r="E759" s="25">
        <f>INDEX('Tariff fee'!$C$5:$C$9,MATCH('Step 1. Personal_data'!D759,'Tariff fee'!$B$5:$B$9,0))</f>
        <v>55</v>
      </c>
      <c r="F759" s="26">
        <v>44244</v>
      </c>
      <c r="G759" s="27">
        <f>IF(F759&gt;Introduction!$D$20, DATEDIF(F759, Introduction!$D$19, "D"), DATEDIF(Introduction!$D$20, Introduction!$D$19, "D"))</f>
        <v>120</v>
      </c>
      <c r="H759" s="25">
        <v>105840</v>
      </c>
      <c r="I759" s="28">
        <f t="shared" si="55"/>
        <v>441</v>
      </c>
      <c r="J759" s="28">
        <f t="shared" si="57"/>
        <v>102.89999999999999</v>
      </c>
      <c r="K759" s="28" t="str">
        <f t="shared" si="58"/>
        <v>91-120</v>
      </c>
      <c r="L759" s="25">
        <v>112000000</v>
      </c>
      <c r="M759" s="28">
        <f t="shared" si="56"/>
        <v>26.702880859375</v>
      </c>
      <c r="N759" s="28" t="str">
        <f t="shared" si="59"/>
        <v>21-30 GB</v>
      </c>
      <c r="O759" s="25"/>
      <c r="P759" s="25">
        <v>1</v>
      </c>
      <c r="Q759" s="25"/>
      <c r="R759" s="25"/>
      <c r="S759" s="25"/>
    </row>
    <row r="760" spans="2:19" x14ac:dyDescent="0.3">
      <c r="B760" s="25" t="s">
        <v>404</v>
      </c>
      <c r="C760" s="26">
        <v>36948</v>
      </c>
      <c r="D760" s="25" t="s">
        <v>11</v>
      </c>
      <c r="E760" s="25">
        <f>INDEX('Tariff fee'!$C$5:$C$9,MATCH('Step 1. Personal_data'!D760,'Tariff fee'!$B$5:$B$9,0))</f>
        <v>35</v>
      </c>
      <c r="F760" s="26">
        <v>43035</v>
      </c>
      <c r="G760" s="27">
        <f>IF(F760&gt;Introduction!$D$20, DATEDIF(F760, Introduction!$D$19, "D"), DATEDIF(Introduction!$D$20, Introduction!$D$19, "D"))</f>
        <v>120</v>
      </c>
      <c r="H760" s="25">
        <v>19548</v>
      </c>
      <c r="I760" s="28">
        <f t="shared" si="55"/>
        <v>81.45</v>
      </c>
      <c r="J760" s="28">
        <f t="shared" si="57"/>
        <v>19.005000000000003</v>
      </c>
      <c r="K760" s="28" t="str">
        <f t="shared" si="58"/>
        <v>&lt;35</v>
      </c>
      <c r="L760" s="25">
        <v>88000000</v>
      </c>
      <c r="M760" s="28">
        <f t="shared" si="56"/>
        <v>20.9808349609375</v>
      </c>
      <c r="N760" s="28" t="str">
        <f t="shared" si="59"/>
        <v>21-30 GB</v>
      </c>
      <c r="O760" s="25">
        <v>1</v>
      </c>
      <c r="P760" s="25"/>
      <c r="Q760" s="25"/>
      <c r="R760" s="25">
        <v>1</v>
      </c>
      <c r="S760" s="25"/>
    </row>
    <row r="761" spans="2:19" x14ac:dyDescent="0.3">
      <c r="B761" s="25" t="s">
        <v>403</v>
      </c>
      <c r="C761" s="26">
        <v>36950</v>
      </c>
      <c r="D761" s="25" t="s">
        <v>21</v>
      </c>
      <c r="E761" s="25">
        <f>INDEX('Tariff fee'!$C$5:$C$9,MATCH('Step 1. Personal_data'!D761,'Tariff fee'!$B$5:$B$9,0))</f>
        <v>45</v>
      </c>
      <c r="F761" s="26">
        <v>44145</v>
      </c>
      <c r="G761" s="27">
        <f>IF(F761&gt;Introduction!$D$20, DATEDIF(F761, Introduction!$D$19, "D"), DATEDIF(Introduction!$D$20, Introduction!$D$19, "D"))</f>
        <v>120</v>
      </c>
      <c r="H761" s="25">
        <v>24020</v>
      </c>
      <c r="I761" s="28">
        <f t="shared" si="55"/>
        <v>100.08333333333333</v>
      </c>
      <c r="J761" s="28">
        <f t="shared" si="57"/>
        <v>23.352777777777774</v>
      </c>
      <c r="K761" s="28" t="str">
        <f t="shared" si="58"/>
        <v>&lt;35</v>
      </c>
      <c r="L761" s="25">
        <v>104000000</v>
      </c>
      <c r="M761" s="28">
        <f t="shared" si="56"/>
        <v>24.7955322265625</v>
      </c>
      <c r="N761" s="28" t="str">
        <f t="shared" si="59"/>
        <v>21-30 GB</v>
      </c>
      <c r="O761" s="25"/>
      <c r="P761" s="25"/>
      <c r="Q761" s="25">
        <v>1</v>
      </c>
      <c r="R761" s="25"/>
      <c r="S761" s="25"/>
    </row>
    <row r="762" spans="2:19" x14ac:dyDescent="0.3">
      <c r="B762" s="25" t="s">
        <v>402</v>
      </c>
      <c r="C762" s="26">
        <v>36956</v>
      </c>
      <c r="D762" s="25" t="s">
        <v>18</v>
      </c>
      <c r="E762" s="25">
        <f>INDEX('Tariff fee'!$C$5:$C$9,MATCH('Step 1. Personal_data'!D762,'Tariff fee'!$B$5:$B$9,0))</f>
        <v>25</v>
      </c>
      <c r="F762" s="26">
        <v>43273</v>
      </c>
      <c r="G762" s="27">
        <f>IF(F762&gt;Introduction!$D$20, DATEDIF(F762, Introduction!$D$19, "D"), DATEDIF(Introduction!$D$20, Introduction!$D$19, "D"))</f>
        <v>120</v>
      </c>
      <c r="H762" s="25">
        <v>34308</v>
      </c>
      <c r="I762" s="28">
        <f t="shared" si="55"/>
        <v>142.94999999999999</v>
      </c>
      <c r="J762" s="28">
        <f t="shared" si="57"/>
        <v>33.354999999999997</v>
      </c>
      <c r="K762" s="28" t="str">
        <f t="shared" si="58"/>
        <v>&lt;35</v>
      </c>
      <c r="L762" s="25">
        <v>4000000</v>
      </c>
      <c r="M762" s="28">
        <f t="shared" si="56"/>
        <v>0.95367431640625011</v>
      </c>
      <c r="N762" s="28" t="str">
        <f t="shared" si="59"/>
        <v>&lt;10 GB</v>
      </c>
      <c r="O762" s="25"/>
      <c r="P762" s="25"/>
      <c r="Q762" s="25"/>
      <c r="R762" s="25"/>
      <c r="S762" s="25"/>
    </row>
    <row r="763" spans="2:19" x14ac:dyDescent="0.3">
      <c r="B763" s="25" t="s">
        <v>401</v>
      </c>
      <c r="C763" s="26">
        <v>36959</v>
      </c>
      <c r="D763" s="25" t="s">
        <v>11</v>
      </c>
      <c r="E763" s="25">
        <f>INDEX('Tariff fee'!$C$5:$C$9,MATCH('Step 1. Personal_data'!D763,'Tariff fee'!$B$5:$B$9,0))</f>
        <v>35</v>
      </c>
      <c r="F763" s="26">
        <v>43103</v>
      </c>
      <c r="G763" s="27">
        <f>IF(F763&gt;Introduction!$D$20, DATEDIF(F763, Introduction!$D$19, "D"), DATEDIF(Introduction!$D$20, Introduction!$D$19, "D"))</f>
        <v>120</v>
      </c>
      <c r="H763" s="25">
        <v>24796</v>
      </c>
      <c r="I763" s="28">
        <f t="shared" si="55"/>
        <v>103.31666666666666</v>
      </c>
      <c r="J763" s="28">
        <f t="shared" si="57"/>
        <v>24.107222222222219</v>
      </c>
      <c r="K763" s="28" t="str">
        <f t="shared" si="58"/>
        <v>&lt;35</v>
      </c>
      <c r="L763" s="25">
        <v>128000000</v>
      </c>
      <c r="M763" s="28">
        <f t="shared" si="56"/>
        <v>30.517578125000004</v>
      </c>
      <c r="N763" s="28" t="str">
        <f t="shared" si="59"/>
        <v>31-40 GB</v>
      </c>
      <c r="O763" s="25"/>
      <c r="P763" s="25"/>
      <c r="Q763" s="25"/>
      <c r="R763" s="25"/>
      <c r="S763" s="25"/>
    </row>
    <row r="764" spans="2:19" x14ac:dyDescent="0.3">
      <c r="B764" s="25" t="s">
        <v>400</v>
      </c>
      <c r="C764" s="26">
        <v>36962</v>
      </c>
      <c r="D764" s="25" t="s">
        <v>11</v>
      </c>
      <c r="E764" s="25">
        <f>INDEX('Tariff fee'!$C$5:$C$9,MATCH('Step 1. Personal_data'!D764,'Tariff fee'!$B$5:$B$9,0))</f>
        <v>35</v>
      </c>
      <c r="F764" s="26">
        <v>44008</v>
      </c>
      <c r="G764" s="27">
        <f>IF(F764&gt;Introduction!$D$20, DATEDIF(F764, Introduction!$D$19, "D"), DATEDIF(Introduction!$D$20, Introduction!$D$19, "D"))</f>
        <v>120</v>
      </c>
      <c r="H764" s="25">
        <v>9232</v>
      </c>
      <c r="I764" s="28">
        <f t="shared" si="55"/>
        <v>38.466666666666669</v>
      </c>
      <c r="J764" s="28">
        <f t="shared" si="57"/>
        <v>8.9755555555555571</v>
      </c>
      <c r="K764" s="28" t="str">
        <f t="shared" si="58"/>
        <v>&lt;35</v>
      </c>
      <c r="L764" s="25">
        <v>148000000</v>
      </c>
      <c r="M764" s="28">
        <f t="shared" si="56"/>
        <v>35.28594970703125</v>
      </c>
      <c r="N764" s="28" t="str">
        <f t="shared" si="59"/>
        <v>31-40 GB</v>
      </c>
      <c r="O764" s="25"/>
      <c r="P764" s="25"/>
      <c r="Q764" s="25"/>
      <c r="R764" s="25"/>
      <c r="S764" s="25"/>
    </row>
    <row r="765" spans="2:19" x14ac:dyDescent="0.3">
      <c r="B765" s="25" t="s">
        <v>399</v>
      </c>
      <c r="C765" s="26">
        <v>36963</v>
      </c>
      <c r="D765" s="25" t="s">
        <v>13</v>
      </c>
      <c r="E765" s="25">
        <f>INDEX('Tariff fee'!$C$5:$C$9,MATCH('Step 1. Personal_data'!D765,'Tariff fee'!$B$5:$B$9,0))</f>
        <v>55</v>
      </c>
      <c r="F765" s="26">
        <v>42768</v>
      </c>
      <c r="G765" s="27">
        <f>IF(F765&gt;Introduction!$D$20, DATEDIF(F765, Introduction!$D$19, "D"), DATEDIF(Introduction!$D$20, Introduction!$D$19, "D"))</f>
        <v>120</v>
      </c>
      <c r="H765" s="25">
        <v>53560</v>
      </c>
      <c r="I765" s="28">
        <f t="shared" si="55"/>
        <v>223.16666666666666</v>
      </c>
      <c r="J765" s="28">
        <f t="shared" si="57"/>
        <v>52.072222222222216</v>
      </c>
      <c r="K765" s="28" t="str">
        <f t="shared" si="58"/>
        <v>35-60</v>
      </c>
      <c r="L765" s="25">
        <v>100000000</v>
      </c>
      <c r="M765" s="28">
        <f t="shared" si="56"/>
        <v>23.84185791015625</v>
      </c>
      <c r="N765" s="28" t="str">
        <f t="shared" si="59"/>
        <v>21-30 GB</v>
      </c>
      <c r="O765" s="25"/>
      <c r="P765" s="25"/>
      <c r="Q765" s="25"/>
      <c r="R765" s="25"/>
      <c r="S765" s="25"/>
    </row>
    <row r="766" spans="2:19" x14ac:dyDescent="0.3">
      <c r="B766" s="25" t="s">
        <v>398</v>
      </c>
      <c r="C766" s="26">
        <v>36964</v>
      </c>
      <c r="D766" s="25" t="s">
        <v>13</v>
      </c>
      <c r="E766" s="25">
        <f>INDEX('Tariff fee'!$C$5:$C$9,MATCH('Step 1. Personal_data'!D766,'Tariff fee'!$B$5:$B$9,0))</f>
        <v>55</v>
      </c>
      <c r="F766" s="26">
        <v>43979</v>
      </c>
      <c r="G766" s="27">
        <f>IF(F766&gt;Introduction!$D$20, DATEDIF(F766, Introduction!$D$19, "D"), DATEDIF(Introduction!$D$20, Introduction!$D$19, "D"))</f>
        <v>120</v>
      </c>
      <c r="H766" s="25">
        <v>88568</v>
      </c>
      <c r="I766" s="28">
        <f t="shared" si="55"/>
        <v>369.03333333333336</v>
      </c>
      <c r="J766" s="28">
        <f t="shared" si="57"/>
        <v>86.107777777777784</v>
      </c>
      <c r="K766" s="28" t="str">
        <f t="shared" si="58"/>
        <v>61-90</v>
      </c>
      <c r="L766" s="25">
        <v>44000000</v>
      </c>
      <c r="M766" s="28">
        <f t="shared" si="56"/>
        <v>10.49041748046875</v>
      </c>
      <c r="N766" s="28" t="str">
        <f t="shared" si="59"/>
        <v>10-20 GB</v>
      </c>
      <c r="O766" s="25"/>
      <c r="P766" s="25"/>
      <c r="Q766" s="25"/>
      <c r="R766" s="25"/>
      <c r="S766" s="25"/>
    </row>
    <row r="767" spans="2:19" x14ac:dyDescent="0.3">
      <c r="B767" s="25" t="s">
        <v>397</v>
      </c>
      <c r="C767" s="26">
        <v>36965</v>
      </c>
      <c r="D767" s="25" t="s">
        <v>11</v>
      </c>
      <c r="E767" s="25">
        <f>INDEX('Tariff fee'!$C$5:$C$9,MATCH('Step 1. Personal_data'!D767,'Tariff fee'!$B$5:$B$9,0))</f>
        <v>35</v>
      </c>
      <c r="F767" s="26">
        <v>44445</v>
      </c>
      <c r="G767" s="27">
        <f>IF(F767&gt;Introduction!$D$20, DATEDIF(F767, Introduction!$D$19, "D"), DATEDIF(Introduction!$D$20, Introduction!$D$19, "D"))</f>
        <v>120</v>
      </c>
      <c r="H767" s="25">
        <v>24640</v>
      </c>
      <c r="I767" s="28">
        <f t="shared" si="55"/>
        <v>102.66666666666667</v>
      </c>
      <c r="J767" s="28">
        <f t="shared" si="57"/>
        <v>23.955555555555556</v>
      </c>
      <c r="K767" s="28" t="str">
        <f t="shared" si="58"/>
        <v>&lt;35</v>
      </c>
      <c r="L767" s="25">
        <v>68000000</v>
      </c>
      <c r="M767" s="28">
        <f t="shared" si="56"/>
        <v>16.21246337890625</v>
      </c>
      <c r="N767" s="28" t="str">
        <f t="shared" si="59"/>
        <v>10-20 GB</v>
      </c>
      <c r="O767" s="25"/>
      <c r="P767" s="25"/>
      <c r="Q767" s="25"/>
      <c r="R767" s="25"/>
      <c r="S767" s="25"/>
    </row>
    <row r="768" spans="2:19" x14ac:dyDescent="0.3">
      <c r="B768" s="25" t="s">
        <v>396</v>
      </c>
      <c r="C768" s="26">
        <v>36970</v>
      </c>
      <c r="D768" s="25" t="s">
        <v>21</v>
      </c>
      <c r="E768" s="25">
        <f>INDEX('Tariff fee'!$C$5:$C$9,MATCH('Step 1. Personal_data'!D768,'Tariff fee'!$B$5:$B$9,0))</f>
        <v>45</v>
      </c>
      <c r="F768" s="26">
        <v>43644</v>
      </c>
      <c r="G768" s="27">
        <f>IF(F768&gt;Introduction!$D$20, DATEDIF(F768, Introduction!$D$19, "D"), DATEDIF(Introduction!$D$20, Introduction!$D$19, "D"))</f>
        <v>120</v>
      </c>
      <c r="H768" s="25">
        <v>15044</v>
      </c>
      <c r="I768" s="28">
        <f t="shared" si="55"/>
        <v>62.683333333333323</v>
      </c>
      <c r="J768" s="28">
        <f t="shared" si="57"/>
        <v>14.62611111111111</v>
      </c>
      <c r="K768" s="28" t="str">
        <f t="shared" si="58"/>
        <v>&lt;35</v>
      </c>
      <c r="L768" s="25">
        <v>96000000</v>
      </c>
      <c r="M768" s="28">
        <f t="shared" si="56"/>
        <v>22.88818359375</v>
      </c>
      <c r="N768" s="28" t="str">
        <f t="shared" si="59"/>
        <v>21-30 GB</v>
      </c>
      <c r="O768" s="25">
        <v>1</v>
      </c>
      <c r="P768" s="25"/>
      <c r="Q768" s="25"/>
      <c r="R768" s="25"/>
      <c r="S768" s="25">
        <v>1</v>
      </c>
    </row>
    <row r="769" spans="2:19" x14ac:dyDescent="0.3">
      <c r="B769" s="25" t="s">
        <v>395</v>
      </c>
      <c r="C769" s="26">
        <v>36972</v>
      </c>
      <c r="D769" s="25" t="s">
        <v>11</v>
      </c>
      <c r="E769" s="25">
        <f>INDEX('Tariff fee'!$C$5:$C$9,MATCH('Step 1. Personal_data'!D769,'Tariff fee'!$B$5:$B$9,0))</f>
        <v>35</v>
      </c>
      <c r="F769" s="26">
        <v>43180</v>
      </c>
      <c r="G769" s="27">
        <f>IF(F769&gt;Introduction!$D$20, DATEDIF(F769, Introduction!$D$19, "D"), DATEDIF(Introduction!$D$20, Introduction!$D$19, "D"))</f>
        <v>120</v>
      </c>
      <c r="H769" s="25">
        <v>22308</v>
      </c>
      <c r="I769" s="28">
        <f t="shared" si="55"/>
        <v>92.95</v>
      </c>
      <c r="J769" s="28">
        <f t="shared" si="57"/>
        <v>21.688333333333336</v>
      </c>
      <c r="K769" s="28" t="str">
        <f t="shared" si="58"/>
        <v>&lt;35</v>
      </c>
      <c r="L769" s="25">
        <v>152000000</v>
      </c>
      <c r="M769" s="28">
        <f t="shared" si="56"/>
        <v>36.2396240234375</v>
      </c>
      <c r="N769" s="28" t="str">
        <f t="shared" si="59"/>
        <v>31-40 GB</v>
      </c>
      <c r="O769" s="25"/>
      <c r="P769" s="25"/>
      <c r="Q769" s="25"/>
      <c r="R769" s="25"/>
      <c r="S769" s="25"/>
    </row>
    <row r="770" spans="2:19" x14ac:dyDescent="0.3">
      <c r="B770" s="25" t="s">
        <v>394</v>
      </c>
      <c r="C770" s="26">
        <v>36974</v>
      </c>
      <c r="D770" s="25" t="s">
        <v>13</v>
      </c>
      <c r="E770" s="25">
        <f>INDEX('Tariff fee'!$C$5:$C$9,MATCH('Step 1. Personal_data'!D770,'Tariff fee'!$B$5:$B$9,0))</f>
        <v>55</v>
      </c>
      <c r="F770" s="26">
        <v>44035</v>
      </c>
      <c r="G770" s="27">
        <f>IF(F770&gt;Introduction!$D$20, DATEDIF(F770, Introduction!$D$19, "D"), DATEDIF(Introduction!$D$20, Introduction!$D$19, "D"))</f>
        <v>120</v>
      </c>
      <c r="H770" s="25">
        <v>35428</v>
      </c>
      <c r="I770" s="28">
        <f t="shared" si="55"/>
        <v>147.61666666666667</v>
      </c>
      <c r="J770" s="28">
        <f t="shared" si="57"/>
        <v>34.443888888888893</v>
      </c>
      <c r="K770" s="28" t="str">
        <f t="shared" si="58"/>
        <v>&lt;35</v>
      </c>
      <c r="L770" s="25">
        <v>116000000</v>
      </c>
      <c r="M770" s="28">
        <f t="shared" si="56"/>
        <v>27.65655517578125</v>
      </c>
      <c r="N770" s="28" t="str">
        <f t="shared" si="59"/>
        <v>21-30 GB</v>
      </c>
      <c r="O770" s="25"/>
      <c r="P770" s="25"/>
      <c r="Q770" s="25"/>
      <c r="R770" s="25"/>
      <c r="S770" s="25"/>
    </row>
    <row r="771" spans="2:19" x14ac:dyDescent="0.3">
      <c r="B771" s="25" t="s">
        <v>393</v>
      </c>
      <c r="C771" s="26">
        <v>36978</v>
      </c>
      <c r="D771" s="25" t="s">
        <v>11</v>
      </c>
      <c r="E771" s="25">
        <f>INDEX('Tariff fee'!$C$5:$C$9,MATCH('Step 1. Personal_data'!D771,'Tariff fee'!$B$5:$B$9,0))</f>
        <v>35</v>
      </c>
      <c r="F771" s="26">
        <v>44560</v>
      </c>
      <c r="G771" s="27">
        <f>IF(F771&gt;Introduction!$D$20, DATEDIF(F771, Introduction!$D$19, "D"), DATEDIF(Introduction!$D$20, Introduction!$D$19, "D"))</f>
        <v>120</v>
      </c>
      <c r="H771" s="25">
        <v>35400</v>
      </c>
      <c r="I771" s="28">
        <f t="shared" si="55"/>
        <v>147.5</v>
      </c>
      <c r="J771" s="28">
        <f t="shared" si="57"/>
        <v>34.416666666666671</v>
      </c>
      <c r="K771" s="28" t="str">
        <f t="shared" si="58"/>
        <v>&lt;35</v>
      </c>
      <c r="L771" s="25">
        <v>160000000</v>
      </c>
      <c r="M771" s="28">
        <f t="shared" si="56"/>
        <v>38.14697265625</v>
      </c>
      <c r="N771" s="28" t="str">
        <f t="shared" si="59"/>
        <v>31-40 GB</v>
      </c>
      <c r="O771" s="25">
        <v>1</v>
      </c>
      <c r="P771" s="25"/>
      <c r="Q771" s="25"/>
      <c r="R771" s="25"/>
      <c r="S771" s="25"/>
    </row>
    <row r="772" spans="2:19" x14ac:dyDescent="0.3">
      <c r="B772" s="25" t="s">
        <v>392</v>
      </c>
      <c r="C772" s="26">
        <v>36980</v>
      </c>
      <c r="D772" s="25" t="s">
        <v>12</v>
      </c>
      <c r="E772" s="25">
        <f>INDEX('Tariff fee'!$C$5:$C$9,MATCH('Step 1. Personal_data'!D772,'Tariff fee'!$B$5:$B$9,0))</f>
        <v>70</v>
      </c>
      <c r="F772" s="26">
        <v>44194</v>
      </c>
      <c r="G772" s="27">
        <f>IF(F772&gt;Introduction!$D$20, DATEDIF(F772, Introduction!$D$19, "D"), DATEDIF(Introduction!$D$20, Introduction!$D$19, "D"))</f>
        <v>120</v>
      </c>
      <c r="H772" s="25">
        <v>147000</v>
      </c>
      <c r="I772" s="28">
        <f t="shared" si="55"/>
        <v>612.5</v>
      </c>
      <c r="J772" s="28">
        <f t="shared" si="57"/>
        <v>142.91666666666669</v>
      </c>
      <c r="K772" s="28" t="str">
        <f t="shared" si="58"/>
        <v>120+</v>
      </c>
      <c r="L772" s="25">
        <v>44000000</v>
      </c>
      <c r="M772" s="28">
        <f t="shared" si="56"/>
        <v>10.49041748046875</v>
      </c>
      <c r="N772" s="28" t="str">
        <f t="shared" si="59"/>
        <v>10-20 GB</v>
      </c>
      <c r="O772" s="25"/>
      <c r="P772" s="25"/>
      <c r="Q772" s="25"/>
      <c r="R772" s="25"/>
      <c r="S772" s="25"/>
    </row>
    <row r="773" spans="2:19" x14ac:dyDescent="0.3">
      <c r="B773" s="25" t="s">
        <v>390</v>
      </c>
      <c r="C773" s="26">
        <v>36981</v>
      </c>
      <c r="D773" s="25" t="s">
        <v>21</v>
      </c>
      <c r="E773" s="25">
        <f>INDEX('Tariff fee'!$C$5:$C$9,MATCH('Step 1. Personal_data'!D773,'Tariff fee'!$B$5:$B$9,0))</f>
        <v>45</v>
      </c>
      <c r="F773" s="26">
        <v>42747</v>
      </c>
      <c r="G773" s="27">
        <f>IF(F773&gt;Introduction!$D$20, DATEDIF(F773, Introduction!$D$19, "D"), DATEDIF(Introduction!$D$20, Introduction!$D$19, "D"))</f>
        <v>120</v>
      </c>
      <c r="H773" s="25">
        <v>47460</v>
      </c>
      <c r="I773" s="28">
        <f t="shared" si="55"/>
        <v>197.75</v>
      </c>
      <c r="J773" s="28">
        <f t="shared" si="57"/>
        <v>46.141666666666666</v>
      </c>
      <c r="K773" s="28" t="str">
        <f t="shared" si="58"/>
        <v>35-60</v>
      </c>
      <c r="L773" s="25">
        <v>72000000</v>
      </c>
      <c r="M773" s="28">
        <f t="shared" si="56"/>
        <v>17.1661376953125</v>
      </c>
      <c r="N773" s="28" t="str">
        <f t="shared" si="59"/>
        <v>10-20 GB</v>
      </c>
      <c r="O773" s="25"/>
      <c r="P773" s="25"/>
      <c r="Q773" s="25"/>
      <c r="R773" s="25"/>
      <c r="S773" s="25"/>
    </row>
    <row r="774" spans="2:19" x14ac:dyDescent="0.3">
      <c r="B774" s="25" t="s">
        <v>391</v>
      </c>
      <c r="C774" s="26">
        <v>36981</v>
      </c>
      <c r="D774" s="25" t="s">
        <v>11</v>
      </c>
      <c r="E774" s="25">
        <f>INDEX('Tariff fee'!$C$5:$C$9,MATCH('Step 1. Personal_data'!D774,'Tariff fee'!$B$5:$B$9,0))</f>
        <v>35</v>
      </c>
      <c r="F774" s="26">
        <v>43348</v>
      </c>
      <c r="G774" s="27">
        <f>IF(F774&gt;Introduction!$D$20, DATEDIF(F774, Introduction!$D$19, "D"), DATEDIF(Introduction!$D$20, Introduction!$D$19, "D"))</f>
        <v>120</v>
      </c>
      <c r="H774" s="25">
        <v>3388</v>
      </c>
      <c r="I774" s="28">
        <f t="shared" si="55"/>
        <v>14.116666666666667</v>
      </c>
      <c r="J774" s="28">
        <f t="shared" si="57"/>
        <v>3.2938888888888891</v>
      </c>
      <c r="K774" s="28" t="str">
        <f t="shared" si="58"/>
        <v>&lt;35</v>
      </c>
      <c r="L774" s="25">
        <v>160000000</v>
      </c>
      <c r="M774" s="28">
        <f t="shared" si="56"/>
        <v>38.14697265625</v>
      </c>
      <c r="N774" s="28" t="str">
        <f t="shared" si="59"/>
        <v>31-40 GB</v>
      </c>
      <c r="O774" s="25"/>
      <c r="P774" s="25"/>
      <c r="Q774" s="25"/>
      <c r="R774" s="25"/>
      <c r="S774" s="25"/>
    </row>
    <row r="775" spans="2:19" x14ac:dyDescent="0.3">
      <c r="B775" s="25" t="s">
        <v>389</v>
      </c>
      <c r="C775" s="26">
        <v>36982</v>
      </c>
      <c r="D775" s="25" t="s">
        <v>13</v>
      </c>
      <c r="E775" s="25">
        <f>INDEX('Tariff fee'!$C$5:$C$9,MATCH('Step 1. Personal_data'!D775,'Tariff fee'!$B$5:$B$9,0))</f>
        <v>55</v>
      </c>
      <c r="F775" s="26">
        <v>43698</v>
      </c>
      <c r="G775" s="27">
        <f>IF(F775&gt;Introduction!$D$20, DATEDIF(F775, Introduction!$D$19, "D"), DATEDIF(Introduction!$D$20, Introduction!$D$19, "D"))</f>
        <v>120</v>
      </c>
      <c r="H775" s="25">
        <v>95528</v>
      </c>
      <c r="I775" s="28">
        <f t="shared" si="55"/>
        <v>398.03333333333336</v>
      </c>
      <c r="J775" s="28">
        <f t="shared" si="57"/>
        <v>92.87444444444445</v>
      </c>
      <c r="K775" s="28" t="str">
        <f t="shared" si="58"/>
        <v>91-120</v>
      </c>
      <c r="L775" s="25">
        <v>124000000</v>
      </c>
      <c r="M775" s="28">
        <f t="shared" si="56"/>
        <v>29.56390380859375</v>
      </c>
      <c r="N775" s="28" t="str">
        <f t="shared" si="59"/>
        <v>21-30 GB</v>
      </c>
      <c r="O775" s="25"/>
      <c r="P775" s="25"/>
      <c r="Q775" s="25"/>
      <c r="R775" s="25"/>
      <c r="S775" s="25"/>
    </row>
    <row r="776" spans="2:19" x14ac:dyDescent="0.3">
      <c r="B776" s="25" t="s">
        <v>388</v>
      </c>
      <c r="C776" s="26">
        <v>36983</v>
      </c>
      <c r="D776" s="25" t="s">
        <v>11</v>
      </c>
      <c r="E776" s="25">
        <f>INDEX('Tariff fee'!$C$5:$C$9,MATCH('Step 1. Personal_data'!D776,'Tariff fee'!$B$5:$B$9,0))</f>
        <v>35</v>
      </c>
      <c r="F776" s="26">
        <v>44037</v>
      </c>
      <c r="G776" s="27">
        <f>IF(F776&gt;Introduction!$D$20, DATEDIF(F776, Introduction!$D$19, "D"), DATEDIF(Introduction!$D$20, Introduction!$D$19, "D"))</f>
        <v>120</v>
      </c>
      <c r="H776" s="25">
        <v>160</v>
      </c>
      <c r="I776" s="28">
        <f t="shared" si="55"/>
        <v>0.66666666666666663</v>
      </c>
      <c r="J776" s="28">
        <f t="shared" si="57"/>
        <v>0.15555555555555553</v>
      </c>
      <c r="K776" s="28" t="str">
        <f t="shared" si="58"/>
        <v>&lt;35</v>
      </c>
      <c r="L776" s="25">
        <v>124000000</v>
      </c>
      <c r="M776" s="28">
        <f t="shared" si="56"/>
        <v>29.56390380859375</v>
      </c>
      <c r="N776" s="28" t="str">
        <f t="shared" si="59"/>
        <v>21-30 GB</v>
      </c>
      <c r="O776" s="25"/>
      <c r="P776" s="25"/>
      <c r="Q776" s="25"/>
      <c r="R776" s="25"/>
      <c r="S776" s="25"/>
    </row>
    <row r="777" spans="2:19" x14ac:dyDescent="0.3">
      <c r="B777" s="25" t="s">
        <v>387</v>
      </c>
      <c r="C777" s="26">
        <v>36986</v>
      </c>
      <c r="D777" s="25" t="s">
        <v>11</v>
      </c>
      <c r="E777" s="25">
        <f>INDEX('Tariff fee'!$C$5:$C$9,MATCH('Step 1. Personal_data'!D777,'Tariff fee'!$B$5:$B$9,0))</f>
        <v>35</v>
      </c>
      <c r="F777" s="26">
        <v>43240</v>
      </c>
      <c r="G777" s="27">
        <f>IF(F777&gt;Introduction!$D$20, DATEDIF(F777, Introduction!$D$19, "D"), DATEDIF(Introduction!$D$20, Introduction!$D$19, "D"))</f>
        <v>120</v>
      </c>
      <c r="H777" s="25">
        <v>12896</v>
      </c>
      <c r="I777" s="28">
        <f t="shared" si="55"/>
        <v>53.733333333333334</v>
      </c>
      <c r="J777" s="28">
        <f t="shared" si="57"/>
        <v>12.537777777777778</v>
      </c>
      <c r="K777" s="28" t="str">
        <f t="shared" si="58"/>
        <v>&lt;35</v>
      </c>
      <c r="L777" s="25">
        <v>108000000</v>
      </c>
      <c r="M777" s="28">
        <f t="shared" si="56"/>
        <v>25.74920654296875</v>
      </c>
      <c r="N777" s="28" t="str">
        <f t="shared" si="59"/>
        <v>21-30 GB</v>
      </c>
      <c r="O777" s="25"/>
      <c r="P777" s="25"/>
      <c r="Q777" s="25"/>
      <c r="R777" s="25"/>
      <c r="S777" s="25"/>
    </row>
    <row r="778" spans="2:19" x14ac:dyDescent="0.3">
      <c r="B778" s="25" t="s">
        <v>386</v>
      </c>
      <c r="C778" s="26">
        <v>36988</v>
      </c>
      <c r="D778" s="25" t="s">
        <v>11</v>
      </c>
      <c r="E778" s="25">
        <f>INDEX('Tariff fee'!$C$5:$C$9,MATCH('Step 1. Personal_data'!D778,'Tariff fee'!$B$5:$B$9,0))</f>
        <v>35</v>
      </c>
      <c r="F778" s="26">
        <v>44167</v>
      </c>
      <c r="G778" s="27">
        <f>IF(F778&gt;Introduction!$D$20, DATEDIF(F778, Introduction!$D$19, "D"), DATEDIF(Introduction!$D$20, Introduction!$D$19, "D"))</f>
        <v>120</v>
      </c>
      <c r="H778" s="25">
        <v>33520</v>
      </c>
      <c r="I778" s="28">
        <f t="shared" ref="I778:I841" si="60">H778/60/G778*30</f>
        <v>139.66666666666666</v>
      </c>
      <c r="J778" s="28">
        <f t="shared" si="57"/>
        <v>32.588888888888889</v>
      </c>
      <c r="K778" s="28" t="str">
        <f t="shared" si="58"/>
        <v>&lt;35</v>
      </c>
      <c r="L778" s="25">
        <v>52000000</v>
      </c>
      <c r="M778" s="28">
        <f t="shared" ref="M778:M841" si="61">L778/1024^2/G778*30</f>
        <v>12.39776611328125</v>
      </c>
      <c r="N778" s="28" t="str">
        <f t="shared" si="59"/>
        <v>10-20 GB</v>
      </c>
      <c r="O778" s="25"/>
      <c r="P778" s="25"/>
      <c r="Q778" s="25"/>
      <c r="R778" s="25"/>
      <c r="S778" s="25"/>
    </row>
    <row r="779" spans="2:19" x14ac:dyDescent="0.3">
      <c r="B779" s="25" t="s">
        <v>385</v>
      </c>
      <c r="C779" s="26">
        <v>36992</v>
      </c>
      <c r="D779" s="25" t="s">
        <v>21</v>
      </c>
      <c r="E779" s="25">
        <f>INDEX('Tariff fee'!$C$5:$C$9,MATCH('Step 1. Personal_data'!D779,'Tariff fee'!$B$5:$B$9,0))</f>
        <v>45</v>
      </c>
      <c r="F779" s="26">
        <v>44614</v>
      </c>
      <c r="G779" s="27">
        <f>IF(F779&gt;Introduction!$D$20, DATEDIF(F779, Introduction!$D$19, "D"), DATEDIF(Introduction!$D$20, Introduction!$D$19, "D"))</f>
        <v>68</v>
      </c>
      <c r="H779" s="25">
        <v>54400</v>
      </c>
      <c r="I779" s="28">
        <f t="shared" si="60"/>
        <v>399.99999999999994</v>
      </c>
      <c r="J779" s="28">
        <f t="shared" ref="J779:J842" si="62">I779/30*7</f>
        <v>93.333333333333329</v>
      </c>
      <c r="K779" s="28" t="str">
        <f t="shared" ref="K779:K842" si="63">IF(J779&lt;35, "&lt;35", IF(J779&lt;60, "35-60", IF(J779&lt;90, "61-90", IF(J779&lt;120, "91-120", "120+"))))</f>
        <v>91-120</v>
      </c>
      <c r="L779" s="25">
        <v>4533333</v>
      </c>
      <c r="M779" s="28">
        <f t="shared" si="61"/>
        <v>1.9073484925662771</v>
      </c>
      <c r="N779" s="28" t="str">
        <f t="shared" ref="N779:N842" si="64">IF(M779&lt;10, "&lt;10 GB", IF(M779&lt;20, "10-20 GB", IF(M779&lt;30, "21-30 GB", IF(M779&lt;40, "31-40 GB", "40+ GB"))))</f>
        <v>&lt;10 GB</v>
      </c>
      <c r="O779" s="25"/>
      <c r="P779" s="25"/>
      <c r="Q779" s="25"/>
      <c r="R779" s="25"/>
      <c r="S779" s="25"/>
    </row>
    <row r="780" spans="2:19" x14ac:dyDescent="0.3">
      <c r="B780" s="25" t="s">
        <v>382</v>
      </c>
      <c r="C780" s="26">
        <v>36994</v>
      </c>
      <c r="D780" s="25" t="s">
        <v>11</v>
      </c>
      <c r="E780" s="25">
        <f>INDEX('Tariff fee'!$C$5:$C$9,MATCH('Step 1. Personal_data'!D780,'Tariff fee'!$B$5:$B$9,0))</f>
        <v>35</v>
      </c>
      <c r="F780" s="26">
        <v>44600</v>
      </c>
      <c r="G780" s="27">
        <f>IF(F780&gt;Introduction!$D$20, DATEDIF(F780, Introduction!$D$19, "D"), DATEDIF(Introduction!$D$20, Introduction!$D$19, "D"))</f>
        <v>82</v>
      </c>
      <c r="H780" s="25">
        <v>24600</v>
      </c>
      <c r="I780" s="28">
        <f t="shared" si="60"/>
        <v>150</v>
      </c>
      <c r="J780" s="28">
        <f t="shared" si="62"/>
        <v>35</v>
      </c>
      <c r="K780" s="28" t="str">
        <f t="shared" si="63"/>
        <v>35-60</v>
      </c>
      <c r="L780" s="25">
        <v>103866667</v>
      </c>
      <c r="M780" s="28">
        <f t="shared" si="61"/>
        <v>36.239624139739242</v>
      </c>
      <c r="N780" s="28" t="str">
        <f t="shared" si="64"/>
        <v>31-40 GB</v>
      </c>
      <c r="O780" s="25">
        <v>1</v>
      </c>
      <c r="P780" s="25"/>
      <c r="Q780" s="25"/>
      <c r="R780" s="25"/>
      <c r="S780" s="25"/>
    </row>
    <row r="781" spans="2:19" x14ac:dyDescent="0.3">
      <c r="B781" s="25" t="s">
        <v>383</v>
      </c>
      <c r="C781" s="26">
        <v>36994</v>
      </c>
      <c r="D781" s="25" t="s">
        <v>21</v>
      </c>
      <c r="E781" s="25">
        <f>INDEX('Tariff fee'!$C$5:$C$9,MATCH('Step 1. Personal_data'!D781,'Tariff fee'!$B$5:$B$9,0))</f>
        <v>45</v>
      </c>
      <c r="F781" s="26">
        <v>42884</v>
      </c>
      <c r="G781" s="27">
        <f>IF(F781&gt;Introduction!$D$20, DATEDIF(F781, Introduction!$D$19, "D"), DATEDIF(Introduction!$D$20, Introduction!$D$19, "D"))</f>
        <v>120</v>
      </c>
      <c r="H781" s="25">
        <v>80484</v>
      </c>
      <c r="I781" s="28">
        <f t="shared" si="60"/>
        <v>335.35</v>
      </c>
      <c r="J781" s="28">
        <f t="shared" si="62"/>
        <v>78.248333333333335</v>
      </c>
      <c r="K781" s="28" t="str">
        <f t="shared" si="63"/>
        <v>61-90</v>
      </c>
      <c r="L781" s="25">
        <v>88000000</v>
      </c>
      <c r="M781" s="28">
        <f t="shared" si="61"/>
        <v>20.9808349609375</v>
      </c>
      <c r="N781" s="28" t="str">
        <f t="shared" si="64"/>
        <v>21-30 GB</v>
      </c>
      <c r="O781" s="25"/>
      <c r="P781" s="25"/>
      <c r="Q781" s="25"/>
      <c r="R781" s="25"/>
      <c r="S781" s="25"/>
    </row>
    <row r="782" spans="2:19" x14ac:dyDescent="0.3">
      <c r="B782" s="25" t="s">
        <v>384</v>
      </c>
      <c r="C782" s="26">
        <v>36994</v>
      </c>
      <c r="D782" s="25" t="s">
        <v>21</v>
      </c>
      <c r="E782" s="25">
        <f>INDEX('Tariff fee'!$C$5:$C$9,MATCH('Step 1. Personal_data'!D782,'Tariff fee'!$B$5:$B$9,0))</f>
        <v>45</v>
      </c>
      <c r="F782" s="26">
        <v>43868</v>
      </c>
      <c r="G782" s="27">
        <f>IF(F782&gt;Introduction!$D$20, DATEDIF(F782, Introduction!$D$19, "D"), DATEDIF(Introduction!$D$20, Introduction!$D$19, "D"))</f>
        <v>120</v>
      </c>
      <c r="H782" s="25">
        <v>84040</v>
      </c>
      <c r="I782" s="28">
        <f t="shared" si="60"/>
        <v>350.16666666666669</v>
      </c>
      <c r="J782" s="28">
        <f t="shared" si="62"/>
        <v>81.705555555555563</v>
      </c>
      <c r="K782" s="28" t="str">
        <f t="shared" si="63"/>
        <v>61-90</v>
      </c>
      <c r="L782" s="25">
        <v>56000000</v>
      </c>
      <c r="M782" s="28">
        <f t="shared" si="61"/>
        <v>13.3514404296875</v>
      </c>
      <c r="N782" s="28" t="str">
        <f t="shared" si="64"/>
        <v>10-20 GB</v>
      </c>
      <c r="O782" s="25"/>
      <c r="P782" s="25"/>
      <c r="Q782" s="25"/>
      <c r="R782" s="25"/>
      <c r="S782" s="25"/>
    </row>
    <row r="783" spans="2:19" x14ac:dyDescent="0.3">
      <c r="B783" s="25" t="s">
        <v>381</v>
      </c>
      <c r="C783" s="26">
        <v>36999</v>
      </c>
      <c r="D783" s="25" t="s">
        <v>18</v>
      </c>
      <c r="E783" s="25">
        <f>INDEX('Tariff fee'!$C$5:$C$9,MATCH('Step 1. Personal_data'!D783,'Tariff fee'!$B$5:$B$9,0))</f>
        <v>25</v>
      </c>
      <c r="F783" s="26">
        <v>42804</v>
      </c>
      <c r="G783" s="27">
        <f>IF(F783&gt;Introduction!$D$20, DATEDIF(F783, Introduction!$D$19, "D"), DATEDIF(Introduction!$D$20, Introduction!$D$19, "D"))</f>
        <v>120</v>
      </c>
      <c r="H783" s="25">
        <v>24408</v>
      </c>
      <c r="I783" s="28">
        <f t="shared" si="60"/>
        <v>101.7</v>
      </c>
      <c r="J783" s="28">
        <f t="shared" si="62"/>
        <v>23.73</v>
      </c>
      <c r="K783" s="28" t="str">
        <f t="shared" si="63"/>
        <v>&lt;35</v>
      </c>
      <c r="L783" s="25">
        <v>8000000</v>
      </c>
      <c r="M783" s="28">
        <f t="shared" si="61"/>
        <v>1.9073486328125002</v>
      </c>
      <c r="N783" s="28" t="str">
        <f t="shared" si="64"/>
        <v>&lt;10 GB</v>
      </c>
      <c r="O783" s="25"/>
      <c r="P783" s="25"/>
      <c r="Q783" s="25"/>
      <c r="R783" s="25">
        <v>1</v>
      </c>
      <c r="S783" s="25"/>
    </row>
    <row r="784" spans="2:19" x14ac:dyDescent="0.3">
      <c r="B784" s="25" t="s">
        <v>380</v>
      </c>
      <c r="C784" s="26">
        <v>37003</v>
      </c>
      <c r="D784" s="25" t="s">
        <v>11</v>
      </c>
      <c r="E784" s="25">
        <f>INDEX('Tariff fee'!$C$5:$C$9,MATCH('Step 1. Personal_data'!D784,'Tariff fee'!$B$5:$B$9,0))</f>
        <v>35</v>
      </c>
      <c r="F784" s="26">
        <v>43301</v>
      </c>
      <c r="G784" s="27">
        <f>IF(F784&gt;Introduction!$D$20, DATEDIF(F784, Introduction!$D$19, "D"), DATEDIF(Introduction!$D$20, Introduction!$D$19, "D"))</f>
        <v>120</v>
      </c>
      <c r="H784" s="25">
        <v>24184</v>
      </c>
      <c r="I784" s="28">
        <f t="shared" si="60"/>
        <v>100.76666666666667</v>
      </c>
      <c r="J784" s="28">
        <f t="shared" si="62"/>
        <v>23.512222222222224</v>
      </c>
      <c r="K784" s="28" t="str">
        <f t="shared" si="63"/>
        <v>&lt;35</v>
      </c>
      <c r="L784" s="25">
        <v>156000000</v>
      </c>
      <c r="M784" s="28">
        <f t="shared" si="61"/>
        <v>37.19329833984375</v>
      </c>
      <c r="N784" s="28" t="str">
        <f t="shared" si="64"/>
        <v>31-40 GB</v>
      </c>
      <c r="O784" s="25"/>
      <c r="P784" s="25"/>
      <c r="Q784" s="25"/>
      <c r="R784" s="25"/>
      <c r="S784" s="25"/>
    </row>
    <row r="785" spans="2:19" x14ac:dyDescent="0.3">
      <c r="B785" s="25" t="s">
        <v>379</v>
      </c>
      <c r="C785" s="26">
        <v>37009</v>
      </c>
      <c r="D785" s="25" t="s">
        <v>13</v>
      </c>
      <c r="E785" s="25">
        <f>INDEX('Tariff fee'!$C$5:$C$9,MATCH('Step 1. Personal_data'!D785,'Tariff fee'!$B$5:$B$9,0))</f>
        <v>55</v>
      </c>
      <c r="F785" s="26">
        <v>44597</v>
      </c>
      <c r="G785" s="27">
        <f>IF(F785&gt;Introduction!$D$20, DATEDIF(F785, Introduction!$D$19, "D"), DATEDIF(Introduction!$D$20, Introduction!$D$19, "D"))</f>
        <v>85</v>
      </c>
      <c r="H785" s="25">
        <v>9813</v>
      </c>
      <c r="I785" s="28">
        <f t="shared" si="60"/>
        <v>57.723529411764709</v>
      </c>
      <c r="J785" s="28">
        <f t="shared" si="62"/>
        <v>13.468823529411766</v>
      </c>
      <c r="K785" s="28" t="str">
        <f t="shared" si="63"/>
        <v>&lt;35</v>
      </c>
      <c r="L785" s="25">
        <v>79333333</v>
      </c>
      <c r="M785" s="28">
        <f t="shared" si="61"/>
        <v>26.702880747178021</v>
      </c>
      <c r="N785" s="28" t="str">
        <f t="shared" si="64"/>
        <v>21-30 GB</v>
      </c>
      <c r="O785" s="25"/>
      <c r="P785" s="25"/>
      <c r="Q785" s="25"/>
      <c r="R785" s="25"/>
      <c r="S785" s="25">
        <v>1</v>
      </c>
    </row>
    <row r="786" spans="2:19" x14ac:dyDescent="0.3">
      <c r="B786" s="25" t="s">
        <v>378</v>
      </c>
      <c r="C786" s="26">
        <v>37010</v>
      </c>
      <c r="D786" s="25" t="s">
        <v>11</v>
      </c>
      <c r="E786" s="25">
        <f>INDEX('Tariff fee'!$C$5:$C$9,MATCH('Step 1. Personal_data'!D786,'Tariff fee'!$B$5:$B$9,0))</f>
        <v>35</v>
      </c>
      <c r="F786" s="26">
        <v>44676</v>
      </c>
      <c r="G786" s="27">
        <f>IF(F786&gt;Introduction!$D$20, DATEDIF(F786, Introduction!$D$19, "D"), DATEDIF(Introduction!$D$20, Introduction!$D$19, "D"))</f>
        <v>6</v>
      </c>
      <c r="H786" s="25">
        <v>1243</v>
      </c>
      <c r="I786" s="28">
        <f t="shared" si="60"/>
        <v>103.58333333333333</v>
      </c>
      <c r="J786" s="28">
        <f t="shared" si="62"/>
        <v>24.169444444444444</v>
      </c>
      <c r="K786" s="28" t="str">
        <f t="shared" si="63"/>
        <v>&lt;35</v>
      </c>
      <c r="L786" s="25">
        <v>7600000</v>
      </c>
      <c r="M786" s="28">
        <f t="shared" si="61"/>
        <v>36.2396240234375</v>
      </c>
      <c r="N786" s="28" t="str">
        <f t="shared" si="64"/>
        <v>31-40 GB</v>
      </c>
      <c r="O786" s="25"/>
      <c r="P786" s="25"/>
      <c r="Q786" s="25"/>
      <c r="R786" s="25"/>
      <c r="S786" s="25"/>
    </row>
    <row r="787" spans="2:19" x14ac:dyDescent="0.3">
      <c r="B787" s="25" t="s">
        <v>376</v>
      </c>
      <c r="C787" s="26">
        <v>37012</v>
      </c>
      <c r="D787" s="25" t="s">
        <v>13</v>
      </c>
      <c r="E787" s="25">
        <f>INDEX('Tariff fee'!$C$5:$C$9,MATCH('Step 1. Personal_data'!D787,'Tariff fee'!$B$5:$B$9,0))</f>
        <v>55</v>
      </c>
      <c r="F787" s="26">
        <v>43790</v>
      </c>
      <c r="G787" s="27">
        <f>IF(F787&gt;Introduction!$D$20, DATEDIF(F787, Introduction!$D$19, "D"), DATEDIF(Introduction!$D$20, Introduction!$D$19, "D"))</f>
        <v>120</v>
      </c>
      <c r="H787" s="25">
        <v>83072</v>
      </c>
      <c r="I787" s="28">
        <f t="shared" si="60"/>
        <v>346.13333333333333</v>
      </c>
      <c r="J787" s="28">
        <f t="shared" si="62"/>
        <v>80.76444444444445</v>
      </c>
      <c r="K787" s="28" t="str">
        <f t="shared" si="63"/>
        <v>61-90</v>
      </c>
      <c r="L787" s="25">
        <v>112000000</v>
      </c>
      <c r="M787" s="28">
        <f t="shared" si="61"/>
        <v>26.702880859375</v>
      </c>
      <c r="N787" s="28" t="str">
        <f t="shared" si="64"/>
        <v>21-30 GB</v>
      </c>
      <c r="O787" s="25"/>
      <c r="P787" s="25"/>
      <c r="Q787" s="25"/>
      <c r="R787" s="25"/>
      <c r="S787" s="25"/>
    </row>
    <row r="788" spans="2:19" x14ac:dyDescent="0.3">
      <c r="B788" s="25" t="s">
        <v>377</v>
      </c>
      <c r="C788" s="26">
        <v>37012</v>
      </c>
      <c r="D788" s="25" t="s">
        <v>11</v>
      </c>
      <c r="E788" s="25">
        <f>INDEX('Tariff fee'!$C$5:$C$9,MATCH('Step 1. Personal_data'!D788,'Tariff fee'!$B$5:$B$9,0))</f>
        <v>35</v>
      </c>
      <c r="F788" s="26">
        <v>43374</v>
      </c>
      <c r="G788" s="27">
        <f>IF(F788&gt;Introduction!$D$20, DATEDIF(F788, Introduction!$D$19, "D"), DATEDIF(Introduction!$D$20, Introduction!$D$19, "D"))</f>
        <v>120</v>
      </c>
      <c r="H788" s="25">
        <v>21564</v>
      </c>
      <c r="I788" s="28">
        <f t="shared" si="60"/>
        <v>89.85</v>
      </c>
      <c r="J788" s="28">
        <f t="shared" si="62"/>
        <v>20.964999999999996</v>
      </c>
      <c r="K788" s="28" t="str">
        <f t="shared" si="63"/>
        <v>&lt;35</v>
      </c>
      <c r="L788" s="25">
        <v>148000000</v>
      </c>
      <c r="M788" s="28">
        <f t="shared" si="61"/>
        <v>35.28594970703125</v>
      </c>
      <c r="N788" s="28" t="str">
        <f t="shared" si="64"/>
        <v>31-40 GB</v>
      </c>
      <c r="O788" s="25"/>
      <c r="P788" s="25"/>
      <c r="Q788" s="25"/>
      <c r="R788" s="25"/>
      <c r="S788" s="25"/>
    </row>
    <row r="789" spans="2:19" x14ac:dyDescent="0.3">
      <c r="B789" s="25" t="s">
        <v>375</v>
      </c>
      <c r="C789" s="26">
        <v>37015</v>
      </c>
      <c r="D789" s="25" t="s">
        <v>21</v>
      </c>
      <c r="E789" s="25">
        <f>INDEX('Tariff fee'!$C$5:$C$9,MATCH('Step 1. Personal_data'!D789,'Tariff fee'!$B$5:$B$9,0))</f>
        <v>45</v>
      </c>
      <c r="F789" s="26">
        <v>44412</v>
      </c>
      <c r="G789" s="27">
        <f>IF(F789&gt;Introduction!$D$20, DATEDIF(F789, Introduction!$D$19, "D"), DATEDIF(Introduction!$D$20, Introduction!$D$19, "D"))</f>
        <v>120</v>
      </c>
      <c r="H789" s="25">
        <v>84112</v>
      </c>
      <c r="I789" s="28">
        <f t="shared" si="60"/>
        <v>350.46666666666664</v>
      </c>
      <c r="J789" s="28">
        <f t="shared" si="62"/>
        <v>81.775555555555542</v>
      </c>
      <c r="K789" s="28" t="str">
        <f t="shared" si="63"/>
        <v>61-90</v>
      </c>
      <c r="L789" s="25">
        <v>8000000</v>
      </c>
      <c r="M789" s="28">
        <f t="shared" si="61"/>
        <v>1.9073486328125002</v>
      </c>
      <c r="N789" s="28" t="str">
        <f t="shared" si="64"/>
        <v>&lt;10 GB</v>
      </c>
      <c r="O789" s="25"/>
      <c r="P789" s="25">
        <v>1</v>
      </c>
      <c r="Q789" s="25"/>
      <c r="R789" s="25"/>
    </row>
    <row r="790" spans="2:19" x14ac:dyDescent="0.3">
      <c r="B790" s="25" t="s">
        <v>373</v>
      </c>
      <c r="C790" s="26">
        <v>37019</v>
      </c>
      <c r="D790" s="25" t="s">
        <v>11</v>
      </c>
      <c r="E790" s="25">
        <f>INDEX('Tariff fee'!$C$5:$C$9,MATCH('Step 1. Personal_data'!D790,'Tariff fee'!$B$5:$B$9,0))</f>
        <v>35</v>
      </c>
      <c r="F790" s="26">
        <v>44039</v>
      </c>
      <c r="G790" s="27">
        <f>IF(F790&gt;Introduction!$D$20, DATEDIF(F790, Introduction!$D$19, "D"), DATEDIF(Introduction!$D$20, Introduction!$D$19, "D"))</f>
        <v>120</v>
      </c>
      <c r="H790" s="25">
        <v>22740</v>
      </c>
      <c r="I790" s="28">
        <f t="shared" si="60"/>
        <v>94.75</v>
      </c>
      <c r="J790" s="28">
        <f t="shared" si="62"/>
        <v>22.108333333333334</v>
      </c>
      <c r="K790" s="28" t="str">
        <f t="shared" si="63"/>
        <v>&lt;35</v>
      </c>
      <c r="L790" s="25">
        <v>44000000</v>
      </c>
      <c r="M790" s="28">
        <f t="shared" si="61"/>
        <v>10.49041748046875</v>
      </c>
      <c r="N790" s="28" t="str">
        <f t="shared" si="64"/>
        <v>10-20 GB</v>
      </c>
      <c r="O790" s="25">
        <v>1</v>
      </c>
      <c r="P790" s="25"/>
      <c r="Q790" s="25"/>
      <c r="R790" s="25"/>
    </row>
    <row r="791" spans="2:19" x14ac:dyDescent="0.3">
      <c r="B791" s="25" t="s">
        <v>374</v>
      </c>
      <c r="C791" s="26">
        <v>37019</v>
      </c>
      <c r="D791" s="25" t="s">
        <v>11</v>
      </c>
      <c r="E791" s="25">
        <f>INDEX('Tariff fee'!$C$5:$C$9,MATCH('Step 1. Personal_data'!D791,'Tariff fee'!$B$5:$B$9,0))</f>
        <v>35</v>
      </c>
      <c r="F791" s="26">
        <v>43563</v>
      </c>
      <c r="G791" s="27">
        <f>IF(F791&gt;Introduction!$D$20, DATEDIF(F791, Introduction!$D$19, "D"), DATEDIF(Introduction!$D$20, Introduction!$D$19, "D"))</f>
        <v>120</v>
      </c>
      <c r="H791" s="25">
        <v>23132</v>
      </c>
      <c r="I791" s="28">
        <f t="shared" si="60"/>
        <v>96.38333333333334</v>
      </c>
      <c r="J791" s="28">
        <f t="shared" si="62"/>
        <v>22.489444444444448</v>
      </c>
      <c r="K791" s="28" t="str">
        <f t="shared" si="63"/>
        <v>&lt;35</v>
      </c>
      <c r="L791" s="25">
        <v>136000000</v>
      </c>
      <c r="M791" s="28">
        <f t="shared" si="61"/>
        <v>32.4249267578125</v>
      </c>
      <c r="N791" s="28" t="str">
        <f t="shared" si="64"/>
        <v>31-40 GB</v>
      </c>
      <c r="O791" s="25"/>
      <c r="P791" s="25"/>
      <c r="Q791" s="25"/>
      <c r="R791" s="25"/>
    </row>
    <row r="792" spans="2:19" x14ac:dyDescent="0.3">
      <c r="B792" s="25" t="s">
        <v>372</v>
      </c>
      <c r="C792" s="26">
        <v>37023</v>
      </c>
      <c r="D792" s="25" t="s">
        <v>11</v>
      </c>
      <c r="E792" s="25">
        <f>INDEX('Tariff fee'!$C$5:$C$9,MATCH('Step 1. Personal_data'!D792,'Tariff fee'!$B$5:$B$9,0))</f>
        <v>35</v>
      </c>
      <c r="F792" s="26">
        <v>44511</v>
      </c>
      <c r="G792" s="27">
        <f>IF(F792&gt;Introduction!$D$20, DATEDIF(F792, Introduction!$D$19, "D"), DATEDIF(Introduction!$D$20, Introduction!$D$19, "D"))</f>
        <v>120</v>
      </c>
      <c r="H792" s="25">
        <v>33716</v>
      </c>
      <c r="I792" s="28">
        <f t="shared" si="60"/>
        <v>140.48333333333332</v>
      </c>
      <c r="J792" s="28">
        <f t="shared" si="62"/>
        <v>32.779444444444437</v>
      </c>
      <c r="K792" s="28" t="str">
        <f t="shared" si="63"/>
        <v>&lt;35</v>
      </c>
      <c r="L792" s="25">
        <v>120000000</v>
      </c>
      <c r="M792" s="28">
        <f t="shared" si="61"/>
        <v>28.6102294921875</v>
      </c>
      <c r="N792" s="28" t="str">
        <f t="shared" si="64"/>
        <v>21-30 GB</v>
      </c>
      <c r="O792" s="25"/>
      <c r="P792" s="25"/>
      <c r="Q792" s="25"/>
      <c r="R792" s="25"/>
    </row>
    <row r="793" spans="2:19" x14ac:dyDescent="0.3">
      <c r="B793" s="25" t="s">
        <v>371</v>
      </c>
      <c r="C793" s="26">
        <v>37026</v>
      </c>
      <c r="D793" s="25" t="s">
        <v>21</v>
      </c>
      <c r="E793" s="25">
        <f>INDEX('Tariff fee'!$C$5:$C$9,MATCH('Step 1. Personal_data'!D793,'Tariff fee'!$B$5:$B$9,0))</f>
        <v>45</v>
      </c>
      <c r="F793" s="26">
        <v>44086</v>
      </c>
      <c r="G793" s="27">
        <f>IF(F793&gt;Introduction!$D$20, DATEDIF(F793, Introduction!$D$19, "D"), DATEDIF(Introduction!$D$20, Introduction!$D$19, "D"))</f>
        <v>120</v>
      </c>
      <c r="H793" s="25">
        <v>5048</v>
      </c>
      <c r="I793" s="28">
        <f t="shared" si="60"/>
        <v>21.033333333333335</v>
      </c>
      <c r="J793" s="28">
        <f t="shared" si="62"/>
        <v>4.9077777777777776</v>
      </c>
      <c r="K793" s="28" t="str">
        <f t="shared" si="63"/>
        <v>&lt;35</v>
      </c>
      <c r="L793" s="25">
        <v>84000000</v>
      </c>
      <c r="M793" s="28">
        <f t="shared" si="61"/>
        <v>20.02716064453125</v>
      </c>
      <c r="N793" s="28" t="str">
        <f t="shared" si="64"/>
        <v>21-30 GB</v>
      </c>
      <c r="O793" s="25"/>
      <c r="P793" s="25"/>
      <c r="Q793" s="25"/>
      <c r="R793" s="25">
        <v>1</v>
      </c>
    </row>
    <row r="794" spans="2:19" x14ac:dyDescent="0.3">
      <c r="B794" s="25" t="s">
        <v>369</v>
      </c>
      <c r="C794" s="26">
        <v>37027</v>
      </c>
      <c r="D794" s="25" t="s">
        <v>13</v>
      </c>
      <c r="E794" s="25">
        <f>INDEX('Tariff fee'!$C$5:$C$9,MATCH('Step 1. Personal_data'!D794,'Tariff fee'!$B$5:$B$9,0))</f>
        <v>55</v>
      </c>
      <c r="F794" s="26">
        <v>44447</v>
      </c>
      <c r="G794" s="27">
        <f>IF(F794&gt;Introduction!$D$20, DATEDIF(F794, Introduction!$D$19, "D"), DATEDIF(Introduction!$D$20, Introduction!$D$19, "D"))</f>
        <v>120</v>
      </c>
      <c r="H794" s="25">
        <v>74232</v>
      </c>
      <c r="I794" s="28">
        <f t="shared" si="60"/>
        <v>309.3</v>
      </c>
      <c r="J794" s="28">
        <f t="shared" si="62"/>
        <v>72.17</v>
      </c>
      <c r="K794" s="28" t="str">
        <f t="shared" si="63"/>
        <v>61-90</v>
      </c>
      <c r="L794" s="25">
        <v>28000000</v>
      </c>
      <c r="M794" s="28">
        <f t="shared" si="61"/>
        <v>6.67572021484375</v>
      </c>
      <c r="N794" s="28" t="str">
        <f t="shared" si="64"/>
        <v>&lt;10 GB</v>
      </c>
      <c r="O794" s="25"/>
      <c r="P794" s="25">
        <v>1</v>
      </c>
      <c r="Q794" s="25">
        <v>1</v>
      </c>
      <c r="R794" s="25"/>
    </row>
    <row r="795" spans="2:19" x14ac:dyDescent="0.3">
      <c r="B795" s="25" t="s">
        <v>370</v>
      </c>
      <c r="C795" s="26">
        <v>37027</v>
      </c>
      <c r="D795" s="25" t="s">
        <v>11</v>
      </c>
      <c r="E795" s="25">
        <f>INDEX('Tariff fee'!$C$5:$C$9,MATCH('Step 1. Personal_data'!D795,'Tariff fee'!$B$5:$B$9,0))</f>
        <v>35</v>
      </c>
      <c r="F795" s="26">
        <v>44000</v>
      </c>
      <c r="G795" s="27">
        <f>IF(F795&gt;Introduction!$D$20, DATEDIF(F795, Introduction!$D$19, "D"), DATEDIF(Introduction!$D$20, Introduction!$D$19, "D"))</f>
        <v>120</v>
      </c>
      <c r="H795" s="25">
        <v>27340</v>
      </c>
      <c r="I795" s="28">
        <f t="shared" si="60"/>
        <v>113.91666666666667</v>
      </c>
      <c r="J795" s="28">
        <f t="shared" si="62"/>
        <v>26.580555555555556</v>
      </c>
      <c r="K795" s="28" t="str">
        <f t="shared" si="63"/>
        <v>&lt;35</v>
      </c>
      <c r="L795" s="25">
        <v>156000000</v>
      </c>
      <c r="M795" s="28">
        <f t="shared" si="61"/>
        <v>37.19329833984375</v>
      </c>
      <c r="N795" s="28" t="str">
        <f t="shared" si="64"/>
        <v>31-40 GB</v>
      </c>
      <c r="O795" s="25"/>
      <c r="P795" s="25"/>
      <c r="Q795" s="25"/>
      <c r="R795" s="25"/>
    </row>
    <row r="796" spans="2:19" x14ac:dyDescent="0.3">
      <c r="B796" s="25" t="s">
        <v>367</v>
      </c>
      <c r="C796" s="26">
        <v>37028</v>
      </c>
      <c r="D796" s="25" t="s">
        <v>13</v>
      </c>
      <c r="E796" s="25">
        <f>INDEX('Tariff fee'!$C$5:$C$9,MATCH('Step 1. Personal_data'!D796,'Tariff fee'!$B$5:$B$9,0))</f>
        <v>55</v>
      </c>
      <c r="F796" s="26">
        <v>44127</v>
      </c>
      <c r="G796" s="27">
        <f>IF(F796&gt;Introduction!$D$20, DATEDIF(F796, Introduction!$D$19, "D"), DATEDIF(Introduction!$D$20, Introduction!$D$19, "D"))</f>
        <v>120</v>
      </c>
      <c r="H796" s="25">
        <v>40960</v>
      </c>
      <c r="I796" s="28">
        <f t="shared" si="60"/>
        <v>170.66666666666666</v>
      </c>
      <c r="J796" s="28">
        <f t="shared" si="62"/>
        <v>39.822222222222216</v>
      </c>
      <c r="K796" s="28" t="str">
        <f t="shared" si="63"/>
        <v>35-60</v>
      </c>
      <c r="L796" s="25">
        <v>136000000</v>
      </c>
      <c r="M796" s="28">
        <f t="shared" si="61"/>
        <v>32.4249267578125</v>
      </c>
      <c r="N796" s="28" t="str">
        <f t="shared" si="64"/>
        <v>31-40 GB</v>
      </c>
      <c r="O796" s="25">
        <v>1</v>
      </c>
      <c r="P796" s="25"/>
      <c r="Q796" s="25"/>
      <c r="R796" s="25"/>
    </row>
    <row r="797" spans="2:19" x14ac:dyDescent="0.3">
      <c r="B797" s="25" t="s">
        <v>368</v>
      </c>
      <c r="C797" s="26">
        <v>37028</v>
      </c>
      <c r="D797" s="25" t="s">
        <v>18</v>
      </c>
      <c r="E797" s="25">
        <f>INDEX('Tariff fee'!$C$5:$C$9,MATCH('Step 1. Personal_data'!D797,'Tariff fee'!$B$5:$B$9,0))</f>
        <v>25</v>
      </c>
      <c r="F797" s="26">
        <v>43608</v>
      </c>
      <c r="G797" s="27">
        <f>IF(F797&gt;Introduction!$D$20, DATEDIF(F797, Introduction!$D$19, "D"), DATEDIF(Introduction!$D$20, Introduction!$D$19, "D"))</f>
        <v>120</v>
      </c>
      <c r="H797" s="25">
        <v>34636</v>
      </c>
      <c r="I797" s="28">
        <f t="shared" si="60"/>
        <v>144.31666666666666</v>
      </c>
      <c r="J797" s="28">
        <f t="shared" si="62"/>
        <v>33.673888888888889</v>
      </c>
      <c r="K797" s="28" t="str">
        <f t="shared" si="63"/>
        <v>&lt;35</v>
      </c>
      <c r="L797" s="25">
        <v>16000000</v>
      </c>
      <c r="M797" s="28">
        <f t="shared" si="61"/>
        <v>3.8146972656250004</v>
      </c>
      <c r="N797" s="28" t="str">
        <f t="shared" si="64"/>
        <v>&lt;10 GB</v>
      </c>
      <c r="O797" s="25"/>
      <c r="P797" s="25"/>
      <c r="Q797" s="25"/>
      <c r="R797" s="25"/>
    </row>
    <row r="798" spans="2:19" x14ac:dyDescent="0.3">
      <c r="B798" s="25" t="s">
        <v>366</v>
      </c>
      <c r="C798" s="26">
        <v>37031</v>
      </c>
      <c r="D798" s="25" t="s">
        <v>21</v>
      </c>
      <c r="E798" s="25">
        <f>INDEX('Tariff fee'!$C$5:$C$9,MATCH('Step 1. Personal_data'!D798,'Tariff fee'!$B$5:$B$9,0))</f>
        <v>45</v>
      </c>
      <c r="F798" s="26">
        <v>44452</v>
      </c>
      <c r="G798" s="27">
        <f>IF(F798&gt;Introduction!$D$20, DATEDIF(F798, Introduction!$D$19, "D"), DATEDIF(Introduction!$D$20, Introduction!$D$19, "D"))</f>
        <v>120</v>
      </c>
      <c r="H798" s="25">
        <v>60972</v>
      </c>
      <c r="I798" s="28">
        <f t="shared" si="60"/>
        <v>254.05</v>
      </c>
      <c r="J798" s="28">
        <f t="shared" si="62"/>
        <v>59.278333333333336</v>
      </c>
      <c r="K798" s="28" t="str">
        <f t="shared" si="63"/>
        <v>35-60</v>
      </c>
      <c r="L798" s="25">
        <v>72000000</v>
      </c>
      <c r="M798" s="28">
        <f t="shared" si="61"/>
        <v>17.1661376953125</v>
      </c>
      <c r="N798" s="28" t="str">
        <f t="shared" si="64"/>
        <v>10-20 GB</v>
      </c>
      <c r="O798" s="25">
        <v>1</v>
      </c>
      <c r="P798" s="25"/>
      <c r="Q798" s="25">
        <v>1</v>
      </c>
      <c r="R798" s="25"/>
    </row>
    <row r="799" spans="2:19" x14ac:dyDescent="0.3">
      <c r="B799" s="25" t="s">
        <v>365</v>
      </c>
      <c r="C799" s="26">
        <v>37040</v>
      </c>
      <c r="D799" s="25" t="s">
        <v>11</v>
      </c>
      <c r="E799" s="25">
        <f>INDEX('Tariff fee'!$C$5:$C$9,MATCH('Step 1. Personal_data'!D799,'Tariff fee'!$B$5:$B$9,0))</f>
        <v>35</v>
      </c>
      <c r="F799" s="26">
        <v>43316</v>
      </c>
      <c r="G799" s="27">
        <f>IF(F799&gt;Introduction!$D$20, DATEDIF(F799, Introduction!$D$19, "D"), DATEDIF(Introduction!$D$20, Introduction!$D$19, "D"))</f>
        <v>120</v>
      </c>
      <c r="H799" s="25">
        <v>12228</v>
      </c>
      <c r="I799" s="28">
        <f t="shared" si="60"/>
        <v>50.95</v>
      </c>
      <c r="J799" s="28">
        <f t="shared" si="62"/>
        <v>11.888333333333334</v>
      </c>
      <c r="K799" s="28" t="str">
        <f t="shared" si="63"/>
        <v>&lt;35</v>
      </c>
      <c r="L799" s="25">
        <v>136000000</v>
      </c>
      <c r="M799" s="28">
        <f t="shared" si="61"/>
        <v>32.4249267578125</v>
      </c>
      <c r="N799" s="28" t="str">
        <f t="shared" si="64"/>
        <v>31-40 GB</v>
      </c>
      <c r="O799" s="25"/>
      <c r="P799" s="25"/>
      <c r="Q799" s="25"/>
      <c r="R799" s="25"/>
    </row>
    <row r="800" spans="2:19" x14ac:dyDescent="0.3">
      <c r="B800" s="25" t="s">
        <v>364</v>
      </c>
      <c r="C800" s="26">
        <v>37049</v>
      </c>
      <c r="D800" s="25" t="s">
        <v>13</v>
      </c>
      <c r="E800" s="25">
        <f>INDEX('Tariff fee'!$C$5:$C$9,MATCH('Step 1. Personal_data'!D800,'Tariff fee'!$B$5:$B$9,0))</f>
        <v>55</v>
      </c>
      <c r="F800" s="26">
        <v>42950</v>
      </c>
      <c r="G800" s="27">
        <f>IF(F800&gt;Introduction!$D$20, DATEDIF(F800, Introduction!$D$19, "D"), DATEDIF(Introduction!$D$20, Introduction!$D$19, "D"))</f>
        <v>120</v>
      </c>
      <c r="H800" s="25">
        <v>75644</v>
      </c>
      <c r="I800" s="28">
        <f t="shared" si="60"/>
        <v>315.18333333333334</v>
      </c>
      <c r="J800" s="28">
        <f t="shared" si="62"/>
        <v>73.542777777777786</v>
      </c>
      <c r="K800" s="28" t="str">
        <f t="shared" si="63"/>
        <v>61-90</v>
      </c>
      <c r="L800" s="25">
        <v>116000000</v>
      </c>
      <c r="M800" s="28">
        <f t="shared" si="61"/>
        <v>27.65655517578125</v>
      </c>
      <c r="N800" s="28" t="str">
        <f t="shared" si="64"/>
        <v>21-30 GB</v>
      </c>
      <c r="O800" s="25"/>
      <c r="P800" s="25"/>
      <c r="Q800" s="25"/>
      <c r="R800" s="25"/>
    </row>
    <row r="801" spans="2:19" x14ac:dyDescent="0.3">
      <c r="B801" s="25" t="s">
        <v>363</v>
      </c>
      <c r="C801" s="26">
        <v>37055</v>
      </c>
      <c r="D801" s="25" t="s">
        <v>11</v>
      </c>
      <c r="E801" s="25">
        <f>INDEX('Tariff fee'!$C$5:$C$9,MATCH('Step 1. Personal_data'!D801,'Tariff fee'!$B$5:$B$9,0))</f>
        <v>35</v>
      </c>
      <c r="F801" s="26">
        <v>43896</v>
      </c>
      <c r="G801" s="27">
        <f>IF(F801&gt;Introduction!$D$20, DATEDIF(F801, Introduction!$D$19, "D"), DATEDIF(Introduction!$D$20, Introduction!$D$19, "D"))</f>
        <v>120</v>
      </c>
      <c r="H801" s="25">
        <v>4772</v>
      </c>
      <c r="I801" s="28">
        <f t="shared" si="60"/>
        <v>19.883333333333333</v>
      </c>
      <c r="J801" s="28">
        <f t="shared" si="62"/>
        <v>4.6394444444444449</v>
      </c>
      <c r="K801" s="28" t="str">
        <f t="shared" si="63"/>
        <v>&lt;35</v>
      </c>
      <c r="L801" s="25">
        <v>52000000</v>
      </c>
      <c r="M801" s="28">
        <f t="shared" si="61"/>
        <v>12.39776611328125</v>
      </c>
      <c r="N801" s="28" t="str">
        <f t="shared" si="64"/>
        <v>10-20 GB</v>
      </c>
      <c r="O801" s="25"/>
      <c r="P801" s="25"/>
      <c r="Q801" s="25"/>
      <c r="R801" s="25"/>
    </row>
    <row r="802" spans="2:19" x14ac:dyDescent="0.3">
      <c r="B802" s="25" t="s">
        <v>362</v>
      </c>
      <c r="C802" s="26">
        <v>37056</v>
      </c>
      <c r="D802" s="25" t="s">
        <v>13</v>
      </c>
      <c r="E802" s="25">
        <f>INDEX('Tariff fee'!$C$5:$C$9,MATCH('Step 1. Personal_data'!D802,'Tariff fee'!$B$5:$B$9,0))</f>
        <v>55</v>
      </c>
      <c r="F802" s="26">
        <v>43806</v>
      </c>
      <c r="G802" s="27">
        <f>IF(F802&gt;Introduction!$D$20, DATEDIF(F802, Introduction!$D$19, "D"), DATEDIF(Introduction!$D$20, Introduction!$D$19, "D"))</f>
        <v>120</v>
      </c>
      <c r="H802" s="25">
        <v>23576</v>
      </c>
      <c r="I802" s="28">
        <f t="shared" si="60"/>
        <v>98.233333333333334</v>
      </c>
      <c r="J802" s="28">
        <f t="shared" si="62"/>
        <v>22.921111111111109</v>
      </c>
      <c r="K802" s="28" t="str">
        <f t="shared" si="63"/>
        <v>&lt;35</v>
      </c>
      <c r="L802" s="25">
        <v>116000000</v>
      </c>
      <c r="M802" s="28">
        <f t="shared" si="61"/>
        <v>27.65655517578125</v>
      </c>
      <c r="N802" s="28" t="str">
        <f t="shared" si="64"/>
        <v>21-30 GB</v>
      </c>
      <c r="O802" s="25"/>
      <c r="P802" s="25"/>
      <c r="Q802" s="25"/>
      <c r="R802" s="25"/>
    </row>
    <row r="803" spans="2:19" x14ac:dyDescent="0.3">
      <c r="B803" s="25" t="s">
        <v>361</v>
      </c>
      <c r="C803" s="26">
        <v>37058</v>
      </c>
      <c r="D803" s="25" t="s">
        <v>11</v>
      </c>
      <c r="E803" s="25">
        <f>INDEX('Tariff fee'!$C$5:$C$9,MATCH('Step 1. Personal_data'!D803,'Tariff fee'!$B$5:$B$9,0))</f>
        <v>35</v>
      </c>
      <c r="F803" s="26">
        <v>43774</v>
      </c>
      <c r="G803" s="27">
        <f>IF(F803&gt;Introduction!$D$20, DATEDIF(F803, Introduction!$D$19, "D"), DATEDIF(Introduction!$D$20, Introduction!$D$19, "D"))</f>
        <v>120</v>
      </c>
      <c r="H803" s="25">
        <v>15188</v>
      </c>
      <c r="I803" s="28">
        <f t="shared" si="60"/>
        <v>63.283333333333324</v>
      </c>
      <c r="J803" s="28">
        <f t="shared" si="62"/>
        <v>14.76611111111111</v>
      </c>
      <c r="K803" s="28" t="str">
        <f t="shared" si="63"/>
        <v>&lt;35</v>
      </c>
      <c r="L803" s="25">
        <v>144000000</v>
      </c>
      <c r="M803" s="28">
        <f t="shared" si="61"/>
        <v>34.332275390625</v>
      </c>
      <c r="N803" s="28" t="str">
        <f t="shared" si="64"/>
        <v>31-40 GB</v>
      </c>
      <c r="O803" s="25">
        <v>1</v>
      </c>
      <c r="P803" s="25"/>
      <c r="Q803" s="25"/>
      <c r="R803" s="25"/>
    </row>
    <row r="804" spans="2:19" x14ac:dyDescent="0.3">
      <c r="B804" s="25" t="s">
        <v>360</v>
      </c>
      <c r="C804" s="26">
        <v>37066</v>
      </c>
      <c r="D804" s="25" t="s">
        <v>11</v>
      </c>
      <c r="E804" s="25">
        <f>INDEX('Tariff fee'!$C$5:$C$9,MATCH('Step 1. Personal_data'!D804,'Tariff fee'!$B$5:$B$9,0))</f>
        <v>35</v>
      </c>
      <c r="F804" s="26">
        <v>43411</v>
      </c>
      <c r="G804" s="27">
        <f>IF(F804&gt;Introduction!$D$20, DATEDIF(F804, Introduction!$D$19, "D"), DATEDIF(Introduction!$D$20, Introduction!$D$19, "D"))</f>
        <v>120</v>
      </c>
      <c r="H804" s="25">
        <v>24420</v>
      </c>
      <c r="I804" s="28">
        <f t="shared" si="60"/>
        <v>101.75</v>
      </c>
      <c r="J804" s="28">
        <f t="shared" si="62"/>
        <v>23.741666666666667</v>
      </c>
      <c r="K804" s="28" t="str">
        <f t="shared" si="63"/>
        <v>&lt;35</v>
      </c>
      <c r="L804" s="25">
        <v>144000000</v>
      </c>
      <c r="M804" s="28">
        <f t="shared" si="61"/>
        <v>34.332275390625</v>
      </c>
      <c r="N804" s="28" t="str">
        <f t="shared" si="64"/>
        <v>31-40 GB</v>
      </c>
      <c r="O804" s="25"/>
      <c r="P804" s="25">
        <v>1</v>
      </c>
      <c r="Q804" s="25"/>
      <c r="R804" s="25"/>
    </row>
    <row r="805" spans="2:19" x14ac:dyDescent="0.3">
      <c r="B805" s="25" t="s">
        <v>359</v>
      </c>
      <c r="C805" s="26">
        <v>37067</v>
      </c>
      <c r="D805" s="25" t="s">
        <v>21</v>
      </c>
      <c r="E805" s="25">
        <f>INDEX('Tariff fee'!$C$5:$C$9,MATCH('Step 1. Personal_data'!D805,'Tariff fee'!$B$5:$B$9,0))</f>
        <v>45</v>
      </c>
      <c r="F805" s="26">
        <v>43557</v>
      </c>
      <c r="G805" s="27">
        <f>IF(F805&gt;Introduction!$D$20, DATEDIF(F805, Introduction!$D$19, "D"), DATEDIF(Introduction!$D$20, Introduction!$D$19, "D"))</f>
        <v>120</v>
      </c>
      <c r="H805" s="25">
        <v>40308</v>
      </c>
      <c r="I805" s="28">
        <f t="shared" si="60"/>
        <v>167.95</v>
      </c>
      <c r="J805" s="28">
        <f t="shared" si="62"/>
        <v>39.188333333333333</v>
      </c>
      <c r="K805" s="28" t="str">
        <f t="shared" si="63"/>
        <v>35-60</v>
      </c>
      <c r="L805" s="25">
        <v>88000000</v>
      </c>
      <c r="M805" s="28">
        <f t="shared" si="61"/>
        <v>20.9808349609375</v>
      </c>
      <c r="N805" s="28" t="str">
        <f t="shared" si="64"/>
        <v>21-30 GB</v>
      </c>
      <c r="O805" s="25"/>
      <c r="P805" s="25"/>
      <c r="Q805" s="25"/>
      <c r="R805" s="25"/>
      <c r="S805" s="25"/>
    </row>
    <row r="806" spans="2:19" x14ac:dyDescent="0.3">
      <c r="B806" s="25" t="s">
        <v>357</v>
      </c>
      <c r="C806" s="26">
        <v>37069</v>
      </c>
      <c r="D806" s="25" t="s">
        <v>21</v>
      </c>
      <c r="E806" s="25">
        <f>INDEX('Tariff fee'!$C$5:$C$9,MATCH('Step 1. Personal_data'!D806,'Tariff fee'!$B$5:$B$9,0))</f>
        <v>45</v>
      </c>
      <c r="F806" s="26">
        <v>44054</v>
      </c>
      <c r="G806" s="27">
        <f>IF(F806&gt;Introduction!$D$20, DATEDIF(F806, Introduction!$D$19, "D"), DATEDIF(Introduction!$D$20, Introduction!$D$19, "D"))</f>
        <v>120</v>
      </c>
      <c r="H806" s="25">
        <v>7876</v>
      </c>
      <c r="I806" s="28">
        <f t="shared" si="60"/>
        <v>32.81666666666667</v>
      </c>
      <c r="J806" s="28">
        <f t="shared" si="62"/>
        <v>7.6572222222222219</v>
      </c>
      <c r="K806" s="28" t="str">
        <f t="shared" si="63"/>
        <v>&lt;35</v>
      </c>
      <c r="L806" s="25">
        <v>56000000</v>
      </c>
      <c r="M806" s="28">
        <f t="shared" si="61"/>
        <v>13.3514404296875</v>
      </c>
      <c r="N806" s="28" t="str">
        <f t="shared" si="64"/>
        <v>10-20 GB</v>
      </c>
      <c r="O806" s="25">
        <v>1</v>
      </c>
      <c r="P806" s="25"/>
      <c r="Q806" s="25"/>
      <c r="R806" s="25"/>
      <c r="S806" s="25"/>
    </row>
    <row r="807" spans="2:19" x14ac:dyDescent="0.3">
      <c r="B807" s="25" t="s">
        <v>358</v>
      </c>
      <c r="C807" s="26">
        <v>37069</v>
      </c>
      <c r="D807" s="25" t="s">
        <v>11</v>
      </c>
      <c r="E807" s="25">
        <f>INDEX('Tariff fee'!$C$5:$C$9,MATCH('Step 1. Personal_data'!D807,'Tariff fee'!$B$5:$B$9,0))</f>
        <v>35</v>
      </c>
      <c r="F807" s="26">
        <v>43440</v>
      </c>
      <c r="G807" s="27">
        <f>IF(F807&gt;Introduction!$D$20, DATEDIF(F807, Introduction!$D$19, "D"), DATEDIF(Introduction!$D$20, Introduction!$D$19, "D"))</f>
        <v>120</v>
      </c>
      <c r="H807" s="25">
        <v>22372</v>
      </c>
      <c r="I807" s="28">
        <f t="shared" si="60"/>
        <v>93.216666666666669</v>
      </c>
      <c r="J807" s="28">
        <f t="shared" si="62"/>
        <v>21.750555555555554</v>
      </c>
      <c r="K807" s="28" t="str">
        <f t="shared" si="63"/>
        <v>&lt;35</v>
      </c>
      <c r="L807" s="25">
        <v>124000000</v>
      </c>
      <c r="M807" s="28">
        <f t="shared" si="61"/>
        <v>29.56390380859375</v>
      </c>
      <c r="N807" s="28" t="str">
        <f t="shared" si="64"/>
        <v>21-30 GB</v>
      </c>
      <c r="O807" s="25"/>
      <c r="P807" s="25"/>
      <c r="Q807" s="25"/>
      <c r="R807" s="25"/>
      <c r="S807" s="25"/>
    </row>
    <row r="808" spans="2:19" x14ac:dyDescent="0.3">
      <c r="B808" s="25" t="s">
        <v>356</v>
      </c>
      <c r="C808" s="26">
        <v>37071</v>
      </c>
      <c r="D808" s="25" t="s">
        <v>11</v>
      </c>
      <c r="E808" s="25">
        <f>INDEX('Tariff fee'!$C$5:$C$9,MATCH('Step 1. Personal_data'!D808,'Tariff fee'!$B$5:$B$9,0))</f>
        <v>35</v>
      </c>
      <c r="F808" s="26">
        <v>43900</v>
      </c>
      <c r="G808" s="27">
        <f>IF(F808&gt;Introduction!$D$20, DATEDIF(F808, Introduction!$D$19, "D"), DATEDIF(Introduction!$D$20, Introduction!$D$19, "D"))</f>
        <v>120</v>
      </c>
      <c r="H808" s="25">
        <v>33900</v>
      </c>
      <c r="I808" s="28">
        <f t="shared" si="60"/>
        <v>141.25</v>
      </c>
      <c r="J808" s="28">
        <f t="shared" si="62"/>
        <v>32.958333333333329</v>
      </c>
      <c r="K808" s="28" t="str">
        <f t="shared" si="63"/>
        <v>&lt;35</v>
      </c>
      <c r="L808" s="25">
        <v>144000000</v>
      </c>
      <c r="M808" s="28">
        <f t="shared" si="61"/>
        <v>34.332275390625</v>
      </c>
      <c r="N808" s="28" t="str">
        <f t="shared" si="64"/>
        <v>31-40 GB</v>
      </c>
      <c r="O808" s="25">
        <v>1</v>
      </c>
      <c r="P808" s="25"/>
      <c r="Q808" s="25"/>
      <c r="R808" s="25"/>
      <c r="S808" s="25"/>
    </row>
    <row r="809" spans="2:19" x14ac:dyDescent="0.3">
      <c r="B809" s="25" t="s">
        <v>355</v>
      </c>
      <c r="C809" s="26">
        <v>37073</v>
      </c>
      <c r="D809" s="25" t="s">
        <v>18</v>
      </c>
      <c r="E809" s="25">
        <f>INDEX('Tariff fee'!$C$5:$C$9,MATCH('Step 1. Personal_data'!D809,'Tariff fee'!$B$5:$B$9,0))</f>
        <v>25</v>
      </c>
      <c r="F809" s="26">
        <v>43936</v>
      </c>
      <c r="G809" s="27">
        <f>IF(F809&gt;Introduction!$D$20, DATEDIF(F809, Introduction!$D$19, "D"), DATEDIF(Introduction!$D$20, Introduction!$D$19, "D"))</f>
        <v>120</v>
      </c>
      <c r="H809" s="25">
        <v>22228</v>
      </c>
      <c r="I809" s="28">
        <f t="shared" si="60"/>
        <v>92.61666666666666</v>
      </c>
      <c r="J809" s="28">
        <f t="shared" si="62"/>
        <v>21.610555555555553</v>
      </c>
      <c r="K809" s="28" t="str">
        <f t="shared" si="63"/>
        <v>&lt;35</v>
      </c>
      <c r="L809" s="25">
        <v>12000000</v>
      </c>
      <c r="M809" s="28">
        <f t="shared" si="61"/>
        <v>2.86102294921875</v>
      </c>
      <c r="N809" s="28" t="str">
        <f t="shared" si="64"/>
        <v>&lt;10 GB</v>
      </c>
      <c r="O809" s="25"/>
      <c r="P809" s="25"/>
      <c r="Q809" s="25"/>
      <c r="R809" s="25"/>
      <c r="S809" s="25"/>
    </row>
    <row r="810" spans="2:19" x14ac:dyDescent="0.3">
      <c r="B810" s="25" t="s">
        <v>354</v>
      </c>
      <c r="C810" s="26">
        <v>37074</v>
      </c>
      <c r="D810" s="25" t="s">
        <v>11</v>
      </c>
      <c r="E810" s="25">
        <f>INDEX('Tariff fee'!$C$5:$C$9,MATCH('Step 1. Personal_data'!D810,'Tariff fee'!$B$5:$B$9,0))</f>
        <v>35</v>
      </c>
      <c r="F810" s="26">
        <v>44050</v>
      </c>
      <c r="G810" s="27">
        <f>IF(F810&gt;Introduction!$D$20, DATEDIF(F810, Introduction!$D$19, "D"), DATEDIF(Introduction!$D$20, Introduction!$D$19, "D"))</f>
        <v>120</v>
      </c>
      <c r="H810" s="25">
        <v>17284</v>
      </c>
      <c r="I810" s="28">
        <f t="shared" si="60"/>
        <v>72.016666666666666</v>
      </c>
      <c r="J810" s="28">
        <f t="shared" si="62"/>
        <v>16.803888888888888</v>
      </c>
      <c r="K810" s="28" t="str">
        <f t="shared" si="63"/>
        <v>&lt;35</v>
      </c>
      <c r="L810" s="25">
        <v>132000000</v>
      </c>
      <c r="M810" s="28">
        <f t="shared" si="61"/>
        <v>31.47125244140625</v>
      </c>
      <c r="N810" s="28" t="str">
        <f t="shared" si="64"/>
        <v>31-40 GB</v>
      </c>
      <c r="O810" s="25"/>
      <c r="P810" s="25"/>
      <c r="Q810" s="25"/>
      <c r="R810" s="25"/>
      <c r="S810" s="25"/>
    </row>
    <row r="811" spans="2:19" x14ac:dyDescent="0.3">
      <c r="B811" s="25" t="s">
        <v>353</v>
      </c>
      <c r="C811" s="26">
        <v>37077</v>
      </c>
      <c r="D811" s="25" t="s">
        <v>11</v>
      </c>
      <c r="E811" s="25">
        <f>INDEX('Tariff fee'!$C$5:$C$9,MATCH('Step 1. Personal_data'!D811,'Tariff fee'!$B$5:$B$9,0))</f>
        <v>35</v>
      </c>
      <c r="F811" s="26">
        <v>44209</v>
      </c>
      <c r="G811" s="27">
        <f>IF(F811&gt;Introduction!$D$20, DATEDIF(F811, Introduction!$D$19, "D"), DATEDIF(Introduction!$D$20, Introduction!$D$19, "D"))</f>
        <v>120</v>
      </c>
      <c r="H811" s="25">
        <v>11724</v>
      </c>
      <c r="I811" s="28">
        <f t="shared" si="60"/>
        <v>48.85</v>
      </c>
      <c r="J811" s="28">
        <f t="shared" si="62"/>
        <v>11.398333333333333</v>
      </c>
      <c r="K811" s="28" t="str">
        <f t="shared" si="63"/>
        <v>&lt;35</v>
      </c>
      <c r="L811" s="25">
        <v>140000000</v>
      </c>
      <c r="M811" s="28">
        <f t="shared" si="61"/>
        <v>33.37860107421875</v>
      </c>
      <c r="N811" s="28" t="str">
        <f t="shared" si="64"/>
        <v>31-40 GB</v>
      </c>
      <c r="O811" s="25"/>
      <c r="P811" s="25"/>
      <c r="Q811" s="25"/>
      <c r="R811" s="25"/>
      <c r="S811" s="25"/>
    </row>
    <row r="812" spans="2:19" x14ac:dyDescent="0.3">
      <c r="B812" s="25" t="s">
        <v>352</v>
      </c>
      <c r="C812" s="26">
        <v>37082</v>
      </c>
      <c r="D812" s="25" t="s">
        <v>21</v>
      </c>
      <c r="E812" s="25">
        <f>INDEX('Tariff fee'!$C$5:$C$9,MATCH('Step 1. Personal_data'!D812,'Tariff fee'!$B$5:$B$9,0))</f>
        <v>45</v>
      </c>
      <c r="F812" s="26">
        <v>44257</v>
      </c>
      <c r="G812" s="27">
        <f>IF(F812&gt;Introduction!$D$20, DATEDIF(F812, Introduction!$D$19, "D"), DATEDIF(Introduction!$D$20, Introduction!$D$19, "D"))</f>
        <v>120</v>
      </c>
      <c r="H812" s="25">
        <v>36992</v>
      </c>
      <c r="I812" s="28">
        <f t="shared" si="60"/>
        <v>154.13333333333333</v>
      </c>
      <c r="J812" s="28">
        <f t="shared" si="62"/>
        <v>35.964444444444439</v>
      </c>
      <c r="K812" s="28" t="str">
        <f t="shared" si="63"/>
        <v>35-60</v>
      </c>
      <c r="L812" s="25">
        <v>112000000</v>
      </c>
      <c r="M812" s="28">
        <f t="shared" si="61"/>
        <v>26.702880859375</v>
      </c>
      <c r="N812" s="28" t="str">
        <f t="shared" si="64"/>
        <v>21-30 GB</v>
      </c>
      <c r="O812" s="25"/>
      <c r="P812" s="25">
        <v>1</v>
      </c>
      <c r="Q812" s="25"/>
      <c r="R812" s="25"/>
      <c r="S812" s="25"/>
    </row>
    <row r="813" spans="2:19" x14ac:dyDescent="0.3">
      <c r="B813" s="25" t="s">
        <v>351</v>
      </c>
      <c r="C813" s="26">
        <v>37084</v>
      </c>
      <c r="D813" s="25" t="s">
        <v>11</v>
      </c>
      <c r="E813" s="25">
        <f>INDEX('Tariff fee'!$C$5:$C$9,MATCH('Step 1. Personal_data'!D813,'Tariff fee'!$B$5:$B$9,0))</f>
        <v>35</v>
      </c>
      <c r="F813" s="26">
        <v>44461</v>
      </c>
      <c r="G813" s="27">
        <f>IF(F813&gt;Introduction!$D$20, DATEDIF(F813, Introduction!$D$19, "D"), DATEDIF(Introduction!$D$20, Introduction!$D$19, "D"))</f>
        <v>120</v>
      </c>
      <c r="H813" s="25">
        <v>19948</v>
      </c>
      <c r="I813" s="28">
        <f t="shared" si="60"/>
        <v>83.11666666666666</v>
      </c>
      <c r="J813" s="28">
        <f t="shared" si="62"/>
        <v>19.393888888888888</v>
      </c>
      <c r="K813" s="28" t="str">
        <f t="shared" si="63"/>
        <v>&lt;35</v>
      </c>
      <c r="L813" s="25">
        <v>144000000</v>
      </c>
      <c r="M813" s="28">
        <f t="shared" si="61"/>
        <v>34.332275390625</v>
      </c>
      <c r="N813" s="28" t="str">
        <f t="shared" si="64"/>
        <v>31-40 GB</v>
      </c>
      <c r="O813" s="25"/>
      <c r="P813" s="25"/>
      <c r="Q813" s="25"/>
      <c r="R813" s="25"/>
      <c r="S813" s="25"/>
    </row>
    <row r="814" spans="2:19" x14ac:dyDescent="0.3">
      <c r="B814" s="25" t="s">
        <v>350</v>
      </c>
      <c r="C814" s="26">
        <v>37088</v>
      </c>
      <c r="D814" s="25" t="s">
        <v>11</v>
      </c>
      <c r="E814" s="25">
        <f>INDEX('Tariff fee'!$C$5:$C$9,MATCH('Step 1. Personal_data'!D814,'Tariff fee'!$B$5:$B$9,0))</f>
        <v>35</v>
      </c>
      <c r="F814" s="26">
        <v>44364</v>
      </c>
      <c r="G814" s="27">
        <f>IF(F814&gt;Introduction!$D$20, DATEDIF(F814, Introduction!$D$19, "D"), DATEDIF(Introduction!$D$20, Introduction!$D$19, "D"))</f>
        <v>120</v>
      </c>
      <c r="H814" s="25">
        <v>20356</v>
      </c>
      <c r="I814" s="28">
        <f t="shared" si="60"/>
        <v>84.816666666666663</v>
      </c>
      <c r="J814" s="28">
        <f t="shared" si="62"/>
        <v>19.790555555555557</v>
      </c>
      <c r="K814" s="28" t="str">
        <f t="shared" si="63"/>
        <v>&lt;35</v>
      </c>
      <c r="L814" s="25">
        <v>132000000</v>
      </c>
      <c r="M814" s="28">
        <f t="shared" si="61"/>
        <v>31.47125244140625</v>
      </c>
      <c r="N814" s="28" t="str">
        <f t="shared" si="64"/>
        <v>31-40 GB</v>
      </c>
      <c r="O814" s="25"/>
      <c r="P814" s="25"/>
      <c r="Q814" s="25"/>
      <c r="R814" s="25"/>
      <c r="S814" s="25"/>
    </row>
    <row r="815" spans="2:19" x14ac:dyDescent="0.3">
      <c r="B815" s="25" t="s">
        <v>347</v>
      </c>
      <c r="C815" s="26">
        <v>37097</v>
      </c>
      <c r="D815" s="25" t="s">
        <v>13</v>
      </c>
      <c r="E815" s="25">
        <f>INDEX('Tariff fee'!$C$5:$C$9,MATCH('Step 1. Personal_data'!D815,'Tariff fee'!$B$5:$B$9,0))</f>
        <v>55</v>
      </c>
      <c r="F815" s="26">
        <v>44665</v>
      </c>
      <c r="G815" s="27">
        <f>IF(F815&gt;Introduction!$D$20, DATEDIF(F815, Introduction!$D$19, "D"), DATEDIF(Introduction!$D$20, Introduction!$D$19, "D"))</f>
        <v>17</v>
      </c>
      <c r="H815" s="25">
        <v>1629</v>
      </c>
      <c r="I815" s="28">
        <f t="shared" si="60"/>
        <v>47.911764705882348</v>
      </c>
      <c r="J815" s="28">
        <f t="shared" si="62"/>
        <v>11.179411764705881</v>
      </c>
      <c r="K815" s="28" t="str">
        <f t="shared" si="63"/>
        <v>&lt;35</v>
      </c>
      <c r="L815" s="25">
        <v>18700000</v>
      </c>
      <c r="M815" s="28">
        <f t="shared" si="61"/>
        <v>31.47125244140625</v>
      </c>
      <c r="N815" s="28" t="str">
        <f t="shared" si="64"/>
        <v>31-40 GB</v>
      </c>
      <c r="O815" s="25"/>
      <c r="P815" s="25"/>
      <c r="Q815" s="25"/>
      <c r="R815" s="25"/>
      <c r="S815" s="25">
        <v>1</v>
      </c>
    </row>
    <row r="816" spans="2:19" x14ac:dyDescent="0.3">
      <c r="B816" s="25" t="s">
        <v>348</v>
      </c>
      <c r="C816" s="26">
        <v>37097</v>
      </c>
      <c r="D816" s="25" t="s">
        <v>11</v>
      </c>
      <c r="E816" s="25">
        <f>INDEX('Tariff fee'!$C$5:$C$9,MATCH('Step 1. Personal_data'!D816,'Tariff fee'!$B$5:$B$9,0))</f>
        <v>35</v>
      </c>
      <c r="F816" s="26">
        <v>44621</v>
      </c>
      <c r="G816" s="27">
        <f>IF(F816&gt;Introduction!$D$20, DATEDIF(F816, Introduction!$D$19, "D"), DATEDIF(Introduction!$D$20, Introduction!$D$19, "D"))</f>
        <v>61</v>
      </c>
      <c r="H816" s="25">
        <v>9810</v>
      </c>
      <c r="I816" s="28">
        <f t="shared" si="60"/>
        <v>80.409836065573771</v>
      </c>
      <c r="J816" s="28">
        <f t="shared" si="62"/>
        <v>18.762295081967213</v>
      </c>
      <c r="K816" s="28" t="str">
        <f t="shared" si="63"/>
        <v>&lt;35</v>
      </c>
      <c r="L816" s="25">
        <v>61000000</v>
      </c>
      <c r="M816" s="28">
        <f t="shared" si="61"/>
        <v>28.6102294921875</v>
      </c>
      <c r="N816" s="28" t="str">
        <f t="shared" si="64"/>
        <v>21-30 GB</v>
      </c>
      <c r="O816" s="25"/>
      <c r="P816" s="25"/>
      <c r="Q816" s="25"/>
      <c r="R816" s="25"/>
      <c r="S816" s="25"/>
    </row>
    <row r="817" spans="2:19" x14ac:dyDescent="0.3">
      <c r="B817" s="25" t="s">
        <v>349</v>
      </c>
      <c r="C817" s="26">
        <v>37097</v>
      </c>
      <c r="D817" s="25" t="s">
        <v>11</v>
      </c>
      <c r="E817" s="25">
        <f>INDEX('Tariff fee'!$C$5:$C$9,MATCH('Step 1. Personal_data'!D817,'Tariff fee'!$B$5:$B$9,0))</f>
        <v>35</v>
      </c>
      <c r="F817" s="26">
        <v>44107</v>
      </c>
      <c r="G817" s="27">
        <f>IF(F817&gt;Introduction!$D$20, DATEDIF(F817, Introduction!$D$19, "D"), DATEDIF(Introduction!$D$20, Introduction!$D$19, "D"))</f>
        <v>120</v>
      </c>
      <c r="H817" s="25">
        <v>12580</v>
      </c>
      <c r="I817" s="28">
        <f t="shared" si="60"/>
        <v>52.416666666666664</v>
      </c>
      <c r="J817" s="28">
        <f t="shared" si="62"/>
        <v>12.230555555555556</v>
      </c>
      <c r="K817" s="28" t="str">
        <f t="shared" si="63"/>
        <v>&lt;35</v>
      </c>
      <c r="L817" s="25">
        <v>132000000</v>
      </c>
      <c r="M817" s="28">
        <f t="shared" si="61"/>
        <v>31.47125244140625</v>
      </c>
      <c r="N817" s="28" t="str">
        <f t="shared" si="64"/>
        <v>31-40 GB</v>
      </c>
      <c r="O817" s="25"/>
      <c r="P817" s="25"/>
      <c r="Q817" s="25"/>
      <c r="R817" s="25">
        <v>1</v>
      </c>
      <c r="S817" s="25"/>
    </row>
    <row r="818" spans="2:19" x14ac:dyDescent="0.3">
      <c r="B818" s="25" t="s">
        <v>346</v>
      </c>
      <c r="C818" s="26">
        <v>37098</v>
      </c>
      <c r="D818" s="25" t="s">
        <v>11</v>
      </c>
      <c r="E818" s="25">
        <f>INDEX('Tariff fee'!$C$5:$C$9,MATCH('Step 1. Personal_data'!D818,'Tariff fee'!$B$5:$B$9,0))</f>
        <v>35</v>
      </c>
      <c r="F818" s="26">
        <v>43975</v>
      </c>
      <c r="G818" s="27">
        <f>IF(F818&gt;Introduction!$D$20, DATEDIF(F818, Introduction!$D$19, "D"), DATEDIF(Introduction!$D$20, Introduction!$D$19, "D"))</f>
        <v>120</v>
      </c>
      <c r="H818" s="25">
        <v>5280</v>
      </c>
      <c r="I818" s="28">
        <f t="shared" si="60"/>
        <v>22</v>
      </c>
      <c r="J818" s="28">
        <f t="shared" si="62"/>
        <v>5.1333333333333329</v>
      </c>
      <c r="K818" s="28" t="str">
        <f t="shared" si="63"/>
        <v>&lt;35</v>
      </c>
      <c r="L818" s="25">
        <v>152000000</v>
      </c>
      <c r="M818" s="28">
        <f t="shared" si="61"/>
        <v>36.2396240234375</v>
      </c>
      <c r="N818" s="28" t="str">
        <f t="shared" si="64"/>
        <v>31-40 GB</v>
      </c>
      <c r="O818" s="25"/>
      <c r="P818" s="25"/>
      <c r="Q818" s="25"/>
      <c r="R818" s="25"/>
      <c r="S818" s="25"/>
    </row>
    <row r="819" spans="2:19" x14ac:dyDescent="0.3">
      <c r="B819" s="25" t="s">
        <v>344</v>
      </c>
      <c r="C819" s="26">
        <v>37099</v>
      </c>
      <c r="D819" s="25" t="s">
        <v>21</v>
      </c>
      <c r="E819" s="25">
        <f>INDEX('Tariff fee'!$C$5:$C$9,MATCH('Step 1. Personal_data'!D819,'Tariff fee'!$B$5:$B$9,0))</f>
        <v>45</v>
      </c>
      <c r="F819" s="26">
        <v>44632</v>
      </c>
      <c r="G819" s="27">
        <f>IF(F819&gt;Introduction!$D$20, DATEDIF(F819, Introduction!$D$19, "D"), DATEDIF(Introduction!$D$20, Introduction!$D$19, "D"))</f>
        <v>50</v>
      </c>
      <c r="H819" s="25">
        <v>22811</v>
      </c>
      <c r="I819" s="28">
        <f t="shared" si="60"/>
        <v>228.10999999999999</v>
      </c>
      <c r="J819" s="28">
        <f t="shared" si="62"/>
        <v>53.225666666666662</v>
      </c>
      <c r="K819" s="28" t="str">
        <f t="shared" si="63"/>
        <v>35-60</v>
      </c>
      <c r="L819" s="25">
        <v>35000000</v>
      </c>
      <c r="M819" s="28">
        <f t="shared" si="61"/>
        <v>20.02716064453125</v>
      </c>
      <c r="N819" s="28" t="str">
        <f t="shared" si="64"/>
        <v>21-30 GB</v>
      </c>
      <c r="O819" s="25"/>
      <c r="P819" s="25"/>
      <c r="Q819" s="25">
        <v>1</v>
      </c>
      <c r="R819" s="25"/>
      <c r="S819" s="25"/>
    </row>
    <row r="820" spans="2:19" x14ac:dyDescent="0.3">
      <c r="B820" s="25" t="s">
        <v>345</v>
      </c>
      <c r="C820" s="26">
        <v>37099</v>
      </c>
      <c r="D820" s="25" t="s">
        <v>21</v>
      </c>
      <c r="E820" s="25">
        <f>INDEX('Tariff fee'!$C$5:$C$9,MATCH('Step 1. Personal_data'!D820,'Tariff fee'!$B$5:$B$9,0))</f>
        <v>45</v>
      </c>
      <c r="F820" s="26">
        <v>43178</v>
      </c>
      <c r="G820" s="27">
        <f>IF(F820&gt;Introduction!$D$20, DATEDIF(F820, Introduction!$D$19, "D"), DATEDIF(Introduction!$D$20, Introduction!$D$19, "D"))</f>
        <v>120</v>
      </c>
      <c r="H820" s="25">
        <v>28312</v>
      </c>
      <c r="I820" s="28">
        <f t="shared" si="60"/>
        <v>117.96666666666667</v>
      </c>
      <c r="J820" s="28">
        <f t="shared" si="62"/>
        <v>27.525555555555556</v>
      </c>
      <c r="K820" s="28" t="str">
        <f t="shared" si="63"/>
        <v>&lt;35</v>
      </c>
      <c r="L820" s="25">
        <v>108000000</v>
      </c>
      <c r="M820" s="28">
        <f t="shared" si="61"/>
        <v>25.74920654296875</v>
      </c>
      <c r="N820" s="28" t="str">
        <f t="shared" si="64"/>
        <v>21-30 GB</v>
      </c>
      <c r="O820" s="25"/>
      <c r="P820" s="25"/>
      <c r="Q820" s="25"/>
      <c r="R820" s="25"/>
      <c r="S820" s="25"/>
    </row>
    <row r="821" spans="2:19" x14ac:dyDescent="0.3">
      <c r="B821" s="25" t="s">
        <v>343</v>
      </c>
      <c r="C821" s="26">
        <v>37101</v>
      </c>
      <c r="D821" s="25" t="s">
        <v>11</v>
      </c>
      <c r="E821" s="25">
        <f>INDEX('Tariff fee'!$C$5:$C$9,MATCH('Step 1. Personal_data'!D821,'Tariff fee'!$B$5:$B$9,0))</f>
        <v>35</v>
      </c>
      <c r="F821" s="26">
        <v>43286</v>
      </c>
      <c r="G821" s="27">
        <f>IF(F821&gt;Introduction!$D$20, DATEDIF(F821, Introduction!$D$19, "D"), DATEDIF(Introduction!$D$20, Introduction!$D$19, "D"))</f>
        <v>120</v>
      </c>
      <c r="H821" s="25">
        <v>5056</v>
      </c>
      <c r="I821" s="28">
        <f t="shared" si="60"/>
        <v>21.066666666666666</v>
      </c>
      <c r="J821" s="28">
        <f t="shared" si="62"/>
        <v>4.9155555555555557</v>
      </c>
      <c r="K821" s="28" t="str">
        <f t="shared" si="63"/>
        <v>&lt;35</v>
      </c>
      <c r="L821" s="25">
        <v>152000000</v>
      </c>
      <c r="M821" s="28">
        <f t="shared" si="61"/>
        <v>36.2396240234375</v>
      </c>
      <c r="N821" s="28" t="str">
        <f t="shared" si="64"/>
        <v>31-40 GB</v>
      </c>
      <c r="O821" s="25">
        <v>1</v>
      </c>
      <c r="P821" s="25"/>
      <c r="Q821" s="25"/>
      <c r="R821" s="25"/>
      <c r="S821" s="25"/>
    </row>
    <row r="822" spans="2:19" x14ac:dyDescent="0.3">
      <c r="B822" s="25" t="s">
        <v>342</v>
      </c>
      <c r="C822" s="26">
        <v>37110</v>
      </c>
      <c r="D822" s="25" t="s">
        <v>11</v>
      </c>
      <c r="E822" s="25">
        <f>INDEX('Tariff fee'!$C$5:$C$9,MATCH('Step 1. Personal_data'!D822,'Tariff fee'!$B$5:$B$9,0))</f>
        <v>35</v>
      </c>
      <c r="F822" s="26">
        <v>43350</v>
      </c>
      <c r="G822" s="27">
        <f>IF(F822&gt;Introduction!$D$20, DATEDIF(F822, Introduction!$D$19, "D"), DATEDIF(Introduction!$D$20, Introduction!$D$19, "D"))</f>
        <v>120</v>
      </c>
      <c r="H822" s="25">
        <v>32844</v>
      </c>
      <c r="I822" s="28">
        <f t="shared" si="60"/>
        <v>136.85</v>
      </c>
      <c r="J822" s="28">
        <f t="shared" si="62"/>
        <v>31.931666666666665</v>
      </c>
      <c r="K822" s="28" t="str">
        <f t="shared" si="63"/>
        <v>&lt;35</v>
      </c>
      <c r="L822" s="25">
        <v>156000000</v>
      </c>
      <c r="M822" s="28">
        <f t="shared" si="61"/>
        <v>37.19329833984375</v>
      </c>
      <c r="N822" s="28" t="str">
        <f t="shared" si="64"/>
        <v>31-40 GB</v>
      </c>
      <c r="O822" s="25"/>
      <c r="P822" s="25"/>
      <c r="Q822" s="25"/>
      <c r="R822" s="25">
        <v>1</v>
      </c>
      <c r="S822" s="25"/>
    </row>
    <row r="823" spans="2:19" x14ac:dyDescent="0.3">
      <c r="B823" s="25" t="s">
        <v>341</v>
      </c>
      <c r="C823" s="26">
        <v>37113</v>
      </c>
      <c r="D823" s="25" t="s">
        <v>11</v>
      </c>
      <c r="E823" s="25">
        <f>INDEX('Tariff fee'!$C$5:$C$9,MATCH('Step 1. Personal_data'!D823,'Tariff fee'!$B$5:$B$9,0))</f>
        <v>35</v>
      </c>
      <c r="F823" s="26">
        <v>42928</v>
      </c>
      <c r="G823" s="27">
        <f>IF(F823&gt;Introduction!$D$20, DATEDIF(F823, Introduction!$D$19, "D"), DATEDIF(Introduction!$D$20, Introduction!$D$19, "D"))</f>
        <v>120</v>
      </c>
      <c r="H823" s="25">
        <v>22796</v>
      </c>
      <c r="I823" s="28">
        <f t="shared" si="60"/>
        <v>94.983333333333334</v>
      </c>
      <c r="J823" s="28">
        <f t="shared" si="62"/>
        <v>22.16277777777778</v>
      </c>
      <c r="K823" s="28" t="str">
        <f t="shared" si="63"/>
        <v>&lt;35</v>
      </c>
      <c r="L823" s="25">
        <v>56000000</v>
      </c>
      <c r="M823" s="28">
        <f t="shared" si="61"/>
        <v>13.3514404296875</v>
      </c>
      <c r="N823" s="28" t="str">
        <f t="shared" si="64"/>
        <v>10-20 GB</v>
      </c>
      <c r="O823" s="25"/>
      <c r="P823" s="25"/>
      <c r="Q823" s="25"/>
      <c r="R823" s="25"/>
      <c r="S823" s="25"/>
    </row>
    <row r="824" spans="2:19" x14ac:dyDescent="0.3">
      <c r="B824" s="25" t="s">
        <v>340</v>
      </c>
      <c r="C824" s="26">
        <v>37117</v>
      </c>
      <c r="D824" s="25" t="s">
        <v>11</v>
      </c>
      <c r="E824" s="25">
        <f>INDEX('Tariff fee'!$C$5:$C$9,MATCH('Step 1. Personal_data'!D824,'Tariff fee'!$B$5:$B$9,0))</f>
        <v>35</v>
      </c>
      <c r="F824" s="26">
        <v>42972</v>
      </c>
      <c r="G824" s="27">
        <f>IF(F824&gt;Introduction!$D$20, DATEDIF(F824, Introduction!$D$19, "D"), DATEDIF(Introduction!$D$20, Introduction!$D$19, "D"))</f>
        <v>120</v>
      </c>
      <c r="H824" s="25">
        <v>14384</v>
      </c>
      <c r="I824" s="28">
        <f t="shared" si="60"/>
        <v>59.93333333333333</v>
      </c>
      <c r="J824" s="28">
        <f t="shared" si="62"/>
        <v>13.984444444444444</v>
      </c>
      <c r="K824" s="28" t="str">
        <f t="shared" si="63"/>
        <v>&lt;35</v>
      </c>
      <c r="L824" s="25">
        <v>136000000</v>
      </c>
      <c r="M824" s="28">
        <f t="shared" si="61"/>
        <v>32.4249267578125</v>
      </c>
      <c r="N824" s="28" t="str">
        <f t="shared" si="64"/>
        <v>31-40 GB</v>
      </c>
      <c r="O824" s="25"/>
      <c r="P824" s="25"/>
      <c r="Q824" s="25">
        <v>1</v>
      </c>
      <c r="R824" s="25"/>
      <c r="S824" s="25"/>
    </row>
    <row r="825" spans="2:19" x14ac:dyDescent="0.3">
      <c r="B825" s="25" t="s">
        <v>339</v>
      </c>
      <c r="C825" s="26">
        <v>37118</v>
      </c>
      <c r="D825" s="25" t="s">
        <v>21</v>
      </c>
      <c r="E825" s="25">
        <f>INDEX('Tariff fee'!$C$5:$C$9,MATCH('Step 1. Personal_data'!D825,'Tariff fee'!$B$5:$B$9,0))</f>
        <v>45</v>
      </c>
      <c r="F825" s="26">
        <v>43045</v>
      </c>
      <c r="G825" s="27">
        <f>IF(F825&gt;Introduction!$D$20, DATEDIF(F825, Introduction!$D$19, "D"), DATEDIF(Introduction!$D$20, Introduction!$D$19, "D"))</f>
        <v>120</v>
      </c>
      <c r="H825" s="25">
        <v>91736</v>
      </c>
      <c r="I825" s="28">
        <f t="shared" si="60"/>
        <v>382.23333333333335</v>
      </c>
      <c r="J825" s="28">
        <f t="shared" si="62"/>
        <v>89.187777777777782</v>
      </c>
      <c r="K825" s="28" t="str">
        <f t="shared" si="63"/>
        <v>61-90</v>
      </c>
      <c r="L825" s="25">
        <v>116000000</v>
      </c>
      <c r="M825" s="28">
        <f t="shared" si="61"/>
        <v>27.65655517578125</v>
      </c>
      <c r="N825" s="28" t="str">
        <f t="shared" si="64"/>
        <v>21-30 GB</v>
      </c>
      <c r="O825" s="25"/>
      <c r="P825" s="25"/>
      <c r="Q825" s="25"/>
      <c r="R825" s="25"/>
      <c r="S825" s="25"/>
    </row>
    <row r="826" spans="2:19" x14ac:dyDescent="0.3">
      <c r="B826" s="25" t="s">
        <v>338</v>
      </c>
      <c r="C826" s="26">
        <v>37119</v>
      </c>
      <c r="D826" s="25" t="s">
        <v>21</v>
      </c>
      <c r="E826" s="25">
        <f>INDEX('Tariff fee'!$C$5:$C$9,MATCH('Step 1. Personal_data'!D826,'Tariff fee'!$B$5:$B$9,0))</f>
        <v>45</v>
      </c>
      <c r="F826" s="26">
        <v>44170</v>
      </c>
      <c r="G826" s="27">
        <f>IF(F826&gt;Introduction!$D$20, DATEDIF(F826, Introduction!$D$19, "D"), DATEDIF(Introduction!$D$20, Introduction!$D$19, "D"))</f>
        <v>120</v>
      </c>
      <c r="H826" s="25">
        <v>45584</v>
      </c>
      <c r="I826" s="28">
        <f t="shared" si="60"/>
        <v>189.93333333333334</v>
      </c>
      <c r="J826" s="28">
        <f t="shared" si="62"/>
        <v>44.317777777777778</v>
      </c>
      <c r="K826" s="28" t="str">
        <f t="shared" si="63"/>
        <v>35-60</v>
      </c>
      <c r="L826" s="25">
        <v>16000000</v>
      </c>
      <c r="M826" s="28">
        <f t="shared" si="61"/>
        <v>3.8146972656250004</v>
      </c>
      <c r="N826" s="28" t="str">
        <f t="shared" si="64"/>
        <v>&lt;10 GB</v>
      </c>
      <c r="O826" s="25"/>
      <c r="P826" s="25"/>
      <c r="Q826" s="25"/>
      <c r="R826" s="25"/>
      <c r="S826" s="25"/>
    </row>
    <row r="827" spans="2:19" x14ac:dyDescent="0.3">
      <c r="B827" s="25" t="s">
        <v>337</v>
      </c>
      <c r="C827" s="26">
        <v>37120</v>
      </c>
      <c r="D827" s="25" t="s">
        <v>12</v>
      </c>
      <c r="E827" s="25">
        <f>INDEX('Tariff fee'!$C$5:$C$9,MATCH('Step 1. Personal_data'!D827,'Tariff fee'!$B$5:$B$9,0))</f>
        <v>70</v>
      </c>
      <c r="F827" s="26">
        <v>42997</v>
      </c>
      <c r="G827" s="27">
        <f>IF(F827&gt;Introduction!$D$20, DATEDIF(F827, Introduction!$D$19, "D"), DATEDIF(Introduction!$D$20, Introduction!$D$19, "D"))</f>
        <v>120</v>
      </c>
      <c r="H827" s="25">
        <v>166580</v>
      </c>
      <c r="I827" s="28">
        <f t="shared" si="60"/>
        <v>694.08333333333337</v>
      </c>
      <c r="J827" s="28">
        <f t="shared" si="62"/>
        <v>161.95277777777778</v>
      </c>
      <c r="K827" s="28" t="str">
        <f t="shared" si="63"/>
        <v>120+</v>
      </c>
      <c r="L827" s="25">
        <v>8000000</v>
      </c>
      <c r="M827" s="28">
        <f t="shared" si="61"/>
        <v>1.9073486328125002</v>
      </c>
      <c r="N827" s="28" t="str">
        <f t="shared" si="64"/>
        <v>&lt;10 GB</v>
      </c>
      <c r="O827" s="25"/>
      <c r="P827" s="25">
        <v>1</v>
      </c>
      <c r="Q827" s="25"/>
      <c r="R827" s="25">
        <v>1</v>
      </c>
      <c r="S827" s="25"/>
    </row>
    <row r="828" spans="2:19" x14ac:dyDescent="0.3">
      <c r="B828" s="25" t="s">
        <v>336</v>
      </c>
      <c r="C828" s="26">
        <v>37122</v>
      </c>
      <c r="D828" s="25" t="s">
        <v>13</v>
      </c>
      <c r="E828" s="25">
        <f>INDEX('Tariff fee'!$C$5:$C$9,MATCH('Step 1. Personal_data'!D828,'Tariff fee'!$B$5:$B$9,0))</f>
        <v>55</v>
      </c>
      <c r="F828" s="26">
        <v>44345</v>
      </c>
      <c r="G828" s="27">
        <f>IF(F828&gt;Introduction!$D$20, DATEDIF(F828, Introduction!$D$19, "D"), DATEDIF(Introduction!$D$20, Introduction!$D$19, "D"))</f>
        <v>120</v>
      </c>
      <c r="H828" s="25">
        <v>96840</v>
      </c>
      <c r="I828" s="28">
        <f t="shared" si="60"/>
        <v>403.5</v>
      </c>
      <c r="J828" s="28">
        <f t="shared" si="62"/>
        <v>94.149999999999991</v>
      </c>
      <c r="K828" s="28" t="str">
        <f t="shared" si="63"/>
        <v>91-120</v>
      </c>
      <c r="L828" s="25">
        <v>124000000</v>
      </c>
      <c r="M828" s="28">
        <f t="shared" si="61"/>
        <v>29.56390380859375</v>
      </c>
      <c r="N828" s="28" t="str">
        <f t="shared" si="64"/>
        <v>21-30 GB</v>
      </c>
      <c r="O828" s="25"/>
      <c r="P828" s="25"/>
      <c r="Q828" s="25"/>
      <c r="R828" s="25"/>
      <c r="S828" s="25">
        <v>1</v>
      </c>
    </row>
    <row r="829" spans="2:19" x14ac:dyDescent="0.3">
      <c r="B829" s="25" t="s">
        <v>334</v>
      </c>
      <c r="C829" s="26">
        <v>37126</v>
      </c>
      <c r="D829" s="25" t="s">
        <v>13</v>
      </c>
      <c r="E829" s="25">
        <f>INDEX('Tariff fee'!$C$5:$C$9,MATCH('Step 1. Personal_data'!D829,'Tariff fee'!$B$5:$B$9,0))</f>
        <v>55</v>
      </c>
      <c r="F829" s="26">
        <v>42999</v>
      </c>
      <c r="G829" s="27">
        <f>IF(F829&gt;Introduction!$D$20, DATEDIF(F829, Introduction!$D$19, "D"), DATEDIF(Introduction!$D$20, Introduction!$D$19, "D"))</f>
        <v>120</v>
      </c>
      <c r="H829" s="25">
        <v>69856</v>
      </c>
      <c r="I829" s="28">
        <f t="shared" si="60"/>
        <v>291.06666666666666</v>
      </c>
      <c r="J829" s="28">
        <f t="shared" si="62"/>
        <v>67.915555555555557</v>
      </c>
      <c r="K829" s="28" t="str">
        <f t="shared" si="63"/>
        <v>61-90</v>
      </c>
      <c r="L829" s="25">
        <v>132000000</v>
      </c>
      <c r="M829" s="28">
        <f t="shared" si="61"/>
        <v>31.47125244140625</v>
      </c>
      <c r="N829" s="28" t="str">
        <f t="shared" si="64"/>
        <v>31-40 GB</v>
      </c>
      <c r="O829" s="25"/>
      <c r="P829" s="25"/>
      <c r="Q829" s="25"/>
      <c r="R829" s="25"/>
      <c r="S829" s="25"/>
    </row>
    <row r="830" spans="2:19" x14ac:dyDescent="0.3">
      <c r="B830" s="25" t="s">
        <v>335</v>
      </c>
      <c r="C830" s="26">
        <v>37126</v>
      </c>
      <c r="D830" s="25" t="s">
        <v>11</v>
      </c>
      <c r="E830" s="25">
        <f>INDEX('Tariff fee'!$C$5:$C$9,MATCH('Step 1. Personal_data'!D830,'Tariff fee'!$B$5:$B$9,0))</f>
        <v>35</v>
      </c>
      <c r="F830" s="26">
        <v>43946</v>
      </c>
      <c r="G830" s="27">
        <f>IF(F830&gt;Introduction!$D$20, DATEDIF(F830, Introduction!$D$19, "D"), DATEDIF(Introduction!$D$20, Introduction!$D$19, "D"))</f>
        <v>120</v>
      </c>
      <c r="H830" s="25">
        <v>16768</v>
      </c>
      <c r="I830" s="28">
        <f t="shared" si="60"/>
        <v>69.86666666666666</v>
      </c>
      <c r="J830" s="28">
        <f t="shared" si="62"/>
        <v>16.30222222222222</v>
      </c>
      <c r="K830" s="28" t="str">
        <f t="shared" si="63"/>
        <v>&lt;35</v>
      </c>
      <c r="L830" s="25">
        <v>128000000</v>
      </c>
      <c r="M830" s="28">
        <f t="shared" si="61"/>
        <v>30.517578125000004</v>
      </c>
      <c r="N830" s="28" t="str">
        <f t="shared" si="64"/>
        <v>31-40 GB</v>
      </c>
      <c r="O830" s="25"/>
      <c r="P830" s="25">
        <v>1</v>
      </c>
      <c r="Q830" s="25"/>
      <c r="R830" s="25"/>
      <c r="S830" s="25"/>
    </row>
    <row r="831" spans="2:19" x14ac:dyDescent="0.3">
      <c r="B831" s="25" t="s">
        <v>333</v>
      </c>
      <c r="C831" s="26">
        <v>37134</v>
      </c>
      <c r="D831" s="25" t="s">
        <v>11</v>
      </c>
      <c r="E831" s="25">
        <f>INDEX('Tariff fee'!$C$5:$C$9,MATCH('Step 1. Personal_data'!D831,'Tariff fee'!$B$5:$B$9,0))</f>
        <v>35</v>
      </c>
      <c r="F831" s="26">
        <v>42746</v>
      </c>
      <c r="G831" s="27">
        <f>IF(F831&gt;Introduction!$D$20, DATEDIF(F831, Introduction!$D$19, "D"), DATEDIF(Introduction!$D$20, Introduction!$D$19, "D"))</f>
        <v>120</v>
      </c>
      <c r="H831" s="25">
        <v>7620</v>
      </c>
      <c r="I831" s="28">
        <f t="shared" si="60"/>
        <v>31.75</v>
      </c>
      <c r="J831" s="28">
        <f t="shared" si="62"/>
        <v>7.4083333333333332</v>
      </c>
      <c r="K831" s="28" t="str">
        <f t="shared" si="63"/>
        <v>&lt;35</v>
      </c>
      <c r="L831" s="25">
        <v>160000000</v>
      </c>
      <c r="M831" s="28">
        <f t="shared" si="61"/>
        <v>38.14697265625</v>
      </c>
      <c r="N831" s="28" t="str">
        <f t="shared" si="64"/>
        <v>31-40 GB</v>
      </c>
      <c r="O831" s="25"/>
      <c r="P831" s="25"/>
      <c r="Q831" s="25">
        <v>1</v>
      </c>
      <c r="R831" s="25"/>
      <c r="S831" s="25"/>
    </row>
    <row r="832" spans="2:19" x14ac:dyDescent="0.3">
      <c r="B832" s="25" t="s">
        <v>332</v>
      </c>
      <c r="C832" s="26">
        <v>37138</v>
      </c>
      <c r="D832" s="25" t="s">
        <v>21</v>
      </c>
      <c r="E832" s="25">
        <f>INDEX('Tariff fee'!$C$5:$C$9,MATCH('Step 1. Personal_data'!D832,'Tariff fee'!$B$5:$B$9,0))</f>
        <v>45</v>
      </c>
      <c r="F832" s="26">
        <v>44233</v>
      </c>
      <c r="G832" s="27">
        <f>IF(F832&gt;Introduction!$D$20, DATEDIF(F832, Introduction!$D$19, "D"), DATEDIF(Introduction!$D$20, Introduction!$D$19, "D"))</f>
        <v>120</v>
      </c>
      <c r="H832" s="25">
        <v>18360</v>
      </c>
      <c r="I832" s="28">
        <f t="shared" si="60"/>
        <v>76.5</v>
      </c>
      <c r="J832" s="28">
        <f t="shared" si="62"/>
        <v>17.849999999999998</v>
      </c>
      <c r="K832" s="28" t="str">
        <f t="shared" si="63"/>
        <v>&lt;35</v>
      </c>
      <c r="L832" s="25">
        <v>8000000</v>
      </c>
      <c r="M832" s="28">
        <f t="shared" si="61"/>
        <v>1.9073486328125002</v>
      </c>
      <c r="N832" s="28" t="str">
        <f t="shared" si="64"/>
        <v>&lt;10 GB</v>
      </c>
      <c r="O832" s="25"/>
      <c r="P832" s="25"/>
      <c r="Q832" s="25">
        <v>1</v>
      </c>
      <c r="R832" s="25"/>
      <c r="S832" s="25"/>
    </row>
    <row r="833" spans="2:19" x14ac:dyDescent="0.3">
      <c r="B833" s="25" t="s">
        <v>330</v>
      </c>
      <c r="C833" s="26">
        <v>37139</v>
      </c>
      <c r="D833" s="25" t="s">
        <v>13</v>
      </c>
      <c r="E833" s="25">
        <f>INDEX('Tariff fee'!$C$5:$C$9,MATCH('Step 1. Personal_data'!D833,'Tariff fee'!$B$5:$B$9,0))</f>
        <v>55</v>
      </c>
      <c r="F833" s="26">
        <v>43745</v>
      </c>
      <c r="G833" s="27">
        <f>IF(F833&gt;Introduction!$D$20, DATEDIF(F833, Introduction!$D$19, "D"), DATEDIF(Introduction!$D$20, Introduction!$D$19, "D"))</f>
        <v>120</v>
      </c>
      <c r="H833" s="25">
        <v>27784</v>
      </c>
      <c r="I833" s="28">
        <f t="shared" si="60"/>
        <v>115.76666666666667</v>
      </c>
      <c r="J833" s="28">
        <f t="shared" si="62"/>
        <v>27.012222222222224</v>
      </c>
      <c r="K833" s="28" t="str">
        <f t="shared" si="63"/>
        <v>&lt;35</v>
      </c>
      <c r="L833" s="25">
        <v>40000000</v>
      </c>
      <c r="M833" s="28">
        <f t="shared" si="61"/>
        <v>9.5367431640625</v>
      </c>
      <c r="N833" s="28" t="str">
        <f t="shared" si="64"/>
        <v>&lt;10 GB</v>
      </c>
      <c r="O833" s="25">
        <v>1</v>
      </c>
      <c r="P833" s="25"/>
      <c r="Q833" s="25"/>
      <c r="R833" s="25"/>
      <c r="S833" s="25"/>
    </row>
    <row r="834" spans="2:19" x14ac:dyDescent="0.3">
      <c r="B834" s="25" t="s">
        <v>331</v>
      </c>
      <c r="C834" s="26">
        <v>37139</v>
      </c>
      <c r="D834" s="25" t="s">
        <v>13</v>
      </c>
      <c r="E834" s="25">
        <f>INDEX('Tariff fee'!$C$5:$C$9,MATCH('Step 1. Personal_data'!D834,'Tariff fee'!$B$5:$B$9,0))</f>
        <v>55</v>
      </c>
      <c r="F834" s="26">
        <v>43589</v>
      </c>
      <c r="G834" s="27">
        <f>IF(F834&gt;Introduction!$D$20, DATEDIF(F834, Introduction!$D$19, "D"), DATEDIF(Introduction!$D$20, Introduction!$D$19, "D"))</f>
        <v>120</v>
      </c>
      <c r="H834" s="25">
        <v>76108</v>
      </c>
      <c r="I834" s="28">
        <f t="shared" si="60"/>
        <v>317.11666666666667</v>
      </c>
      <c r="J834" s="28">
        <f t="shared" si="62"/>
        <v>73.99388888888889</v>
      </c>
      <c r="K834" s="28" t="str">
        <f t="shared" si="63"/>
        <v>61-90</v>
      </c>
      <c r="L834" s="25">
        <v>92000000</v>
      </c>
      <c r="M834" s="28">
        <f t="shared" si="61"/>
        <v>21.93450927734375</v>
      </c>
      <c r="N834" s="28" t="str">
        <f t="shared" si="64"/>
        <v>21-30 GB</v>
      </c>
      <c r="O834" s="25">
        <v>1</v>
      </c>
      <c r="P834" s="25"/>
      <c r="Q834" s="25"/>
      <c r="R834" s="25"/>
      <c r="S834" s="25"/>
    </row>
    <row r="835" spans="2:19" x14ac:dyDescent="0.3">
      <c r="B835" s="25" t="s">
        <v>328</v>
      </c>
      <c r="C835" s="26">
        <v>37146</v>
      </c>
      <c r="D835" s="25" t="s">
        <v>13</v>
      </c>
      <c r="E835" s="25">
        <f>INDEX('Tariff fee'!$C$5:$C$9,MATCH('Step 1. Personal_data'!D835,'Tariff fee'!$B$5:$B$9,0))</f>
        <v>55</v>
      </c>
      <c r="F835" s="26">
        <v>44255</v>
      </c>
      <c r="G835" s="27">
        <f>IF(F835&gt;Introduction!$D$20, DATEDIF(F835, Introduction!$D$19, "D"), DATEDIF(Introduction!$D$20, Introduction!$D$19, "D"))</f>
        <v>120</v>
      </c>
      <c r="H835" s="25">
        <v>106364</v>
      </c>
      <c r="I835" s="28">
        <f t="shared" si="60"/>
        <v>443.18333333333334</v>
      </c>
      <c r="J835" s="28">
        <f t="shared" si="62"/>
        <v>103.40944444444445</v>
      </c>
      <c r="K835" s="28" t="str">
        <f t="shared" si="63"/>
        <v>91-120</v>
      </c>
      <c r="L835" s="25">
        <v>140000000</v>
      </c>
      <c r="M835" s="28">
        <f t="shared" si="61"/>
        <v>33.37860107421875</v>
      </c>
      <c r="N835" s="28" t="str">
        <f t="shared" si="64"/>
        <v>31-40 GB</v>
      </c>
      <c r="O835" s="25"/>
      <c r="P835" s="25"/>
      <c r="Q835" s="25"/>
      <c r="R835" s="25"/>
      <c r="S835" s="25"/>
    </row>
    <row r="836" spans="2:19" x14ac:dyDescent="0.3">
      <c r="B836" s="25" t="s">
        <v>329</v>
      </c>
      <c r="C836" s="26">
        <v>37146</v>
      </c>
      <c r="D836" s="25" t="s">
        <v>11</v>
      </c>
      <c r="E836" s="25">
        <f>INDEX('Tariff fee'!$C$5:$C$9,MATCH('Step 1. Personal_data'!D836,'Tariff fee'!$B$5:$B$9,0))</f>
        <v>35</v>
      </c>
      <c r="F836" s="26">
        <v>42975</v>
      </c>
      <c r="G836" s="27">
        <f>IF(F836&gt;Introduction!$D$20, DATEDIF(F836, Introduction!$D$19, "D"), DATEDIF(Introduction!$D$20, Introduction!$D$19, "D"))</f>
        <v>120</v>
      </c>
      <c r="H836" s="25">
        <v>22960</v>
      </c>
      <c r="I836" s="28">
        <f t="shared" si="60"/>
        <v>95.666666666666671</v>
      </c>
      <c r="J836" s="28">
        <f t="shared" si="62"/>
        <v>22.322222222222223</v>
      </c>
      <c r="K836" s="28" t="str">
        <f t="shared" si="63"/>
        <v>&lt;35</v>
      </c>
      <c r="L836" s="25">
        <v>108000000</v>
      </c>
      <c r="M836" s="28">
        <f t="shared" si="61"/>
        <v>25.74920654296875</v>
      </c>
      <c r="N836" s="28" t="str">
        <f t="shared" si="64"/>
        <v>21-30 GB</v>
      </c>
      <c r="O836" s="25"/>
      <c r="P836" s="25"/>
      <c r="Q836" s="25"/>
      <c r="R836" s="25"/>
      <c r="S836" s="25"/>
    </row>
    <row r="837" spans="2:19" x14ac:dyDescent="0.3">
      <c r="B837" s="25" t="s">
        <v>327</v>
      </c>
      <c r="C837" s="26">
        <v>37147</v>
      </c>
      <c r="D837" s="25" t="s">
        <v>21</v>
      </c>
      <c r="E837" s="25">
        <f>INDEX('Tariff fee'!$C$5:$C$9,MATCH('Step 1. Personal_data'!D837,'Tariff fee'!$B$5:$B$9,0))</f>
        <v>45</v>
      </c>
      <c r="F837" s="26">
        <v>42752</v>
      </c>
      <c r="G837" s="27">
        <f>IF(F837&gt;Introduction!$D$20, DATEDIF(F837, Introduction!$D$19, "D"), DATEDIF(Introduction!$D$20, Introduction!$D$19, "D"))</f>
        <v>120</v>
      </c>
      <c r="H837" s="25">
        <v>84432</v>
      </c>
      <c r="I837" s="28">
        <f t="shared" si="60"/>
        <v>351.8</v>
      </c>
      <c r="J837" s="28">
        <f t="shared" si="62"/>
        <v>82.086666666666673</v>
      </c>
      <c r="K837" s="28" t="str">
        <f t="shared" si="63"/>
        <v>61-90</v>
      </c>
      <c r="L837" s="25">
        <v>48000000</v>
      </c>
      <c r="M837" s="28">
        <f t="shared" si="61"/>
        <v>11.444091796875</v>
      </c>
      <c r="N837" s="28" t="str">
        <f t="shared" si="64"/>
        <v>10-20 GB</v>
      </c>
      <c r="O837" s="25"/>
      <c r="P837" s="25"/>
      <c r="Q837" s="25"/>
      <c r="R837" s="25"/>
      <c r="S837" s="25"/>
    </row>
    <row r="838" spans="2:19" x14ac:dyDescent="0.3">
      <c r="B838" s="25" t="s">
        <v>326</v>
      </c>
      <c r="C838" s="26">
        <v>37151</v>
      </c>
      <c r="D838" s="25" t="s">
        <v>11</v>
      </c>
      <c r="E838" s="25">
        <f>INDEX('Tariff fee'!$C$5:$C$9,MATCH('Step 1. Personal_data'!D838,'Tariff fee'!$B$5:$B$9,0))</f>
        <v>35</v>
      </c>
      <c r="F838" s="26">
        <v>43981</v>
      </c>
      <c r="G838" s="27">
        <f>IF(F838&gt;Introduction!$D$20, DATEDIF(F838, Introduction!$D$19, "D"), DATEDIF(Introduction!$D$20, Introduction!$D$19, "D"))</f>
        <v>120</v>
      </c>
      <c r="H838" s="25">
        <v>30064</v>
      </c>
      <c r="I838" s="28">
        <f t="shared" si="60"/>
        <v>125.26666666666667</v>
      </c>
      <c r="J838" s="28">
        <f t="shared" si="62"/>
        <v>29.228888888888889</v>
      </c>
      <c r="K838" s="28" t="str">
        <f t="shared" si="63"/>
        <v>&lt;35</v>
      </c>
      <c r="L838" s="25">
        <v>144000000</v>
      </c>
      <c r="M838" s="28">
        <f t="shared" si="61"/>
        <v>34.332275390625</v>
      </c>
      <c r="N838" s="28" t="str">
        <f t="shared" si="64"/>
        <v>31-40 GB</v>
      </c>
      <c r="O838" s="25"/>
      <c r="P838" s="25"/>
      <c r="Q838" s="25"/>
      <c r="R838" s="25"/>
      <c r="S838" s="25"/>
    </row>
    <row r="839" spans="2:19" x14ac:dyDescent="0.3">
      <c r="B839" s="25" t="s">
        <v>324</v>
      </c>
      <c r="C839" s="26">
        <v>37156</v>
      </c>
      <c r="D839" s="25" t="s">
        <v>13</v>
      </c>
      <c r="E839" s="25">
        <f>INDEX('Tariff fee'!$C$5:$C$9,MATCH('Step 1. Personal_data'!D839,'Tariff fee'!$B$5:$B$9,0))</f>
        <v>55</v>
      </c>
      <c r="F839" s="26">
        <v>43521</v>
      </c>
      <c r="G839" s="27">
        <f>IF(F839&gt;Introduction!$D$20, DATEDIF(F839, Introduction!$D$19, "D"), DATEDIF(Introduction!$D$20, Introduction!$D$19, "D"))</f>
        <v>120</v>
      </c>
      <c r="H839" s="25">
        <v>16580</v>
      </c>
      <c r="I839" s="28">
        <f t="shared" si="60"/>
        <v>69.083333333333329</v>
      </c>
      <c r="J839" s="28">
        <f t="shared" si="62"/>
        <v>16.119444444444444</v>
      </c>
      <c r="K839" s="28" t="str">
        <f t="shared" si="63"/>
        <v>&lt;35</v>
      </c>
      <c r="L839" s="25">
        <v>132000000</v>
      </c>
      <c r="M839" s="28">
        <f t="shared" si="61"/>
        <v>31.47125244140625</v>
      </c>
      <c r="N839" s="28" t="str">
        <f t="shared" si="64"/>
        <v>31-40 GB</v>
      </c>
      <c r="O839" s="25">
        <v>1</v>
      </c>
      <c r="P839" s="25"/>
      <c r="Q839" s="25"/>
      <c r="R839" s="25"/>
      <c r="S839" s="25"/>
    </row>
    <row r="840" spans="2:19" x14ac:dyDescent="0.3">
      <c r="B840" s="25" t="s">
        <v>325</v>
      </c>
      <c r="C840" s="26">
        <v>37156</v>
      </c>
      <c r="D840" s="25" t="s">
        <v>21</v>
      </c>
      <c r="E840" s="25">
        <f>INDEX('Tariff fee'!$C$5:$C$9,MATCH('Step 1. Personal_data'!D840,'Tariff fee'!$B$5:$B$9,0))</f>
        <v>45</v>
      </c>
      <c r="F840" s="26">
        <v>44305</v>
      </c>
      <c r="G840" s="27">
        <f>IF(F840&gt;Introduction!$D$20, DATEDIF(F840, Introduction!$D$19, "D"), DATEDIF(Introduction!$D$20, Introduction!$D$19, "D"))</f>
        <v>120</v>
      </c>
      <c r="H840" s="25">
        <v>16648</v>
      </c>
      <c r="I840" s="28">
        <f t="shared" si="60"/>
        <v>69.36666666666666</v>
      </c>
      <c r="J840" s="28">
        <f t="shared" si="62"/>
        <v>16.185555555555556</v>
      </c>
      <c r="K840" s="28" t="str">
        <f t="shared" si="63"/>
        <v>&lt;35</v>
      </c>
      <c r="L840" s="25">
        <v>32000000</v>
      </c>
      <c r="M840" s="28">
        <f t="shared" si="61"/>
        <v>7.6293945312500009</v>
      </c>
      <c r="N840" s="28" t="str">
        <f t="shared" si="64"/>
        <v>&lt;10 GB</v>
      </c>
      <c r="O840" s="25"/>
      <c r="P840" s="25"/>
      <c r="Q840" s="25"/>
      <c r="R840" s="25"/>
      <c r="S840" s="25">
        <v>1</v>
      </c>
    </row>
    <row r="841" spans="2:19" x14ac:dyDescent="0.3">
      <c r="B841" s="25" t="s">
        <v>323</v>
      </c>
      <c r="C841" s="26">
        <v>37157</v>
      </c>
      <c r="D841" s="25" t="s">
        <v>13</v>
      </c>
      <c r="E841" s="25">
        <f>INDEX('Tariff fee'!$C$5:$C$9,MATCH('Step 1. Personal_data'!D841,'Tariff fee'!$B$5:$B$9,0))</f>
        <v>55</v>
      </c>
      <c r="F841" s="26">
        <v>43453</v>
      </c>
      <c r="G841" s="27">
        <f>IF(F841&gt;Introduction!$D$20, DATEDIF(F841, Introduction!$D$19, "D"), DATEDIF(Introduction!$D$20, Introduction!$D$19, "D"))</f>
        <v>120</v>
      </c>
      <c r="H841" s="25">
        <v>108092</v>
      </c>
      <c r="I841" s="28">
        <f t="shared" si="60"/>
        <v>450.38333333333333</v>
      </c>
      <c r="J841" s="28">
        <f t="shared" si="62"/>
        <v>105.08944444444444</v>
      </c>
      <c r="K841" s="28" t="str">
        <f t="shared" si="63"/>
        <v>91-120</v>
      </c>
      <c r="L841" s="25">
        <v>120000000</v>
      </c>
      <c r="M841" s="28">
        <f t="shared" si="61"/>
        <v>28.6102294921875</v>
      </c>
      <c r="N841" s="28" t="str">
        <f t="shared" si="64"/>
        <v>21-30 GB</v>
      </c>
      <c r="O841" s="25"/>
      <c r="P841" s="25">
        <v>1</v>
      </c>
      <c r="Q841" s="25"/>
      <c r="R841" s="25"/>
      <c r="S841" s="25"/>
    </row>
    <row r="842" spans="2:19" x14ac:dyDescent="0.3">
      <c r="B842" s="25" t="s">
        <v>322</v>
      </c>
      <c r="C842" s="26">
        <v>37158</v>
      </c>
      <c r="D842" s="25" t="s">
        <v>11</v>
      </c>
      <c r="E842" s="25">
        <f>INDEX('Tariff fee'!$C$5:$C$9,MATCH('Step 1. Personal_data'!D842,'Tariff fee'!$B$5:$B$9,0))</f>
        <v>35</v>
      </c>
      <c r="F842" s="26">
        <v>42859</v>
      </c>
      <c r="G842" s="27">
        <f>IF(F842&gt;Introduction!$D$20, DATEDIF(F842, Introduction!$D$19, "D"), DATEDIF(Introduction!$D$20, Introduction!$D$19, "D"))</f>
        <v>120</v>
      </c>
      <c r="H842" s="25">
        <v>29500</v>
      </c>
      <c r="I842" s="28">
        <f t="shared" ref="I842:I905" si="65">H842/60/G842*30</f>
        <v>122.91666666666667</v>
      </c>
      <c r="J842" s="28">
        <f t="shared" si="62"/>
        <v>28.680555555555557</v>
      </c>
      <c r="K842" s="28" t="str">
        <f t="shared" si="63"/>
        <v>&lt;35</v>
      </c>
      <c r="L842" s="25">
        <v>144000000</v>
      </c>
      <c r="M842" s="28">
        <f t="shared" ref="M842:M905" si="66">L842/1024^2/G842*30</f>
        <v>34.332275390625</v>
      </c>
      <c r="N842" s="28" t="str">
        <f t="shared" si="64"/>
        <v>31-40 GB</v>
      </c>
      <c r="O842" s="25"/>
      <c r="P842" s="25"/>
      <c r="Q842" s="25">
        <v>1</v>
      </c>
      <c r="R842" s="25"/>
      <c r="S842" s="25"/>
    </row>
    <row r="843" spans="2:19" x14ac:dyDescent="0.3">
      <c r="B843" s="25" t="s">
        <v>321</v>
      </c>
      <c r="C843" s="26">
        <v>37159</v>
      </c>
      <c r="D843" s="25" t="s">
        <v>13</v>
      </c>
      <c r="E843" s="25">
        <f>INDEX('Tariff fee'!$C$5:$C$9,MATCH('Step 1. Personal_data'!D843,'Tariff fee'!$B$5:$B$9,0))</f>
        <v>55</v>
      </c>
      <c r="F843" s="26">
        <v>43320</v>
      </c>
      <c r="G843" s="27">
        <f>IF(F843&gt;Introduction!$D$20, DATEDIF(F843, Introduction!$D$19, "D"), DATEDIF(Introduction!$D$20, Introduction!$D$19, "D"))</f>
        <v>120</v>
      </c>
      <c r="H843" s="25">
        <v>46260</v>
      </c>
      <c r="I843" s="28">
        <f t="shared" si="65"/>
        <v>192.75</v>
      </c>
      <c r="J843" s="28">
        <f t="shared" ref="J843:J906" si="67">I843/30*7</f>
        <v>44.975000000000001</v>
      </c>
      <c r="K843" s="28" t="str">
        <f t="shared" ref="K843:K906" si="68">IF(J843&lt;35, "&lt;35", IF(J843&lt;60, "35-60", IF(J843&lt;90, "61-90", IF(J843&lt;120, "91-120", "120+"))))</f>
        <v>35-60</v>
      </c>
      <c r="L843" s="25">
        <v>72000000</v>
      </c>
      <c r="M843" s="28">
        <f t="shared" si="66"/>
        <v>17.1661376953125</v>
      </c>
      <c r="N843" s="28" t="str">
        <f t="shared" ref="N843:N906" si="69">IF(M843&lt;10, "&lt;10 GB", IF(M843&lt;20, "10-20 GB", IF(M843&lt;30, "21-30 GB", IF(M843&lt;40, "31-40 GB", "40+ GB"))))</f>
        <v>10-20 GB</v>
      </c>
      <c r="O843" s="25"/>
      <c r="P843" s="25">
        <v>1</v>
      </c>
      <c r="Q843" s="25"/>
      <c r="R843" s="25"/>
      <c r="S843" s="25"/>
    </row>
    <row r="844" spans="2:19" x14ac:dyDescent="0.3">
      <c r="B844" s="25" t="s">
        <v>320</v>
      </c>
      <c r="C844" s="26">
        <v>37161</v>
      </c>
      <c r="D844" s="25" t="s">
        <v>18</v>
      </c>
      <c r="E844" s="25">
        <f>INDEX('Tariff fee'!$C$5:$C$9,MATCH('Step 1. Personal_data'!D844,'Tariff fee'!$B$5:$B$9,0))</f>
        <v>25</v>
      </c>
      <c r="F844" s="26">
        <v>44537</v>
      </c>
      <c r="G844" s="27">
        <f>IF(F844&gt;Introduction!$D$20, DATEDIF(F844, Introduction!$D$19, "D"), DATEDIF(Introduction!$D$20, Introduction!$D$19, "D"))</f>
        <v>120</v>
      </c>
      <c r="H844" s="25">
        <v>8380</v>
      </c>
      <c r="I844" s="28">
        <f t="shared" si="65"/>
        <v>34.916666666666664</v>
      </c>
      <c r="J844" s="28">
        <f t="shared" si="67"/>
        <v>8.1472222222222221</v>
      </c>
      <c r="K844" s="28" t="str">
        <f t="shared" si="68"/>
        <v>&lt;35</v>
      </c>
      <c r="L844" s="25">
        <v>8000000</v>
      </c>
      <c r="M844" s="28">
        <f t="shared" si="66"/>
        <v>1.9073486328125002</v>
      </c>
      <c r="N844" s="28" t="str">
        <f t="shared" si="69"/>
        <v>&lt;10 GB</v>
      </c>
      <c r="O844" s="25"/>
      <c r="P844" s="25"/>
      <c r="Q844" s="25"/>
      <c r="R844" s="25"/>
      <c r="S844" s="25"/>
    </row>
    <row r="845" spans="2:19" x14ac:dyDescent="0.3">
      <c r="B845" s="25" t="s">
        <v>319</v>
      </c>
      <c r="C845" s="26">
        <v>37163</v>
      </c>
      <c r="D845" s="25" t="s">
        <v>11</v>
      </c>
      <c r="E845" s="25">
        <f>INDEX('Tariff fee'!$C$5:$C$9,MATCH('Step 1. Personal_data'!D845,'Tariff fee'!$B$5:$B$9,0))</f>
        <v>35</v>
      </c>
      <c r="F845" s="26">
        <v>43599</v>
      </c>
      <c r="G845" s="27">
        <f>IF(F845&gt;Introduction!$D$20, DATEDIF(F845, Introduction!$D$19, "D"), DATEDIF(Introduction!$D$20, Introduction!$D$19, "D"))</f>
        <v>120</v>
      </c>
      <c r="H845" s="25">
        <v>33520</v>
      </c>
      <c r="I845" s="28">
        <f t="shared" si="65"/>
        <v>139.66666666666666</v>
      </c>
      <c r="J845" s="28">
        <f t="shared" si="67"/>
        <v>32.588888888888889</v>
      </c>
      <c r="K845" s="28" t="str">
        <f t="shared" si="68"/>
        <v>&lt;35</v>
      </c>
      <c r="L845" s="25">
        <v>156000000</v>
      </c>
      <c r="M845" s="28">
        <f t="shared" si="66"/>
        <v>37.19329833984375</v>
      </c>
      <c r="N845" s="28" t="str">
        <f t="shared" si="69"/>
        <v>31-40 GB</v>
      </c>
      <c r="O845" s="25"/>
      <c r="P845" s="25">
        <v>1</v>
      </c>
      <c r="Q845" s="25"/>
      <c r="R845" s="25"/>
      <c r="S845" s="25"/>
    </row>
    <row r="846" spans="2:19" x14ac:dyDescent="0.3">
      <c r="B846" s="25" t="s">
        <v>318</v>
      </c>
      <c r="C846" s="26">
        <v>37165</v>
      </c>
      <c r="D846" s="25" t="s">
        <v>21</v>
      </c>
      <c r="E846" s="25">
        <f>INDEX('Tariff fee'!$C$5:$C$9,MATCH('Step 1. Personal_data'!D846,'Tariff fee'!$B$5:$B$9,0))</f>
        <v>45</v>
      </c>
      <c r="F846" s="26">
        <v>44286</v>
      </c>
      <c r="G846" s="27">
        <f>IF(F846&gt;Introduction!$D$20, DATEDIF(F846, Introduction!$D$19, "D"), DATEDIF(Introduction!$D$20, Introduction!$D$19, "D"))</f>
        <v>120</v>
      </c>
      <c r="H846" s="25">
        <v>59088</v>
      </c>
      <c r="I846" s="28">
        <f t="shared" si="65"/>
        <v>246.20000000000002</v>
      </c>
      <c r="J846" s="28">
        <f t="shared" si="67"/>
        <v>57.446666666666673</v>
      </c>
      <c r="K846" s="28" t="str">
        <f t="shared" si="68"/>
        <v>35-60</v>
      </c>
      <c r="L846" s="25">
        <v>60000000</v>
      </c>
      <c r="M846" s="28">
        <f t="shared" si="66"/>
        <v>14.30511474609375</v>
      </c>
      <c r="N846" s="28" t="str">
        <f t="shared" si="69"/>
        <v>10-20 GB</v>
      </c>
      <c r="O846" s="25"/>
      <c r="P846" s="25"/>
      <c r="Q846" s="25"/>
      <c r="R846" s="25"/>
      <c r="S846" s="25"/>
    </row>
    <row r="847" spans="2:19" x14ac:dyDescent="0.3">
      <c r="B847" s="25" t="s">
        <v>317</v>
      </c>
      <c r="C847" s="26">
        <v>37166</v>
      </c>
      <c r="D847" s="25" t="s">
        <v>21</v>
      </c>
      <c r="E847" s="25">
        <f>INDEX('Tariff fee'!$C$5:$C$9,MATCH('Step 1. Personal_data'!D847,'Tariff fee'!$B$5:$B$9,0))</f>
        <v>45</v>
      </c>
      <c r="F847" s="26">
        <v>44433</v>
      </c>
      <c r="G847" s="27">
        <f>IF(F847&gt;Introduction!$D$20, DATEDIF(F847, Introduction!$D$19, "D"), DATEDIF(Introduction!$D$20, Introduction!$D$19, "D"))</f>
        <v>120</v>
      </c>
      <c r="H847" s="25">
        <v>25440</v>
      </c>
      <c r="I847" s="28">
        <f t="shared" si="65"/>
        <v>106</v>
      </c>
      <c r="J847" s="28">
        <f t="shared" si="67"/>
        <v>24.733333333333334</v>
      </c>
      <c r="K847" s="28" t="str">
        <f t="shared" si="68"/>
        <v>&lt;35</v>
      </c>
      <c r="L847" s="25">
        <v>28000000</v>
      </c>
      <c r="M847" s="28">
        <f t="shared" si="66"/>
        <v>6.67572021484375</v>
      </c>
      <c r="N847" s="28" t="str">
        <f t="shared" si="69"/>
        <v>&lt;10 GB</v>
      </c>
      <c r="O847" s="25"/>
      <c r="P847" s="25"/>
      <c r="Q847" s="25"/>
      <c r="R847" s="25"/>
      <c r="S847" s="25"/>
    </row>
    <row r="848" spans="2:19" x14ac:dyDescent="0.3">
      <c r="B848" s="25" t="s">
        <v>316</v>
      </c>
      <c r="C848" s="26">
        <v>37167</v>
      </c>
      <c r="D848" s="25" t="s">
        <v>21</v>
      </c>
      <c r="E848" s="25">
        <f>INDEX('Tariff fee'!$C$5:$C$9,MATCH('Step 1. Personal_data'!D848,'Tariff fee'!$B$5:$B$9,0))</f>
        <v>45</v>
      </c>
      <c r="F848" s="26">
        <v>44572</v>
      </c>
      <c r="G848" s="27">
        <f>IF(F848&gt;Introduction!$D$20, DATEDIF(F848, Introduction!$D$19, "D"), DATEDIF(Introduction!$D$20, Introduction!$D$19, "D"))</f>
        <v>110</v>
      </c>
      <c r="H848" s="25">
        <v>6290</v>
      </c>
      <c r="I848" s="28">
        <f t="shared" si="65"/>
        <v>28.59090909090909</v>
      </c>
      <c r="J848" s="28">
        <f t="shared" si="67"/>
        <v>6.6712121212121209</v>
      </c>
      <c r="K848" s="28" t="str">
        <f t="shared" si="68"/>
        <v>&lt;35</v>
      </c>
      <c r="L848" s="25">
        <v>36666667</v>
      </c>
      <c r="M848" s="28">
        <f t="shared" si="66"/>
        <v>9.5367432507601659</v>
      </c>
      <c r="N848" s="28" t="str">
        <f t="shared" si="69"/>
        <v>&lt;10 GB</v>
      </c>
      <c r="O848" s="25">
        <v>1</v>
      </c>
      <c r="P848" s="25"/>
      <c r="Q848" s="25"/>
      <c r="R848" s="25"/>
      <c r="S848" s="25"/>
    </row>
    <row r="849" spans="2:19" x14ac:dyDescent="0.3">
      <c r="B849" s="25" t="s">
        <v>314</v>
      </c>
      <c r="C849" s="26">
        <v>37172</v>
      </c>
      <c r="D849" s="25" t="s">
        <v>21</v>
      </c>
      <c r="E849" s="25">
        <f>INDEX('Tariff fee'!$C$5:$C$9,MATCH('Step 1. Personal_data'!D849,'Tariff fee'!$B$5:$B$9,0))</f>
        <v>45</v>
      </c>
      <c r="F849" s="26">
        <v>43863</v>
      </c>
      <c r="G849" s="27">
        <f>IF(F849&gt;Introduction!$D$20, DATEDIF(F849, Introduction!$D$19, "D"), DATEDIF(Introduction!$D$20, Introduction!$D$19, "D"))</f>
        <v>120</v>
      </c>
      <c r="H849" s="25">
        <v>17180</v>
      </c>
      <c r="I849" s="28">
        <f t="shared" si="65"/>
        <v>71.583333333333329</v>
      </c>
      <c r="J849" s="28">
        <f t="shared" si="67"/>
        <v>16.702777777777776</v>
      </c>
      <c r="K849" s="28" t="str">
        <f t="shared" si="68"/>
        <v>&lt;35</v>
      </c>
      <c r="L849" s="25">
        <v>28000000</v>
      </c>
      <c r="M849" s="28">
        <f t="shared" si="66"/>
        <v>6.67572021484375</v>
      </c>
      <c r="N849" s="28" t="str">
        <f t="shared" si="69"/>
        <v>&lt;10 GB</v>
      </c>
      <c r="O849" s="25"/>
      <c r="P849" s="25"/>
      <c r="Q849" s="25"/>
      <c r="R849" s="25"/>
      <c r="S849" s="25"/>
    </row>
    <row r="850" spans="2:19" x14ac:dyDescent="0.3">
      <c r="B850" s="25" t="s">
        <v>315</v>
      </c>
      <c r="C850" s="26">
        <v>37172</v>
      </c>
      <c r="D850" s="25" t="s">
        <v>11</v>
      </c>
      <c r="E850" s="25">
        <f>INDEX('Tariff fee'!$C$5:$C$9,MATCH('Step 1. Personal_data'!D850,'Tariff fee'!$B$5:$B$9,0))</f>
        <v>35</v>
      </c>
      <c r="F850" s="26">
        <v>43347</v>
      </c>
      <c r="G850" s="27">
        <f>IF(F850&gt;Introduction!$D$20, DATEDIF(F850, Introduction!$D$19, "D"), DATEDIF(Introduction!$D$20, Introduction!$D$19, "D"))</f>
        <v>120</v>
      </c>
      <c r="H850" s="25">
        <v>2348</v>
      </c>
      <c r="I850" s="28">
        <f t="shared" si="65"/>
        <v>9.7833333333333332</v>
      </c>
      <c r="J850" s="28">
        <f t="shared" si="67"/>
        <v>2.282777777777778</v>
      </c>
      <c r="K850" s="28" t="str">
        <f t="shared" si="68"/>
        <v>&lt;35</v>
      </c>
      <c r="L850" s="25">
        <v>148000000</v>
      </c>
      <c r="M850" s="28">
        <f t="shared" si="66"/>
        <v>35.28594970703125</v>
      </c>
      <c r="N850" s="28" t="str">
        <f t="shared" si="69"/>
        <v>31-40 GB</v>
      </c>
      <c r="O850" s="25"/>
      <c r="P850" s="25"/>
      <c r="Q850" s="25"/>
      <c r="R850" s="25"/>
      <c r="S850" s="25"/>
    </row>
    <row r="851" spans="2:19" x14ac:dyDescent="0.3">
      <c r="B851" s="25" t="s">
        <v>312</v>
      </c>
      <c r="C851" s="26">
        <v>37178</v>
      </c>
      <c r="D851" s="25" t="s">
        <v>13</v>
      </c>
      <c r="E851" s="25">
        <f>INDEX('Tariff fee'!$C$5:$C$9,MATCH('Step 1. Personal_data'!D851,'Tariff fee'!$B$5:$B$9,0))</f>
        <v>55</v>
      </c>
      <c r="F851" s="26">
        <v>42974</v>
      </c>
      <c r="G851" s="27">
        <f>IF(F851&gt;Introduction!$D$20, DATEDIF(F851, Introduction!$D$19, "D"), DATEDIF(Introduction!$D$20, Introduction!$D$19, "D"))</f>
        <v>120</v>
      </c>
      <c r="H851" s="25">
        <v>81120</v>
      </c>
      <c r="I851" s="28">
        <f t="shared" si="65"/>
        <v>338</v>
      </c>
      <c r="J851" s="28">
        <f t="shared" si="67"/>
        <v>78.866666666666674</v>
      </c>
      <c r="K851" s="28" t="str">
        <f t="shared" si="68"/>
        <v>61-90</v>
      </c>
      <c r="L851" s="25">
        <v>132000000</v>
      </c>
      <c r="M851" s="28">
        <f t="shared" si="66"/>
        <v>31.47125244140625</v>
      </c>
      <c r="N851" s="28" t="str">
        <f t="shared" si="69"/>
        <v>31-40 GB</v>
      </c>
      <c r="O851" s="25">
        <v>1</v>
      </c>
      <c r="P851" s="25"/>
      <c r="Q851" s="25"/>
      <c r="R851" s="25"/>
      <c r="S851" s="25"/>
    </row>
    <row r="852" spans="2:19" x14ac:dyDescent="0.3">
      <c r="B852" s="25" t="s">
        <v>313</v>
      </c>
      <c r="C852" s="26">
        <v>37178</v>
      </c>
      <c r="D852" s="25" t="s">
        <v>13</v>
      </c>
      <c r="E852" s="25">
        <f>INDEX('Tariff fee'!$C$5:$C$9,MATCH('Step 1. Personal_data'!D852,'Tariff fee'!$B$5:$B$9,0))</f>
        <v>55</v>
      </c>
      <c r="F852" s="26">
        <v>44232</v>
      </c>
      <c r="G852" s="27">
        <f>IF(F852&gt;Introduction!$D$20, DATEDIF(F852, Introduction!$D$19, "D"), DATEDIF(Introduction!$D$20, Introduction!$D$19, "D"))</f>
        <v>120</v>
      </c>
      <c r="H852" s="25">
        <v>64584</v>
      </c>
      <c r="I852" s="28">
        <f t="shared" si="65"/>
        <v>269.10000000000002</v>
      </c>
      <c r="J852" s="28">
        <f t="shared" si="67"/>
        <v>62.790000000000006</v>
      </c>
      <c r="K852" s="28" t="str">
        <f t="shared" si="68"/>
        <v>61-90</v>
      </c>
      <c r="L852" s="25">
        <v>108000000</v>
      </c>
      <c r="M852" s="28">
        <f t="shared" si="66"/>
        <v>25.74920654296875</v>
      </c>
      <c r="N852" s="28" t="str">
        <f t="shared" si="69"/>
        <v>21-30 GB</v>
      </c>
      <c r="O852" s="25"/>
      <c r="P852" s="25"/>
      <c r="Q852" s="25"/>
      <c r="R852" s="25"/>
      <c r="S852" s="25"/>
    </row>
    <row r="853" spans="2:19" x14ac:dyDescent="0.3">
      <c r="B853" s="25" t="s">
        <v>311</v>
      </c>
      <c r="C853" s="26">
        <v>37183</v>
      </c>
      <c r="D853" s="25" t="s">
        <v>11</v>
      </c>
      <c r="E853" s="25">
        <f>INDEX('Tariff fee'!$C$5:$C$9,MATCH('Step 1. Personal_data'!D853,'Tariff fee'!$B$5:$B$9,0))</f>
        <v>35</v>
      </c>
      <c r="F853" s="26">
        <v>44556</v>
      </c>
      <c r="G853" s="27">
        <f>IF(F853&gt;Introduction!$D$20, DATEDIF(F853, Introduction!$D$19, "D"), DATEDIF(Introduction!$D$20, Introduction!$D$19, "D"))</f>
        <v>120</v>
      </c>
      <c r="H853" s="25">
        <v>35</v>
      </c>
      <c r="I853" s="28">
        <f t="shared" si="65"/>
        <v>0.14583333333333334</v>
      </c>
      <c r="J853" s="28">
        <f t="shared" si="67"/>
        <v>3.4027777777777782E-2</v>
      </c>
      <c r="K853" s="28" t="str">
        <f t="shared" si="68"/>
        <v>&lt;35</v>
      </c>
      <c r="L853" s="25">
        <v>160000000</v>
      </c>
      <c r="M853" s="28">
        <f t="shared" si="66"/>
        <v>38.14697265625</v>
      </c>
      <c r="N853" s="28" t="str">
        <f t="shared" si="69"/>
        <v>31-40 GB</v>
      </c>
      <c r="O853" s="25"/>
      <c r="P853" s="25"/>
      <c r="Q853" s="25"/>
      <c r="R853" s="25"/>
    </row>
    <row r="854" spans="2:19" x14ac:dyDescent="0.3">
      <c r="B854" s="25" t="s">
        <v>309</v>
      </c>
      <c r="C854" s="26">
        <v>37186</v>
      </c>
      <c r="D854" s="25" t="s">
        <v>13</v>
      </c>
      <c r="E854" s="25">
        <f>INDEX('Tariff fee'!$C$5:$C$9,MATCH('Step 1. Personal_data'!D854,'Tariff fee'!$B$5:$B$9,0))</f>
        <v>55</v>
      </c>
      <c r="F854" s="26">
        <v>43190</v>
      </c>
      <c r="G854" s="27">
        <f>IF(F854&gt;Introduction!$D$20, DATEDIF(F854, Introduction!$D$19, "D"), DATEDIF(Introduction!$D$20, Introduction!$D$19, "D"))</f>
        <v>120</v>
      </c>
      <c r="H854" s="25">
        <v>101364</v>
      </c>
      <c r="I854" s="28">
        <f t="shared" si="65"/>
        <v>422.35</v>
      </c>
      <c r="J854" s="28">
        <f t="shared" si="67"/>
        <v>98.548333333333346</v>
      </c>
      <c r="K854" s="28" t="str">
        <f t="shared" si="68"/>
        <v>91-120</v>
      </c>
      <c r="L854" s="25">
        <v>132000000</v>
      </c>
      <c r="M854" s="28">
        <f t="shared" si="66"/>
        <v>31.47125244140625</v>
      </c>
      <c r="N854" s="28" t="str">
        <f t="shared" si="69"/>
        <v>31-40 GB</v>
      </c>
      <c r="O854" s="25"/>
      <c r="P854" s="25"/>
      <c r="Q854" s="25"/>
      <c r="R854" s="25"/>
    </row>
    <row r="855" spans="2:19" x14ac:dyDescent="0.3">
      <c r="B855" s="25" t="s">
        <v>310</v>
      </c>
      <c r="C855" s="26">
        <v>37186</v>
      </c>
      <c r="D855" s="25" t="s">
        <v>11</v>
      </c>
      <c r="E855" s="25">
        <f>INDEX('Tariff fee'!$C$5:$C$9,MATCH('Step 1. Personal_data'!D855,'Tariff fee'!$B$5:$B$9,0))</f>
        <v>35</v>
      </c>
      <c r="F855" s="26">
        <v>44416</v>
      </c>
      <c r="G855" s="27">
        <f>IF(F855&gt;Introduction!$D$20, DATEDIF(F855, Introduction!$D$19, "D"), DATEDIF(Introduction!$D$20, Introduction!$D$19, "D"))</f>
        <v>120</v>
      </c>
      <c r="H855" s="25">
        <v>9152</v>
      </c>
      <c r="I855" s="28">
        <f t="shared" si="65"/>
        <v>38.133333333333333</v>
      </c>
      <c r="J855" s="28">
        <f t="shared" si="67"/>
        <v>8.8977777777777778</v>
      </c>
      <c r="K855" s="28" t="str">
        <f t="shared" si="68"/>
        <v>&lt;35</v>
      </c>
      <c r="L855" s="25">
        <v>156000000</v>
      </c>
      <c r="M855" s="28">
        <f t="shared" si="66"/>
        <v>37.19329833984375</v>
      </c>
      <c r="N855" s="28" t="str">
        <f t="shared" si="69"/>
        <v>31-40 GB</v>
      </c>
      <c r="O855" s="25"/>
      <c r="P855" s="25"/>
      <c r="Q855" s="25"/>
      <c r="R855" s="25"/>
    </row>
    <row r="856" spans="2:19" x14ac:dyDescent="0.3">
      <c r="B856" s="25" t="s">
        <v>308</v>
      </c>
      <c r="C856" s="26">
        <v>37187</v>
      </c>
      <c r="D856" s="25" t="s">
        <v>21</v>
      </c>
      <c r="E856" s="25">
        <f>INDEX('Tariff fee'!$C$5:$C$9,MATCH('Step 1. Personal_data'!D856,'Tariff fee'!$B$5:$B$9,0))</f>
        <v>45</v>
      </c>
      <c r="F856" s="26">
        <v>43558</v>
      </c>
      <c r="G856" s="27">
        <f>IF(F856&gt;Introduction!$D$20, DATEDIF(F856, Introduction!$D$19, "D"), DATEDIF(Introduction!$D$20, Introduction!$D$19, "D"))</f>
        <v>120</v>
      </c>
      <c r="H856" s="25">
        <v>76268</v>
      </c>
      <c r="I856" s="28">
        <f t="shared" si="65"/>
        <v>317.78333333333336</v>
      </c>
      <c r="J856" s="28">
        <f t="shared" si="67"/>
        <v>74.149444444444441</v>
      </c>
      <c r="K856" s="28" t="str">
        <f t="shared" si="68"/>
        <v>61-90</v>
      </c>
      <c r="L856" s="25">
        <v>84000000</v>
      </c>
      <c r="M856" s="28">
        <f t="shared" si="66"/>
        <v>20.02716064453125</v>
      </c>
      <c r="N856" s="28" t="str">
        <f t="shared" si="69"/>
        <v>21-30 GB</v>
      </c>
      <c r="O856" s="25"/>
      <c r="P856" s="25"/>
      <c r="Q856" s="25"/>
      <c r="R856" s="25"/>
    </row>
    <row r="857" spans="2:19" x14ac:dyDescent="0.3">
      <c r="B857" s="25" t="s">
        <v>307</v>
      </c>
      <c r="C857" s="26">
        <v>37189</v>
      </c>
      <c r="D857" s="25" t="s">
        <v>21</v>
      </c>
      <c r="E857" s="25">
        <f>INDEX('Tariff fee'!$C$5:$C$9,MATCH('Step 1. Personal_data'!D857,'Tariff fee'!$B$5:$B$9,0))</f>
        <v>45</v>
      </c>
      <c r="F857" s="26">
        <v>44289</v>
      </c>
      <c r="G857" s="27">
        <f>IF(F857&gt;Introduction!$D$20, DATEDIF(F857, Introduction!$D$19, "D"), DATEDIF(Introduction!$D$20, Introduction!$D$19, "D"))</f>
        <v>120</v>
      </c>
      <c r="H857" s="25">
        <v>17176</v>
      </c>
      <c r="I857" s="28">
        <f t="shared" si="65"/>
        <v>71.566666666666663</v>
      </c>
      <c r="J857" s="28">
        <f t="shared" si="67"/>
        <v>16.698888888888888</v>
      </c>
      <c r="K857" s="28" t="str">
        <f t="shared" si="68"/>
        <v>&lt;35</v>
      </c>
      <c r="L857" s="25">
        <v>112000000</v>
      </c>
      <c r="M857" s="28">
        <f t="shared" si="66"/>
        <v>26.702880859375</v>
      </c>
      <c r="N857" s="28" t="str">
        <f t="shared" si="69"/>
        <v>21-30 GB</v>
      </c>
      <c r="O857" s="25">
        <v>1</v>
      </c>
      <c r="P857" s="25"/>
      <c r="Q857" s="25"/>
      <c r="R857" s="25"/>
    </row>
    <row r="858" spans="2:19" x14ac:dyDescent="0.3">
      <c r="B858" s="25" t="s">
        <v>306</v>
      </c>
      <c r="C858" s="26">
        <v>37190</v>
      </c>
      <c r="D858" s="25" t="s">
        <v>13</v>
      </c>
      <c r="E858" s="25">
        <f>INDEX('Tariff fee'!$C$5:$C$9,MATCH('Step 1. Personal_data'!D858,'Tariff fee'!$B$5:$B$9,0))</f>
        <v>55</v>
      </c>
      <c r="F858" s="26">
        <v>42805</v>
      </c>
      <c r="G858" s="27">
        <f>IF(F858&gt;Introduction!$D$20, DATEDIF(F858, Introduction!$D$19, "D"), DATEDIF(Introduction!$D$20, Introduction!$D$19, "D"))</f>
        <v>120</v>
      </c>
      <c r="H858" s="25">
        <v>65400</v>
      </c>
      <c r="I858" s="28">
        <f t="shared" si="65"/>
        <v>272.5</v>
      </c>
      <c r="J858" s="28">
        <f t="shared" si="67"/>
        <v>63.583333333333336</v>
      </c>
      <c r="K858" s="28" t="str">
        <f t="shared" si="68"/>
        <v>61-90</v>
      </c>
      <c r="L858" s="25">
        <v>120000000</v>
      </c>
      <c r="M858" s="28">
        <f t="shared" si="66"/>
        <v>28.6102294921875</v>
      </c>
      <c r="N858" s="28" t="str">
        <f t="shared" si="69"/>
        <v>21-30 GB</v>
      </c>
      <c r="O858" s="25"/>
      <c r="P858" s="25"/>
      <c r="Q858" s="25"/>
      <c r="R858" s="25"/>
    </row>
    <row r="859" spans="2:19" x14ac:dyDescent="0.3">
      <c r="B859" s="25" t="s">
        <v>305</v>
      </c>
      <c r="C859" s="26">
        <v>37194</v>
      </c>
      <c r="D859" s="25" t="s">
        <v>13</v>
      </c>
      <c r="E859" s="25">
        <f>INDEX('Tariff fee'!$C$5:$C$9,MATCH('Step 1. Personal_data'!D859,'Tariff fee'!$B$5:$B$9,0))</f>
        <v>55</v>
      </c>
      <c r="F859" s="26">
        <v>44076</v>
      </c>
      <c r="G859" s="27">
        <f>IF(F859&gt;Introduction!$D$20, DATEDIF(F859, Introduction!$D$19, "D"), DATEDIF(Introduction!$D$20, Introduction!$D$19, "D"))</f>
        <v>120</v>
      </c>
      <c r="H859" s="25">
        <v>7692</v>
      </c>
      <c r="I859" s="28">
        <f t="shared" si="65"/>
        <v>32.049999999999997</v>
      </c>
      <c r="J859" s="28">
        <f t="shared" si="67"/>
        <v>7.4783333333333317</v>
      </c>
      <c r="K859" s="28" t="str">
        <f t="shared" si="68"/>
        <v>&lt;35</v>
      </c>
      <c r="L859" s="25">
        <v>104000000</v>
      </c>
      <c r="M859" s="28">
        <f t="shared" si="66"/>
        <v>24.7955322265625</v>
      </c>
      <c r="N859" s="28" t="str">
        <f t="shared" si="69"/>
        <v>21-30 GB</v>
      </c>
      <c r="O859" s="25"/>
      <c r="P859" s="25"/>
      <c r="Q859" s="25"/>
      <c r="R859" s="25"/>
    </row>
    <row r="860" spans="2:19" x14ac:dyDescent="0.3">
      <c r="B860" s="25" t="s">
        <v>303</v>
      </c>
      <c r="C860" s="26">
        <v>37196</v>
      </c>
      <c r="D860" s="25" t="s">
        <v>12</v>
      </c>
      <c r="E860" s="25">
        <f>INDEX('Tariff fee'!$C$5:$C$9,MATCH('Step 1. Personal_data'!D860,'Tariff fee'!$B$5:$B$9,0))</f>
        <v>70</v>
      </c>
      <c r="F860" s="26">
        <v>43619</v>
      </c>
      <c r="G860" s="27">
        <f>IF(F860&gt;Introduction!$D$20, DATEDIF(F860, Introduction!$D$19, "D"), DATEDIF(Introduction!$D$20, Introduction!$D$19, "D"))</f>
        <v>120</v>
      </c>
      <c r="H860" s="25">
        <v>109452</v>
      </c>
      <c r="I860" s="28">
        <f t="shared" si="65"/>
        <v>456.05</v>
      </c>
      <c r="J860" s="28">
        <f t="shared" si="67"/>
        <v>106.41166666666666</v>
      </c>
      <c r="K860" s="28" t="str">
        <f t="shared" si="68"/>
        <v>91-120</v>
      </c>
      <c r="L860" s="25">
        <v>140000000</v>
      </c>
      <c r="M860" s="28">
        <f t="shared" si="66"/>
        <v>33.37860107421875</v>
      </c>
      <c r="N860" s="28" t="str">
        <f t="shared" si="69"/>
        <v>31-40 GB</v>
      </c>
      <c r="O860" s="25"/>
      <c r="P860" s="25"/>
      <c r="Q860" s="25"/>
      <c r="R860" s="25"/>
    </row>
    <row r="861" spans="2:19" x14ac:dyDescent="0.3">
      <c r="B861" s="25" t="s">
        <v>304</v>
      </c>
      <c r="C861" s="26">
        <v>37196</v>
      </c>
      <c r="D861" s="25" t="s">
        <v>13</v>
      </c>
      <c r="E861" s="25">
        <f>INDEX('Tariff fee'!$C$5:$C$9,MATCH('Step 1. Personal_data'!D861,'Tariff fee'!$B$5:$B$9,0))</f>
        <v>55</v>
      </c>
      <c r="F861" s="26">
        <v>42838</v>
      </c>
      <c r="G861" s="27">
        <f>IF(F861&gt;Introduction!$D$20, DATEDIF(F861, Introduction!$D$19, "D"), DATEDIF(Introduction!$D$20, Introduction!$D$19, "D"))</f>
        <v>120</v>
      </c>
      <c r="H861" s="25">
        <v>118168</v>
      </c>
      <c r="I861" s="28">
        <f t="shared" si="65"/>
        <v>492.36666666666667</v>
      </c>
      <c r="J861" s="28">
        <f t="shared" si="67"/>
        <v>114.88555555555556</v>
      </c>
      <c r="K861" s="28" t="str">
        <f t="shared" si="68"/>
        <v>91-120</v>
      </c>
      <c r="L861" s="25">
        <v>116000000</v>
      </c>
      <c r="M861" s="28">
        <f t="shared" si="66"/>
        <v>27.65655517578125</v>
      </c>
      <c r="N861" s="28" t="str">
        <f t="shared" si="69"/>
        <v>21-30 GB</v>
      </c>
      <c r="O861" s="25"/>
      <c r="P861" s="25"/>
      <c r="Q861" s="25"/>
      <c r="R861" s="25">
        <v>1</v>
      </c>
    </row>
    <row r="862" spans="2:19" x14ac:dyDescent="0.3">
      <c r="B862" s="25" t="s">
        <v>302</v>
      </c>
      <c r="C862" s="26">
        <v>37198</v>
      </c>
      <c r="D862" s="25" t="s">
        <v>21</v>
      </c>
      <c r="E862" s="25">
        <f>INDEX('Tariff fee'!$C$5:$C$9,MATCH('Step 1. Personal_data'!D862,'Tariff fee'!$B$5:$B$9,0))</f>
        <v>45</v>
      </c>
      <c r="F862" s="26">
        <v>43046</v>
      </c>
      <c r="G862" s="27">
        <f>IF(F862&gt;Introduction!$D$20, DATEDIF(F862, Introduction!$D$19, "D"), DATEDIF(Introduction!$D$20, Introduction!$D$19, "D"))</f>
        <v>120</v>
      </c>
      <c r="H862" s="25">
        <v>73660</v>
      </c>
      <c r="I862" s="28">
        <f t="shared" si="65"/>
        <v>306.91666666666669</v>
      </c>
      <c r="J862" s="28">
        <f t="shared" si="67"/>
        <v>71.613888888888894</v>
      </c>
      <c r="K862" s="28" t="str">
        <f t="shared" si="68"/>
        <v>61-90</v>
      </c>
      <c r="L862" s="25">
        <v>16000000</v>
      </c>
      <c r="M862" s="28">
        <f t="shared" si="66"/>
        <v>3.8146972656250004</v>
      </c>
      <c r="N862" s="28" t="str">
        <f t="shared" si="69"/>
        <v>&lt;10 GB</v>
      </c>
      <c r="O862" s="25"/>
      <c r="P862" s="25"/>
      <c r="Q862" s="25"/>
      <c r="R862" s="25"/>
    </row>
    <row r="863" spans="2:19" x14ac:dyDescent="0.3">
      <c r="B863" s="25" t="s">
        <v>301</v>
      </c>
      <c r="C863" s="26">
        <v>37199</v>
      </c>
      <c r="D863" s="25" t="s">
        <v>21</v>
      </c>
      <c r="E863" s="25">
        <f>INDEX('Tariff fee'!$C$5:$C$9,MATCH('Step 1. Personal_data'!D863,'Tariff fee'!$B$5:$B$9,0))</f>
        <v>45</v>
      </c>
      <c r="F863" s="26">
        <v>44500</v>
      </c>
      <c r="G863" s="27">
        <f>IF(F863&gt;Introduction!$D$20, DATEDIF(F863, Introduction!$D$19, "D"), DATEDIF(Introduction!$D$20, Introduction!$D$19, "D"))</f>
        <v>120</v>
      </c>
      <c r="H863" s="25">
        <v>15016</v>
      </c>
      <c r="I863" s="28">
        <f t="shared" si="65"/>
        <v>62.56666666666667</v>
      </c>
      <c r="J863" s="28">
        <f t="shared" si="67"/>
        <v>14.59888888888889</v>
      </c>
      <c r="K863" s="28" t="str">
        <f t="shared" si="68"/>
        <v>&lt;35</v>
      </c>
      <c r="L863" s="25">
        <v>108000000</v>
      </c>
      <c r="M863" s="28">
        <f t="shared" si="66"/>
        <v>25.74920654296875</v>
      </c>
      <c r="N863" s="28" t="str">
        <f t="shared" si="69"/>
        <v>21-30 GB</v>
      </c>
      <c r="O863" s="25"/>
      <c r="P863" s="25"/>
      <c r="Q863" s="25"/>
      <c r="R863" s="25"/>
    </row>
    <row r="864" spans="2:19" x14ac:dyDescent="0.3">
      <c r="B864" s="25" t="s">
        <v>300</v>
      </c>
      <c r="C864" s="26">
        <v>37206</v>
      </c>
      <c r="D864" s="25" t="s">
        <v>11</v>
      </c>
      <c r="E864" s="25">
        <f>INDEX('Tariff fee'!$C$5:$C$9,MATCH('Step 1. Personal_data'!D864,'Tariff fee'!$B$5:$B$9,0))</f>
        <v>35</v>
      </c>
      <c r="F864" s="26">
        <v>43619</v>
      </c>
      <c r="G864" s="27">
        <f>IF(F864&gt;Introduction!$D$20, DATEDIF(F864, Introduction!$D$19, "D"), DATEDIF(Introduction!$D$20, Introduction!$D$19, "D"))</f>
        <v>120</v>
      </c>
      <c r="H864" s="25">
        <v>17872</v>
      </c>
      <c r="I864" s="28">
        <f t="shared" si="65"/>
        <v>74.466666666666669</v>
      </c>
      <c r="J864" s="28">
        <f t="shared" si="67"/>
        <v>17.375555555555554</v>
      </c>
      <c r="K864" s="28" t="str">
        <f t="shared" si="68"/>
        <v>&lt;35</v>
      </c>
      <c r="L864" s="25">
        <v>132000000</v>
      </c>
      <c r="M864" s="28">
        <f t="shared" si="66"/>
        <v>31.47125244140625</v>
      </c>
      <c r="N864" s="28" t="str">
        <f t="shared" si="69"/>
        <v>31-40 GB</v>
      </c>
      <c r="O864" s="25"/>
      <c r="P864" s="25"/>
      <c r="Q864" s="25"/>
      <c r="R864" s="25"/>
    </row>
    <row r="865" spans="2:18" x14ac:dyDescent="0.3">
      <c r="B865" s="25" t="s">
        <v>299</v>
      </c>
      <c r="C865" s="26">
        <v>37207</v>
      </c>
      <c r="D865" s="25" t="s">
        <v>11</v>
      </c>
      <c r="E865" s="25">
        <f>INDEX('Tariff fee'!$C$5:$C$9,MATCH('Step 1. Personal_data'!D865,'Tariff fee'!$B$5:$B$9,0))</f>
        <v>35</v>
      </c>
      <c r="F865" s="26">
        <v>43164</v>
      </c>
      <c r="G865" s="27">
        <f>IF(F865&gt;Introduction!$D$20, DATEDIF(F865, Introduction!$D$19, "D"), DATEDIF(Introduction!$D$20, Introduction!$D$19, "D"))</f>
        <v>120</v>
      </c>
      <c r="H865" s="25">
        <v>13768</v>
      </c>
      <c r="I865" s="28">
        <f t="shared" si="65"/>
        <v>57.366666666666667</v>
      </c>
      <c r="J865" s="28">
        <f t="shared" si="67"/>
        <v>13.385555555555555</v>
      </c>
      <c r="K865" s="28" t="str">
        <f t="shared" si="68"/>
        <v>&lt;35</v>
      </c>
      <c r="L865" s="25">
        <v>120000000</v>
      </c>
      <c r="M865" s="28">
        <f t="shared" si="66"/>
        <v>28.6102294921875</v>
      </c>
      <c r="N865" s="28" t="str">
        <f t="shared" si="69"/>
        <v>21-30 GB</v>
      </c>
      <c r="O865" s="25"/>
      <c r="P865" s="25">
        <v>1</v>
      </c>
      <c r="Q865" s="25"/>
      <c r="R865" s="25"/>
    </row>
    <row r="866" spans="2:18" x14ac:dyDescent="0.3">
      <c r="B866" s="25" t="s">
        <v>297</v>
      </c>
      <c r="C866" s="26">
        <v>37212</v>
      </c>
      <c r="D866" s="25" t="s">
        <v>21</v>
      </c>
      <c r="E866" s="25">
        <f>INDEX('Tariff fee'!$C$5:$C$9,MATCH('Step 1. Personal_data'!D866,'Tariff fee'!$B$5:$B$9,0))</f>
        <v>45</v>
      </c>
      <c r="F866" s="26">
        <v>43317</v>
      </c>
      <c r="G866" s="27">
        <f>IF(F866&gt;Introduction!$D$20, DATEDIF(F866, Introduction!$D$19, "D"), DATEDIF(Introduction!$D$20, Introduction!$D$19, "D"))</f>
        <v>120</v>
      </c>
      <c r="H866" s="25">
        <v>72340</v>
      </c>
      <c r="I866" s="28">
        <f t="shared" si="65"/>
        <v>301.41666666666669</v>
      </c>
      <c r="J866" s="28">
        <f t="shared" si="67"/>
        <v>70.330555555555563</v>
      </c>
      <c r="K866" s="28" t="str">
        <f t="shared" si="68"/>
        <v>61-90</v>
      </c>
      <c r="L866" s="25">
        <v>68000000</v>
      </c>
      <c r="M866" s="28">
        <f t="shared" si="66"/>
        <v>16.21246337890625</v>
      </c>
      <c r="N866" s="28" t="str">
        <f t="shared" si="69"/>
        <v>10-20 GB</v>
      </c>
      <c r="O866" s="25">
        <v>1</v>
      </c>
      <c r="P866" s="25"/>
      <c r="Q866" s="25"/>
      <c r="R866" s="25"/>
    </row>
    <row r="867" spans="2:18" x14ac:dyDescent="0.3">
      <c r="B867" s="25" t="s">
        <v>298</v>
      </c>
      <c r="C867" s="26">
        <v>37212</v>
      </c>
      <c r="D867" s="25" t="s">
        <v>21</v>
      </c>
      <c r="E867" s="25">
        <f>INDEX('Tariff fee'!$C$5:$C$9,MATCH('Step 1. Personal_data'!D867,'Tariff fee'!$B$5:$B$9,0))</f>
        <v>45</v>
      </c>
      <c r="F867" s="26">
        <v>42741</v>
      </c>
      <c r="G867" s="27">
        <f>IF(F867&gt;Introduction!$D$20, DATEDIF(F867, Introduction!$D$19, "D"), DATEDIF(Introduction!$D$20, Introduction!$D$19, "D"))</f>
        <v>120</v>
      </c>
      <c r="H867" s="25">
        <v>42924</v>
      </c>
      <c r="I867" s="28">
        <f t="shared" si="65"/>
        <v>178.85</v>
      </c>
      <c r="J867" s="28">
        <f t="shared" si="67"/>
        <v>41.731666666666669</v>
      </c>
      <c r="K867" s="28" t="str">
        <f t="shared" si="68"/>
        <v>35-60</v>
      </c>
      <c r="L867" s="25">
        <v>32000000</v>
      </c>
      <c r="M867" s="28">
        <f t="shared" si="66"/>
        <v>7.6293945312500009</v>
      </c>
      <c r="N867" s="28" t="str">
        <f t="shared" si="69"/>
        <v>&lt;10 GB</v>
      </c>
      <c r="O867" s="25"/>
      <c r="P867" s="25"/>
      <c r="Q867" s="25"/>
      <c r="R867" s="25">
        <v>1</v>
      </c>
    </row>
    <row r="868" spans="2:18" x14ac:dyDescent="0.3">
      <c r="B868" s="25" t="s">
        <v>296</v>
      </c>
      <c r="C868" s="26">
        <v>37213</v>
      </c>
      <c r="D868" s="25" t="s">
        <v>13</v>
      </c>
      <c r="E868" s="25">
        <f>INDEX('Tariff fee'!$C$5:$C$9,MATCH('Step 1. Personal_data'!D868,'Tariff fee'!$B$5:$B$9,0))</f>
        <v>55</v>
      </c>
      <c r="F868" s="26">
        <v>42908</v>
      </c>
      <c r="G868" s="27">
        <f>IF(F868&gt;Introduction!$D$20, DATEDIF(F868, Introduction!$D$19, "D"), DATEDIF(Introduction!$D$20, Introduction!$D$19, "D"))</f>
        <v>120</v>
      </c>
      <c r="H868" s="25">
        <v>73848</v>
      </c>
      <c r="I868" s="28">
        <f t="shared" si="65"/>
        <v>307.7</v>
      </c>
      <c r="J868" s="28">
        <f t="shared" si="67"/>
        <v>71.796666666666667</v>
      </c>
      <c r="K868" s="28" t="str">
        <f t="shared" si="68"/>
        <v>61-90</v>
      </c>
      <c r="L868" s="25">
        <v>128000000</v>
      </c>
      <c r="M868" s="28">
        <f t="shared" si="66"/>
        <v>30.517578125000004</v>
      </c>
      <c r="N868" s="28" t="str">
        <f t="shared" si="69"/>
        <v>31-40 GB</v>
      </c>
      <c r="O868" s="25"/>
      <c r="P868" s="25"/>
      <c r="Q868" s="25"/>
      <c r="R868" s="25"/>
    </row>
    <row r="869" spans="2:18" x14ac:dyDescent="0.3">
      <c r="B869" s="25" t="s">
        <v>295</v>
      </c>
      <c r="C869" s="26">
        <v>37214</v>
      </c>
      <c r="D869" s="25" t="s">
        <v>12</v>
      </c>
      <c r="E869" s="25">
        <f>INDEX('Tariff fee'!$C$5:$C$9,MATCH('Step 1. Personal_data'!D869,'Tariff fee'!$B$5:$B$9,0))</f>
        <v>70</v>
      </c>
      <c r="F869" s="26">
        <v>44035</v>
      </c>
      <c r="G869" s="27">
        <f>IF(F869&gt;Introduction!$D$20, DATEDIF(F869, Introduction!$D$19, "D"), DATEDIF(Introduction!$D$20, Introduction!$D$19, "D"))</f>
        <v>120</v>
      </c>
      <c r="H869" s="25">
        <v>25644</v>
      </c>
      <c r="I869" s="28">
        <f t="shared" si="65"/>
        <v>106.85</v>
      </c>
      <c r="J869" s="28">
        <f t="shared" si="67"/>
        <v>24.931666666666665</v>
      </c>
      <c r="K869" s="28" t="str">
        <f t="shared" si="68"/>
        <v>&lt;35</v>
      </c>
      <c r="L869" s="25">
        <v>192000000</v>
      </c>
      <c r="M869" s="28">
        <f t="shared" si="66"/>
        <v>45.7763671875</v>
      </c>
      <c r="N869" s="28" t="str">
        <f t="shared" si="69"/>
        <v>40+ GB</v>
      </c>
      <c r="O869" s="25">
        <v>1</v>
      </c>
      <c r="P869" s="25"/>
      <c r="Q869" s="25">
        <v>1</v>
      </c>
      <c r="R869" s="25"/>
    </row>
    <row r="870" spans="2:18" x14ac:dyDescent="0.3">
      <c r="B870" s="25" t="s">
        <v>294</v>
      </c>
      <c r="C870" s="26">
        <v>37216</v>
      </c>
      <c r="D870" s="25" t="s">
        <v>12</v>
      </c>
      <c r="E870" s="25">
        <f>INDEX('Tariff fee'!$C$5:$C$9,MATCH('Step 1. Personal_data'!D870,'Tariff fee'!$B$5:$B$9,0))</f>
        <v>70</v>
      </c>
      <c r="F870" s="26">
        <v>43281</v>
      </c>
      <c r="G870" s="27">
        <f>IF(F870&gt;Introduction!$D$20, DATEDIF(F870, Introduction!$D$19, "D"), DATEDIF(Introduction!$D$20, Introduction!$D$19, "D"))</f>
        <v>120</v>
      </c>
      <c r="H870" s="25">
        <v>161264</v>
      </c>
      <c r="I870" s="28">
        <f t="shared" si="65"/>
        <v>671.93333333333328</v>
      </c>
      <c r="J870" s="28">
        <f t="shared" si="67"/>
        <v>156.78444444444443</v>
      </c>
      <c r="K870" s="28" t="str">
        <f t="shared" si="68"/>
        <v>120+</v>
      </c>
      <c r="L870" s="25">
        <v>60000000</v>
      </c>
      <c r="M870" s="28">
        <f t="shared" si="66"/>
        <v>14.30511474609375</v>
      </c>
      <c r="N870" s="28" t="str">
        <f t="shared" si="69"/>
        <v>10-20 GB</v>
      </c>
      <c r="O870" s="25"/>
      <c r="P870" s="25"/>
      <c r="Q870" s="25"/>
      <c r="R870" s="25"/>
    </row>
    <row r="871" spans="2:18" x14ac:dyDescent="0.3">
      <c r="B871" s="25" t="s">
        <v>293</v>
      </c>
      <c r="C871" s="26">
        <v>37217</v>
      </c>
      <c r="D871" s="25" t="s">
        <v>11</v>
      </c>
      <c r="E871" s="25">
        <f>INDEX('Tariff fee'!$C$5:$C$9,MATCH('Step 1. Personal_data'!D871,'Tariff fee'!$B$5:$B$9,0))</f>
        <v>35</v>
      </c>
      <c r="F871" s="26">
        <v>44193</v>
      </c>
      <c r="G871" s="27">
        <f>IF(F871&gt;Introduction!$D$20, DATEDIF(F871, Introduction!$D$19, "D"), DATEDIF(Introduction!$D$20, Introduction!$D$19, "D"))</f>
        <v>120</v>
      </c>
      <c r="H871" s="25">
        <v>11268</v>
      </c>
      <c r="I871" s="28">
        <f t="shared" si="65"/>
        <v>46.95</v>
      </c>
      <c r="J871" s="28">
        <f t="shared" si="67"/>
        <v>10.955000000000002</v>
      </c>
      <c r="K871" s="28" t="str">
        <f t="shared" si="68"/>
        <v>&lt;35</v>
      </c>
      <c r="L871" s="25">
        <v>160000000</v>
      </c>
      <c r="M871" s="28">
        <f t="shared" si="66"/>
        <v>38.14697265625</v>
      </c>
      <c r="N871" s="28" t="str">
        <f t="shared" si="69"/>
        <v>31-40 GB</v>
      </c>
      <c r="O871" s="25"/>
      <c r="P871" s="25"/>
      <c r="Q871" s="25"/>
      <c r="R871" s="25"/>
    </row>
    <row r="872" spans="2:18" x14ac:dyDescent="0.3">
      <c r="B872" s="25" t="s">
        <v>292</v>
      </c>
      <c r="C872" s="26">
        <v>37220</v>
      </c>
      <c r="D872" s="25" t="s">
        <v>11</v>
      </c>
      <c r="E872" s="25">
        <f>INDEX('Tariff fee'!$C$5:$C$9,MATCH('Step 1. Personal_data'!D872,'Tariff fee'!$B$5:$B$9,0))</f>
        <v>35</v>
      </c>
      <c r="F872" s="26">
        <v>42746</v>
      </c>
      <c r="G872" s="27">
        <f>IF(F872&gt;Introduction!$D$20, DATEDIF(F872, Introduction!$D$19, "D"), DATEDIF(Introduction!$D$20, Introduction!$D$19, "D"))</f>
        <v>120</v>
      </c>
      <c r="H872" s="25">
        <v>19040</v>
      </c>
      <c r="I872" s="28">
        <f t="shared" si="65"/>
        <v>79.333333333333329</v>
      </c>
      <c r="J872" s="28">
        <f t="shared" si="67"/>
        <v>18.511111111111109</v>
      </c>
      <c r="K872" s="28" t="str">
        <f t="shared" si="68"/>
        <v>&lt;35</v>
      </c>
      <c r="L872" s="25">
        <v>156000000</v>
      </c>
      <c r="M872" s="28">
        <f t="shared" si="66"/>
        <v>37.19329833984375</v>
      </c>
      <c r="N872" s="28" t="str">
        <f t="shared" si="69"/>
        <v>31-40 GB</v>
      </c>
      <c r="O872" s="25">
        <v>1</v>
      </c>
      <c r="P872" s="25"/>
      <c r="Q872" s="25"/>
      <c r="R872" s="25">
        <v>1</v>
      </c>
    </row>
    <row r="873" spans="2:18" x14ac:dyDescent="0.3">
      <c r="B873" s="25" t="s">
        <v>291</v>
      </c>
      <c r="C873" s="26">
        <v>37221</v>
      </c>
      <c r="D873" s="25" t="s">
        <v>11</v>
      </c>
      <c r="E873" s="25">
        <f>INDEX('Tariff fee'!$C$5:$C$9,MATCH('Step 1. Personal_data'!D873,'Tariff fee'!$B$5:$B$9,0))</f>
        <v>35</v>
      </c>
      <c r="F873" s="26">
        <v>43991</v>
      </c>
      <c r="G873" s="27">
        <f>IF(F873&gt;Introduction!$D$20, DATEDIF(F873, Introduction!$D$19, "D"), DATEDIF(Introduction!$D$20, Introduction!$D$19, "D"))</f>
        <v>120</v>
      </c>
      <c r="H873" s="25">
        <v>11448</v>
      </c>
      <c r="I873" s="28">
        <f t="shared" si="65"/>
        <v>47.7</v>
      </c>
      <c r="J873" s="28">
        <f t="shared" si="67"/>
        <v>11.13</v>
      </c>
      <c r="K873" s="28" t="str">
        <f t="shared" si="68"/>
        <v>&lt;35</v>
      </c>
      <c r="L873" s="25">
        <v>144000000</v>
      </c>
      <c r="M873" s="28">
        <f t="shared" si="66"/>
        <v>34.332275390625</v>
      </c>
      <c r="N873" s="28" t="str">
        <f t="shared" si="69"/>
        <v>31-40 GB</v>
      </c>
      <c r="O873" s="25"/>
      <c r="P873" s="25"/>
      <c r="Q873" s="25"/>
      <c r="R873" s="25"/>
    </row>
    <row r="874" spans="2:18" x14ac:dyDescent="0.3">
      <c r="B874" s="25" t="s">
        <v>290</v>
      </c>
      <c r="C874" s="26">
        <v>37222</v>
      </c>
      <c r="D874" s="25" t="s">
        <v>11</v>
      </c>
      <c r="E874" s="25">
        <f>INDEX('Tariff fee'!$C$5:$C$9,MATCH('Step 1. Personal_data'!D874,'Tariff fee'!$B$5:$B$9,0))</f>
        <v>35</v>
      </c>
      <c r="F874" s="26">
        <v>43764</v>
      </c>
      <c r="G874" s="27">
        <f>IF(F874&gt;Introduction!$D$20, DATEDIF(F874, Introduction!$D$19, "D"), DATEDIF(Introduction!$D$20, Introduction!$D$19, "D"))</f>
        <v>120</v>
      </c>
      <c r="H874" s="25">
        <v>16220</v>
      </c>
      <c r="I874" s="28">
        <f t="shared" si="65"/>
        <v>67.583333333333329</v>
      </c>
      <c r="J874" s="28">
        <f t="shared" si="67"/>
        <v>15.769444444444444</v>
      </c>
      <c r="K874" s="28" t="str">
        <f t="shared" si="68"/>
        <v>&lt;35</v>
      </c>
      <c r="L874" s="25">
        <v>144000000</v>
      </c>
      <c r="M874" s="28">
        <f t="shared" si="66"/>
        <v>34.332275390625</v>
      </c>
      <c r="N874" s="28" t="str">
        <f t="shared" si="69"/>
        <v>31-40 GB</v>
      </c>
      <c r="O874" s="25"/>
      <c r="P874" s="25"/>
      <c r="Q874" s="25"/>
      <c r="R874" s="25"/>
    </row>
    <row r="875" spans="2:18" x14ac:dyDescent="0.3">
      <c r="B875" s="25" t="s">
        <v>289</v>
      </c>
      <c r="C875" s="26">
        <v>37223</v>
      </c>
      <c r="D875" s="25" t="s">
        <v>13</v>
      </c>
      <c r="E875" s="25">
        <f>INDEX('Tariff fee'!$C$5:$C$9,MATCH('Step 1. Personal_data'!D875,'Tariff fee'!$B$5:$B$9,0))</f>
        <v>55</v>
      </c>
      <c r="F875" s="26">
        <v>44597</v>
      </c>
      <c r="G875" s="27">
        <f>IF(F875&gt;Introduction!$D$20, DATEDIF(F875, Introduction!$D$19, "D"), DATEDIF(Introduction!$D$20, Introduction!$D$19, "D"))</f>
        <v>85</v>
      </c>
      <c r="H875" s="25">
        <v>85000</v>
      </c>
      <c r="I875" s="28">
        <f t="shared" si="65"/>
        <v>500.00000000000006</v>
      </c>
      <c r="J875" s="28">
        <f t="shared" si="67"/>
        <v>116.66666666666667</v>
      </c>
      <c r="K875" s="28" t="str">
        <f t="shared" si="68"/>
        <v>91-120</v>
      </c>
      <c r="L875" s="25">
        <v>87833333</v>
      </c>
      <c r="M875" s="28">
        <f t="shared" si="66"/>
        <v>29.563903696396771</v>
      </c>
      <c r="N875" s="28" t="str">
        <f t="shared" si="69"/>
        <v>21-30 GB</v>
      </c>
      <c r="O875" s="25">
        <v>1</v>
      </c>
      <c r="P875" s="25"/>
      <c r="Q875" s="25"/>
      <c r="R875" s="25">
        <v>1</v>
      </c>
    </row>
    <row r="876" spans="2:18" x14ac:dyDescent="0.3">
      <c r="B876" s="25" t="s">
        <v>287</v>
      </c>
      <c r="C876" s="26">
        <v>37226</v>
      </c>
      <c r="D876" s="25" t="s">
        <v>18</v>
      </c>
      <c r="E876" s="25">
        <f>INDEX('Tariff fee'!$C$5:$C$9,MATCH('Step 1. Personal_data'!D876,'Tariff fee'!$B$5:$B$9,0))</f>
        <v>25</v>
      </c>
      <c r="F876" s="26">
        <v>42820</v>
      </c>
      <c r="G876" s="27">
        <f>IF(F876&gt;Introduction!$D$20, DATEDIF(F876, Introduction!$D$19, "D"), DATEDIF(Introduction!$D$20, Introduction!$D$19, "D"))</f>
        <v>120</v>
      </c>
      <c r="H876" s="25">
        <v>21716</v>
      </c>
      <c r="I876" s="28">
        <f t="shared" si="65"/>
        <v>90.483333333333334</v>
      </c>
      <c r="J876" s="28">
        <f t="shared" si="67"/>
        <v>21.112777777777776</v>
      </c>
      <c r="K876" s="28" t="str">
        <f t="shared" si="68"/>
        <v>&lt;35</v>
      </c>
      <c r="L876" s="25">
        <v>16000000</v>
      </c>
      <c r="M876" s="28">
        <f t="shared" si="66"/>
        <v>3.8146972656250004</v>
      </c>
      <c r="N876" s="28" t="str">
        <f t="shared" si="69"/>
        <v>&lt;10 GB</v>
      </c>
      <c r="O876" s="25"/>
      <c r="P876" s="25">
        <v>1</v>
      </c>
      <c r="Q876" s="25"/>
      <c r="R876" s="25"/>
    </row>
    <row r="877" spans="2:18" x14ac:dyDescent="0.3">
      <c r="B877" s="25" t="s">
        <v>288</v>
      </c>
      <c r="C877" s="26">
        <v>37226</v>
      </c>
      <c r="D877" s="25" t="s">
        <v>18</v>
      </c>
      <c r="E877" s="25">
        <f>INDEX('Tariff fee'!$C$5:$C$9,MATCH('Step 1. Personal_data'!D877,'Tariff fee'!$B$5:$B$9,0))</f>
        <v>25</v>
      </c>
      <c r="F877" s="26">
        <v>42853</v>
      </c>
      <c r="G877" s="27">
        <f>IF(F877&gt;Introduction!$D$20, DATEDIF(F877, Introduction!$D$19, "D"), DATEDIF(Introduction!$D$20, Introduction!$D$19, "D"))</f>
        <v>120</v>
      </c>
      <c r="H877" s="25">
        <v>26172</v>
      </c>
      <c r="I877" s="28">
        <f t="shared" si="65"/>
        <v>109.05</v>
      </c>
      <c r="J877" s="28">
        <f t="shared" si="67"/>
        <v>25.445</v>
      </c>
      <c r="K877" s="28" t="str">
        <f t="shared" si="68"/>
        <v>&lt;35</v>
      </c>
      <c r="L877" s="25">
        <v>4000000</v>
      </c>
      <c r="M877" s="28">
        <f t="shared" si="66"/>
        <v>0.95367431640625011</v>
      </c>
      <c r="N877" s="28" t="str">
        <f t="shared" si="69"/>
        <v>&lt;10 GB</v>
      </c>
      <c r="O877" s="25"/>
      <c r="P877" s="25"/>
      <c r="Q877" s="25">
        <v>1</v>
      </c>
      <c r="R877" s="25"/>
    </row>
    <row r="878" spans="2:18" x14ac:dyDescent="0.3">
      <c r="B878" s="25" t="s">
        <v>286</v>
      </c>
      <c r="C878" s="26">
        <v>37228</v>
      </c>
      <c r="D878" s="25" t="s">
        <v>11</v>
      </c>
      <c r="E878" s="25">
        <f>INDEX('Tariff fee'!$C$5:$C$9,MATCH('Step 1. Personal_data'!D878,'Tariff fee'!$B$5:$B$9,0))</f>
        <v>35</v>
      </c>
      <c r="F878" s="26">
        <v>44428</v>
      </c>
      <c r="G878" s="27">
        <f>IF(F878&gt;Introduction!$D$20, DATEDIF(F878, Introduction!$D$19, "D"), DATEDIF(Introduction!$D$20, Introduction!$D$19, "D"))</f>
        <v>120</v>
      </c>
      <c r="H878" s="25">
        <v>10864</v>
      </c>
      <c r="I878" s="28">
        <f t="shared" si="65"/>
        <v>45.266666666666666</v>
      </c>
      <c r="J878" s="28">
        <f t="shared" si="67"/>
        <v>10.562222222222223</v>
      </c>
      <c r="K878" s="28" t="str">
        <f t="shared" si="68"/>
        <v>&lt;35</v>
      </c>
      <c r="L878" s="25">
        <v>148000000</v>
      </c>
      <c r="M878" s="28">
        <f t="shared" si="66"/>
        <v>35.28594970703125</v>
      </c>
      <c r="N878" s="28" t="str">
        <f t="shared" si="69"/>
        <v>31-40 GB</v>
      </c>
      <c r="O878" s="25">
        <v>1</v>
      </c>
      <c r="P878" s="25"/>
      <c r="Q878" s="25"/>
      <c r="R878" s="25"/>
    </row>
    <row r="879" spans="2:18" x14ac:dyDescent="0.3">
      <c r="B879" s="25" t="s">
        <v>285</v>
      </c>
      <c r="C879" s="26">
        <v>37237</v>
      </c>
      <c r="D879" s="25" t="s">
        <v>21</v>
      </c>
      <c r="E879" s="25">
        <f>INDEX('Tariff fee'!$C$5:$C$9,MATCH('Step 1. Personal_data'!D879,'Tariff fee'!$B$5:$B$9,0))</f>
        <v>45</v>
      </c>
      <c r="F879" s="26">
        <v>43589</v>
      </c>
      <c r="G879" s="27">
        <f>IF(F879&gt;Introduction!$D$20, DATEDIF(F879, Introduction!$D$19, "D"), DATEDIF(Introduction!$D$20, Introduction!$D$19, "D"))</f>
        <v>120</v>
      </c>
      <c r="H879" s="25">
        <v>95320</v>
      </c>
      <c r="I879" s="28">
        <f t="shared" si="65"/>
        <v>397.16666666666669</v>
      </c>
      <c r="J879" s="28">
        <f t="shared" si="67"/>
        <v>92.672222222222217</v>
      </c>
      <c r="K879" s="28" t="str">
        <f t="shared" si="68"/>
        <v>91-120</v>
      </c>
      <c r="L879" s="25">
        <v>24000000</v>
      </c>
      <c r="M879" s="28">
        <f t="shared" si="66"/>
        <v>5.7220458984375</v>
      </c>
      <c r="N879" s="28" t="str">
        <f t="shared" si="69"/>
        <v>&lt;10 GB</v>
      </c>
      <c r="O879" s="25"/>
      <c r="P879" s="25"/>
      <c r="Q879" s="25"/>
      <c r="R879" s="25"/>
    </row>
    <row r="880" spans="2:18" x14ac:dyDescent="0.3">
      <c r="B880" s="25" t="s">
        <v>284</v>
      </c>
      <c r="C880" s="26">
        <v>37240</v>
      </c>
      <c r="D880" s="25" t="s">
        <v>21</v>
      </c>
      <c r="E880" s="25">
        <f>INDEX('Tariff fee'!$C$5:$C$9,MATCH('Step 1. Personal_data'!D880,'Tariff fee'!$B$5:$B$9,0))</f>
        <v>45</v>
      </c>
      <c r="F880" s="26">
        <v>44532</v>
      </c>
      <c r="G880" s="27">
        <f>IF(F880&gt;Introduction!$D$20, DATEDIF(F880, Introduction!$D$19, "D"), DATEDIF(Introduction!$D$20, Introduction!$D$19, "D"))</f>
        <v>120</v>
      </c>
      <c r="H880" s="25">
        <v>120000</v>
      </c>
      <c r="I880" s="28">
        <f t="shared" si="65"/>
        <v>500.00000000000006</v>
      </c>
      <c r="J880" s="28">
        <f t="shared" si="67"/>
        <v>116.66666666666667</v>
      </c>
      <c r="K880" s="28" t="str">
        <f t="shared" si="68"/>
        <v>91-120</v>
      </c>
      <c r="L880" s="25">
        <v>112000000</v>
      </c>
      <c r="M880" s="28">
        <f t="shared" si="66"/>
        <v>26.702880859375</v>
      </c>
      <c r="N880" s="28" t="str">
        <f t="shared" si="69"/>
        <v>21-30 GB</v>
      </c>
      <c r="O880" s="25">
        <v>1</v>
      </c>
      <c r="P880" s="25">
        <v>1</v>
      </c>
      <c r="Q880" s="25"/>
      <c r="R880" s="25"/>
    </row>
    <row r="881" spans="2:19" x14ac:dyDescent="0.3">
      <c r="B881" s="25" t="s">
        <v>282</v>
      </c>
      <c r="C881" s="26">
        <v>37242</v>
      </c>
      <c r="D881" s="25" t="s">
        <v>13</v>
      </c>
      <c r="E881" s="25">
        <f>INDEX('Tariff fee'!$C$5:$C$9,MATCH('Step 1. Personal_data'!D881,'Tariff fee'!$B$5:$B$9,0))</f>
        <v>55</v>
      </c>
      <c r="F881" s="26">
        <v>44420</v>
      </c>
      <c r="G881" s="27">
        <f>IF(F881&gt;Introduction!$D$20, DATEDIF(F881, Introduction!$D$19, "D"), DATEDIF(Introduction!$D$20, Introduction!$D$19, "D"))</f>
        <v>120</v>
      </c>
      <c r="H881" s="25">
        <v>96692</v>
      </c>
      <c r="I881" s="28">
        <f t="shared" si="65"/>
        <v>402.88333333333333</v>
      </c>
      <c r="J881" s="28">
        <f t="shared" si="67"/>
        <v>94.00611111111111</v>
      </c>
      <c r="K881" s="28" t="str">
        <f t="shared" si="68"/>
        <v>91-120</v>
      </c>
      <c r="L881" s="25">
        <v>116000000</v>
      </c>
      <c r="M881" s="28">
        <f t="shared" si="66"/>
        <v>27.65655517578125</v>
      </c>
      <c r="N881" s="28" t="str">
        <f t="shared" si="69"/>
        <v>21-30 GB</v>
      </c>
      <c r="O881" s="25">
        <v>1</v>
      </c>
      <c r="P881" s="25"/>
      <c r="Q881" s="25"/>
      <c r="R881" s="25"/>
    </row>
    <row r="882" spans="2:19" x14ac:dyDescent="0.3">
      <c r="B882" s="25" t="s">
        <v>283</v>
      </c>
      <c r="C882" s="26">
        <v>37242</v>
      </c>
      <c r="D882" s="25" t="s">
        <v>13</v>
      </c>
      <c r="E882" s="25">
        <f>INDEX('Tariff fee'!$C$5:$C$9,MATCH('Step 1. Personal_data'!D882,'Tariff fee'!$B$5:$B$9,0))</f>
        <v>55</v>
      </c>
      <c r="F882" s="26">
        <v>43980</v>
      </c>
      <c r="G882" s="27">
        <f>IF(F882&gt;Introduction!$D$20, DATEDIF(F882, Introduction!$D$19, "D"), DATEDIF(Introduction!$D$20, Introduction!$D$19, "D"))</f>
        <v>120</v>
      </c>
      <c r="H882" s="25">
        <v>55052</v>
      </c>
      <c r="I882" s="28">
        <f t="shared" si="65"/>
        <v>229.38333333333333</v>
      </c>
      <c r="J882" s="28">
        <f t="shared" si="67"/>
        <v>53.522777777777776</v>
      </c>
      <c r="K882" s="28" t="str">
        <f t="shared" si="68"/>
        <v>35-60</v>
      </c>
      <c r="L882" s="25">
        <v>56000000</v>
      </c>
      <c r="M882" s="28">
        <f t="shared" si="66"/>
        <v>13.3514404296875</v>
      </c>
      <c r="N882" s="28" t="str">
        <f t="shared" si="69"/>
        <v>10-20 GB</v>
      </c>
      <c r="O882" s="25"/>
      <c r="P882" s="25"/>
      <c r="Q882" s="25"/>
      <c r="R882" s="25">
        <v>1</v>
      </c>
    </row>
    <row r="883" spans="2:19" x14ac:dyDescent="0.3">
      <c r="B883" s="25" t="s">
        <v>280</v>
      </c>
      <c r="C883" s="26">
        <v>37246</v>
      </c>
      <c r="D883" s="25" t="s">
        <v>21</v>
      </c>
      <c r="E883" s="25">
        <f>INDEX('Tariff fee'!$C$5:$C$9,MATCH('Step 1. Personal_data'!D883,'Tariff fee'!$B$5:$B$9,0))</f>
        <v>45</v>
      </c>
      <c r="F883" s="26">
        <v>44110</v>
      </c>
      <c r="G883" s="27">
        <f>IF(F883&gt;Introduction!$D$20, DATEDIF(F883, Introduction!$D$19, "D"), DATEDIF(Introduction!$D$20, Introduction!$D$19, "D"))</f>
        <v>120</v>
      </c>
      <c r="H883" s="25">
        <v>90516</v>
      </c>
      <c r="I883" s="28">
        <f t="shared" si="65"/>
        <v>377.15</v>
      </c>
      <c r="J883" s="28">
        <f t="shared" si="67"/>
        <v>88.001666666666665</v>
      </c>
      <c r="K883" s="28" t="str">
        <f t="shared" si="68"/>
        <v>61-90</v>
      </c>
      <c r="L883" s="25">
        <v>96000000</v>
      </c>
      <c r="M883" s="28">
        <f t="shared" si="66"/>
        <v>22.88818359375</v>
      </c>
      <c r="N883" s="28" t="str">
        <f t="shared" si="69"/>
        <v>21-30 GB</v>
      </c>
      <c r="O883" s="25"/>
      <c r="P883" s="25"/>
      <c r="Q883" s="25"/>
      <c r="R883" s="25"/>
    </row>
    <row r="884" spans="2:19" x14ac:dyDescent="0.3">
      <c r="B884" s="25" t="s">
        <v>281</v>
      </c>
      <c r="C884" s="26">
        <v>37246</v>
      </c>
      <c r="D884" s="25" t="s">
        <v>11</v>
      </c>
      <c r="E884" s="25">
        <f>INDEX('Tariff fee'!$C$5:$C$9,MATCH('Step 1. Personal_data'!D884,'Tariff fee'!$B$5:$B$9,0))</f>
        <v>35</v>
      </c>
      <c r="F884" s="26">
        <v>42906</v>
      </c>
      <c r="G884" s="27">
        <f>IF(F884&gt;Introduction!$D$20, DATEDIF(F884, Introduction!$D$19, "D"), DATEDIF(Introduction!$D$20, Introduction!$D$19, "D"))</f>
        <v>120</v>
      </c>
      <c r="H884" s="25">
        <v>14292</v>
      </c>
      <c r="I884" s="28">
        <f t="shared" si="65"/>
        <v>59.55</v>
      </c>
      <c r="J884" s="28">
        <f t="shared" si="67"/>
        <v>13.895</v>
      </c>
      <c r="K884" s="28" t="str">
        <f t="shared" si="68"/>
        <v>&lt;35</v>
      </c>
      <c r="L884" s="25">
        <v>152000000</v>
      </c>
      <c r="M884" s="28">
        <f t="shared" si="66"/>
        <v>36.2396240234375</v>
      </c>
      <c r="N884" s="28" t="str">
        <f t="shared" si="69"/>
        <v>31-40 GB</v>
      </c>
      <c r="O884" s="25"/>
      <c r="P884" s="25"/>
      <c r="Q884" s="25">
        <v>1</v>
      </c>
      <c r="R884" s="25"/>
    </row>
    <row r="885" spans="2:19" x14ac:dyDescent="0.3">
      <c r="B885" s="25" t="s">
        <v>279</v>
      </c>
      <c r="C885" s="26">
        <v>37250</v>
      </c>
      <c r="D885" s="25" t="s">
        <v>12</v>
      </c>
      <c r="E885" s="25">
        <f>INDEX('Tariff fee'!$C$5:$C$9,MATCH('Step 1. Personal_data'!D885,'Tariff fee'!$B$5:$B$9,0))</f>
        <v>70</v>
      </c>
      <c r="F885" s="26">
        <v>42765</v>
      </c>
      <c r="G885" s="27">
        <f>IF(F885&gt;Introduction!$D$20, DATEDIF(F885, Introduction!$D$19, "D"), DATEDIF(Introduction!$D$20, Introduction!$D$19, "D"))</f>
        <v>120</v>
      </c>
      <c r="H885" s="25">
        <v>127200</v>
      </c>
      <c r="I885" s="28">
        <f t="shared" si="65"/>
        <v>530</v>
      </c>
      <c r="J885" s="28">
        <f t="shared" si="67"/>
        <v>123.66666666666667</v>
      </c>
      <c r="K885" s="28" t="str">
        <f t="shared" si="68"/>
        <v>120+</v>
      </c>
      <c r="L885" s="25">
        <v>172000000</v>
      </c>
      <c r="M885" s="28">
        <f t="shared" si="66"/>
        <v>41.00799560546875</v>
      </c>
      <c r="N885" s="28" t="str">
        <f t="shared" si="69"/>
        <v>40+ GB</v>
      </c>
      <c r="O885" s="25"/>
      <c r="P885" s="25"/>
      <c r="Q885" s="25"/>
      <c r="R885" s="25"/>
      <c r="S885" s="25">
        <v>1</v>
      </c>
    </row>
    <row r="886" spans="2:19" x14ac:dyDescent="0.3">
      <c r="B886" s="25" t="s">
        <v>278</v>
      </c>
      <c r="C886" s="26">
        <v>37261</v>
      </c>
      <c r="D886" s="25" t="s">
        <v>11</v>
      </c>
      <c r="E886" s="25">
        <f>INDEX('Tariff fee'!$C$5:$C$9,MATCH('Step 1. Personal_data'!D886,'Tariff fee'!$B$5:$B$9,0))</f>
        <v>35</v>
      </c>
      <c r="F886" s="26">
        <v>44188</v>
      </c>
      <c r="G886" s="27">
        <f>IF(F886&gt;Introduction!$D$20, DATEDIF(F886, Introduction!$D$19, "D"), DATEDIF(Introduction!$D$20, Introduction!$D$19, "D"))</f>
        <v>120</v>
      </c>
      <c r="H886" s="25">
        <v>26188</v>
      </c>
      <c r="I886" s="28">
        <f t="shared" si="65"/>
        <v>109.11666666666666</v>
      </c>
      <c r="J886" s="28">
        <f t="shared" si="67"/>
        <v>25.460555555555555</v>
      </c>
      <c r="K886" s="28" t="str">
        <f t="shared" si="68"/>
        <v>&lt;35</v>
      </c>
      <c r="L886" s="25">
        <v>136000000</v>
      </c>
      <c r="M886" s="28">
        <f t="shared" si="66"/>
        <v>32.4249267578125</v>
      </c>
      <c r="N886" s="28" t="str">
        <f t="shared" si="69"/>
        <v>31-40 GB</v>
      </c>
      <c r="O886" s="25"/>
      <c r="P886" s="25"/>
      <c r="Q886" s="25"/>
      <c r="R886" s="25"/>
      <c r="S886" s="25"/>
    </row>
    <row r="887" spans="2:19" x14ac:dyDescent="0.3">
      <c r="B887" s="25" t="s">
        <v>277</v>
      </c>
      <c r="C887" s="26">
        <v>37268</v>
      </c>
      <c r="D887" s="25" t="s">
        <v>13</v>
      </c>
      <c r="E887" s="25">
        <f>INDEX('Tariff fee'!$C$5:$C$9,MATCH('Step 1. Personal_data'!D887,'Tariff fee'!$B$5:$B$9,0))</f>
        <v>55</v>
      </c>
      <c r="F887" s="26">
        <v>43848</v>
      </c>
      <c r="G887" s="27">
        <f>IF(F887&gt;Introduction!$D$20, DATEDIF(F887, Introduction!$D$19, "D"), DATEDIF(Introduction!$D$20, Introduction!$D$19, "D"))</f>
        <v>120</v>
      </c>
      <c r="H887" s="25">
        <v>96780</v>
      </c>
      <c r="I887" s="28">
        <f t="shared" si="65"/>
        <v>403.25</v>
      </c>
      <c r="J887" s="28">
        <f t="shared" si="67"/>
        <v>94.091666666666669</v>
      </c>
      <c r="K887" s="28" t="str">
        <f t="shared" si="68"/>
        <v>91-120</v>
      </c>
      <c r="L887" s="25">
        <v>108000000</v>
      </c>
      <c r="M887" s="28">
        <f t="shared" si="66"/>
        <v>25.74920654296875</v>
      </c>
      <c r="N887" s="28" t="str">
        <f t="shared" si="69"/>
        <v>21-30 GB</v>
      </c>
      <c r="O887" s="25"/>
      <c r="P887" s="25"/>
      <c r="Q887" s="25"/>
      <c r="R887" s="25"/>
      <c r="S887" s="25"/>
    </row>
    <row r="888" spans="2:19" x14ac:dyDescent="0.3">
      <c r="B888" s="25" t="s">
        <v>276</v>
      </c>
      <c r="C888" s="26">
        <v>37269</v>
      </c>
      <c r="D888" s="25" t="s">
        <v>11</v>
      </c>
      <c r="E888" s="25">
        <f>INDEX('Tariff fee'!$C$5:$C$9,MATCH('Step 1. Personal_data'!D888,'Tariff fee'!$B$5:$B$9,0))</f>
        <v>35</v>
      </c>
      <c r="F888" s="26">
        <v>44141</v>
      </c>
      <c r="G888" s="27">
        <f>IF(F888&gt;Introduction!$D$20, DATEDIF(F888, Introduction!$D$19, "D"), DATEDIF(Introduction!$D$20, Introduction!$D$19, "D"))</f>
        <v>120</v>
      </c>
      <c r="H888" s="25">
        <v>7344</v>
      </c>
      <c r="I888" s="28">
        <f t="shared" si="65"/>
        <v>30.6</v>
      </c>
      <c r="J888" s="28">
        <f t="shared" si="67"/>
        <v>7.1400000000000006</v>
      </c>
      <c r="K888" s="28" t="str">
        <f t="shared" si="68"/>
        <v>&lt;35</v>
      </c>
      <c r="L888" s="25">
        <v>160000000</v>
      </c>
      <c r="M888" s="28">
        <f t="shared" si="66"/>
        <v>38.14697265625</v>
      </c>
      <c r="N888" s="28" t="str">
        <f t="shared" si="69"/>
        <v>31-40 GB</v>
      </c>
      <c r="O888" s="25"/>
      <c r="P888" s="25"/>
      <c r="Q888" s="25"/>
      <c r="R888" s="25"/>
      <c r="S888" s="25"/>
    </row>
    <row r="889" spans="2:19" x14ac:dyDescent="0.3">
      <c r="B889" s="25" t="s">
        <v>275</v>
      </c>
      <c r="C889" s="26">
        <v>37272</v>
      </c>
      <c r="D889" s="25" t="s">
        <v>11</v>
      </c>
      <c r="E889" s="25">
        <f>INDEX('Tariff fee'!$C$5:$C$9,MATCH('Step 1. Personal_data'!D889,'Tariff fee'!$B$5:$B$9,0))</f>
        <v>35</v>
      </c>
      <c r="F889" s="26">
        <v>44214</v>
      </c>
      <c r="G889" s="27">
        <f>IF(F889&gt;Introduction!$D$20, DATEDIF(F889, Introduction!$D$19, "D"), DATEDIF(Introduction!$D$20, Introduction!$D$19, "D"))</f>
        <v>120</v>
      </c>
      <c r="H889" s="25">
        <v>28104</v>
      </c>
      <c r="I889" s="28">
        <f t="shared" si="65"/>
        <v>117.1</v>
      </c>
      <c r="J889" s="28">
        <f t="shared" si="67"/>
        <v>27.323333333333334</v>
      </c>
      <c r="K889" s="28" t="str">
        <f t="shared" si="68"/>
        <v>&lt;35</v>
      </c>
      <c r="L889" s="25">
        <v>104000000</v>
      </c>
      <c r="M889" s="28">
        <f t="shared" si="66"/>
        <v>24.7955322265625</v>
      </c>
      <c r="N889" s="28" t="str">
        <f t="shared" si="69"/>
        <v>21-30 GB</v>
      </c>
      <c r="O889" s="25"/>
      <c r="P889" s="25"/>
      <c r="Q889" s="25">
        <v>1</v>
      </c>
      <c r="R889" s="25"/>
      <c r="S889" s="25"/>
    </row>
    <row r="890" spans="2:19" x14ac:dyDescent="0.3">
      <c r="B890" s="25" t="s">
        <v>272</v>
      </c>
      <c r="C890" s="26">
        <v>37277</v>
      </c>
      <c r="D890" s="25" t="s">
        <v>21</v>
      </c>
      <c r="E890" s="25">
        <f>INDEX('Tariff fee'!$C$5:$C$9,MATCH('Step 1. Personal_data'!D890,'Tariff fee'!$B$5:$B$9,0))</f>
        <v>45</v>
      </c>
      <c r="F890" s="26">
        <v>43404</v>
      </c>
      <c r="G890" s="27">
        <f>IF(F890&gt;Introduction!$D$20, DATEDIF(F890, Introduction!$D$19, "D"), DATEDIF(Introduction!$D$20, Introduction!$D$19, "D"))</f>
        <v>120</v>
      </c>
      <c r="H890" s="25">
        <v>70396</v>
      </c>
      <c r="I890" s="28">
        <f t="shared" si="65"/>
        <v>293.31666666666666</v>
      </c>
      <c r="J890" s="28">
        <f t="shared" si="67"/>
        <v>68.440555555555562</v>
      </c>
      <c r="K890" s="28" t="str">
        <f t="shared" si="68"/>
        <v>61-90</v>
      </c>
      <c r="L890" s="25">
        <v>64000000</v>
      </c>
      <c r="M890" s="28">
        <f t="shared" si="66"/>
        <v>15.258789062500002</v>
      </c>
      <c r="N890" s="28" t="str">
        <f t="shared" si="69"/>
        <v>10-20 GB</v>
      </c>
      <c r="O890" s="25">
        <v>1</v>
      </c>
      <c r="P890" s="25"/>
      <c r="Q890" s="25"/>
      <c r="R890" s="25"/>
      <c r="S890" s="25"/>
    </row>
    <row r="891" spans="2:19" x14ac:dyDescent="0.3">
      <c r="B891" s="25" t="s">
        <v>273</v>
      </c>
      <c r="C891" s="26">
        <v>37277</v>
      </c>
      <c r="D891" s="25" t="s">
        <v>11</v>
      </c>
      <c r="E891" s="25">
        <f>INDEX('Tariff fee'!$C$5:$C$9,MATCH('Step 1. Personal_data'!D891,'Tariff fee'!$B$5:$B$9,0))</f>
        <v>35</v>
      </c>
      <c r="F891" s="26">
        <v>43765</v>
      </c>
      <c r="G891" s="27">
        <f>IF(F891&gt;Introduction!$D$20, DATEDIF(F891, Introduction!$D$19, "D"), DATEDIF(Introduction!$D$20, Introduction!$D$19, "D"))</f>
        <v>120</v>
      </c>
      <c r="H891" s="25">
        <v>11752</v>
      </c>
      <c r="I891" s="28">
        <f t="shared" si="65"/>
        <v>48.966666666666669</v>
      </c>
      <c r="J891" s="28">
        <f t="shared" si="67"/>
        <v>11.425555555555556</v>
      </c>
      <c r="K891" s="28" t="str">
        <f t="shared" si="68"/>
        <v>&lt;35</v>
      </c>
      <c r="L891" s="25">
        <v>140000000</v>
      </c>
      <c r="M891" s="28">
        <f t="shared" si="66"/>
        <v>33.37860107421875</v>
      </c>
      <c r="N891" s="28" t="str">
        <f t="shared" si="69"/>
        <v>31-40 GB</v>
      </c>
      <c r="O891" s="25"/>
      <c r="P891" s="25"/>
      <c r="Q891" s="25"/>
      <c r="R891" s="25"/>
      <c r="S891" s="25"/>
    </row>
    <row r="892" spans="2:19" x14ac:dyDescent="0.3">
      <c r="B892" s="25" t="s">
        <v>274</v>
      </c>
      <c r="C892" s="26">
        <v>37277</v>
      </c>
      <c r="D892" s="25" t="s">
        <v>11</v>
      </c>
      <c r="E892" s="25">
        <f>INDEX('Tariff fee'!$C$5:$C$9,MATCH('Step 1. Personal_data'!D892,'Tariff fee'!$B$5:$B$9,0))</f>
        <v>35</v>
      </c>
      <c r="F892" s="26">
        <v>44461</v>
      </c>
      <c r="G892" s="27">
        <f>IF(F892&gt;Introduction!$D$20, DATEDIF(F892, Introduction!$D$19, "D"), DATEDIF(Introduction!$D$20, Introduction!$D$19, "D"))</f>
        <v>120</v>
      </c>
      <c r="H892" s="25">
        <v>29928</v>
      </c>
      <c r="I892" s="28">
        <f t="shared" si="65"/>
        <v>124.70000000000002</v>
      </c>
      <c r="J892" s="28">
        <f t="shared" si="67"/>
        <v>29.096666666666671</v>
      </c>
      <c r="K892" s="28" t="str">
        <f t="shared" si="68"/>
        <v>&lt;35</v>
      </c>
      <c r="L892" s="25">
        <v>52000000</v>
      </c>
      <c r="M892" s="28">
        <f t="shared" si="66"/>
        <v>12.39776611328125</v>
      </c>
      <c r="N892" s="28" t="str">
        <f t="shared" si="69"/>
        <v>10-20 GB</v>
      </c>
      <c r="O892" s="25">
        <v>1</v>
      </c>
      <c r="P892" s="25">
        <v>1</v>
      </c>
      <c r="Q892" s="25"/>
      <c r="R892" s="25"/>
      <c r="S892" s="25"/>
    </row>
    <row r="893" spans="2:19" x14ac:dyDescent="0.3">
      <c r="B893" s="25" t="s">
        <v>270</v>
      </c>
      <c r="C893" s="26">
        <v>37281</v>
      </c>
      <c r="D893" s="25" t="s">
        <v>21</v>
      </c>
      <c r="E893" s="25">
        <f>INDEX('Tariff fee'!$C$5:$C$9,MATCH('Step 1. Personal_data'!D893,'Tariff fee'!$B$5:$B$9,0))</f>
        <v>45</v>
      </c>
      <c r="F893" s="26">
        <v>43172</v>
      </c>
      <c r="G893" s="27">
        <f>IF(F893&gt;Introduction!$D$20, DATEDIF(F893, Introduction!$D$19, "D"), DATEDIF(Introduction!$D$20, Introduction!$D$19, "D"))</f>
        <v>120</v>
      </c>
      <c r="H893" s="25">
        <v>14960</v>
      </c>
      <c r="I893" s="28">
        <f t="shared" si="65"/>
        <v>62.333333333333336</v>
      </c>
      <c r="J893" s="28">
        <f t="shared" si="67"/>
        <v>14.544444444444446</v>
      </c>
      <c r="K893" s="28" t="str">
        <f t="shared" si="68"/>
        <v>&lt;35</v>
      </c>
      <c r="L893" s="25">
        <v>112000000</v>
      </c>
      <c r="M893" s="28">
        <f t="shared" si="66"/>
        <v>26.702880859375</v>
      </c>
      <c r="N893" s="28" t="str">
        <f t="shared" si="69"/>
        <v>21-30 GB</v>
      </c>
      <c r="O893" s="25"/>
      <c r="P893" s="25"/>
      <c r="Q893" s="25"/>
      <c r="R893" s="25"/>
      <c r="S893" s="25"/>
    </row>
    <row r="894" spans="2:19" x14ac:dyDescent="0.3">
      <c r="B894" s="25" t="s">
        <v>271</v>
      </c>
      <c r="C894" s="26">
        <v>37281</v>
      </c>
      <c r="D894" s="25" t="s">
        <v>11</v>
      </c>
      <c r="E894" s="25">
        <f>INDEX('Tariff fee'!$C$5:$C$9,MATCH('Step 1. Personal_data'!D894,'Tariff fee'!$B$5:$B$9,0))</f>
        <v>35</v>
      </c>
      <c r="F894" s="26">
        <v>43427</v>
      </c>
      <c r="G894" s="27">
        <f>IF(F894&gt;Introduction!$D$20, DATEDIF(F894, Introduction!$D$19, "D"), DATEDIF(Introduction!$D$20, Introduction!$D$19, "D"))</f>
        <v>120</v>
      </c>
      <c r="H894" s="25">
        <v>20108</v>
      </c>
      <c r="I894" s="28">
        <f t="shared" si="65"/>
        <v>83.783333333333331</v>
      </c>
      <c r="J894" s="28">
        <f t="shared" si="67"/>
        <v>19.549444444444443</v>
      </c>
      <c r="K894" s="28" t="str">
        <f t="shared" si="68"/>
        <v>&lt;35</v>
      </c>
      <c r="L894" s="25">
        <v>56000000</v>
      </c>
      <c r="M894" s="28">
        <f t="shared" si="66"/>
        <v>13.3514404296875</v>
      </c>
      <c r="N894" s="28" t="str">
        <f t="shared" si="69"/>
        <v>10-20 GB</v>
      </c>
      <c r="O894" s="25"/>
      <c r="P894" s="25"/>
      <c r="Q894" s="25"/>
      <c r="R894" s="25"/>
      <c r="S894" s="25"/>
    </row>
    <row r="895" spans="2:19" x14ac:dyDescent="0.3">
      <c r="B895" s="25" t="s">
        <v>268</v>
      </c>
      <c r="C895" s="26">
        <v>37284</v>
      </c>
      <c r="D895" s="25" t="s">
        <v>21</v>
      </c>
      <c r="E895" s="25">
        <f>INDEX('Tariff fee'!$C$5:$C$9,MATCH('Step 1. Personal_data'!D895,'Tariff fee'!$B$5:$B$9,0))</f>
        <v>45</v>
      </c>
      <c r="F895" s="26">
        <v>43098</v>
      </c>
      <c r="G895" s="27">
        <f>IF(F895&gt;Introduction!$D$20, DATEDIF(F895, Introduction!$D$19, "D"), DATEDIF(Introduction!$D$20, Introduction!$D$19, "D"))</f>
        <v>120</v>
      </c>
      <c r="H895" s="25">
        <v>59120</v>
      </c>
      <c r="I895" s="28">
        <f t="shared" si="65"/>
        <v>246.33333333333337</v>
      </c>
      <c r="J895" s="28">
        <f t="shared" si="67"/>
        <v>57.477777777777789</v>
      </c>
      <c r="K895" s="28" t="str">
        <f t="shared" si="68"/>
        <v>35-60</v>
      </c>
      <c r="L895" s="25">
        <v>116000000</v>
      </c>
      <c r="M895" s="28">
        <f t="shared" si="66"/>
        <v>27.65655517578125</v>
      </c>
      <c r="N895" s="28" t="str">
        <f t="shared" si="69"/>
        <v>21-30 GB</v>
      </c>
      <c r="O895" s="25"/>
      <c r="P895" s="25"/>
      <c r="Q895" s="25"/>
      <c r="R895" s="25"/>
      <c r="S895" s="25"/>
    </row>
    <row r="896" spans="2:19" x14ac:dyDescent="0.3">
      <c r="B896" s="25" t="s">
        <v>269</v>
      </c>
      <c r="C896" s="26">
        <v>37284</v>
      </c>
      <c r="D896" s="25" t="s">
        <v>18</v>
      </c>
      <c r="E896" s="25">
        <f>INDEX('Tariff fee'!$C$5:$C$9,MATCH('Step 1. Personal_data'!D896,'Tariff fee'!$B$5:$B$9,0))</f>
        <v>25</v>
      </c>
      <c r="F896" s="26">
        <v>43442</v>
      </c>
      <c r="G896" s="27">
        <f>IF(F896&gt;Introduction!$D$20, DATEDIF(F896, Introduction!$D$19, "D"), DATEDIF(Introduction!$D$20, Introduction!$D$19, "D"))</f>
        <v>120</v>
      </c>
      <c r="H896" s="25">
        <v>15784</v>
      </c>
      <c r="I896" s="28">
        <f t="shared" si="65"/>
        <v>65.766666666666666</v>
      </c>
      <c r="J896" s="28">
        <f t="shared" si="67"/>
        <v>15.345555555555555</v>
      </c>
      <c r="K896" s="28" t="str">
        <f t="shared" si="68"/>
        <v>&lt;35</v>
      </c>
      <c r="L896" s="25">
        <v>16000000</v>
      </c>
      <c r="M896" s="28">
        <f t="shared" si="66"/>
        <v>3.8146972656250004</v>
      </c>
      <c r="N896" s="28" t="str">
        <f t="shared" si="69"/>
        <v>&lt;10 GB</v>
      </c>
      <c r="O896" s="25"/>
      <c r="P896" s="25"/>
      <c r="Q896" s="25"/>
      <c r="R896" s="25"/>
      <c r="S896" s="25"/>
    </row>
    <row r="897" spans="2:19" x14ac:dyDescent="0.3">
      <c r="B897" s="25" t="s">
        <v>267</v>
      </c>
      <c r="C897" s="26">
        <v>37287</v>
      </c>
      <c r="D897" s="25" t="s">
        <v>11</v>
      </c>
      <c r="E897" s="25">
        <f>INDEX('Tariff fee'!$C$5:$C$9,MATCH('Step 1. Personal_data'!D897,'Tariff fee'!$B$5:$B$9,0))</f>
        <v>35</v>
      </c>
      <c r="F897" s="26">
        <v>43696</v>
      </c>
      <c r="G897" s="27">
        <f>IF(F897&gt;Introduction!$D$20, DATEDIF(F897, Introduction!$D$19, "D"), DATEDIF(Introduction!$D$20, Introduction!$D$19, "D"))</f>
        <v>120</v>
      </c>
      <c r="H897" s="25">
        <v>3480</v>
      </c>
      <c r="I897" s="28">
        <f t="shared" si="65"/>
        <v>14.5</v>
      </c>
      <c r="J897" s="28">
        <f t="shared" si="67"/>
        <v>3.3833333333333333</v>
      </c>
      <c r="K897" s="28" t="str">
        <f t="shared" si="68"/>
        <v>&lt;35</v>
      </c>
      <c r="L897" s="25">
        <v>156000000</v>
      </c>
      <c r="M897" s="28">
        <f t="shared" si="66"/>
        <v>37.19329833984375</v>
      </c>
      <c r="N897" s="28" t="str">
        <f t="shared" si="69"/>
        <v>31-40 GB</v>
      </c>
      <c r="O897" s="25"/>
      <c r="P897" s="25"/>
      <c r="Q897" s="25"/>
      <c r="R897" s="25"/>
      <c r="S897" s="25"/>
    </row>
    <row r="898" spans="2:19" x14ac:dyDescent="0.3">
      <c r="B898" s="25" t="s">
        <v>266</v>
      </c>
      <c r="C898" s="26">
        <v>37289</v>
      </c>
      <c r="D898" s="25" t="s">
        <v>11</v>
      </c>
      <c r="E898" s="25">
        <f>INDEX('Tariff fee'!$C$5:$C$9,MATCH('Step 1. Personal_data'!D898,'Tariff fee'!$B$5:$B$9,0))</f>
        <v>35</v>
      </c>
      <c r="F898" s="26">
        <v>43833</v>
      </c>
      <c r="G898" s="27">
        <f>IF(F898&gt;Introduction!$D$20, DATEDIF(F898, Introduction!$D$19, "D"), DATEDIF(Introduction!$D$20, Introduction!$D$19, "D"))</f>
        <v>120</v>
      </c>
      <c r="H898" s="25">
        <v>17192</v>
      </c>
      <c r="I898" s="28">
        <f t="shared" si="65"/>
        <v>71.63333333333334</v>
      </c>
      <c r="J898" s="28">
        <f t="shared" si="67"/>
        <v>16.714444444444446</v>
      </c>
      <c r="K898" s="28" t="str">
        <f t="shared" si="68"/>
        <v>&lt;35</v>
      </c>
      <c r="L898" s="25">
        <v>88000000</v>
      </c>
      <c r="M898" s="28">
        <f t="shared" si="66"/>
        <v>20.9808349609375</v>
      </c>
      <c r="N898" s="28" t="str">
        <f t="shared" si="69"/>
        <v>21-30 GB</v>
      </c>
      <c r="O898" s="25"/>
      <c r="P898" s="25"/>
      <c r="Q898" s="25"/>
      <c r="R898" s="25"/>
      <c r="S898" s="25"/>
    </row>
    <row r="899" spans="2:19" x14ac:dyDescent="0.3">
      <c r="B899" s="25" t="s">
        <v>265</v>
      </c>
      <c r="C899" s="26">
        <v>37291</v>
      </c>
      <c r="D899" s="25" t="s">
        <v>21</v>
      </c>
      <c r="E899" s="25">
        <f>INDEX('Tariff fee'!$C$5:$C$9,MATCH('Step 1. Personal_data'!D899,'Tariff fee'!$B$5:$B$9,0))</f>
        <v>45</v>
      </c>
      <c r="F899" s="26">
        <v>42740</v>
      </c>
      <c r="G899" s="27">
        <f>IF(F899&gt;Introduction!$D$20, DATEDIF(F899, Introduction!$D$19, "D"), DATEDIF(Introduction!$D$20, Introduction!$D$19, "D"))</f>
        <v>120</v>
      </c>
      <c r="H899" s="25">
        <v>45296</v>
      </c>
      <c r="I899" s="28">
        <f t="shared" si="65"/>
        <v>188.73333333333332</v>
      </c>
      <c r="J899" s="28">
        <f t="shared" si="67"/>
        <v>44.037777777777777</v>
      </c>
      <c r="K899" s="28" t="str">
        <f t="shared" si="68"/>
        <v>35-60</v>
      </c>
      <c r="L899" s="25">
        <v>0</v>
      </c>
      <c r="M899" s="28">
        <f t="shared" si="66"/>
        <v>0</v>
      </c>
      <c r="N899" s="28" t="str">
        <f t="shared" si="69"/>
        <v>&lt;10 GB</v>
      </c>
      <c r="O899" s="25"/>
      <c r="P899" s="25">
        <v>1</v>
      </c>
      <c r="Q899" s="25"/>
      <c r="R899" s="25"/>
      <c r="S899" s="25"/>
    </row>
    <row r="900" spans="2:19" x14ac:dyDescent="0.3">
      <c r="B900" s="25" t="s">
        <v>264</v>
      </c>
      <c r="C900" s="26">
        <v>37292</v>
      </c>
      <c r="D900" s="25" t="s">
        <v>21</v>
      </c>
      <c r="E900" s="25">
        <f>INDEX('Tariff fee'!$C$5:$C$9,MATCH('Step 1. Personal_data'!D900,'Tariff fee'!$B$5:$B$9,0))</f>
        <v>45</v>
      </c>
      <c r="F900" s="26">
        <v>43766</v>
      </c>
      <c r="G900" s="27">
        <f>IF(F900&gt;Introduction!$D$20, DATEDIF(F900, Introduction!$D$19, "D"), DATEDIF(Introduction!$D$20, Introduction!$D$19, "D"))</f>
        <v>120</v>
      </c>
      <c r="H900" s="25">
        <v>92664</v>
      </c>
      <c r="I900" s="28">
        <f t="shared" si="65"/>
        <v>386.1</v>
      </c>
      <c r="J900" s="28">
        <f t="shared" si="67"/>
        <v>90.09</v>
      </c>
      <c r="K900" s="28" t="str">
        <f t="shared" si="68"/>
        <v>91-120</v>
      </c>
      <c r="L900" s="25">
        <v>28000000</v>
      </c>
      <c r="M900" s="28">
        <f t="shared" si="66"/>
        <v>6.67572021484375</v>
      </c>
      <c r="N900" s="28" t="str">
        <f t="shared" si="69"/>
        <v>&lt;10 GB</v>
      </c>
      <c r="O900" s="25"/>
      <c r="P900" s="25"/>
      <c r="Q900" s="25"/>
      <c r="R900" s="25"/>
      <c r="S900" s="25"/>
    </row>
    <row r="901" spans="2:19" x14ac:dyDescent="0.3">
      <c r="B901" s="25" t="s">
        <v>262</v>
      </c>
      <c r="C901" s="26">
        <v>37295</v>
      </c>
      <c r="D901" s="25" t="s">
        <v>21</v>
      </c>
      <c r="E901" s="25">
        <f>INDEX('Tariff fee'!$C$5:$C$9,MATCH('Step 1. Personal_data'!D901,'Tariff fee'!$B$5:$B$9,0))</f>
        <v>45</v>
      </c>
      <c r="F901" s="26">
        <v>44477</v>
      </c>
      <c r="G901" s="27">
        <f>IF(F901&gt;Introduction!$D$20, DATEDIF(F901, Introduction!$D$19, "D"), DATEDIF(Introduction!$D$20, Introduction!$D$19, "D"))</f>
        <v>120</v>
      </c>
      <c r="H901" s="25">
        <v>10868</v>
      </c>
      <c r="I901" s="28">
        <f t="shared" si="65"/>
        <v>45.283333333333331</v>
      </c>
      <c r="J901" s="28">
        <f t="shared" si="67"/>
        <v>10.566111111111111</v>
      </c>
      <c r="K901" s="28" t="str">
        <f t="shared" si="68"/>
        <v>&lt;35</v>
      </c>
      <c r="L901" s="25">
        <v>60000000</v>
      </c>
      <c r="M901" s="28">
        <f t="shared" si="66"/>
        <v>14.30511474609375</v>
      </c>
      <c r="N901" s="28" t="str">
        <f t="shared" si="69"/>
        <v>10-20 GB</v>
      </c>
      <c r="O901" s="25"/>
      <c r="P901" s="25"/>
      <c r="Q901" s="25"/>
      <c r="R901" s="25"/>
      <c r="S901" s="25"/>
    </row>
    <row r="902" spans="2:19" x14ac:dyDescent="0.3">
      <c r="B902" s="25" t="s">
        <v>263</v>
      </c>
      <c r="C902" s="26">
        <v>37295</v>
      </c>
      <c r="D902" s="25" t="s">
        <v>11</v>
      </c>
      <c r="E902" s="25">
        <f>INDEX('Tariff fee'!$C$5:$C$9,MATCH('Step 1. Personal_data'!D902,'Tariff fee'!$B$5:$B$9,0))</f>
        <v>35</v>
      </c>
      <c r="F902" s="26">
        <v>42815</v>
      </c>
      <c r="G902" s="27">
        <f>IF(F902&gt;Introduction!$D$20, DATEDIF(F902, Introduction!$D$19, "D"), DATEDIF(Introduction!$D$20, Introduction!$D$19, "D"))</f>
        <v>120</v>
      </c>
      <c r="H902" s="25">
        <v>10724</v>
      </c>
      <c r="I902" s="28">
        <f t="shared" si="65"/>
        <v>44.68333333333333</v>
      </c>
      <c r="J902" s="28">
        <f t="shared" si="67"/>
        <v>10.42611111111111</v>
      </c>
      <c r="K902" s="28" t="str">
        <f t="shared" si="68"/>
        <v>&lt;35</v>
      </c>
      <c r="L902" s="25">
        <v>148000000</v>
      </c>
      <c r="M902" s="28">
        <f t="shared" si="66"/>
        <v>35.28594970703125</v>
      </c>
      <c r="N902" s="28" t="str">
        <f t="shared" si="69"/>
        <v>31-40 GB</v>
      </c>
      <c r="O902" s="25"/>
      <c r="P902" s="25">
        <v>1</v>
      </c>
      <c r="Q902" s="25"/>
      <c r="R902" s="25">
        <v>1</v>
      </c>
      <c r="S902" s="25"/>
    </row>
    <row r="903" spans="2:19" x14ac:dyDescent="0.3">
      <c r="B903" s="25" t="s">
        <v>261</v>
      </c>
      <c r="C903" s="26">
        <v>37297</v>
      </c>
      <c r="D903" s="25" t="s">
        <v>13</v>
      </c>
      <c r="E903" s="25">
        <f>INDEX('Tariff fee'!$C$5:$C$9,MATCH('Step 1. Personal_data'!D903,'Tariff fee'!$B$5:$B$9,0))</f>
        <v>55</v>
      </c>
      <c r="F903" s="26">
        <v>42752</v>
      </c>
      <c r="G903" s="27">
        <f>IF(F903&gt;Introduction!$D$20, DATEDIF(F903, Introduction!$D$19, "D"), DATEDIF(Introduction!$D$20, Introduction!$D$19, "D"))</f>
        <v>120</v>
      </c>
      <c r="H903" s="25">
        <v>112628</v>
      </c>
      <c r="I903" s="28">
        <f t="shared" si="65"/>
        <v>469.28333333333336</v>
      </c>
      <c r="J903" s="28">
        <f t="shared" si="67"/>
        <v>109.49944444444445</v>
      </c>
      <c r="K903" s="28" t="str">
        <f t="shared" si="68"/>
        <v>91-120</v>
      </c>
      <c r="L903" s="25">
        <v>132000000</v>
      </c>
      <c r="M903" s="28">
        <f t="shared" si="66"/>
        <v>31.47125244140625</v>
      </c>
      <c r="N903" s="28" t="str">
        <f t="shared" si="69"/>
        <v>31-40 GB</v>
      </c>
      <c r="O903" s="25"/>
      <c r="P903" s="25"/>
      <c r="Q903" s="25"/>
      <c r="R903" s="25"/>
      <c r="S903" s="25"/>
    </row>
    <row r="904" spans="2:19" x14ac:dyDescent="0.3">
      <c r="B904" s="25" t="s">
        <v>260</v>
      </c>
      <c r="C904" s="26">
        <v>37298</v>
      </c>
      <c r="D904" s="25" t="s">
        <v>11</v>
      </c>
      <c r="E904" s="25">
        <f>INDEX('Tariff fee'!$C$5:$C$9,MATCH('Step 1. Personal_data'!D904,'Tariff fee'!$B$5:$B$9,0))</f>
        <v>35</v>
      </c>
      <c r="F904" s="26">
        <v>44473</v>
      </c>
      <c r="G904" s="27">
        <f>IF(F904&gt;Introduction!$D$20, DATEDIF(F904, Introduction!$D$19, "D"), DATEDIF(Introduction!$D$20, Introduction!$D$19, "D"))</f>
        <v>120</v>
      </c>
      <c r="H904" s="25">
        <v>33352</v>
      </c>
      <c r="I904" s="28">
        <f t="shared" si="65"/>
        <v>138.96666666666667</v>
      </c>
      <c r="J904" s="28">
        <f t="shared" si="67"/>
        <v>32.425555555555555</v>
      </c>
      <c r="K904" s="28" t="str">
        <f t="shared" si="68"/>
        <v>&lt;35</v>
      </c>
      <c r="L904" s="25">
        <v>144000000</v>
      </c>
      <c r="M904" s="28">
        <f t="shared" si="66"/>
        <v>34.332275390625</v>
      </c>
      <c r="N904" s="28" t="str">
        <f t="shared" si="69"/>
        <v>31-40 GB</v>
      </c>
      <c r="O904" s="25"/>
      <c r="P904" s="25"/>
      <c r="Q904" s="25"/>
      <c r="R904" s="25"/>
      <c r="S904" s="25"/>
    </row>
    <row r="905" spans="2:19" x14ac:dyDescent="0.3">
      <c r="B905" s="25" t="s">
        <v>259</v>
      </c>
      <c r="C905" s="26">
        <v>37301</v>
      </c>
      <c r="D905" s="25" t="s">
        <v>13</v>
      </c>
      <c r="E905" s="25">
        <f>INDEX('Tariff fee'!$C$5:$C$9,MATCH('Step 1. Personal_data'!D905,'Tariff fee'!$B$5:$B$9,0))</f>
        <v>55</v>
      </c>
      <c r="F905" s="26">
        <v>42883</v>
      </c>
      <c r="G905" s="27">
        <f>IF(F905&gt;Introduction!$D$20, DATEDIF(F905, Introduction!$D$19, "D"), DATEDIF(Introduction!$D$20, Introduction!$D$19, "D"))</f>
        <v>120</v>
      </c>
      <c r="H905" s="25">
        <v>80092</v>
      </c>
      <c r="I905" s="28">
        <f t="shared" si="65"/>
        <v>333.71666666666664</v>
      </c>
      <c r="J905" s="28">
        <f t="shared" si="67"/>
        <v>77.867222222222225</v>
      </c>
      <c r="K905" s="28" t="str">
        <f t="shared" si="68"/>
        <v>61-90</v>
      </c>
      <c r="L905" s="25">
        <v>132000000</v>
      </c>
      <c r="M905" s="28">
        <f t="shared" si="66"/>
        <v>31.47125244140625</v>
      </c>
      <c r="N905" s="28" t="str">
        <f t="shared" si="69"/>
        <v>31-40 GB</v>
      </c>
      <c r="O905" s="25"/>
      <c r="P905" s="25"/>
      <c r="Q905" s="25"/>
      <c r="R905" s="25"/>
      <c r="S905" s="25"/>
    </row>
    <row r="906" spans="2:19" x14ac:dyDescent="0.3">
      <c r="B906" s="25" t="s">
        <v>258</v>
      </c>
      <c r="C906" s="26">
        <v>37304</v>
      </c>
      <c r="D906" s="25" t="s">
        <v>12</v>
      </c>
      <c r="E906" s="25">
        <f>INDEX('Tariff fee'!$C$5:$C$9,MATCH('Step 1. Personal_data'!D906,'Tariff fee'!$B$5:$B$9,0))</f>
        <v>70</v>
      </c>
      <c r="F906" s="26">
        <v>44131</v>
      </c>
      <c r="G906" s="27">
        <f>IF(F906&gt;Introduction!$D$20, DATEDIF(F906, Introduction!$D$19, "D"), DATEDIF(Introduction!$D$20, Introduction!$D$19, "D"))</f>
        <v>120</v>
      </c>
      <c r="H906" s="25">
        <v>130388</v>
      </c>
      <c r="I906" s="28">
        <f t="shared" ref="I906:I969" si="70">H906/60/G906*30</f>
        <v>543.2833333333333</v>
      </c>
      <c r="J906" s="28">
        <f t="shared" si="67"/>
        <v>126.76611111111109</v>
      </c>
      <c r="K906" s="28" t="str">
        <f t="shared" si="68"/>
        <v>120+</v>
      </c>
      <c r="L906" s="25">
        <v>180000000</v>
      </c>
      <c r="M906" s="28">
        <f t="shared" ref="M906:M969" si="71">L906/1024^2/G906*30</f>
        <v>42.91534423828125</v>
      </c>
      <c r="N906" s="28" t="str">
        <f t="shared" si="69"/>
        <v>40+ GB</v>
      </c>
      <c r="O906" s="25"/>
      <c r="P906" s="25"/>
      <c r="Q906" s="25"/>
      <c r="R906" s="25"/>
      <c r="S906" s="25">
        <v>1</v>
      </c>
    </row>
    <row r="907" spans="2:19" x14ac:dyDescent="0.3">
      <c r="B907" s="25" t="s">
        <v>257</v>
      </c>
      <c r="C907" s="26">
        <v>37307</v>
      </c>
      <c r="D907" s="25" t="s">
        <v>11</v>
      </c>
      <c r="E907" s="25">
        <f>INDEX('Tariff fee'!$C$5:$C$9,MATCH('Step 1. Personal_data'!D907,'Tariff fee'!$B$5:$B$9,0))</f>
        <v>35</v>
      </c>
      <c r="F907" s="26">
        <v>43058</v>
      </c>
      <c r="G907" s="27">
        <f>IF(F907&gt;Introduction!$D$20, DATEDIF(F907, Introduction!$D$19, "D"), DATEDIF(Introduction!$D$20, Introduction!$D$19, "D"))</f>
        <v>120</v>
      </c>
      <c r="H907" s="25">
        <v>30244</v>
      </c>
      <c r="I907" s="28">
        <f t="shared" si="70"/>
        <v>126.01666666666668</v>
      </c>
      <c r="J907" s="28">
        <f t="shared" ref="J907:J970" si="72">I907/30*7</f>
        <v>29.40388888888889</v>
      </c>
      <c r="K907" s="28" t="str">
        <f t="shared" ref="K907:K970" si="73">IF(J907&lt;35, "&lt;35", IF(J907&lt;60, "35-60", IF(J907&lt;90, "61-90", IF(J907&lt;120, "91-120", "120+"))))</f>
        <v>&lt;35</v>
      </c>
      <c r="L907" s="25">
        <v>120000000</v>
      </c>
      <c r="M907" s="28">
        <f t="shared" si="71"/>
        <v>28.6102294921875</v>
      </c>
      <c r="N907" s="28" t="str">
        <f t="shared" ref="N907:N970" si="74">IF(M907&lt;10, "&lt;10 GB", IF(M907&lt;20, "10-20 GB", IF(M907&lt;30, "21-30 GB", IF(M907&lt;40, "31-40 GB", "40+ GB"))))</f>
        <v>21-30 GB</v>
      </c>
      <c r="O907" s="25"/>
      <c r="P907" s="25"/>
      <c r="Q907" s="25"/>
      <c r="R907" s="25"/>
      <c r="S907" s="25"/>
    </row>
    <row r="908" spans="2:19" x14ac:dyDescent="0.3">
      <c r="B908" s="25" t="s">
        <v>256</v>
      </c>
      <c r="C908" s="26">
        <v>37309</v>
      </c>
      <c r="D908" s="25" t="s">
        <v>13</v>
      </c>
      <c r="E908" s="25">
        <f>INDEX('Tariff fee'!$C$5:$C$9,MATCH('Step 1. Personal_data'!D908,'Tariff fee'!$B$5:$B$9,0))</f>
        <v>55</v>
      </c>
      <c r="F908" s="26">
        <v>44415</v>
      </c>
      <c r="G908" s="27">
        <f>IF(F908&gt;Introduction!$D$20, DATEDIF(F908, Introduction!$D$19, "D"), DATEDIF(Introduction!$D$20, Introduction!$D$19, "D"))</f>
        <v>120</v>
      </c>
      <c r="H908" s="25">
        <v>118816</v>
      </c>
      <c r="I908" s="28">
        <f t="shared" si="70"/>
        <v>495.06666666666666</v>
      </c>
      <c r="J908" s="28">
        <f t="shared" si="72"/>
        <v>115.51555555555555</v>
      </c>
      <c r="K908" s="28" t="str">
        <f t="shared" si="73"/>
        <v>91-120</v>
      </c>
      <c r="L908" s="25">
        <v>128000000</v>
      </c>
      <c r="M908" s="28">
        <f t="shared" si="71"/>
        <v>30.517578125000004</v>
      </c>
      <c r="N908" s="28" t="str">
        <f t="shared" si="74"/>
        <v>31-40 GB</v>
      </c>
      <c r="O908" s="25"/>
      <c r="P908" s="25"/>
      <c r="Q908" s="25"/>
      <c r="R908" s="25"/>
      <c r="S908" s="25"/>
    </row>
    <row r="909" spans="2:19" x14ac:dyDescent="0.3">
      <c r="B909" s="25" t="s">
        <v>255</v>
      </c>
      <c r="C909" s="26">
        <v>37311</v>
      </c>
      <c r="D909" s="25" t="s">
        <v>11</v>
      </c>
      <c r="E909" s="25">
        <f>INDEX('Tariff fee'!$C$5:$C$9,MATCH('Step 1. Personal_data'!D909,'Tariff fee'!$B$5:$B$9,0))</f>
        <v>35</v>
      </c>
      <c r="F909" s="26">
        <v>43599</v>
      </c>
      <c r="G909" s="27">
        <f>IF(F909&gt;Introduction!$D$20, DATEDIF(F909, Introduction!$D$19, "D"), DATEDIF(Introduction!$D$20, Introduction!$D$19, "D"))</f>
        <v>120</v>
      </c>
      <c r="H909" s="25">
        <v>23828</v>
      </c>
      <c r="I909" s="28">
        <f t="shared" si="70"/>
        <v>99.283333333333331</v>
      </c>
      <c r="J909" s="28">
        <f t="shared" si="72"/>
        <v>23.16611111111111</v>
      </c>
      <c r="K909" s="28" t="str">
        <f t="shared" si="73"/>
        <v>&lt;35</v>
      </c>
      <c r="L909" s="25">
        <v>156000000</v>
      </c>
      <c r="M909" s="28">
        <f t="shared" si="71"/>
        <v>37.19329833984375</v>
      </c>
      <c r="N909" s="28" t="str">
        <f t="shared" si="74"/>
        <v>31-40 GB</v>
      </c>
      <c r="O909" s="25"/>
      <c r="P909" s="25"/>
      <c r="Q909" s="25"/>
      <c r="R909" s="25"/>
      <c r="S909" s="25"/>
    </row>
    <row r="910" spans="2:19" x14ac:dyDescent="0.3">
      <c r="B910" s="25" t="s">
        <v>254</v>
      </c>
      <c r="C910" s="26">
        <v>37312</v>
      </c>
      <c r="D910" s="25" t="s">
        <v>11</v>
      </c>
      <c r="E910" s="25">
        <f>INDEX('Tariff fee'!$C$5:$C$9,MATCH('Step 1. Personal_data'!D910,'Tariff fee'!$B$5:$B$9,0))</f>
        <v>35</v>
      </c>
      <c r="F910" s="26">
        <v>43883</v>
      </c>
      <c r="G910" s="27">
        <f>IF(F910&gt;Introduction!$D$20, DATEDIF(F910, Introduction!$D$19, "D"), DATEDIF(Introduction!$D$20, Introduction!$D$19, "D"))</f>
        <v>120</v>
      </c>
      <c r="H910" s="25">
        <v>26892</v>
      </c>
      <c r="I910" s="28">
        <f t="shared" si="70"/>
        <v>112.05</v>
      </c>
      <c r="J910" s="28">
        <f t="shared" si="72"/>
        <v>26.145</v>
      </c>
      <c r="K910" s="28" t="str">
        <f t="shared" si="73"/>
        <v>&lt;35</v>
      </c>
      <c r="L910" s="25">
        <v>136000000</v>
      </c>
      <c r="M910" s="28">
        <f t="shared" si="71"/>
        <v>32.4249267578125</v>
      </c>
      <c r="N910" s="28" t="str">
        <f t="shared" si="74"/>
        <v>31-40 GB</v>
      </c>
      <c r="O910" s="25"/>
      <c r="P910" s="25"/>
      <c r="Q910" s="25"/>
      <c r="R910" s="25"/>
      <c r="S910" s="25"/>
    </row>
    <row r="911" spans="2:19" x14ac:dyDescent="0.3">
      <c r="B911" s="25" t="s">
        <v>253</v>
      </c>
      <c r="C911" s="26">
        <v>37316</v>
      </c>
      <c r="D911" s="25" t="s">
        <v>21</v>
      </c>
      <c r="E911" s="25">
        <f>INDEX('Tariff fee'!$C$5:$C$9,MATCH('Step 1. Personal_data'!D911,'Tariff fee'!$B$5:$B$9,0))</f>
        <v>45</v>
      </c>
      <c r="F911" s="26">
        <v>43903</v>
      </c>
      <c r="G911" s="27">
        <f>IF(F911&gt;Introduction!$D$20, DATEDIF(F911, Introduction!$D$19, "D"), DATEDIF(Introduction!$D$20, Introduction!$D$19, "D"))</f>
        <v>120</v>
      </c>
      <c r="H911" s="25">
        <v>4340</v>
      </c>
      <c r="I911" s="28">
        <f t="shared" si="70"/>
        <v>18.083333333333332</v>
      </c>
      <c r="J911" s="28">
        <f t="shared" si="72"/>
        <v>4.2194444444444441</v>
      </c>
      <c r="K911" s="28" t="str">
        <f t="shared" si="73"/>
        <v>&lt;35</v>
      </c>
      <c r="L911" s="25">
        <v>92000000</v>
      </c>
      <c r="M911" s="28">
        <f t="shared" si="71"/>
        <v>21.93450927734375</v>
      </c>
      <c r="N911" s="28" t="str">
        <f t="shared" si="74"/>
        <v>21-30 GB</v>
      </c>
      <c r="O911" s="25"/>
      <c r="P911" s="25"/>
      <c r="Q911" s="25">
        <v>1</v>
      </c>
      <c r="R911" s="25"/>
      <c r="S911" s="25"/>
    </row>
    <row r="912" spans="2:19" x14ac:dyDescent="0.3">
      <c r="B912" s="25" t="s">
        <v>252</v>
      </c>
      <c r="C912" s="26">
        <v>37318</v>
      </c>
      <c r="D912" s="25" t="s">
        <v>12</v>
      </c>
      <c r="E912" s="25">
        <f>INDEX('Tariff fee'!$C$5:$C$9,MATCH('Step 1. Personal_data'!D912,'Tariff fee'!$B$5:$B$9,0))</f>
        <v>70</v>
      </c>
      <c r="F912" s="26">
        <v>42858</v>
      </c>
      <c r="G912" s="27">
        <f>IF(F912&gt;Introduction!$D$20, DATEDIF(F912, Introduction!$D$19, "D"), DATEDIF(Introduction!$D$20, Introduction!$D$19, "D"))</f>
        <v>120</v>
      </c>
      <c r="H912" s="25">
        <v>73432</v>
      </c>
      <c r="I912" s="28">
        <f t="shared" si="70"/>
        <v>305.96666666666664</v>
      </c>
      <c r="J912" s="28">
        <f t="shared" si="72"/>
        <v>71.392222222222216</v>
      </c>
      <c r="K912" s="28" t="str">
        <f t="shared" si="73"/>
        <v>61-90</v>
      </c>
      <c r="L912" s="25">
        <v>124000000</v>
      </c>
      <c r="M912" s="28">
        <f t="shared" si="71"/>
        <v>29.56390380859375</v>
      </c>
      <c r="N912" s="28" t="str">
        <f t="shared" si="74"/>
        <v>21-30 GB</v>
      </c>
      <c r="O912" s="25">
        <v>1</v>
      </c>
      <c r="P912" s="25"/>
      <c r="Q912" s="25"/>
      <c r="R912" s="25"/>
      <c r="S912" s="25"/>
    </row>
    <row r="913" spans="2:19" x14ac:dyDescent="0.3">
      <c r="B913" s="25" t="s">
        <v>251</v>
      </c>
      <c r="C913" s="26">
        <v>37320</v>
      </c>
      <c r="D913" s="25" t="s">
        <v>11</v>
      </c>
      <c r="E913" s="25">
        <f>INDEX('Tariff fee'!$C$5:$C$9,MATCH('Step 1. Personal_data'!D913,'Tariff fee'!$B$5:$B$9,0))</f>
        <v>35</v>
      </c>
      <c r="F913" s="26">
        <v>44120</v>
      </c>
      <c r="G913" s="27">
        <f>IF(F913&gt;Introduction!$D$20, DATEDIF(F913, Introduction!$D$19, "D"), DATEDIF(Introduction!$D$20, Introduction!$D$19, "D"))</f>
        <v>120</v>
      </c>
      <c r="H913" s="25">
        <v>27052</v>
      </c>
      <c r="I913" s="28">
        <f t="shared" si="70"/>
        <v>112.71666666666667</v>
      </c>
      <c r="J913" s="28">
        <f t="shared" si="72"/>
        <v>26.300555555555558</v>
      </c>
      <c r="K913" s="28" t="str">
        <f t="shared" si="73"/>
        <v>&lt;35</v>
      </c>
      <c r="L913" s="25">
        <v>28000000</v>
      </c>
      <c r="M913" s="28">
        <f t="shared" si="71"/>
        <v>6.67572021484375</v>
      </c>
      <c r="N913" s="28" t="str">
        <f t="shared" si="74"/>
        <v>&lt;10 GB</v>
      </c>
      <c r="O913" s="25"/>
      <c r="P913" s="25">
        <v>1</v>
      </c>
      <c r="Q913" s="25"/>
      <c r="R913" s="25">
        <v>1</v>
      </c>
      <c r="S913" s="25"/>
    </row>
    <row r="914" spans="2:19" x14ac:dyDescent="0.3">
      <c r="B914" s="25" t="s">
        <v>249</v>
      </c>
      <c r="C914" s="26">
        <v>37321</v>
      </c>
      <c r="D914" s="25" t="s">
        <v>21</v>
      </c>
      <c r="E914" s="25">
        <f>INDEX('Tariff fee'!$C$5:$C$9,MATCH('Step 1. Personal_data'!D914,'Tariff fee'!$B$5:$B$9,0))</f>
        <v>45</v>
      </c>
      <c r="F914" s="26">
        <v>43929</v>
      </c>
      <c r="G914" s="27">
        <f>IF(F914&gt;Introduction!$D$20, DATEDIF(F914, Introduction!$D$19, "D"), DATEDIF(Introduction!$D$20, Introduction!$D$19, "D"))</f>
        <v>120</v>
      </c>
      <c r="H914" s="25">
        <v>82784</v>
      </c>
      <c r="I914" s="28">
        <f t="shared" si="70"/>
        <v>344.93333333333334</v>
      </c>
      <c r="J914" s="28">
        <f t="shared" si="72"/>
        <v>80.484444444444449</v>
      </c>
      <c r="K914" s="28" t="str">
        <f t="shared" si="73"/>
        <v>61-90</v>
      </c>
      <c r="L914" s="25">
        <v>116000000</v>
      </c>
      <c r="M914" s="28">
        <f t="shared" si="71"/>
        <v>27.65655517578125</v>
      </c>
      <c r="N914" s="28" t="str">
        <f t="shared" si="74"/>
        <v>21-30 GB</v>
      </c>
      <c r="O914" s="25"/>
      <c r="P914" s="25"/>
      <c r="Q914" s="25">
        <v>1</v>
      </c>
      <c r="R914" s="25"/>
      <c r="S914" s="25"/>
    </row>
    <row r="915" spans="2:19" x14ac:dyDescent="0.3">
      <c r="B915" s="25" t="s">
        <v>250</v>
      </c>
      <c r="C915" s="26">
        <v>37321</v>
      </c>
      <c r="D915" s="25" t="s">
        <v>21</v>
      </c>
      <c r="E915" s="25">
        <f>INDEX('Tariff fee'!$C$5:$C$9,MATCH('Step 1. Personal_data'!D915,'Tariff fee'!$B$5:$B$9,0))</f>
        <v>45</v>
      </c>
      <c r="F915" s="26">
        <v>44241</v>
      </c>
      <c r="G915" s="27">
        <f>IF(F915&gt;Introduction!$D$20, DATEDIF(F915, Introduction!$D$19, "D"), DATEDIF(Introduction!$D$20, Introduction!$D$19, "D"))</f>
        <v>120</v>
      </c>
      <c r="H915" s="25">
        <v>76332</v>
      </c>
      <c r="I915" s="28">
        <f t="shared" si="70"/>
        <v>318.05</v>
      </c>
      <c r="J915" s="28">
        <f t="shared" si="72"/>
        <v>74.211666666666673</v>
      </c>
      <c r="K915" s="28" t="str">
        <f t="shared" si="73"/>
        <v>61-90</v>
      </c>
      <c r="L915" s="25">
        <v>104000000</v>
      </c>
      <c r="M915" s="28">
        <f t="shared" si="71"/>
        <v>24.7955322265625</v>
      </c>
      <c r="N915" s="28" t="str">
        <f t="shared" si="74"/>
        <v>21-30 GB</v>
      </c>
      <c r="O915" s="25"/>
      <c r="P915" s="25"/>
      <c r="Q915" s="25"/>
      <c r="R915" s="25"/>
      <c r="S915" s="25"/>
    </row>
    <row r="916" spans="2:19" x14ac:dyDescent="0.3">
      <c r="B916" s="25" t="s">
        <v>248</v>
      </c>
      <c r="C916" s="26">
        <v>37325</v>
      </c>
      <c r="D916" s="25" t="s">
        <v>21</v>
      </c>
      <c r="E916" s="25">
        <f>INDEX('Tariff fee'!$C$5:$C$9,MATCH('Step 1. Personal_data'!D916,'Tariff fee'!$B$5:$B$9,0))</f>
        <v>45</v>
      </c>
      <c r="F916" s="26">
        <v>44247</v>
      </c>
      <c r="G916" s="27">
        <f>IF(F916&gt;Introduction!$D$20, DATEDIF(F916, Introduction!$D$19, "D"), DATEDIF(Introduction!$D$20, Introduction!$D$19, "D"))</f>
        <v>120</v>
      </c>
      <c r="H916" s="25">
        <v>28656</v>
      </c>
      <c r="I916" s="28">
        <f t="shared" si="70"/>
        <v>119.4</v>
      </c>
      <c r="J916" s="28">
        <f t="shared" si="72"/>
        <v>27.86</v>
      </c>
      <c r="K916" s="28" t="str">
        <f t="shared" si="73"/>
        <v>&lt;35</v>
      </c>
      <c r="L916" s="25">
        <v>64000000</v>
      </c>
      <c r="M916" s="28">
        <f t="shared" si="71"/>
        <v>15.258789062500002</v>
      </c>
      <c r="N916" s="28" t="str">
        <f t="shared" si="74"/>
        <v>10-20 GB</v>
      </c>
      <c r="O916" s="25"/>
      <c r="P916" s="25"/>
      <c r="Q916" s="25"/>
      <c r="R916" s="25"/>
      <c r="S916" s="25">
        <v>1</v>
      </c>
    </row>
    <row r="917" spans="2:19" x14ac:dyDescent="0.3">
      <c r="B917" s="25" t="s">
        <v>245</v>
      </c>
      <c r="C917" s="26">
        <v>37330</v>
      </c>
      <c r="D917" s="25" t="s">
        <v>21</v>
      </c>
      <c r="E917" s="25">
        <f>INDEX('Tariff fee'!$C$5:$C$9,MATCH('Step 1. Personal_data'!D917,'Tariff fee'!$B$5:$B$9,0))</f>
        <v>45</v>
      </c>
      <c r="F917" s="26">
        <v>44127</v>
      </c>
      <c r="G917" s="27">
        <f>IF(F917&gt;Introduction!$D$20, DATEDIF(F917, Introduction!$D$19, "D"), DATEDIF(Introduction!$D$20, Introduction!$D$19, "D"))</f>
        <v>120</v>
      </c>
      <c r="H917" s="25">
        <v>38112</v>
      </c>
      <c r="I917" s="28">
        <f t="shared" si="70"/>
        <v>158.80000000000001</v>
      </c>
      <c r="J917" s="28">
        <f t="shared" si="72"/>
        <v>37.053333333333335</v>
      </c>
      <c r="K917" s="28" t="str">
        <f t="shared" si="73"/>
        <v>35-60</v>
      </c>
      <c r="L917" s="25">
        <v>52000000</v>
      </c>
      <c r="M917" s="28">
        <f t="shared" si="71"/>
        <v>12.39776611328125</v>
      </c>
      <c r="N917" s="28" t="str">
        <f t="shared" si="74"/>
        <v>10-20 GB</v>
      </c>
      <c r="O917" s="25"/>
      <c r="P917" s="25"/>
      <c r="Q917" s="25"/>
      <c r="R917" s="25"/>
    </row>
    <row r="918" spans="2:19" x14ac:dyDescent="0.3">
      <c r="B918" s="25" t="s">
        <v>246</v>
      </c>
      <c r="C918" s="26">
        <v>37330</v>
      </c>
      <c r="D918" s="25" t="s">
        <v>21</v>
      </c>
      <c r="E918" s="25">
        <f>INDEX('Tariff fee'!$C$5:$C$9,MATCH('Step 1. Personal_data'!D918,'Tariff fee'!$B$5:$B$9,0))</f>
        <v>45</v>
      </c>
      <c r="F918" s="26">
        <v>43926</v>
      </c>
      <c r="G918" s="27">
        <f>IF(F918&gt;Introduction!$D$20, DATEDIF(F918, Introduction!$D$19, "D"), DATEDIF(Introduction!$D$20, Introduction!$D$19, "D"))</f>
        <v>120</v>
      </c>
      <c r="H918" s="25">
        <v>61508</v>
      </c>
      <c r="I918" s="28">
        <f t="shared" si="70"/>
        <v>256.28333333333336</v>
      </c>
      <c r="J918" s="28">
        <f t="shared" si="72"/>
        <v>59.799444444444454</v>
      </c>
      <c r="K918" s="28" t="str">
        <f t="shared" si="73"/>
        <v>35-60</v>
      </c>
      <c r="L918" s="25">
        <v>100000000</v>
      </c>
      <c r="M918" s="28">
        <f t="shared" si="71"/>
        <v>23.84185791015625</v>
      </c>
      <c r="N918" s="28" t="str">
        <f t="shared" si="74"/>
        <v>21-30 GB</v>
      </c>
      <c r="O918" s="25">
        <v>1</v>
      </c>
      <c r="P918" s="25"/>
      <c r="Q918" s="25"/>
      <c r="R918" s="25"/>
    </row>
    <row r="919" spans="2:19" x14ac:dyDescent="0.3">
      <c r="B919" s="25" t="s">
        <v>247</v>
      </c>
      <c r="C919" s="26">
        <v>37330</v>
      </c>
      <c r="D919" s="25" t="s">
        <v>11</v>
      </c>
      <c r="E919" s="25">
        <f>INDEX('Tariff fee'!$C$5:$C$9,MATCH('Step 1. Personal_data'!D919,'Tariff fee'!$B$5:$B$9,0))</f>
        <v>35</v>
      </c>
      <c r="F919" s="26">
        <v>43205</v>
      </c>
      <c r="G919" s="27">
        <f>IF(F919&gt;Introduction!$D$20, DATEDIF(F919, Introduction!$D$19, "D"), DATEDIF(Introduction!$D$20, Introduction!$D$19, "D"))</f>
        <v>120</v>
      </c>
      <c r="H919" s="25">
        <v>30108</v>
      </c>
      <c r="I919" s="28">
        <f t="shared" si="70"/>
        <v>125.45</v>
      </c>
      <c r="J919" s="28">
        <f t="shared" si="72"/>
        <v>29.271666666666668</v>
      </c>
      <c r="K919" s="28" t="str">
        <f t="shared" si="73"/>
        <v>&lt;35</v>
      </c>
      <c r="L919" s="25">
        <v>144000000</v>
      </c>
      <c r="M919" s="28">
        <f t="shared" si="71"/>
        <v>34.332275390625</v>
      </c>
      <c r="N919" s="28" t="str">
        <f t="shared" si="74"/>
        <v>31-40 GB</v>
      </c>
      <c r="O919" s="25"/>
      <c r="P919" s="25"/>
      <c r="Q919" s="25"/>
      <c r="R919" s="25"/>
    </row>
    <row r="920" spans="2:19" x14ac:dyDescent="0.3">
      <c r="B920" s="25" t="s">
        <v>244</v>
      </c>
      <c r="C920" s="26">
        <v>37335</v>
      </c>
      <c r="D920" s="25" t="s">
        <v>13</v>
      </c>
      <c r="E920" s="25">
        <f>INDEX('Tariff fee'!$C$5:$C$9,MATCH('Step 1. Personal_data'!D920,'Tariff fee'!$B$5:$B$9,0))</f>
        <v>55</v>
      </c>
      <c r="F920" s="26">
        <v>44458</v>
      </c>
      <c r="G920" s="27">
        <f>IF(F920&gt;Introduction!$D$20, DATEDIF(F920, Introduction!$D$19, "D"), DATEDIF(Introduction!$D$20, Introduction!$D$19, "D"))</f>
        <v>120</v>
      </c>
      <c r="H920" s="25">
        <v>87992</v>
      </c>
      <c r="I920" s="28">
        <f t="shared" si="70"/>
        <v>366.63333333333333</v>
      </c>
      <c r="J920" s="28">
        <f t="shared" si="72"/>
        <v>85.547777777777767</v>
      </c>
      <c r="K920" s="28" t="str">
        <f t="shared" si="73"/>
        <v>61-90</v>
      </c>
      <c r="L920" s="25">
        <v>108000000</v>
      </c>
      <c r="M920" s="28">
        <f t="shared" si="71"/>
        <v>25.74920654296875</v>
      </c>
      <c r="N920" s="28" t="str">
        <f t="shared" si="74"/>
        <v>21-30 GB</v>
      </c>
      <c r="O920" s="25"/>
      <c r="P920" s="25"/>
      <c r="Q920" s="25"/>
      <c r="R920" s="25"/>
    </row>
    <row r="921" spans="2:19" x14ac:dyDescent="0.3">
      <c r="B921" s="25" t="s">
        <v>243</v>
      </c>
      <c r="C921" s="26">
        <v>37336</v>
      </c>
      <c r="D921" s="25" t="s">
        <v>21</v>
      </c>
      <c r="E921" s="25">
        <f>INDEX('Tariff fee'!$C$5:$C$9,MATCH('Step 1. Personal_data'!D921,'Tariff fee'!$B$5:$B$9,0))</f>
        <v>45</v>
      </c>
      <c r="F921" s="26">
        <v>43851</v>
      </c>
      <c r="G921" s="27">
        <f>IF(F921&gt;Introduction!$D$20, DATEDIF(F921, Introduction!$D$19, "D"), DATEDIF(Introduction!$D$20, Introduction!$D$19, "D"))</f>
        <v>120</v>
      </c>
      <c r="H921" s="25">
        <v>48332</v>
      </c>
      <c r="I921" s="28">
        <f t="shared" si="70"/>
        <v>201.38333333333333</v>
      </c>
      <c r="J921" s="28">
        <f t="shared" si="72"/>
        <v>46.989444444444445</v>
      </c>
      <c r="K921" s="28" t="str">
        <f t="shared" si="73"/>
        <v>35-60</v>
      </c>
      <c r="L921" s="25">
        <v>80000000</v>
      </c>
      <c r="M921" s="28">
        <f t="shared" si="71"/>
        <v>19.073486328125</v>
      </c>
      <c r="N921" s="28" t="str">
        <f t="shared" si="74"/>
        <v>10-20 GB</v>
      </c>
      <c r="O921" s="25"/>
      <c r="P921" s="25"/>
      <c r="Q921" s="25"/>
      <c r="R921" s="25"/>
    </row>
    <row r="922" spans="2:19" x14ac:dyDescent="0.3">
      <c r="B922" s="25" t="s">
        <v>242</v>
      </c>
      <c r="C922" s="26">
        <v>37337</v>
      </c>
      <c r="D922" s="25" t="s">
        <v>13</v>
      </c>
      <c r="E922" s="25">
        <f>INDEX('Tariff fee'!$C$5:$C$9,MATCH('Step 1. Personal_data'!D922,'Tariff fee'!$B$5:$B$9,0))</f>
        <v>55</v>
      </c>
      <c r="F922" s="26">
        <v>44409</v>
      </c>
      <c r="G922" s="27">
        <f>IF(F922&gt;Introduction!$D$20, DATEDIF(F922, Introduction!$D$19, "D"), DATEDIF(Introduction!$D$20, Introduction!$D$19, "D"))</f>
        <v>120</v>
      </c>
      <c r="H922" s="25">
        <v>60100</v>
      </c>
      <c r="I922" s="28">
        <f t="shared" si="70"/>
        <v>250.41666666666663</v>
      </c>
      <c r="J922" s="28">
        <f t="shared" si="72"/>
        <v>58.43055555555555</v>
      </c>
      <c r="K922" s="28" t="str">
        <f t="shared" si="73"/>
        <v>35-60</v>
      </c>
      <c r="L922" s="25">
        <v>28000000</v>
      </c>
      <c r="M922" s="28">
        <f t="shared" si="71"/>
        <v>6.67572021484375</v>
      </c>
      <c r="N922" s="28" t="str">
        <f t="shared" si="74"/>
        <v>&lt;10 GB</v>
      </c>
      <c r="O922" s="25"/>
      <c r="P922" s="25">
        <v>1</v>
      </c>
      <c r="Q922" s="25"/>
      <c r="R922" s="25"/>
    </row>
    <row r="923" spans="2:19" x14ac:dyDescent="0.3">
      <c r="B923" s="25" t="s">
        <v>241</v>
      </c>
      <c r="C923" s="26">
        <v>37338</v>
      </c>
      <c r="D923" s="25" t="s">
        <v>11</v>
      </c>
      <c r="E923" s="25">
        <f>INDEX('Tariff fee'!$C$5:$C$9,MATCH('Step 1. Personal_data'!D923,'Tariff fee'!$B$5:$B$9,0))</f>
        <v>35</v>
      </c>
      <c r="F923" s="26">
        <v>43115</v>
      </c>
      <c r="G923" s="27">
        <f>IF(F923&gt;Introduction!$D$20, DATEDIF(F923, Introduction!$D$19, "D"), DATEDIF(Introduction!$D$20, Introduction!$D$19, "D"))</f>
        <v>120</v>
      </c>
      <c r="H923" s="25">
        <v>8828</v>
      </c>
      <c r="I923" s="28">
        <f t="shared" si="70"/>
        <v>36.783333333333331</v>
      </c>
      <c r="J923" s="28">
        <f t="shared" si="72"/>
        <v>8.5827777777777783</v>
      </c>
      <c r="K923" s="28" t="str">
        <f t="shared" si="73"/>
        <v>&lt;35</v>
      </c>
      <c r="L923" s="25">
        <v>124000000</v>
      </c>
      <c r="M923" s="28">
        <f t="shared" si="71"/>
        <v>29.56390380859375</v>
      </c>
      <c r="N923" s="28" t="str">
        <f t="shared" si="74"/>
        <v>21-30 GB</v>
      </c>
      <c r="O923" s="25"/>
      <c r="P923" s="25"/>
      <c r="Q923" s="25"/>
      <c r="R923" s="25"/>
    </row>
    <row r="924" spans="2:19" x14ac:dyDescent="0.3">
      <c r="B924" s="25" t="s">
        <v>240</v>
      </c>
      <c r="C924" s="26">
        <v>37340</v>
      </c>
      <c r="D924" s="25" t="s">
        <v>21</v>
      </c>
      <c r="E924" s="25">
        <f>INDEX('Tariff fee'!$C$5:$C$9,MATCH('Step 1. Personal_data'!D924,'Tariff fee'!$B$5:$B$9,0))</f>
        <v>45</v>
      </c>
      <c r="F924" s="26">
        <v>43787</v>
      </c>
      <c r="G924" s="27">
        <f>IF(F924&gt;Introduction!$D$20, DATEDIF(F924, Introduction!$D$19, "D"), DATEDIF(Introduction!$D$20, Introduction!$D$19, "D"))</f>
        <v>120</v>
      </c>
      <c r="H924" s="25">
        <v>48884</v>
      </c>
      <c r="I924" s="28">
        <f t="shared" si="70"/>
        <v>203.68333333333334</v>
      </c>
      <c r="J924" s="28">
        <f t="shared" si="72"/>
        <v>47.526111111111113</v>
      </c>
      <c r="K924" s="28" t="str">
        <f t="shared" si="73"/>
        <v>35-60</v>
      </c>
      <c r="L924" s="25">
        <v>68000000</v>
      </c>
      <c r="M924" s="28">
        <f t="shared" si="71"/>
        <v>16.21246337890625</v>
      </c>
      <c r="N924" s="28" t="str">
        <f t="shared" si="74"/>
        <v>10-20 GB</v>
      </c>
      <c r="O924" s="25"/>
      <c r="P924" s="25"/>
      <c r="Q924" s="25"/>
      <c r="R924" s="25"/>
    </row>
    <row r="925" spans="2:19" x14ac:dyDescent="0.3">
      <c r="B925" s="25" t="s">
        <v>238</v>
      </c>
      <c r="C925" s="26">
        <v>37342</v>
      </c>
      <c r="D925" s="25" t="s">
        <v>13</v>
      </c>
      <c r="E925" s="25">
        <f>INDEX('Tariff fee'!$C$5:$C$9,MATCH('Step 1. Personal_data'!D925,'Tariff fee'!$B$5:$B$9,0))</f>
        <v>55</v>
      </c>
      <c r="F925" s="26">
        <v>42791</v>
      </c>
      <c r="G925" s="27">
        <f>IF(F925&gt;Introduction!$D$20, DATEDIF(F925, Introduction!$D$19, "D"), DATEDIF(Introduction!$D$20, Introduction!$D$19, "D"))</f>
        <v>120</v>
      </c>
      <c r="H925" s="25">
        <v>108472</v>
      </c>
      <c r="I925" s="28">
        <f t="shared" si="70"/>
        <v>451.96666666666664</v>
      </c>
      <c r="J925" s="28">
        <f t="shared" si="72"/>
        <v>105.45888888888888</v>
      </c>
      <c r="K925" s="28" t="str">
        <f t="shared" si="73"/>
        <v>91-120</v>
      </c>
      <c r="L925" s="25">
        <v>28000000</v>
      </c>
      <c r="M925" s="28">
        <f t="shared" si="71"/>
        <v>6.67572021484375</v>
      </c>
      <c r="N925" s="28" t="str">
        <f t="shared" si="74"/>
        <v>&lt;10 GB</v>
      </c>
      <c r="O925" s="25"/>
      <c r="P925" s="25"/>
      <c r="Q925" s="25">
        <v>1</v>
      </c>
      <c r="R925" s="25"/>
    </row>
    <row r="926" spans="2:19" x14ac:dyDescent="0.3">
      <c r="B926" s="25" t="s">
        <v>239</v>
      </c>
      <c r="C926" s="26">
        <v>37342</v>
      </c>
      <c r="D926" s="25" t="s">
        <v>11</v>
      </c>
      <c r="E926" s="25">
        <f>INDEX('Tariff fee'!$C$5:$C$9,MATCH('Step 1. Personal_data'!D926,'Tariff fee'!$B$5:$B$9,0))</f>
        <v>35</v>
      </c>
      <c r="F926" s="26">
        <v>44313</v>
      </c>
      <c r="G926" s="27">
        <f>IF(F926&gt;Introduction!$D$20, DATEDIF(F926, Introduction!$D$19, "D"), DATEDIF(Introduction!$D$20, Introduction!$D$19, "D"))</f>
        <v>120</v>
      </c>
      <c r="H926" s="25">
        <v>24824</v>
      </c>
      <c r="I926" s="28">
        <f t="shared" si="70"/>
        <v>103.43333333333334</v>
      </c>
      <c r="J926" s="28">
        <f t="shared" si="72"/>
        <v>24.134444444444448</v>
      </c>
      <c r="K926" s="28" t="str">
        <f t="shared" si="73"/>
        <v>&lt;35</v>
      </c>
      <c r="L926" s="25">
        <v>144000000</v>
      </c>
      <c r="M926" s="28">
        <f t="shared" si="71"/>
        <v>34.332275390625</v>
      </c>
      <c r="N926" s="28" t="str">
        <f t="shared" si="74"/>
        <v>31-40 GB</v>
      </c>
      <c r="O926" s="25"/>
      <c r="P926" s="25">
        <v>1</v>
      </c>
      <c r="Q926" s="25"/>
      <c r="R926" s="25"/>
    </row>
    <row r="927" spans="2:19" x14ac:dyDescent="0.3">
      <c r="B927" s="25" t="s">
        <v>236</v>
      </c>
      <c r="C927" s="26">
        <v>37343</v>
      </c>
      <c r="D927" s="25" t="s">
        <v>13</v>
      </c>
      <c r="E927" s="25">
        <f>INDEX('Tariff fee'!$C$5:$C$9,MATCH('Step 1. Personal_data'!D927,'Tariff fee'!$B$5:$B$9,0))</f>
        <v>55</v>
      </c>
      <c r="F927" s="26">
        <v>43188</v>
      </c>
      <c r="G927" s="27">
        <f>IF(F927&gt;Introduction!$D$20, DATEDIF(F927, Introduction!$D$19, "D"), DATEDIF(Introduction!$D$20, Introduction!$D$19, "D"))</f>
        <v>120</v>
      </c>
      <c r="H927" s="25">
        <v>98048</v>
      </c>
      <c r="I927" s="28">
        <f t="shared" si="70"/>
        <v>408.53333333333336</v>
      </c>
      <c r="J927" s="28">
        <f t="shared" si="72"/>
        <v>95.324444444444453</v>
      </c>
      <c r="K927" s="28" t="str">
        <f t="shared" si="73"/>
        <v>91-120</v>
      </c>
      <c r="L927" s="25">
        <v>120000000</v>
      </c>
      <c r="M927" s="28">
        <f t="shared" si="71"/>
        <v>28.6102294921875</v>
      </c>
      <c r="N927" s="28" t="str">
        <f t="shared" si="74"/>
        <v>21-30 GB</v>
      </c>
      <c r="O927" s="25"/>
      <c r="P927" s="25"/>
      <c r="Q927" s="25"/>
      <c r="R927" s="25"/>
    </row>
    <row r="928" spans="2:19" x14ac:dyDescent="0.3">
      <c r="B928" s="25" t="s">
        <v>237</v>
      </c>
      <c r="C928" s="26">
        <v>37343</v>
      </c>
      <c r="D928" s="25" t="s">
        <v>11</v>
      </c>
      <c r="E928" s="25">
        <f>INDEX('Tariff fee'!$C$5:$C$9,MATCH('Step 1. Personal_data'!D928,'Tariff fee'!$B$5:$B$9,0))</f>
        <v>35</v>
      </c>
      <c r="F928" s="26">
        <v>43017</v>
      </c>
      <c r="G928" s="27">
        <f>IF(F928&gt;Introduction!$D$20, DATEDIF(F928, Introduction!$D$19, "D"), DATEDIF(Introduction!$D$20, Introduction!$D$19, "D"))</f>
        <v>120</v>
      </c>
      <c r="H928" s="25">
        <v>23276</v>
      </c>
      <c r="I928" s="28">
        <f t="shared" si="70"/>
        <v>96.983333333333334</v>
      </c>
      <c r="J928" s="28">
        <f t="shared" si="72"/>
        <v>22.629444444444445</v>
      </c>
      <c r="K928" s="28" t="str">
        <f t="shared" si="73"/>
        <v>&lt;35</v>
      </c>
      <c r="L928" s="25">
        <v>48000000</v>
      </c>
      <c r="M928" s="28">
        <f t="shared" si="71"/>
        <v>11.444091796875</v>
      </c>
      <c r="N928" s="28" t="str">
        <f t="shared" si="74"/>
        <v>10-20 GB</v>
      </c>
      <c r="O928" s="25"/>
      <c r="P928" s="25"/>
      <c r="Q928" s="25"/>
      <c r="R928" s="25"/>
    </row>
    <row r="929" spans="2:19" x14ac:dyDescent="0.3">
      <c r="B929" s="25" t="s">
        <v>234</v>
      </c>
      <c r="C929" s="26">
        <v>37345</v>
      </c>
      <c r="D929" s="25" t="s">
        <v>13</v>
      </c>
      <c r="E929" s="25">
        <f>INDEX('Tariff fee'!$C$5:$C$9,MATCH('Step 1. Personal_data'!D929,'Tariff fee'!$B$5:$B$9,0))</f>
        <v>55</v>
      </c>
      <c r="F929" s="26">
        <v>44285</v>
      </c>
      <c r="G929" s="27">
        <f>IF(F929&gt;Introduction!$D$20, DATEDIF(F929, Introduction!$D$19, "D"), DATEDIF(Introduction!$D$20, Introduction!$D$19, "D"))</f>
        <v>120</v>
      </c>
      <c r="H929" s="25">
        <v>89824</v>
      </c>
      <c r="I929" s="28">
        <f t="shared" si="70"/>
        <v>374.26666666666665</v>
      </c>
      <c r="J929" s="28">
        <f t="shared" si="72"/>
        <v>87.328888888888883</v>
      </c>
      <c r="K929" s="28" t="str">
        <f t="shared" si="73"/>
        <v>61-90</v>
      </c>
      <c r="L929" s="25">
        <v>136000000</v>
      </c>
      <c r="M929" s="28">
        <f t="shared" si="71"/>
        <v>32.4249267578125</v>
      </c>
      <c r="N929" s="28" t="str">
        <f t="shared" si="74"/>
        <v>31-40 GB</v>
      </c>
      <c r="O929" s="25"/>
      <c r="P929" s="25"/>
      <c r="Q929" s="25"/>
      <c r="R929" s="25"/>
    </row>
    <row r="930" spans="2:19" x14ac:dyDescent="0.3">
      <c r="B930" s="25" t="s">
        <v>235</v>
      </c>
      <c r="C930" s="26">
        <v>37345</v>
      </c>
      <c r="D930" s="25" t="s">
        <v>11</v>
      </c>
      <c r="E930" s="25">
        <f>INDEX('Tariff fee'!$C$5:$C$9,MATCH('Step 1. Personal_data'!D930,'Tariff fee'!$B$5:$B$9,0))</f>
        <v>35</v>
      </c>
      <c r="F930" s="26">
        <v>44383</v>
      </c>
      <c r="G930" s="27">
        <f>IF(F930&gt;Introduction!$D$20, DATEDIF(F930, Introduction!$D$19, "D"), DATEDIF(Introduction!$D$20, Introduction!$D$19, "D"))</f>
        <v>120</v>
      </c>
      <c r="H930" s="25">
        <v>10216</v>
      </c>
      <c r="I930" s="28">
        <f t="shared" si="70"/>
        <v>42.56666666666667</v>
      </c>
      <c r="J930" s="28">
        <f t="shared" si="72"/>
        <v>9.9322222222222241</v>
      </c>
      <c r="K930" s="28" t="str">
        <f t="shared" si="73"/>
        <v>&lt;35</v>
      </c>
      <c r="L930" s="25">
        <v>144000000</v>
      </c>
      <c r="M930" s="28">
        <f t="shared" si="71"/>
        <v>34.332275390625</v>
      </c>
      <c r="N930" s="28" t="str">
        <f t="shared" si="74"/>
        <v>31-40 GB</v>
      </c>
      <c r="O930" s="25"/>
      <c r="P930" s="25"/>
      <c r="Q930" s="25"/>
      <c r="R930" s="25">
        <v>1</v>
      </c>
    </row>
    <row r="931" spans="2:19" x14ac:dyDescent="0.3">
      <c r="B931" s="25" t="s">
        <v>233</v>
      </c>
      <c r="C931" s="26">
        <v>37346</v>
      </c>
      <c r="D931" s="25" t="s">
        <v>21</v>
      </c>
      <c r="E931" s="25">
        <f>INDEX('Tariff fee'!$C$5:$C$9,MATCH('Step 1. Personal_data'!D931,'Tariff fee'!$B$5:$B$9,0))</f>
        <v>45</v>
      </c>
      <c r="F931" s="26">
        <v>43476</v>
      </c>
      <c r="G931" s="27">
        <f>IF(F931&gt;Introduction!$D$20, DATEDIF(F931, Introduction!$D$19, "D"), DATEDIF(Introduction!$D$20, Introduction!$D$19, "D"))</f>
        <v>120</v>
      </c>
      <c r="H931" s="25">
        <v>37924</v>
      </c>
      <c r="I931" s="28">
        <f t="shared" si="70"/>
        <v>158.01666666666668</v>
      </c>
      <c r="J931" s="28">
        <f t="shared" si="72"/>
        <v>36.870555555555555</v>
      </c>
      <c r="K931" s="28" t="str">
        <f t="shared" si="73"/>
        <v>35-60</v>
      </c>
      <c r="L931" s="25">
        <v>60000000</v>
      </c>
      <c r="M931" s="28">
        <f t="shared" si="71"/>
        <v>14.30511474609375</v>
      </c>
      <c r="N931" s="28" t="str">
        <f t="shared" si="74"/>
        <v>10-20 GB</v>
      </c>
      <c r="O931" s="25"/>
      <c r="P931" s="25">
        <v>1</v>
      </c>
      <c r="Q931" s="25"/>
      <c r="R931" s="25">
        <v>1</v>
      </c>
    </row>
    <row r="932" spans="2:19" x14ac:dyDescent="0.3">
      <c r="B932" s="25" t="s">
        <v>231</v>
      </c>
      <c r="C932" s="26">
        <v>37347</v>
      </c>
      <c r="D932" s="25" t="s">
        <v>21</v>
      </c>
      <c r="E932" s="25">
        <f>INDEX('Tariff fee'!$C$5:$C$9,MATCH('Step 1. Personal_data'!D932,'Tariff fee'!$B$5:$B$9,0))</f>
        <v>45</v>
      </c>
      <c r="F932" s="26">
        <v>44596</v>
      </c>
      <c r="G932" s="27">
        <f>IF(F932&gt;Introduction!$D$20, DATEDIF(F932, Introduction!$D$19, "D"), DATEDIF(Introduction!$D$20, Introduction!$D$19, "D"))</f>
        <v>86</v>
      </c>
      <c r="H932" s="25">
        <v>68800</v>
      </c>
      <c r="I932" s="28">
        <f t="shared" si="70"/>
        <v>400</v>
      </c>
      <c r="J932" s="28">
        <f t="shared" si="72"/>
        <v>93.333333333333343</v>
      </c>
      <c r="K932" s="28" t="str">
        <f t="shared" si="73"/>
        <v>91-120</v>
      </c>
      <c r="L932" s="25">
        <v>74533333</v>
      </c>
      <c r="M932" s="28">
        <f t="shared" si="71"/>
        <v>24.795532115670138</v>
      </c>
      <c r="N932" s="28" t="str">
        <f t="shared" si="74"/>
        <v>21-30 GB</v>
      </c>
      <c r="O932" s="25"/>
      <c r="P932" s="25"/>
      <c r="Q932" s="25"/>
      <c r="R932" s="25"/>
      <c r="S932" s="25"/>
    </row>
    <row r="933" spans="2:19" x14ac:dyDescent="0.3">
      <c r="B933" s="25" t="s">
        <v>232</v>
      </c>
      <c r="C933" s="26">
        <v>37347</v>
      </c>
      <c r="D933" s="25" t="s">
        <v>11</v>
      </c>
      <c r="E933" s="25">
        <f>INDEX('Tariff fee'!$C$5:$C$9,MATCH('Step 1. Personal_data'!D933,'Tariff fee'!$B$5:$B$9,0))</f>
        <v>35</v>
      </c>
      <c r="F933" s="26">
        <v>42889</v>
      </c>
      <c r="G933" s="27">
        <f>IF(F933&gt;Introduction!$D$20, DATEDIF(F933, Introduction!$D$19, "D"), DATEDIF(Introduction!$D$20, Introduction!$D$19, "D"))</f>
        <v>120</v>
      </c>
      <c r="H933" s="25">
        <v>11944</v>
      </c>
      <c r="I933" s="28">
        <f t="shared" si="70"/>
        <v>49.766666666666666</v>
      </c>
      <c r="J933" s="28">
        <f t="shared" si="72"/>
        <v>11.612222222222222</v>
      </c>
      <c r="K933" s="28" t="str">
        <f t="shared" si="73"/>
        <v>&lt;35</v>
      </c>
      <c r="L933" s="25">
        <v>144000000</v>
      </c>
      <c r="M933" s="28">
        <f t="shared" si="71"/>
        <v>34.332275390625</v>
      </c>
      <c r="N933" s="28" t="str">
        <f t="shared" si="74"/>
        <v>31-40 GB</v>
      </c>
      <c r="O933" s="25"/>
      <c r="P933" s="25"/>
      <c r="Q933" s="25"/>
      <c r="R933" s="25"/>
    </row>
    <row r="934" spans="2:19" x14ac:dyDescent="0.3">
      <c r="B934" s="25" t="s">
        <v>230</v>
      </c>
      <c r="C934" s="26">
        <v>37350</v>
      </c>
      <c r="D934" s="25" t="s">
        <v>11</v>
      </c>
      <c r="E934" s="25">
        <f>INDEX('Tariff fee'!$C$5:$C$9,MATCH('Step 1. Personal_data'!D934,'Tariff fee'!$B$5:$B$9,0))</f>
        <v>35</v>
      </c>
      <c r="F934" s="26">
        <v>43664</v>
      </c>
      <c r="G934" s="27">
        <f>IF(F934&gt;Introduction!$D$20, DATEDIF(F934, Introduction!$D$19, "D"), DATEDIF(Introduction!$D$20, Introduction!$D$19, "D"))</f>
        <v>120</v>
      </c>
      <c r="H934" s="25">
        <v>20076</v>
      </c>
      <c r="I934" s="28">
        <f t="shared" si="70"/>
        <v>83.65</v>
      </c>
      <c r="J934" s="28">
        <f t="shared" si="72"/>
        <v>19.518333333333334</v>
      </c>
      <c r="K934" s="28" t="str">
        <f t="shared" si="73"/>
        <v>&lt;35</v>
      </c>
      <c r="L934" s="25">
        <v>116000000</v>
      </c>
      <c r="M934" s="28">
        <f t="shared" si="71"/>
        <v>27.65655517578125</v>
      </c>
      <c r="N934" s="28" t="str">
        <f t="shared" si="74"/>
        <v>21-30 GB</v>
      </c>
      <c r="O934" s="25"/>
      <c r="P934" s="25"/>
      <c r="Q934" s="25"/>
      <c r="R934" s="25"/>
      <c r="S934" s="25"/>
    </row>
    <row r="935" spans="2:19" x14ac:dyDescent="0.3">
      <c r="B935" s="25" t="s">
        <v>228</v>
      </c>
      <c r="C935" s="26">
        <v>37351</v>
      </c>
      <c r="D935" s="25" t="s">
        <v>11</v>
      </c>
      <c r="E935" s="25">
        <f>INDEX('Tariff fee'!$C$5:$C$9,MATCH('Step 1. Personal_data'!D935,'Tariff fee'!$B$5:$B$9,0))</f>
        <v>35</v>
      </c>
      <c r="F935" s="26">
        <v>42938</v>
      </c>
      <c r="G935" s="27">
        <f>IF(F935&gt;Introduction!$D$20, DATEDIF(F935, Introduction!$D$19, "D"), DATEDIF(Introduction!$D$20, Introduction!$D$19, "D"))</f>
        <v>120</v>
      </c>
      <c r="H935" s="25">
        <v>33896</v>
      </c>
      <c r="I935" s="28">
        <f t="shared" si="70"/>
        <v>141.23333333333332</v>
      </c>
      <c r="J935" s="28">
        <f t="shared" si="72"/>
        <v>32.954444444444441</v>
      </c>
      <c r="K935" s="28" t="str">
        <f t="shared" si="73"/>
        <v>&lt;35</v>
      </c>
      <c r="L935" s="25">
        <v>24000000</v>
      </c>
      <c r="M935" s="28">
        <f t="shared" si="71"/>
        <v>5.7220458984375</v>
      </c>
      <c r="N935" s="28" t="str">
        <f t="shared" si="74"/>
        <v>&lt;10 GB</v>
      </c>
      <c r="O935" s="25"/>
      <c r="P935" s="25"/>
      <c r="Q935" s="25"/>
      <c r="R935" s="25">
        <v>1</v>
      </c>
      <c r="S935" s="25"/>
    </row>
    <row r="936" spans="2:19" x14ac:dyDescent="0.3">
      <c r="B936" s="25" t="s">
        <v>229</v>
      </c>
      <c r="C936" s="26">
        <v>37351</v>
      </c>
      <c r="D936" s="25" t="s">
        <v>11</v>
      </c>
      <c r="E936" s="25">
        <f>INDEX('Tariff fee'!$C$5:$C$9,MATCH('Step 1. Personal_data'!D936,'Tariff fee'!$B$5:$B$9,0))</f>
        <v>35</v>
      </c>
      <c r="F936" s="26">
        <v>43892</v>
      </c>
      <c r="G936" s="27">
        <f>IF(F936&gt;Introduction!$D$20, DATEDIF(F936, Introduction!$D$19, "D"), DATEDIF(Introduction!$D$20, Introduction!$D$19, "D"))</f>
        <v>120</v>
      </c>
      <c r="H936" s="25">
        <v>812</v>
      </c>
      <c r="I936" s="28">
        <f t="shared" si="70"/>
        <v>3.3833333333333333</v>
      </c>
      <c r="J936" s="28">
        <f t="shared" si="72"/>
        <v>0.7894444444444445</v>
      </c>
      <c r="K936" s="28" t="str">
        <f t="shared" si="73"/>
        <v>&lt;35</v>
      </c>
      <c r="L936" s="25">
        <v>140000000</v>
      </c>
      <c r="M936" s="28">
        <f t="shared" si="71"/>
        <v>33.37860107421875</v>
      </c>
      <c r="N936" s="28" t="str">
        <f t="shared" si="74"/>
        <v>31-40 GB</v>
      </c>
      <c r="O936" s="25">
        <v>1</v>
      </c>
      <c r="P936" s="25">
        <v>1</v>
      </c>
      <c r="Q936" s="25"/>
      <c r="R936" s="25"/>
      <c r="S936" s="25"/>
    </row>
    <row r="937" spans="2:19" x14ac:dyDescent="0.3">
      <c r="B937" s="25" t="s">
        <v>227</v>
      </c>
      <c r="C937" s="26">
        <v>37352</v>
      </c>
      <c r="D937" s="25" t="s">
        <v>13</v>
      </c>
      <c r="E937" s="25">
        <f>INDEX('Tariff fee'!$C$5:$C$9,MATCH('Step 1. Personal_data'!D937,'Tariff fee'!$B$5:$B$9,0))</f>
        <v>55</v>
      </c>
      <c r="F937" s="26">
        <v>43874</v>
      </c>
      <c r="G937" s="27">
        <f>IF(F937&gt;Introduction!$D$20, DATEDIF(F937, Introduction!$D$19, "D"), DATEDIF(Introduction!$D$20, Introduction!$D$19, "D"))</f>
        <v>120</v>
      </c>
      <c r="H937" s="25">
        <v>93200</v>
      </c>
      <c r="I937" s="28">
        <f t="shared" si="70"/>
        <v>388.33333333333331</v>
      </c>
      <c r="J937" s="28">
        <f t="shared" si="72"/>
        <v>90.611111111111114</v>
      </c>
      <c r="K937" s="28" t="str">
        <f t="shared" si="73"/>
        <v>91-120</v>
      </c>
      <c r="L937" s="25">
        <v>128000000</v>
      </c>
      <c r="M937" s="28">
        <f t="shared" si="71"/>
        <v>30.517578125000004</v>
      </c>
      <c r="N937" s="28" t="str">
        <f t="shared" si="74"/>
        <v>31-40 GB</v>
      </c>
      <c r="O937" s="25"/>
      <c r="P937" s="25"/>
      <c r="Q937" s="25"/>
      <c r="R937" s="25"/>
      <c r="S937" s="25"/>
    </row>
    <row r="938" spans="2:19" x14ac:dyDescent="0.3">
      <c r="B938" s="25" t="s">
        <v>226</v>
      </c>
      <c r="C938" s="26">
        <v>37358</v>
      </c>
      <c r="D938" s="25" t="s">
        <v>11</v>
      </c>
      <c r="E938" s="25">
        <f>INDEX('Tariff fee'!$C$5:$C$9,MATCH('Step 1. Personal_data'!D938,'Tariff fee'!$B$5:$B$9,0))</f>
        <v>35</v>
      </c>
      <c r="F938" s="26">
        <v>44646</v>
      </c>
      <c r="G938" s="27">
        <f>IF(F938&gt;Introduction!$D$20, DATEDIF(F938, Introduction!$D$19, "D"), DATEDIF(Introduction!$D$20, Introduction!$D$19, "D"))</f>
        <v>36</v>
      </c>
      <c r="H938" s="25">
        <v>3704</v>
      </c>
      <c r="I938" s="28">
        <f t="shared" si="70"/>
        <v>51.444444444444443</v>
      </c>
      <c r="J938" s="28">
        <f t="shared" si="72"/>
        <v>12.003703703703703</v>
      </c>
      <c r="K938" s="28" t="str">
        <f t="shared" si="73"/>
        <v>&lt;35</v>
      </c>
      <c r="L938" s="25">
        <v>36000000</v>
      </c>
      <c r="M938" s="28">
        <f t="shared" si="71"/>
        <v>28.6102294921875</v>
      </c>
      <c r="N938" s="28" t="str">
        <f t="shared" si="74"/>
        <v>21-30 GB</v>
      </c>
      <c r="O938" s="25"/>
      <c r="P938" s="25"/>
      <c r="Q938" s="25"/>
      <c r="R938" s="25"/>
      <c r="S938" s="25"/>
    </row>
    <row r="939" spans="2:19" x14ac:dyDescent="0.3">
      <c r="B939" s="25" t="s">
        <v>225</v>
      </c>
      <c r="C939" s="26">
        <v>37359</v>
      </c>
      <c r="D939" s="25" t="s">
        <v>11</v>
      </c>
      <c r="E939" s="25">
        <f>INDEX('Tariff fee'!$C$5:$C$9,MATCH('Step 1. Personal_data'!D939,'Tariff fee'!$B$5:$B$9,0))</f>
        <v>35</v>
      </c>
      <c r="F939" s="26">
        <v>44393</v>
      </c>
      <c r="G939" s="27">
        <f>IF(F939&gt;Introduction!$D$20, DATEDIF(F939, Introduction!$D$19, "D"), DATEDIF(Introduction!$D$20, Introduction!$D$19, "D"))</f>
        <v>120</v>
      </c>
      <c r="H939" s="25">
        <v>32788</v>
      </c>
      <c r="I939" s="28">
        <f t="shared" si="70"/>
        <v>136.61666666666667</v>
      </c>
      <c r="J939" s="28">
        <f t="shared" si="72"/>
        <v>31.877222222222226</v>
      </c>
      <c r="K939" s="28" t="str">
        <f t="shared" si="73"/>
        <v>&lt;35</v>
      </c>
      <c r="L939" s="25">
        <v>52000000</v>
      </c>
      <c r="M939" s="28">
        <f t="shared" si="71"/>
        <v>12.39776611328125</v>
      </c>
      <c r="N939" s="28" t="str">
        <f t="shared" si="74"/>
        <v>10-20 GB</v>
      </c>
      <c r="O939" s="25"/>
      <c r="P939" s="25">
        <v>1</v>
      </c>
      <c r="Q939" s="25"/>
      <c r="R939" s="25"/>
      <c r="S939" s="25"/>
    </row>
    <row r="940" spans="2:19" x14ac:dyDescent="0.3">
      <c r="B940" s="25" t="s">
        <v>224</v>
      </c>
      <c r="C940" s="26">
        <v>37363</v>
      </c>
      <c r="D940" s="25" t="s">
        <v>21</v>
      </c>
      <c r="E940" s="25">
        <f>INDEX('Tariff fee'!$C$5:$C$9,MATCH('Step 1. Personal_data'!D940,'Tariff fee'!$B$5:$B$9,0))</f>
        <v>45</v>
      </c>
      <c r="F940" s="26">
        <v>42925</v>
      </c>
      <c r="G940" s="27">
        <f>IF(F940&gt;Introduction!$D$20, DATEDIF(F940, Introduction!$D$19, "D"), DATEDIF(Introduction!$D$20, Introduction!$D$19, "D"))</f>
        <v>120</v>
      </c>
      <c r="H940" s="25">
        <v>82064</v>
      </c>
      <c r="I940" s="28">
        <f t="shared" si="70"/>
        <v>341.93333333333334</v>
      </c>
      <c r="J940" s="28">
        <f t="shared" si="72"/>
        <v>79.784444444444446</v>
      </c>
      <c r="K940" s="28" t="str">
        <f t="shared" si="73"/>
        <v>61-90</v>
      </c>
      <c r="L940" s="25">
        <v>100000000</v>
      </c>
      <c r="M940" s="28">
        <f t="shared" si="71"/>
        <v>23.84185791015625</v>
      </c>
      <c r="N940" s="28" t="str">
        <f t="shared" si="74"/>
        <v>21-30 GB</v>
      </c>
      <c r="O940" s="25"/>
      <c r="P940" s="25"/>
      <c r="Q940" s="25"/>
      <c r="R940" s="25"/>
      <c r="S940" s="25"/>
    </row>
    <row r="941" spans="2:19" x14ac:dyDescent="0.3">
      <c r="B941" s="25" t="s">
        <v>223</v>
      </c>
      <c r="C941" s="26">
        <v>37364</v>
      </c>
      <c r="D941" s="25" t="s">
        <v>11</v>
      </c>
      <c r="E941" s="25">
        <f>INDEX('Tariff fee'!$C$5:$C$9,MATCH('Step 1. Personal_data'!D941,'Tariff fee'!$B$5:$B$9,0))</f>
        <v>35</v>
      </c>
      <c r="F941" s="26">
        <v>43635</v>
      </c>
      <c r="G941" s="27">
        <f>IF(F941&gt;Introduction!$D$20, DATEDIF(F941, Introduction!$D$19, "D"), DATEDIF(Introduction!$D$20, Introduction!$D$19, "D"))</f>
        <v>120</v>
      </c>
      <c r="H941" s="25">
        <v>8144</v>
      </c>
      <c r="I941" s="28">
        <f t="shared" si="70"/>
        <v>33.93333333333333</v>
      </c>
      <c r="J941" s="28">
        <f t="shared" si="72"/>
        <v>7.9177777777777765</v>
      </c>
      <c r="K941" s="28" t="str">
        <f t="shared" si="73"/>
        <v>&lt;35</v>
      </c>
      <c r="L941" s="25">
        <v>24000000</v>
      </c>
      <c r="M941" s="28">
        <f t="shared" si="71"/>
        <v>5.7220458984375</v>
      </c>
      <c r="N941" s="28" t="str">
        <f t="shared" si="74"/>
        <v>&lt;10 GB</v>
      </c>
      <c r="O941" s="25"/>
      <c r="P941" s="25"/>
      <c r="Q941" s="25"/>
      <c r="R941" s="25"/>
      <c r="S941" s="25"/>
    </row>
    <row r="942" spans="2:19" x14ac:dyDescent="0.3">
      <c r="B942" s="25" t="s">
        <v>222</v>
      </c>
      <c r="C942" s="26">
        <v>37368</v>
      </c>
      <c r="D942" s="25" t="s">
        <v>11</v>
      </c>
      <c r="E942" s="25">
        <f>INDEX('Tariff fee'!$C$5:$C$9,MATCH('Step 1. Personal_data'!D942,'Tariff fee'!$B$5:$B$9,0))</f>
        <v>35</v>
      </c>
      <c r="F942" s="26">
        <v>43469</v>
      </c>
      <c r="G942" s="27">
        <f>IF(F942&gt;Introduction!$D$20, DATEDIF(F942, Introduction!$D$19, "D"), DATEDIF(Introduction!$D$20, Introduction!$D$19, "D"))</f>
        <v>120</v>
      </c>
      <c r="H942" s="25">
        <v>16904</v>
      </c>
      <c r="I942" s="28">
        <f t="shared" si="70"/>
        <v>70.433333333333337</v>
      </c>
      <c r="J942" s="28">
        <f t="shared" si="72"/>
        <v>16.434444444444445</v>
      </c>
      <c r="K942" s="28" t="str">
        <f t="shared" si="73"/>
        <v>&lt;35</v>
      </c>
      <c r="L942" s="25">
        <v>44000000</v>
      </c>
      <c r="M942" s="28">
        <f t="shared" si="71"/>
        <v>10.49041748046875</v>
      </c>
      <c r="N942" s="28" t="str">
        <f t="shared" si="74"/>
        <v>10-20 GB</v>
      </c>
      <c r="O942" s="25"/>
      <c r="P942" s="25"/>
      <c r="Q942" s="25">
        <v>1</v>
      </c>
      <c r="R942" s="25"/>
      <c r="S942" s="25"/>
    </row>
    <row r="943" spans="2:19" x14ac:dyDescent="0.3">
      <c r="B943" s="25" t="s">
        <v>221</v>
      </c>
      <c r="C943" s="26">
        <v>37369</v>
      </c>
      <c r="D943" s="25" t="s">
        <v>12</v>
      </c>
      <c r="E943" s="25">
        <f>INDEX('Tariff fee'!$C$5:$C$9,MATCH('Step 1. Personal_data'!D943,'Tariff fee'!$B$5:$B$9,0))</f>
        <v>70</v>
      </c>
      <c r="F943" s="26">
        <v>43997</v>
      </c>
      <c r="G943" s="27">
        <f>IF(F943&gt;Introduction!$D$20, DATEDIF(F943, Introduction!$D$19, "D"), DATEDIF(Introduction!$D$20, Introduction!$D$19, "D"))</f>
        <v>120</v>
      </c>
      <c r="H943" s="25">
        <v>112440</v>
      </c>
      <c r="I943" s="28">
        <f t="shared" si="70"/>
        <v>468.5</v>
      </c>
      <c r="J943" s="28">
        <f t="shared" si="72"/>
        <v>109.31666666666666</v>
      </c>
      <c r="K943" s="28" t="str">
        <f t="shared" si="73"/>
        <v>91-120</v>
      </c>
      <c r="L943" s="25">
        <v>72000000</v>
      </c>
      <c r="M943" s="28">
        <f t="shared" si="71"/>
        <v>17.1661376953125</v>
      </c>
      <c r="N943" s="28" t="str">
        <f t="shared" si="74"/>
        <v>10-20 GB</v>
      </c>
      <c r="O943" s="25"/>
      <c r="P943" s="25"/>
      <c r="Q943" s="25">
        <v>1</v>
      </c>
      <c r="R943" s="25"/>
      <c r="S943" s="25"/>
    </row>
    <row r="944" spans="2:19" x14ac:dyDescent="0.3">
      <c r="B944" s="25" t="s">
        <v>219</v>
      </c>
      <c r="C944" s="26">
        <v>37372</v>
      </c>
      <c r="D944" s="25" t="s">
        <v>11</v>
      </c>
      <c r="E944" s="25">
        <f>INDEX('Tariff fee'!$C$5:$C$9,MATCH('Step 1. Personal_data'!D944,'Tariff fee'!$B$5:$B$9,0))</f>
        <v>35</v>
      </c>
      <c r="F944" s="26">
        <v>44452</v>
      </c>
      <c r="G944" s="27">
        <f>IF(F944&gt;Introduction!$D$20, DATEDIF(F944, Introduction!$D$19, "D"), DATEDIF(Introduction!$D$20, Introduction!$D$19, "D"))</f>
        <v>120</v>
      </c>
      <c r="H944" s="25">
        <v>15580</v>
      </c>
      <c r="I944" s="28">
        <f t="shared" si="70"/>
        <v>64.916666666666671</v>
      </c>
      <c r="J944" s="28">
        <f t="shared" si="72"/>
        <v>15.147222222222224</v>
      </c>
      <c r="K944" s="28" t="str">
        <f t="shared" si="73"/>
        <v>&lt;35</v>
      </c>
      <c r="L944" s="25">
        <v>120000000</v>
      </c>
      <c r="M944" s="28">
        <f t="shared" si="71"/>
        <v>28.6102294921875</v>
      </c>
      <c r="N944" s="28" t="str">
        <f t="shared" si="74"/>
        <v>21-30 GB</v>
      </c>
      <c r="O944" s="25"/>
      <c r="P944" s="25"/>
      <c r="Q944" s="25"/>
      <c r="R944" s="25"/>
      <c r="S944" s="25"/>
    </row>
    <row r="945" spans="2:19" x14ac:dyDescent="0.3">
      <c r="B945" s="25" t="s">
        <v>220</v>
      </c>
      <c r="C945" s="26">
        <v>37372</v>
      </c>
      <c r="D945" s="25" t="s">
        <v>11</v>
      </c>
      <c r="E945" s="25">
        <f>INDEX('Tariff fee'!$C$5:$C$9,MATCH('Step 1. Personal_data'!D945,'Tariff fee'!$B$5:$B$9,0))</f>
        <v>35</v>
      </c>
      <c r="F945" s="26">
        <v>42760</v>
      </c>
      <c r="G945" s="27">
        <f>IF(F945&gt;Introduction!$D$20, DATEDIF(F945, Introduction!$D$19, "D"), DATEDIF(Introduction!$D$20, Introduction!$D$19, "D"))</f>
        <v>120</v>
      </c>
      <c r="H945" s="25">
        <v>2668</v>
      </c>
      <c r="I945" s="28">
        <f t="shared" si="70"/>
        <v>11.116666666666667</v>
      </c>
      <c r="J945" s="28">
        <f t="shared" si="72"/>
        <v>2.5938888888888889</v>
      </c>
      <c r="K945" s="28" t="str">
        <f t="shared" si="73"/>
        <v>&lt;35</v>
      </c>
      <c r="L945" s="25">
        <v>148000000</v>
      </c>
      <c r="M945" s="28">
        <f t="shared" si="71"/>
        <v>35.28594970703125</v>
      </c>
      <c r="N945" s="28" t="str">
        <f t="shared" si="74"/>
        <v>31-40 GB</v>
      </c>
      <c r="O945" s="25"/>
      <c r="P945" s="25"/>
      <c r="Q945" s="25"/>
      <c r="R945" s="25"/>
      <c r="S945" s="25">
        <v>1</v>
      </c>
    </row>
    <row r="946" spans="2:19" x14ac:dyDescent="0.3">
      <c r="B946" s="25" t="s">
        <v>218</v>
      </c>
      <c r="C946" s="26">
        <v>37379</v>
      </c>
      <c r="D946" s="25" t="s">
        <v>11</v>
      </c>
      <c r="E946" s="25">
        <f>INDEX('Tariff fee'!$C$5:$C$9,MATCH('Step 1. Personal_data'!D946,'Tariff fee'!$B$5:$B$9,0))</f>
        <v>35</v>
      </c>
      <c r="F946" s="26">
        <v>43416</v>
      </c>
      <c r="G946" s="27">
        <f>IF(F946&gt;Introduction!$D$20, DATEDIF(F946, Introduction!$D$19, "D"), DATEDIF(Introduction!$D$20, Introduction!$D$19, "D"))</f>
        <v>120</v>
      </c>
      <c r="H946" s="25">
        <v>35740</v>
      </c>
      <c r="I946" s="28">
        <f t="shared" si="70"/>
        <v>148.91666666666666</v>
      </c>
      <c r="J946" s="28">
        <f t="shared" si="72"/>
        <v>34.74722222222222</v>
      </c>
      <c r="K946" s="28" t="str">
        <f t="shared" si="73"/>
        <v>&lt;35</v>
      </c>
      <c r="L946" s="25">
        <v>144000000</v>
      </c>
      <c r="M946" s="28">
        <f t="shared" si="71"/>
        <v>34.332275390625</v>
      </c>
      <c r="N946" s="28" t="str">
        <f t="shared" si="74"/>
        <v>31-40 GB</v>
      </c>
      <c r="O946" s="25"/>
      <c r="P946" s="25">
        <v>1</v>
      </c>
      <c r="Q946" s="25"/>
      <c r="R946" s="25"/>
      <c r="S946" s="25"/>
    </row>
    <row r="947" spans="2:19" x14ac:dyDescent="0.3">
      <c r="B947" s="25" t="s">
        <v>216</v>
      </c>
      <c r="C947" s="26">
        <v>37380</v>
      </c>
      <c r="D947" s="25" t="s">
        <v>13</v>
      </c>
      <c r="E947" s="25">
        <f>INDEX('Tariff fee'!$C$5:$C$9,MATCH('Step 1. Personal_data'!D947,'Tariff fee'!$B$5:$B$9,0))</f>
        <v>55</v>
      </c>
      <c r="F947" s="26">
        <v>42802</v>
      </c>
      <c r="G947" s="27">
        <f>IF(F947&gt;Introduction!$D$20, DATEDIF(F947, Introduction!$D$19, "D"), DATEDIF(Introduction!$D$20, Introduction!$D$19, "D"))</f>
        <v>120</v>
      </c>
      <c r="H947" s="25">
        <v>116016</v>
      </c>
      <c r="I947" s="28">
        <f t="shared" si="70"/>
        <v>483.4</v>
      </c>
      <c r="J947" s="28">
        <f t="shared" si="72"/>
        <v>112.79333333333334</v>
      </c>
      <c r="K947" s="28" t="str">
        <f t="shared" si="73"/>
        <v>91-120</v>
      </c>
      <c r="L947" s="25">
        <v>116000000</v>
      </c>
      <c r="M947" s="28">
        <f t="shared" si="71"/>
        <v>27.65655517578125</v>
      </c>
      <c r="N947" s="28" t="str">
        <f t="shared" si="74"/>
        <v>21-30 GB</v>
      </c>
      <c r="O947" s="25">
        <v>1</v>
      </c>
      <c r="P947" s="25"/>
      <c r="Q947" s="25"/>
      <c r="R947" s="25"/>
      <c r="S947" s="25"/>
    </row>
    <row r="948" spans="2:19" x14ac:dyDescent="0.3">
      <c r="B948" s="25" t="s">
        <v>217</v>
      </c>
      <c r="C948" s="26">
        <v>37380</v>
      </c>
      <c r="D948" s="25" t="s">
        <v>11</v>
      </c>
      <c r="E948" s="25">
        <f>INDEX('Tariff fee'!$C$5:$C$9,MATCH('Step 1. Personal_data'!D948,'Tariff fee'!$B$5:$B$9,0))</f>
        <v>35</v>
      </c>
      <c r="F948" s="26">
        <v>43207</v>
      </c>
      <c r="G948" s="27">
        <f>IF(F948&gt;Introduction!$D$20, DATEDIF(F948, Introduction!$D$19, "D"), DATEDIF(Introduction!$D$20, Introduction!$D$19, "D"))</f>
        <v>120</v>
      </c>
      <c r="H948" s="25">
        <v>20160</v>
      </c>
      <c r="I948" s="28">
        <f t="shared" si="70"/>
        <v>84</v>
      </c>
      <c r="J948" s="28">
        <f t="shared" si="72"/>
        <v>19.599999999999998</v>
      </c>
      <c r="K948" s="28" t="str">
        <f t="shared" si="73"/>
        <v>&lt;35</v>
      </c>
      <c r="L948" s="25">
        <v>32000000</v>
      </c>
      <c r="M948" s="28">
        <f t="shared" si="71"/>
        <v>7.6293945312500009</v>
      </c>
      <c r="N948" s="28" t="str">
        <f t="shared" si="74"/>
        <v>&lt;10 GB</v>
      </c>
      <c r="O948" s="25"/>
      <c r="P948" s="25"/>
      <c r="Q948" s="25"/>
      <c r="R948" s="25"/>
      <c r="S948" s="25"/>
    </row>
    <row r="949" spans="2:19" x14ac:dyDescent="0.3">
      <c r="B949" s="25" t="s">
        <v>215</v>
      </c>
      <c r="C949" s="26">
        <v>37381</v>
      </c>
      <c r="D949" s="25" t="s">
        <v>11</v>
      </c>
      <c r="E949" s="25">
        <f>INDEX('Tariff fee'!$C$5:$C$9,MATCH('Step 1. Personal_data'!D949,'Tariff fee'!$B$5:$B$9,0))</f>
        <v>35</v>
      </c>
      <c r="F949" s="26">
        <v>44671</v>
      </c>
      <c r="G949" s="27">
        <f>IF(F949&gt;Introduction!$D$20, DATEDIF(F949, Introduction!$D$19, "D"), DATEDIF(Introduction!$D$20, Introduction!$D$19, "D"))</f>
        <v>11</v>
      </c>
      <c r="H949" s="25">
        <v>2091</v>
      </c>
      <c r="I949" s="28">
        <f t="shared" si="70"/>
        <v>95.045454545454547</v>
      </c>
      <c r="J949" s="28">
        <f t="shared" si="72"/>
        <v>22.177272727272729</v>
      </c>
      <c r="K949" s="28" t="str">
        <f t="shared" si="73"/>
        <v>&lt;35</v>
      </c>
      <c r="L949" s="25">
        <v>13200000</v>
      </c>
      <c r="M949" s="28">
        <f t="shared" si="71"/>
        <v>34.332275390625</v>
      </c>
      <c r="N949" s="28" t="str">
        <f t="shared" si="74"/>
        <v>31-40 GB</v>
      </c>
      <c r="O949" s="25"/>
      <c r="P949" s="25">
        <v>1</v>
      </c>
      <c r="Q949" s="25"/>
      <c r="R949" s="25">
        <v>1</v>
      </c>
    </row>
    <row r="950" spans="2:19" x14ac:dyDescent="0.3">
      <c r="B950" s="25" t="s">
        <v>214</v>
      </c>
      <c r="C950" s="26">
        <v>37385</v>
      </c>
      <c r="D950" s="25" t="s">
        <v>11</v>
      </c>
      <c r="E950" s="25">
        <f>INDEX('Tariff fee'!$C$5:$C$9,MATCH('Step 1. Personal_data'!D950,'Tariff fee'!$B$5:$B$9,0))</f>
        <v>35</v>
      </c>
      <c r="F950" s="26">
        <v>44565</v>
      </c>
      <c r="G950" s="27">
        <f>IF(F950&gt;Introduction!$D$20, DATEDIF(F950, Introduction!$D$19, "D"), DATEDIF(Introduction!$D$20, Introduction!$D$19, "D"))</f>
        <v>117</v>
      </c>
      <c r="H950" s="25">
        <v>5105</v>
      </c>
      <c r="I950" s="28">
        <f t="shared" si="70"/>
        <v>21.816239316239315</v>
      </c>
      <c r="J950" s="28">
        <f t="shared" si="72"/>
        <v>5.0904558404558404</v>
      </c>
      <c r="K950" s="28" t="str">
        <f t="shared" si="73"/>
        <v>&lt;35</v>
      </c>
      <c r="L950" s="25">
        <v>128700000</v>
      </c>
      <c r="M950" s="28">
        <f t="shared" si="71"/>
        <v>31.47125244140625</v>
      </c>
      <c r="N950" s="28" t="str">
        <f t="shared" si="74"/>
        <v>31-40 GB</v>
      </c>
      <c r="O950" s="25"/>
      <c r="P950" s="25"/>
      <c r="Q950" s="25"/>
      <c r="R950" s="25"/>
    </row>
    <row r="951" spans="2:19" x14ac:dyDescent="0.3">
      <c r="B951" s="25" t="s">
        <v>213</v>
      </c>
      <c r="C951" s="26">
        <v>37386</v>
      </c>
      <c r="D951" s="25" t="s">
        <v>11</v>
      </c>
      <c r="E951" s="25">
        <f>INDEX('Tariff fee'!$C$5:$C$9,MATCH('Step 1. Personal_data'!D951,'Tariff fee'!$B$5:$B$9,0))</f>
        <v>35</v>
      </c>
      <c r="F951" s="26">
        <v>43528</v>
      </c>
      <c r="G951" s="27">
        <f>IF(F951&gt;Introduction!$D$20, DATEDIF(F951, Introduction!$D$19, "D"), DATEDIF(Introduction!$D$20, Introduction!$D$19, "D"))</f>
        <v>120</v>
      </c>
      <c r="H951" s="25">
        <v>24124</v>
      </c>
      <c r="I951" s="28">
        <f t="shared" si="70"/>
        <v>100.51666666666667</v>
      </c>
      <c r="J951" s="28">
        <f t="shared" si="72"/>
        <v>23.453888888888891</v>
      </c>
      <c r="K951" s="28" t="str">
        <f t="shared" si="73"/>
        <v>&lt;35</v>
      </c>
      <c r="L951" s="25">
        <v>132000000</v>
      </c>
      <c r="M951" s="28">
        <f t="shared" si="71"/>
        <v>31.47125244140625</v>
      </c>
      <c r="N951" s="28" t="str">
        <f t="shared" si="74"/>
        <v>31-40 GB</v>
      </c>
      <c r="O951" s="25"/>
      <c r="P951" s="25"/>
      <c r="Q951" s="25"/>
      <c r="R951" s="25"/>
    </row>
    <row r="952" spans="2:19" x14ac:dyDescent="0.3">
      <c r="B952" s="25" t="s">
        <v>211</v>
      </c>
      <c r="C952" s="26">
        <v>37390</v>
      </c>
      <c r="D952" s="25" t="s">
        <v>13</v>
      </c>
      <c r="E952" s="25">
        <f>INDEX('Tariff fee'!$C$5:$C$9,MATCH('Step 1. Personal_data'!D952,'Tariff fee'!$B$5:$B$9,0))</f>
        <v>55</v>
      </c>
      <c r="F952" s="26">
        <v>44400</v>
      </c>
      <c r="G952" s="27">
        <f>IF(F952&gt;Introduction!$D$20, DATEDIF(F952, Introduction!$D$19, "D"), DATEDIF(Introduction!$D$20, Introduction!$D$19, "D"))</f>
        <v>120</v>
      </c>
      <c r="H952" s="25">
        <v>115388</v>
      </c>
      <c r="I952" s="28">
        <f t="shared" si="70"/>
        <v>480.78333333333342</v>
      </c>
      <c r="J952" s="28">
        <f t="shared" si="72"/>
        <v>112.1827777777778</v>
      </c>
      <c r="K952" s="28" t="str">
        <f t="shared" si="73"/>
        <v>91-120</v>
      </c>
      <c r="L952" s="25">
        <v>132000000</v>
      </c>
      <c r="M952" s="28">
        <f t="shared" si="71"/>
        <v>31.47125244140625</v>
      </c>
      <c r="N952" s="28" t="str">
        <f t="shared" si="74"/>
        <v>31-40 GB</v>
      </c>
      <c r="O952" s="25"/>
      <c r="P952" s="25">
        <v>1</v>
      </c>
      <c r="Q952" s="25"/>
      <c r="R952" s="25"/>
    </row>
    <row r="953" spans="2:19" x14ac:dyDescent="0.3">
      <c r="B953" s="25" t="s">
        <v>212</v>
      </c>
      <c r="C953" s="26">
        <v>37390</v>
      </c>
      <c r="D953" s="25" t="s">
        <v>21</v>
      </c>
      <c r="E953" s="25">
        <f>INDEX('Tariff fee'!$C$5:$C$9,MATCH('Step 1. Personal_data'!D953,'Tariff fee'!$B$5:$B$9,0))</f>
        <v>45</v>
      </c>
      <c r="F953" s="26">
        <v>44364</v>
      </c>
      <c r="G953" s="27">
        <f>IF(F953&gt;Introduction!$D$20, DATEDIF(F953, Introduction!$D$19, "D"), DATEDIF(Introduction!$D$20, Introduction!$D$19, "D"))</f>
        <v>120</v>
      </c>
      <c r="H953" s="25">
        <v>14664</v>
      </c>
      <c r="I953" s="28">
        <f t="shared" si="70"/>
        <v>61.1</v>
      </c>
      <c r="J953" s="28">
        <f t="shared" si="72"/>
        <v>14.256666666666666</v>
      </c>
      <c r="K953" s="28" t="str">
        <f t="shared" si="73"/>
        <v>&lt;35</v>
      </c>
      <c r="L953" s="25">
        <v>104000000</v>
      </c>
      <c r="M953" s="28">
        <f t="shared" si="71"/>
        <v>24.7955322265625</v>
      </c>
      <c r="N953" s="28" t="str">
        <f t="shared" si="74"/>
        <v>21-30 GB</v>
      </c>
      <c r="O953" s="25"/>
      <c r="P953" s="25"/>
      <c r="Q953" s="25"/>
      <c r="R953" s="25"/>
    </row>
    <row r="954" spans="2:19" x14ac:dyDescent="0.3">
      <c r="B954" s="25" t="s">
        <v>210</v>
      </c>
      <c r="C954" s="26">
        <v>37391</v>
      </c>
      <c r="D954" s="25" t="s">
        <v>13</v>
      </c>
      <c r="E954" s="25">
        <f>INDEX('Tariff fee'!$C$5:$C$9,MATCH('Step 1. Personal_data'!D954,'Tariff fee'!$B$5:$B$9,0))</f>
        <v>55</v>
      </c>
      <c r="F954" s="26">
        <v>43328</v>
      </c>
      <c r="G954" s="27">
        <f>IF(F954&gt;Introduction!$D$20, DATEDIF(F954, Introduction!$D$19, "D"), DATEDIF(Introduction!$D$20, Introduction!$D$19, "D"))</f>
        <v>120</v>
      </c>
      <c r="H954" s="25">
        <v>72196</v>
      </c>
      <c r="I954" s="28">
        <f t="shared" si="70"/>
        <v>300.81666666666666</v>
      </c>
      <c r="J954" s="28">
        <f t="shared" si="72"/>
        <v>70.190555555555562</v>
      </c>
      <c r="K954" s="28" t="str">
        <f t="shared" si="73"/>
        <v>61-90</v>
      </c>
      <c r="L954" s="25">
        <v>48000000</v>
      </c>
      <c r="M954" s="28">
        <f t="shared" si="71"/>
        <v>11.444091796875</v>
      </c>
      <c r="N954" s="28" t="str">
        <f t="shared" si="74"/>
        <v>10-20 GB</v>
      </c>
      <c r="O954" s="25"/>
      <c r="P954" s="25"/>
      <c r="Q954" s="25"/>
      <c r="R954" s="25"/>
    </row>
    <row r="955" spans="2:19" x14ac:dyDescent="0.3">
      <c r="B955" s="25" t="s">
        <v>209</v>
      </c>
      <c r="C955" s="26">
        <v>37392</v>
      </c>
      <c r="D955" s="25" t="s">
        <v>13</v>
      </c>
      <c r="E955" s="25">
        <f>INDEX('Tariff fee'!$C$5:$C$9,MATCH('Step 1. Personal_data'!D955,'Tariff fee'!$B$5:$B$9,0))</f>
        <v>55</v>
      </c>
      <c r="F955" s="26">
        <v>44045</v>
      </c>
      <c r="G955" s="27">
        <f>IF(F955&gt;Introduction!$D$20, DATEDIF(F955, Introduction!$D$19, "D"), DATEDIF(Introduction!$D$20, Introduction!$D$19, "D"))</f>
        <v>120</v>
      </c>
      <c r="H955" s="25">
        <v>35272</v>
      </c>
      <c r="I955" s="28">
        <f t="shared" si="70"/>
        <v>146.96666666666667</v>
      </c>
      <c r="J955" s="28">
        <f t="shared" si="72"/>
        <v>34.292222222222222</v>
      </c>
      <c r="K955" s="28" t="str">
        <f t="shared" si="73"/>
        <v>&lt;35</v>
      </c>
      <c r="L955" s="25">
        <v>120000000</v>
      </c>
      <c r="M955" s="28">
        <f t="shared" si="71"/>
        <v>28.6102294921875</v>
      </c>
      <c r="N955" s="28" t="str">
        <f t="shared" si="74"/>
        <v>21-30 GB</v>
      </c>
      <c r="O955" s="25"/>
      <c r="P955" s="25">
        <v>1</v>
      </c>
      <c r="Q955" s="25"/>
      <c r="R955" s="25"/>
    </row>
    <row r="956" spans="2:19" x14ac:dyDescent="0.3">
      <c r="B956" s="25" t="s">
        <v>208</v>
      </c>
      <c r="C956" s="26">
        <v>37395</v>
      </c>
      <c r="D956" s="25" t="s">
        <v>11</v>
      </c>
      <c r="E956" s="25">
        <f>INDEX('Tariff fee'!$C$5:$C$9,MATCH('Step 1. Personal_data'!D956,'Tariff fee'!$B$5:$B$9,0))</f>
        <v>35</v>
      </c>
      <c r="F956" s="26">
        <v>43183</v>
      </c>
      <c r="G956" s="27">
        <f>IF(F956&gt;Introduction!$D$20, DATEDIF(F956, Introduction!$D$19, "D"), DATEDIF(Introduction!$D$20, Introduction!$D$19, "D"))</f>
        <v>120</v>
      </c>
      <c r="H956" s="25">
        <v>23984</v>
      </c>
      <c r="I956" s="28">
        <f t="shared" si="70"/>
        <v>99.933333333333337</v>
      </c>
      <c r="J956" s="28">
        <f t="shared" si="72"/>
        <v>23.317777777777778</v>
      </c>
      <c r="K956" s="28" t="str">
        <f t="shared" si="73"/>
        <v>&lt;35</v>
      </c>
      <c r="L956" s="25">
        <v>124000000</v>
      </c>
      <c r="M956" s="28">
        <f t="shared" si="71"/>
        <v>29.56390380859375</v>
      </c>
      <c r="N956" s="28" t="str">
        <f t="shared" si="74"/>
        <v>21-30 GB</v>
      </c>
      <c r="O956" s="25"/>
      <c r="P956" s="25"/>
      <c r="Q956" s="25"/>
      <c r="R956" s="25"/>
    </row>
    <row r="957" spans="2:19" x14ac:dyDescent="0.3">
      <c r="B957" s="25" t="s">
        <v>207</v>
      </c>
      <c r="C957" s="26">
        <v>37403</v>
      </c>
      <c r="D957" s="25" t="s">
        <v>12</v>
      </c>
      <c r="E957" s="25">
        <f>INDEX('Tariff fee'!$C$5:$C$9,MATCH('Step 1. Personal_data'!D957,'Tariff fee'!$B$5:$B$9,0))</f>
        <v>70</v>
      </c>
      <c r="F957" s="26">
        <v>44592</v>
      </c>
      <c r="G957" s="27">
        <f>IF(F957&gt;Introduction!$D$20, DATEDIF(F957, Introduction!$D$19, "D"), DATEDIF(Introduction!$D$20, Introduction!$D$19, "D"))</f>
        <v>90</v>
      </c>
      <c r="H957" s="25">
        <v>126000</v>
      </c>
      <c r="I957" s="28">
        <f t="shared" si="70"/>
        <v>700</v>
      </c>
      <c r="J957" s="28">
        <f t="shared" si="72"/>
        <v>163.33333333333331</v>
      </c>
      <c r="K957" s="28" t="str">
        <f t="shared" si="73"/>
        <v>120+</v>
      </c>
      <c r="L957" s="25">
        <v>135000000</v>
      </c>
      <c r="M957" s="28">
        <f t="shared" si="71"/>
        <v>42.91534423828125</v>
      </c>
      <c r="N957" s="28" t="str">
        <f t="shared" si="74"/>
        <v>40+ GB</v>
      </c>
      <c r="O957" s="25"/>
      <c r="P957" s="25"/>
      <c r="Q957" s="25"/>
      <c r="R957" s="25"/>
    </row>
    <row r="958" spans="2:19" x14ac:dyDescent="0.3">
      <c r="B958" s="25" t="s">
        <v>206</v>
      </c>
      <c r="C958" s="26">
        <v>37406</v>
      </c>
      <c r="D958" s="25" t="s">
        <v>11</v>
      </c>
      <c r="E958" s="25">
        <f>INDEX('Tariff fee'!$C$5:$C$9,MATCH('Step 1. Personal_data'!D958,'Tariff fee'!$B$5:$B$9,0))</f>
        <v>35</v>
      </c>
      <c r="F958" s="26">
        <v>43564</v>
      </c>
      <c r="G958" s="27">
        <f>IF(F958&gt;Introduction!$D$20, DATEDIF(F958, Introduction!$D$19, "D"), DATEDIF(Introduction!$D$20, Introduction!$D$19, "D"))</f>
        <v>120</v>
      </c>
      <c r="H958" s="25">
        <v>26608</v>
      </c>
      <c r="I958" s="28">
        <f t="shared" si="70"/>
        <v>110.86666666666666</v>
      </c>
      <c r="J958" s="28">
        <f t="shared" si="72"/>
        <v>25.86888888888889</v>
      </c>
      <c r="K958" s="28" t="str">
        <f t="shared" si="73"/>
        <v>&lt;35</v>
      </c>
      <c r="L958" s="25">
        <v>156000000</v>
      </c>
      <c r="M958" s="28">
        <f t="shared" si="71"/>
        <v>37.19329833984375</v>
      </c>
      <c r="N958" s="28" t="str">
        <f t="shared" si="74"/>
        <v>31-40 GB</v>
      </c>
      <c r="O958" s="25">
        <v>1</v>
      </c>
      <c r="P958" s="25">
        <v>1</v>
      </c>
      <c r="Q958" s="25"/>
      <c r="R958" s="25"/>
    </row>
    <row r="959" spans="2:19" x14ac:dyDescent="0.3">
      <c r="B959" s="25" t="s">
        <v>205</v>
      </c>
      <c r="C959" s="26">
        <v>37407</v>
      </c>
      <c r="D959" s="25" t="s">
        <v>11</v>
      </c>
      <c r="E959" s="25">
        <f>INDEX('Tariff fee'!$C$5:$C$9,MATCH('Step 1. Personal_data'!D959,'Tariff fee'!$B$5:$B$9,0))</f>
        <v>35</v>
      </c>
      <c r="F959" s="26">
        <v>44431</v>
      </c>
      <c r="G959" s="27">
        <f>IF(F959&gt;Introduction!$D$20, DATEDIF(F959, Introduction!$D$19, "D"), DATEDIF(Introduction!$D$20, Introduction!$D$19, "D"))</f>
        <v>120</v>
      </c>
      <c r="H959" s="25">
        <v>13476</v>
      </c>
      <c r="I959" s="28">
        <f t="shared" si="70"/>
        <v>56.15</v>
      </c>
      <c r="J959" s="28">
        <f t="shared" si="72"/>
        <v>13.101666666666667</v>
      </c>
      <c r="K959" s="28" t="str">
        <f t="shared" si="73"/>
        <v>&lt;35</v>
      </c>
      <c r="L959" s="25">
        <v>156000000</v>
      </c>
      <c r="M959" s="28">
        <f t="shared" si="71"/>
        <v>37.19329833984375</v>
      </c>
      <c r="N959" s="28" t="str">
        <f t="shared" si="74"/>
        <v>31-40 GB</v>
      </c>
      <c r="O959" s="25"/>
      <c r="P959" s="25"/>
      <c r="Q959" s="25"/>
      <c r="R959" s="25"/>
    </row>
    <row r="960" spans="2:19" x14ac:dyDescent="0.3">
      <c r="B960" s="25" t="s">
        <v>204</v>
      </c>
      <c r="C960" s="26">
        <v>37416</v>
      </c>
      <c r="D960" s="25" t="s">
        <v>11</v>
      </c>
      <c r="E960" s="25">
        <f>INDEX('Tariff fee'!$C$5:$C$9,MATCH('Step 1. Personal_data'!D960,'Tariff fee'!$B$5:$B$9,0))</f>
        <v>35</v>
      </c>
      <c r="F960" s="26">
        <v>44042</v>
      </c>
      <c r="G960" s="27">
        <f>IF(F960&gt;Introduction!$D$20, DATEDIF(F960, Introduction!$D$19, "D"), DATEDIF(Introduction!$D$20, Introduction!$D$19, "D"))</f>
        <v>120</v>
      </c>
      <c r="H960" s="25">
        <v>2768</v>
      </c>
      <c r="I960" s="28">
        <f t="shared" si="70"/>
        <v>11.533333333333333</v>
      </c>
      <c r="J960" s="28">
        <f t="shared" si="72"/>
        <v>2.6911111111111108</v>
      </c>
      <c r="K960" s="28" t="str">
        <f t="shared" si="73"/>
        <v>&lt;35</v>
      </c>
      <c r="L960" s="25">
        <v>160000000</v>
      </c>
      <c r="M960" s="28">
        <f t="shared" si="71"/>
        <v>38.14697265625</v>
      </c>
      <c r="N960" s="28" t="str">
        <f t="shared" si="74"/>
        <v>31-40 GB</v>
      </c>
      <c r="O960" s="25"/>
      <c r="P960" s="25"/>
      <c r="Q960" s="25"/>
      <c r="R960" s="25"/>
    </row>
    <row r="961" spans="2:18" x14ac:dyDescent="0.3">
      <c r="B961" s="25" t="s">
        <v>203</v>
      </c>
      <c r="C961" s="26">
        <v>37417</v>
      </c>
      <c r="D961" s="25" t="s">
        <v>13</v>
      </c>
      <c r="E961" s="25">
        <f>INDEX('Tariff fee'!$C$5:$C$9,MATCH('Step 1. Personal_data'!D961,'Tariff fee'!$B$5:$B$9,0))</f>
        <v>55</v>
      </c>
      <c r="F961" s="26">
        <v>42995</v>
      </c>
      <c r="G961" s="27">
        <f>IF(F961&gt;Introduction!$D$20, DATEDIF(F961, Introduction!$D$19, "D"), DATEDIF(Introduction!$D$20, Introduction!$D$19, "D"))</f>
        <v>120</v>
      </c>
      <c r="H961" s="25">
        <v>24964</v>
      </c>
      <c r="I961" s="28">
        <f t="shared" si="70"/>
        <v>104.01666666666667</v>
      </c>
      <c r="J961" s="28">
        <f t="shared" si="72"/>
        <v>24.270555555555553</v>
      </c>
      <c r="K961" s="28" t="str">
        <f t="shared" si="73"/>
        <v>&lt;35</v>
      </c>
      <c r="L961" s="25">
        <v>48000000</v>
      </c>
      <c r="M961" s="28">
        <f t="shared" si="71"/>
        <v>11.444091796875</v>
      </c>
      <c r="N961" s="28" t="str">
        <f t="shared" si="74"/>
        <v>10-20 GB</v>
      </c>
      <c r="O961" s="25"/>
      <c r="P961" s="25"/>
      <c r="Q961" s="25"/>
      <c r="R961" s="25"/>
    </row>
    <row r="962" spans="2:18" x14ac:dyDescent="0.3">
      <c r="B962" s="25" t="s">
        <v>202</v>
      </c>
      <c r="C962" s="26">
        <v>37419</v>
      </c>
      <c r="D962" s="25" t="s">
        <v>13</v>
      </c>
      <c r="E962" s="25">
        <f>INDEX('Tariff fee'!$C$5:$C$9,MATCH('Step 1. Personal_data'!D962,'Tariff fee'!$B$5:$B$9,0))</f>
        <v>55</v>
      </c>
      <c r="F962" s="26">
        <v>44060</v>
      </c>
      <c r="G962" s="27">
        <f>IF(F962&gt;Introduction!$D$20, DATEDIF(F962, Introduction!$D$19, "D"), DATEDIF(Introduction!$D$20, Introduction!$D$19, "D"))</f>
        <v>120</v>
      </c>
      <c r="H962" s="25">
        <v>61700</v>
      </c>
      <c r="I962" s="28">
        <f t="shared" si="70"/>
        <v>257.08333333333331</v>
      </c>
      <c r="J962" s="28">
        <f t="shared" si="72"/>
        <v>59.986111111111114</v>
      </c>
      <c r="K962" s="28" t="str">
        <f t="shared" si="73"/>
        <v>35-60</v>
      </c>
      <c r="L962" s="25">
        <v>120000000</v>
      </c>
      <c r="M962" s="28">
        <f t="shared" si="71"/>
        <v>28.6102294921875</v>
      </c>
      <c r="N962" s="28" t="str">
        <f t="shared" si="74"/>
        <v>21-30 GB</v>
      </c>
      <c r="O962" s="25"/>
      <c r="P962" s="25"/>
      <c r="Q962" s="25"/>
      <c r="R962" s="25"/>
    </row>
    <row r="963" spans="2:18" x14ac:dyDescent="0.3">
      <c r="B963" s="25" t="s">
        <v>201</v>
      </c>
      <c r="C963" s="26">
        <v>37422</v>
      </c>
      <c r="D963" s="25" t="s">
        <v>13</v>
      </c>
      <c r="E963" s="25">
        <f>INDEX('Tariff fee'!$C$5:$C$9,MATCH('Step 1. Personal_data'!D963,'Tariff fee'!$B$5:$B$9,0))</f>
        <v>55</v>
      </c>
      <c r="F963" s="26">
        <v>43443</v>
      </c>
      <c r="G963" s="27">
        <f>IF(F963&gt;Introduction!$D$20, DATEDIF(F963, Introduction!$D$19, "D"), DATEDIF(Introduction!$D$20, Introduction!$D$19, "D"))</f>
        <v>120</v>
      </c>
      <c r="H963" s="25">
        <v>75280</v>
      </c>
      <c r="I963" s="28">
        <f t="shared" si="70"/>
        <v>313.66666666666669</v>
      </c>
      <c r="J963" s="28">
        <f t="shared" si="72"/>
        <v>73.188888888888897</v>
      </c>
      <c r="K963" s="28" t="str">
        <f t="shared" si="73"/>
        <v>61-90</v>
      </c>
      <c r="L963" s="25">
        <v>112000000</v>
      </c>
      <c r="M963" s="28">
        <f t="shared" si="71"/>
        <v>26.702880859375</v>
      </c>
      <c r="N963" s="28" t="str">
        <f t="shared" si="74"/>
        <v>21-30 GB</v>
      </c>
      <c r="O963" s="25">
        <v>1</v>
      </c>
      <c r="P963" s="25"/>
      <c r="Q963" s="25"/>
      <c r="R963" s="25"/>
    </row>
    <row r="964" spans="2:18" x14ac:dyDescent="0.3">
      <c r="B964" s="25" t="s">
        <v>200</v>
      </c>
      <c r="C964" s="26">
        <v>37432</v>
      </c>
      <c r="D964" s="25" t="s">
        <v>21</v>
      </c>
      <c r="E964" s="25">
        <f>INDEX('Tariff fee'!$C$5:$C$9,MATCH('Step 1. Personal_data'!D964,'Tariff fee'!$B$5:$B$9,0))</f>
        <v>45</v>
      </c>
      <c r="F964" s="26">
        <v>43357</v>
      </c>
      <c r="G964" s="27">
        <f>IF(F964&gt;Introduction!$D$20, DATEDIF(F964, Introduction!$D$19, "D"), DATEDIF(Introduction!$D$20, Introduction!$D$19, "D"))</f>
        <v>120</v>
      </c>
      <c r="H964" s="25">
        <v>94644</v>
      </c>
      <c r="I964" s="28">
        <f t="shared" si="70"/>
        <v>394.35</v>
      </c>
      <c r="J964" s="28">
        <f t="shared" si="72"/>
        <v>92.015000000000015</v>
      </c>
      <c r="K964" s="28" t="str">
        <f t="shared" si="73"/>
        <v>91-120</v>
      </c>
      <c r="L964" s="25">
        <v>92000000</v>
      </c>
      <c r="M964" s="28">
        <f t="shared" si="71"/>
        <v>21.93450927734375</v>
      </c>
      <c r="N964" s="28" t="str">
        <f t="shared" si="74"/>
        <v>21-30 GB</v>
      </c>
      <c r="O964" s="25">
        <v>1</v>
      </c>
      <c r="P964" s="25"/>
      <c r="Q964" s="25"/>
      <c r="R964" s="25"/>
    </row>
    <row r="965" spans="2:18" x14ac:dyDescent="0.3">
      <c r="B965" s="25" t="s">
        <v>199</v>
      </c>
      <c r="C965" s="26">
        <v>37435</v>
      </c>
      <c r="D965" s="25" t="s">
        <v>12</v>
      </c>
      <c r="E965" s="25">
        <f>INDEX('Tariff fee'!$C$5:$C$9,MATCH('Step 1. Personal_data'!D965,'Tariff fee'!$B$5:$B$9,0))</f>
        <v>70</v>
      </c>
      <c r="F965" s="26">
        <v>43793</v>
      </c>
      <c r="G965" s="27">
        <f>IF(F965&gt;Introduction!$D$20, DATEDIF(F965, Introduction!$D$19, "D"), DATEDIF(Introduction!$D$20, Introduction!$D$19, "D"))</f>
        <v>120</v>
      </c>
      <c r="H965" s="25">
        <v>131904</v>
      </c>
      <c r="I965" s="28">
        <f t="shared" si="70"/>
        <v>549.6</v>
      </c>
      <c r="J965" s="28">
        <f t="shared" si="72"/>
        <v>128.24</v>
      </c>
      <c r="K965" s="28" t="str">
        <f t="shared" si="73"/>
        <v>120+</v>
      </c>
      <c r="L965" s="25">
        <v>112000000</v>
      </c>
      <c r="M965" s="28">
        <f t="shared" si="71"/>
        <v>26.702880859375</v>
      </c>
      <c r="N965" s="28" t="str">
        <f t="shared" si="74"/>
        <v>21-30 GB</v>
      </c>
      <c r="O965" s="25"/>
      <c r="P965" s="25"/>
      <c r="Q965" s="25"/>
    </row>
    <row r="966" spans="2:18" x14ac:dyDescent="0.3">
      <c r="B966" s="25" t="s">
        <v>198</v>
      </c>
      <c r="C966" s="26">
        <v>37439</v>
      </c>
      <c r="D966" s="25" t="s">
        <v>21</v>
      </c>
      <c r="E966" s="25">
        <f>INDEX('Tariff fee'!$C$5:$C$9,MATCH('Step 1. Personal_data'!D966,'Tariff fee'!$B$5:$B$9,0))</f>
        <v>45</v>
      </c>
      <c r="F966" s="26">
        <v>43937</v>
      </c>
      <c r="G966" s="27">
        <f>IF(F966&gt;Introduction!$D$20, DATEDIF(F966, Introduction!$D$19, "D"), DATEDIF(Introduction!$D$20, Introduction!$D$19, "D"))</f>
        <v>120</v>
      </c>
      <c r="H966" s="25">
        <v>95564</v>
      </c>
      <c r="I966" s="28">
        <f t="shared" si="70"/>
        <v>398.18333333333334</v>
      </c>
      <c r="J966" s="28">
        <f t="shared" si="72"/>
        <v>92.909444444444446</v>
      </c>
      <c r="K966" s="28" t="str">
        <f t="shared" si="73"/>
        <v>91-120</v>
      </c>
      <c r="L966" s="25">
        <v>84000000</v>
      </c>
      <c r="M966" s="28">
        <f t="shared" si="71"/>
        <v>20.02716064453125</v>
      </c>
      <c r="N966" s="28" t="str">
        <f t="shared" si="74"/>
        <v>21-30 GB</v>
      </c>
      <c r="O966" s="25"/>
      <c r="P966" s="25"/>
      <c r="Q966" s="25">
        <v>1</v>
      </c>
    </row>
    <row r="967" spans="2:18" x14ac:dyDescent="0.3">
      <c r="B967" s="25" t="s">
        <v>197</v>
      </c>
      <c r="C967" s="26">
        <v>37441</v>
      </c>
      <c r="D967" s="25" t="s">
        <v>11</v>
      </c>
      <c r="E967" s="25">
        <f>INDEX('Tariff fee'!$C$5:$C$9,MATCH('Step 1. Personal_data'!D967,'Tariff fee'!$B$5:$B$9,0))</f>
        <v>35</v>
      </c>
      <c r="F967" s="26">
        <v>43780</v>
      </c>
      <c r="G967" s="27">
        <f>IF(F967&gt;Introduction!$D$20, DATEDIF(F967, Introduction!$D$19, "D"), DATEDIF(Introduction!$D$20, Introduction!$D$19, "D"))</f>
        <v>120</v>
      </c>
      <c r="H967" s="25">
        <v>21064</v>
      </c>
      <c r="I967" s="28">
        <f t="shared" si="70"/>
        <v>87.766666666666666</v>
      </c>
      <c r="J967" s="28">
        <f t="shared" si="72"/>
        <v>20.478888888888889</v>
      </c>
      <c r="K967" s="28" t="str">
        <f t="shared" si="73"/>
        <v>&lt;35</v>
      </c>
      <c r="L967" s="25">
        <v>132000000</v>
      </c>
      <c r="M967" s="28">
        <f t="shared" si="71"/>
        <v>31.47125244140625</v>
      </c>
      <c r="N967" s="28" t="str">
        <f t="shared" si="74"/>
        <v>31-40 GB</v>
      </c>
      <c r="O967" s="25"/>
      <c r="P967" s="25"/>
      <c r="Q967" s="25"/>
    </row>
    <row r="968" spans="2:18" x14ac:dyDescent="0.3">
      <c r="B968" s="25" t="s">
        <v>195</v>
      </c>
      <c r="C968" s="26">
        <v>37443</v>
      </c>
      <c r="D968" s="25" t="s">
        <v>21</v>
      </c>
      <c r="E968" s="25">
        <f>INDEX('Tariff fee'!$C$5:$C$9,MATCH('Step 1. Personal_data'!D968,'Tariff fee'!$B$5:$B$9,0))</f>
        <v>45</v>
      </c>
      <c r="F968" s="26">
        <v>44487</v>
      </c>
      <c r="G968" s="27">
        <f>IF(F968&gt;Introduction!$D$20, DATEDIF(F968, Introduction!$D$19, "D"), DATEDIF(Introduction!$D$20, Introduction!$D$19, "D"))</f>
        <v>120</v>
      </c>
      <c r="H968" s="25">
        <v>55784</v>
      </c>
      <c r="I968" s="28">
        <f t="shared" si="70"/>
        <v>232.43333333333334</v>
      </c>
      <c r="J968" s="28">
        <f t="shared" si="72"/>
        <v>54.234444444444449</v>
      </c>
      <c r="K968" s="28" t="str">
        <f t="shared" si="73"/>
        <v>35-60</v>
      </c>
      <c r="L968" s="25">
        <v>8000000</v>
      </c>
      <c r="M968" s="28">
        <f t="shared" si="71"/>
        <v>1.9073486328125002</v>
      </c>
      <c r="N968" s="28" t="str">
        <f t="shared" si="74"/>
        <v>&lt;10 GB</v>
      </c>
      <c r="O968" s="25"/>
      <c r="P968" s="25"/>
      <c r="Q968" s="25"/>
    </row>
    <row r="969" spans="2:18" x14ac:dyDescent="0.3">
      <c r="B969" s="25" t="s">
        <v>196</v>
      </c>
      <c r="C969" s="26">
        <v>37443</v>
      </c>
      <c r="D969" s="25" t="s">
        <v>11</v>
      </c>
      <c r="E969" s="25">
        <f>INDEX('Tariff fee'!$C$5:$C$9,MATCH('Step 1. Personal_data'!D969,'Tariff fee'!$B$5:$B$9,0))</f>
        <v>35</v>
      </c>
      <c r="F969" s="26">
        <v>43230</v>
      </c>
      <c r="G969" s="27">
        <f>IF(F969&gt;Introduction!$D$20, DATEDIF(F969, Introduction!$D$19, "D"), DATEDIF(Introduction!$D$20, Introduction!$D$19, "D"))</f>
        <v>120</v>
      </c>
      <c r="H969" s="25">
        <v>3940</v>
      </c>
      <c r="I969" s="28">
        <f t="shared" si="70"/>
        <v>16.416666666666668</v>
      </c>
      <c r="J969" s="28">
        <f t="shared" si="72"/>
        <v>3.8305555555555557</v>
      </c>
      <c r="K969" s="28" t="str">
        <f t="shared" si="73"/>
        <v>&lt;35</v>
      </c>
      <c r="L969" s="25">
        <v>120000000</v>
      </c>
      <c r="M969" s="28">
        <f t="shared" si="71"/>
        <v>28.6102294921875</v>
      </c>
      <c r="N969" s="28" t="str">
        <f t="shared" si="74"/>
        <v>21-30 GB</v>
      </c>
      <c r="O969" s="25"/>
      <c r="P969" s="25"/>
      <c r="Q969" s="25"/>
    </row>
    <row r="970" spans="2:18" x14ac:dyDescent="0.3">
      <c r="B970" s="25" t="s">
        <v>194</v>
      </c>
      <c r="C970" s="26">
        <v>37450</v>
      </c>
      <c r="D970" s="25" t="s">
        <v>18</v>
      </c>
      <c r="E970" s="25">
        <f>INDEX('Tariff fee'!$C$5:$C$9,MATCH('Step 1. Personal_data'!D970,'Tariff fee'!$B$5:$B$9,0))</f>
        <v>25</v>
      </c>
      <c r="F970" s="26">
        <v>44220</v>
      </c>
      <c r="G970" s="27">
        <f>IF(F970&gt;Introduction!$D$20, DATEDIF(F970, Introduction!$D$19, "D"), DATEDIF(Introduction!$D$20, Introduction!$D$19, "D"))</f>
        <v>120</v>
      </c>
      <c r="H970" s="25">
        <v>33176</v>
      </c>
      <c r="I970" s="28">
        <f t="shared" ref="I970:I1033" si="75">H970/60/G970*30</f>
        <v>138.23333333333332</v>
      </c>
      <c r="J970" s="28">
        <f t="shared" si="72"/>
        <v>32.254444444444445</v>
      </c>
      <c r="K970" s="28" t="str">
        <f t="shared" si="73"/>
        <v>&lt;35</v>
      </c>
      <c r="L970" s="25">
        <v>4000000</v>
      </c>
      <c r="M970" s="28">
        <f t="shared" ref="M970:M1033" si="76">L970/1024^2/G970*30</f>
        <v>0.95367431640625011</v>
      </c>
      <c r="N970" s="28" t="str">
        <f t="shared" si="74"/>
        <v>&lt;10 GB</v>
      </c>
      <c r="O970" s="25"/>
      <c r="P970" s="25"/>
      <c r="Q970" s="25"/>
    </row>
    <row r="971" spans="2:18" x14ac:dyDescent="0.3">
      <c r="B971" s="25" t="s">
        <v>193</v>
      </c>
      <c r="C971" s="26">
        <v>37457</v>
      </c>
      <c r="D971" s="25" t="s">
        <v>11</v>
      </c>
      <c r="E971" s="25">
        <f>INDEX('Tariff fee'!$C$5:$C$9,MATCH('Step 1. Personal_data'!D971,'Tariff fee'!$B$5:$B$9,0))</f>
        <v>35</v>
      </c>
      <c r="F971" s="26">
        <v>43770</v>
      </c>
      <c r="G971" s="27">
        <f>IF(F971&gt;Introduction!$D$20, DATEDIF(F971, Introduction!$D$19, "D"), DATEDIF(Introduction!$D$20, Introduction!$D$19, "D"))</f>
        <v>120</v>
      </c>
      <c r="H971" s="25">
        <v>7204</v>
      </c>
      <c r="I971" s="28">
        <f t="shared" si="75"/>
        <v>30.016666666666662</v>
      </c>
      <c r="J971" s="28">
        <f t="shared" ref="J971:J1034" si="77">I971/30*7</f>
        <v>7.0038888888888877</v>
      </c>
      <c r="K971" s="28" t="str">
        <f t="shared" ref="K971:K1034" si="78">IF(J971&lt;35, "&lt;35", IF(J971&lt;60, "35-60", IF(J971&lt;90, "61-90", IF(J971&lt;120, "91-120", "120+"))))</f>
        <v>&lt;35</v>
      </c>
      <c r="L971" s="25">
        <v>140000000</v>
      </c>
      <c r="M971" s="28">
        <f t="shared" si="76"/>
        <v>33.37860107421875</v>
      </c>
      <c r="N971" s="28" t="str">
        <f t="shared" ref="N971:N1034" si="79">IF(M971&lt;10, "&lt;10 GB", IF(M971&lt;20, "10-20 GB", IF(M971&lt;30, "21-30 GB", IF(M971&lt;40, "31-40 GB", "40+ GB"))))</f>
        <v>31-40 GB</v>
      </c>
      <c r="O971" s="25"/>
      <c r="P971" s="25"/>
      <c r="Q971" s="25"/>
    </row>
    <row r="972" spans="2:18" x14ac:dyDescent="0.3">
      <c r="B972" s="25" t="s">
        <v>192</v>
      </c>
      <c r="C972" s="26">
        <v>37459</v>
      </c>
      <c r="D972" s="25" t="s">
        <v>21</v>
      </c>
      <c r="E972" s="25">
        <f>INDEX('Tariff fee'!$C$5:$C$9,MATCH('Step 1. Personal_data'!D972,'Tariff fee'!$B$5:$B$9,0))</f>
        <v>45</v>
      </c>
      <c r="F972" s="26">
        <v>43258</v>
      </c>
      <c r="G972" s="27">
        <f>IF(F972&gt;Introduction!$D$20, DATEDIF(F972, Introduction!$D$19, "D"), DATEDIF(Introduction!$D$20, Introduction!$D$19, "D"))</f>
        <v>120</v>
      </c>
      <c r="H972" s="25">
        <v>25468</v>
      </c>
      <c r="I972" s="28">
        <f t="shared" si="75"/>
        <v>106.11666666666666</v>
      </c>
      <c r="J972" s="28">
        <f t="shared" si="77"/>
        <v>24.760555555555552</v>
      </c>
      <c r="K972" s="28" t="str">
        <f t="shared" si="78"/>
        <v>&lt;35</v>
      </c>
      <c r="L972" s="25">
        <v>84000000</v>
      </c>
      <c r="M972" s="28">
        <f t="shared" si="76"/>
        <v>20.02716064453125</v>
      </c>
      <c r="N972" s="28" t="str">
        <f t="shared" si="79"/>
        <v>21-30 GB</v>
      </c>
      <c r="O972" s="25"/>
      <c r="P972" s="25"/>
      <c r="Q972" s="25">
        <v>1</v>
      </c>
    </row>
    <row r="973" spans="2:18" x14ac:dyDescent="0.3">
      <c r="B973" s="25" t="s">
        <v>191</v>
      </c>
      <c r="C973" s="26">
        <v>37464</v>
      </c>
      <c r="D973" s="25" t="s">
        <v>18</v>
      </c>
      <c r="E973" s="25">
        <f>INDEX('Tariff fee'!$C$5:$C$9,MATCH('Step 1. Personal_data'!D973,'Tariff fee'!$B$5:$B$9,0))</f>
        <v>25</v>
      </c>
      <c r="F973" s="26">
        <v>44500</v>
      </c>
      <c r="G973" s="27">
        <f>IF(F973&gt;Introduction!$D$20, DATEDIF(F973, Introduction!$D$19, "D"), DATEDIF(Introduction!$D$20, Introduction!$D$19, "D"))</f>
        <v>120</v>
      </c>
      <c r="H973" s="25">
        <v>45160</v>
      </c>
      <c r="I973" s="28">
        <f t="shared" si="75"/>
        <v>188.16666666666666</v>
      </c>
      <c r="J973" s="28">
        <f t="shared" si="77"/>
        <v>43.905555555555551</v>
      </c>
      <c r="K973" s="28" t="str">
        <f t="shared" si="78"/>
        <v>35-60</v>
      </c>
      <c r="L973" s="25">
        <v>16000000</v>
      </c>
      <c r="M973" s="28">
        <f t="shared" si="76"/>
        <v>3.8146972656250004</v>
      </c>
      <c r="N973" s="28" t="str">
        <f t="shared" si="79"/>
        <v>&lt;10 GB</v>
      </c>
      <c r="O973" s="25"/>
      <c r="P973" s="25"/>
      <c r="Q973" s="25"/>
    </row>
    <row r="974" spans="2:18" x14ac:dyDescent="0.3">
      <c r="B974" s="25" t="s">
        <v>190</v>
      </c>
      <c r="C974" s="26">
        <v>37470</v>
      </c>
      <c r="D974" s="25" t="s">
        <v>11</v>
      </c>
      <c r="E974" s="25">
        <f>INDEX('Tariff fee'!$C$5:$C$9,MATCH('Step 1. Personal_data'!D974,'Tariff fee'!$B$5:$B$9,0))</f>
        <v>35</v>
      </c>
      <c r="F974" s="26">
        <v>43489</v>
      </c>
      <c r="G974" s="27">
        <f>IF(F974&gt;Introduction!$D$20, DATEDIF(F974, Introduction!$D$19, "D"), DATEDIF(Introduction!$D$20, Introduction!$D$19, "D"))</f>
        <v>120</v>
      </c>
      <c r="H974" s="25">
        <v>9888</v>
      </c>
      <c r="I974" s="28">
        <f t="shared" si="75"/>
        <v>41.2</v>
      </c>
      <c r="J974" s="28">
        <f t="shared" si="77"/>
        <v>9.6133333333333351</v>
      </c>
      <c r="K974" s="28" t="str">
        <f t="shared" si="78"/>
        <v>&lt;35</v>
      </c>
      <c r="L974" s="25">
        <v>152000000</v>
      </c>
      <c r="M974" s="28">
        <f t="shared" si="76"/>
        <v>36.2396240234375</v>
      </c>
      <c r="N974" s="28" t="str">
        <f t="shared" si="79"/>
        <v>31-40 GB</v>
      </c>
      <c r="O974" s="25"/>
      <c r="P974" s="25"/>
      <c r="Q974" s="25"/>
    </row>
    <row r="975" spans="2:18" x14ac:dyDescent="0.3">
      <c r="B975" s="25" t="s">
        <v>189</v>
      </c>
      <c r="C975" s="26">
        <v>37474</v>
      </c>
      <c r="D975" s="25" t="s">
        <v>21</v>
      </c>
      <c r="E975" s="25">
        <f>INDEX('Tariff fee'!$C$5:$C$9,MATCH('Step 1. Personal_data'!D975,'Tariff fee'!$B$5:$B$9,0))</f>
        <v>45</v>
      </c>
      <c r="F975" s="26">
        <v>43832</v>
      </c>
      <c r="G975" s="27">
        <f>IF(F975&gt;Introduction!$D$20, DATEDIF(F975, Introduction!$D$19, "D"), DATEDIF(Introduction!$D$20, Introduction!$D$19, "D"))</f>
        <v>120</v>
      </c>
      <c r="H975" s="25">
        <v>36068</v>
      </c>
      <c r="I975" s="28">
        <f t="shared" si="75"/>
        <v>150.28333333333333</v>
      </c>
      <c r="J975" s="28">
        <f t="shared" si="77"/>
        <v>35.066111111111113</v>
      </c>
      <c r="K975" s="28" t="str">
        <f t="shared" si="78"/>
        <v>35-60</v>
      </c>
      <c r="L975" s="25">
        <v>104000000</v>
      </c>
      <c r="M975" s="28">
        <f t="shared" si="76"/>
        <v>24.7955322265625</v>
      </c>
      <c r="N975" s="28" t="str">
        <f t="shared" si="79"/>
        <v>21-30 GB</v>
      </c>
      <c r="O975" s="25"/>
      <c r="P975" s="25"/>
      <c r="Q975" s="25"/>
    </row>
    <row r="976" spans="2:18" x14ac:dyDescent="0.3">
      <c r="B976" s="25" t="s">
        <v>188</v>
      </c>
      <c r="C976" s="26">
        <v>37476</v>
      </c>
      <c r="D976" s="25" t="s">
        <v>11</v>
      </c>
      <c r="E976" s="25">
        <f>INDEX('Tariff fee'!$C$5:$C$9,MATCH('Step 1. Personal_data'!D976,'Tariff fee'!$B$5:$B$9,0))</f>
        <v>35</v>
      </c>
      <c r="F976" s="26">
        <v>44441</v>
      </c>
      <c r="G976" s="27">
        <f>IF(F976&gt;Introduction!$D$20, DATEDIF(F976, Introduction!$D$19, "D"), DATEDIF(Introduction!$D$20, Introduction!$D$19, "D"))</f>
        <v>120</v>
      </c>
      <c r="H976" s="25">
        <v>31452</v>
      </c>
      <c r="I976" s="28">
        <f t="shared" si="75"/>
        <v>131.05000000000001</v>
      </c>
      <c r="J976" s="28">
        <f t="shared" si="77"/>
        <v>30.57833333333334</v>
      </c>
      <c r="K976" s="28" t="str">
        <f t="shared" si="78"/>
        <v>&lt;35</v>
      </c>
      <c r="L976" s="25">
        <v>144000000</v>
      </c>
      <c r="M976" s="28">
        <f t="shared" si="76"/>
        <v>34.332275390625</v>
      </c>
      <c r="N976" s="28" t="str">
        <f t="shared" si="79"/>
        <v>31-40 GB</v>
      </c>
      <c r="O976" s="25"/>
      <c r="P976" s="25"/>
      <c r="Q976" s="25"/>
    </row>
    <row r="977" spans="2:19" x14ac:dyDescent="0.3">
      <c r="B977" s="25" t="s">
        <v>187</v>
      </c>
      <c r="C977" s="26">
        <v>37479</v>
      </c>
      <c r="D977" s="25" t="s">
        <v>13</v>
      </c>
      <c r="E977" s="25">
        <f>INDEX('Tariff fee'!$C$5:$C$9,MATCH('Step 1. Personal_data'!D977,'Tariff fee'!$B$5:$B$9,0))</f>
        <v>55</v>
      </c>
      <c r="F977" s="26">
        <v>44497</v>
      </c>
      <c r="G977" s="27">
        <f>IF(F977&gt;Introduction!$D$20, DATEDIF(F977, Introduction!$D$19, "D"), DATEDIF(Introduction!$D$20, Introduction!$D$19, "D"))</f>
        <v>120</v>
      </c>
      <c r="H977" s="25">
        <v>79836</v>
      </c>
      <c r="I977" s="28">
        <f t="shared" si="75"/>
        <v>332.65</v>
      </c>
      <c r="J977" s="28">
        <f t="shared" si="77"/>
        <v>77.618333333333325</v>
      </c>
      <c r="K977" s="28" t="str">
        <f t="shared" si="78"/>
        <v>61-90</v>
      </c>
      <c r="L977" s="25">
        <v>120000000</v>
      </c>
      <c r="M977" s="28">
        <f t="shared" si="76"/>
        <v>28.6102294921875</v>
      </c>
      <c r="N977" s="28" t="str">
        <f t="shared" si="79"/>
        <v>21-30 GB</v>
      </c>
      <c r="O977" s="25"/>
      <c r="P977" s="25"/>
      <c r="Q977" s="25"/>
    </row>
    <row r="978" spans="2:19" x14ac:dyDescent="0.3">
      <c r="B978" s="25" t="s">
        <v>186</v>
      </c>
      <c r="C978" s="26">
        <v>37480</v>
      </c>
      <c r="D978" s="25" t="s">
        <v>21</v>
      </c>
      <c r="E978" s="25">
        <f>INDEX('Tariff fee'!$C$5:$C$9,MATCH('Step 1. Personal_data'!D978,'Tariff fee'!$B$5:$B$9,0))</f>
        <v>45</v>
      </c>
      <c r="F978" s="26">
        <v>44191</v>
      </c>
      <c r="G978" s="27">
        <f>IF(F978&gt;Introduction!$D$20, DATEDIF(F978, Introduction!$D$19, "D"), DATEDIF(Introduction!$D$20, Introduction!$D$19, "D"))</f>
        <v>120</v>
      </c>
      <c r="H978" s="25">
        <v>69300</v>
      </c>
      <c r="I978" s="28">
        <f t="shared" si="75"/>
        <v>288.75</v>
      </c>
      <c r="J978" s="28">
        <f t="shared" si="77"/>
        <v>67.375</v>
      </c>
      <c r="K978" s="28" t="str">
        <f t="shared" si="78"/>
        <v>61-90</v>
      </c>
      <c r="L978" s="25">
        <v>112000000</v>
      </c>
      <c r="M978" s="28">
        <f t="shared" si="76"/>
        <v>26.702880859375</v>
      </c>
      <c r="N978" s="28" t="str">
        <f t="shared" si="79"/>
        <v>21-30 GB</v>
      </c>
      <c r="O978" s="25"/>
      <c r="P978" s="25"/>
      <c r="Q978" s="25"/>
    </row>
    <row r="979" spans="2:19" x14ac:dyDescent="0.3">
      <c r="B979" s="25" t="s">
        <v>185</v>
      </c>
      <c r="C979" s="26">
        <v>37490</v>
      </c>
      <c r="D979" s="25" t="s">
        <v>13</v>
      </c>
      <c r="E979" s="25">
        <f>INDEX('Tariff fee'!$C$5:$C$9,MATCH('Step 1. Personal_data'!D979,'Tariff fee'!$B$5:$B$9,0))</f>
        <v>55</v>
      </c>
      <c r="F979" s="26">
        <v>43259</v>
      </c>
      <c r="G979" s="27">
        <f>IF(F979&gt;Introduction!$D$20, DATEDIF(F979, Introduction!$D$19, "D"), DATEDIF(Introduction!$D$20, Introduction!$D$19, "D"))</f>
        <v>120</v>
      </c>
      <c r="H979" s="25">
        <v>9572</v>
      </c>
      <c r="I979" s="28">
        <f t="shared" si="75"/>
        <v>39.883333333333333</v>
      </c>
      <c r="J979" s="28">
        <f t="shared" si="77"/>
        <v>9.306111111111111</v>
      </c>
      <c r="K979" s="28" t="str">
        <f t="shared" si="78"/>
        <v>&lt;35</v>
      </c>
      <c r="L979" s="25">
        <v>116000000</v>
      </c>
      <c r="M979" s="28">
        <f t="shared" si="76"/>
        <v>27.65655517578125</v>
      </c>
      <c r="N979" s="28" t="str">
        <f t="shared" si="79"/>
        <v>21-30 GB</v>
      </c>
      <c r="O979" s="25">
        <v>1</v>
      </c>
      <c r="P979" s="25">
        <v>1</v>
      </c>
      <c r="Q979" s="25">
        <v>1</v>
      </c>
    </row>
    <row r="980" spans="2:19" x14ac:dyDescent="0.3">
      <c r="B980" s="25" t="s">
        <v>184</v>
      </c>
      <c r="C980" s="26">
        <v>37491</v>
      </c>
      <c r="D980" s="25" t="s">
        <v>18</v>
      </c>
      <c r="E980" s="25">
        <f>INDEX('Tariff fee'!$C$5:$C$9,MATCH('Step 1. Personal_data'!D980,'Tariff fee'!$B$5:$B$9,0))</f>
        <v>25</v>
      </c>
      <c r="F980" s="26">
        <v>43283</v>
      </c>
      <c r="G980" s="27">
        <f>IF(F980&gt;Introduction!$D$20, DATEDIF(F980, Introduction!$D$19, "D"), DATEDIF(Introduction!$D$20, Introduction!$D$19, "D"))</f>
        <v>120</v>
      </c>
      <c r="H980" s="25">
        <v>24316</v>
      </c>
      <c r="I980" s="28">
        <f t="shared" si="75"/>
        <v>101.31666666666666</v>
      </c>
      <c r="J980" s="28">
        <f t="shared" si="77"/>
        <v>23.640555555555554</v>
      </c>
      <c r="K980" s="28" t="str">
        <f t="shared" si="78"/>
        <v>&lt;35</v>
      </c>
      <c r="L980" s="25">
        <v>8000000</v>
      </c>
      <c r="M980" s="28">
        <f t="shared" si="76"/>
        <v>1.9073486328125002</v>
      </c>
      <c r="N980" s="28" t="str">
        <f t="shared" si="79"/>
        <v>&lt;10 GB</v>
      </c>
      <c r="O980" s="25"/>
      <c r="P980" s="25"/>
      <c r="Q980" s="25"/>
    </row>
    <row r="981" spans="2:19" x14ac:dyDescent="0.3">
      <c r="B981" s="25" t="s">
        <v>183</v>
      </c>
      <c r="C981" s="26">
        <v>37501</v>
      </c>
      <c r="D981" s="25" t="s">
        <v>11</v>
      </c>
      <c r="E981" s="25">
        <f>INDEX('Tariff fee'!$C$5:$C$9,MATCH('Step 1. Personal_data'!D981,'Tariff fee'!$B$5:$B$9,0))</f>
        <v>35</v>
      </c>
      <c r="F981" s="26">
        <v>43141</v>
      </c>
      <c r="G981" s="27">
        <f>IF(F981&gt;Introduction!$D$20, DATEDIF(F981, Introduction!$D$19, "D"), DATEDIF(Introduction!$D$20, Introduction!$D$19, "D"))</f>
        <v>120</v>
      </c>
      <c r="H981" s="25">
        <v>11796</v>
      </c>
      <c r="I981" s="28">
        <f t="shared" si="75"/>
        <v>49.15</v>
      </c>
      <c r="J981" s="28">
        <f t="shared" si="77"/>
        <v>11.468333333333332</v>
      </c>
      <c r="K981" s="28" t="str">
        <f t="shared" si="78"/>
        <v>&lt;35</v>
      </c>
      <c r="L981" s="25">
        <v>64000000</v>
      </c>
      <c r="M981" s="28">
        <f t="shared" si="76"/>
        <v>15.258789062500002</v>
      </c>
      <c r="N981" s="28" t="str">
        <f t="shared" si="79"/>
        <v>10-20 GB</v>
      </c>
      <c r="O981" s="25"/>
      <c r="P981" s="25"/>
      <c r="Q981" s="25"/>
      <c r="R981" s="25">
        <v>1</v>
      </c>
      <c r="S981" s="25"/>
    </row>
    <row r="982" spans="2:19" x14ac:dyDescent="0.3">
      <c r="B982" s="25" t="s">
        <v>181</v>
      </c>
      <c r="C982" s="26">
        <v>37505</v>
      </c>
      <c r="D982" s="25" t="s">
        <v>21</v>
      </c>
      <c r="E982" s="25">
        <f>INDEX('Tariff fee'!$C$5:$C$9,MATCH('Step 1. Personal_data'!D982,'Tariff fee'!$B$5:$B$9,0))</f>
        <v>45</v>
      </c>
      <c r="F982" s="26">
        <v>44400</v>
      </c>
      <c r="G982" s="27">
        <f>IF(F982&gt;Introduction!$D$20, DATEDIF(F982, Introduction!$D$19, "D"), DATEDIF(Introduction!$D$20, Introduction!$D$19, "D"))</f>
        <v>120</v>
      </c>
      <c r="H982" s="25">
        <v>77360</v>
      </c>
      <c r="I982" s="28">
        <f t="shared" si="75"/>
        <v>322.33333333333331</v>
      </c>
      <c r="J982" s="28">
        <f t="shared" si="77"/>
        <v>75.211111111111109</v>
      </c>
      <c r="K982" s="28" t="str">
        <f t="shared" si="78"/>
        <v>61-90</v>
      </c>
      <c r="L982" s="25">
        <v>16000000</v>
      </c>
      <c r="M982" s="28">
        <f t="shared" si="76"/>
        <v>3.8146972656250004</v>
      </c>
      <c r="N982" s="28" t="str">
        <f t="shared" si="79"/>
        <v>&lt;10 GB</v>
      </c>
      <c r="O982" s="25"/>
      <c r="P982" s="25"/>
      <c r="Q982" s="25"/>
      <c r="R982" s="25"/>
      <c r="S982" s="25"/>
    </row>
    <row r="983" spans="2:19" x14ac:dyDescent="0.3">
      <c r="B983" s="25" t="s">
        <v>182</v>
      </c>
      <c r="C983" s="26">
        <v>37505</v>
      </c>
      <c r="D983" s="25" t="s">
        <v>11</v>
      </c>
      <c r="E983" s="25">
        <f>INDEX('Tariff fee'!$C$5:$C$9,MATCH('Step 1. Personal_data'!D983,'Tariff fee'!$B$5:$B$9,0))</f>
        <v>35</v>
      </c>
      <c r="F983" s="26">
        <v>43607</v>
      </c>
      <c r="G983" s="27">
        <f>IF(F983&gt;Introduction!$D$20, DATEDIF(F983, Introduction!$D$19, "D"), DATEDIF(Introduction!$D$20, Introduction!$D$19, "D"))</f>
        <v>120</v>
      </c>
      <c r="H983" s="25">
        <v>16384</v>
      </c>
      <c r="I983" s="28">
        <f t="shared" si="75"/>
        <v>68.266666666666666</v>
      </c>
      <c r="J983" s="28">
        <f t="shared" si="77"/>
        <v>15.928888888888888</v>
      </c>
      <c r="K983" s="28" t="str">
        <f t="shared" si="78"/>
        <v>&lt;35</v>
      </c>
      <c r="L983" s="25">
        <v>152000000</v>
      </c>
      <c r="M983" s="28">
        <f t="shared" si="76"/>
        <v>36.2396240234375</v>
      </c>
      <c r="N983" s="28" t="str">
        <f t="shared" si="79"/>
        <v>31-40 GB</v>
      </c>
      <c r="O983" s="25">
        <v>1</v>
      </c>
      <c r="P983" s="25"/>
      <c r="Q983" s="25"/>
      <c r="R983" s="25">
        <v>1</v>
      </c>
      <c r="S983" s="25"/>
    </row>
    <row r="984" spans="2:19" x14ac:dyDescent="0.3">
      <c r="B984" s="25" t="s">
        <v>179</v>
      </c>
      <c r="C984" s="26">
        <v>37506</v>
      </c>
      <c r="D984" s="25" t="s">
        <v>11</v>
      </c>
      <c r="E984" s="25">
        <f>INDEX('Tariff fee'!$C$5:$C$9,MATCH('Step 1. Personal_data'!D984,'Tariff fee'!$B$5:$B$9,0))</f>
        <v>35</v>
      </c>
      <c r="F984" s="26">
        <v>44591</v>
      </c>
      <c r="G984" s="27">
        <f>IF(F984&gt;Introduction!$D$20, DATEDIF(F984, Introduction!$D$19, "D"), DATEDIF(Introduction!$D$20, Introduction!$D$19, "D"))</f>
        <v>91</v>
      </c>
      <c r="H984" s="25">
        <v>27300</v>
      </c>
      <c r="I984" s="28">
        <f t="shared" si="75"/>
        <v>150</v>
      </c>
      <c r="J984" s="28">
        <f t="shared" si="77"/>
        <v>35</v>
      </c>
      <c r="K984" s="28" t="str">
        <f t="shared" si="78"/>
        <v>35-60</v>
      </c>
      <c r="L984" s="25">
        <v>33366667</v>
      </c>
      <c r="M984" s="28">
        <f t="shared" si="76"/>
        <v>10.490417585268125</v>
      </c>
      <c r="N984" s="28" t="str">
        <f t="shared" si="79"/>
        <v>10-20 GB</v>
      </c>
      <c r="O984" s="25"/>
      <c r="P984" s="25"/>
      <c r="Q984" s="25"/>
      <c r="R984" s="25"/>
      <c r="S984" s="25"/>
    </row>
    <row r="985" spans="2:19" x14ac:dyDescent="0.3">
      <c r="B985" s="25" t="s">
        <v>180</v>
      </c>
      <c r="C985" s="26">
        <v>37506</v>
      </c>
      <c r="D985" s="25" t="s">
        <v>21</v>
      </c>
      <c r="E985" s="25">
        <f>INDEX('Tariff fee'!$C$5:$C$9,MATCH('Step 1. Personal_data'!D985,'Tariff fee'!$B$5:$B$9,0))</f>
        <v>45</v>
      </c>
      <c r="F985" s="26">
        <v>44213</v>
      </c>
      <c r="G985" s="27">
        <f>IF(F985&gt;Introduction!$D$20, DATEDIF(F985, Introduction!$D$19, "D"), DATEDIF(Introduction!$D$20, Introduction!$D$19, "D"))</f>
        <v>120</v>
      </c>
      <c r="H985" s="25">
        <v>17584</v>
      </c>
      <c r="I985" s="28">
        <f t="shared" si="75"/>
        <v>73.266666666666666</v>
      </c>
      <c r="J985" s="28">
        <f t="shared" si="77"/>
        <v>17.095555555555556</v>
      </c>
      <c r="K985" s="28" t="str">
        <f t="shared" si="78"/>
        <v>&lt;35</v>
      </c>
      <c r="L985" s="25">
        <v>64000000</v>
      </c>
      <c r="M985" s="28">
        <f t="shared" si="76"/>
        <v>15.258789062500002</v>
      </c>
      <c r="N985" s="28" t="str">
        <f t="shared" si="79"/>
        <v>10-20 GB</v>
      </c>
      <c r="O985" s="25"/>
      <c r="P985" s="25"/>
      <c r="Q985" s="25"/>
      <c r="R985" s="25"/>
      <c r="S985" s="25"/>
    </row>
    <row r="986" spans="2:19" x14ac:dyDescent="0.3">
      <c r="B986" s="25" t="s">
        <v>178</v>
      </c>
      <c r="C986" s="26">
        <v>37508</v>
      </c>
      <c r="D986" s="25" t="s">
        <v>21</v>
      </c>
      <c r="E986" s="25">
        <f>INDEX('Tariff fee'!$C$5:$C$9,MATCH('Step 1. Personal_data'!D986,'Tariff fee'!$B$5:$B$9,0))</f>
        <v>45</v>
      </c>
      <c r="F986" s="26">
        <v>42865</v>
      </c>
      <c r="G986" s="27">
        <f>IF(F986&gt;Introduction!$D$20, DATEDIF(F986, Introduction!$D$19, "D"), DATEDIF(Introduction!$D$20, Introduction!$D$19, "D"))</f>
        <v>120</v>
      </c>
      <c r="H986" s="25">
        <v>42720</v>
      </c>
      <c r="I986" s="28">
        <f t="shared" si="75"/>
        <v>178</v>
      </c>
      <c r="J986" s="28">
        <f t="shared" si="77"/>
        <v>41.533333333333331</v>
      </c>
      <c r="K986" s="28" t="str">
        <f t="shared" si="78"/>
        <v>35-60</v>
      </c>
      <c r="L986" s="25">
        <v>48000000</v>
      </c>
      <c r="M986" s="28">
        <f t="shared" si="76"/>
        <v>11.444091796875</v>
      </c>
      <c r="N986" s="28" t="str">
        <f t="shared" si="79"/>
        <v>10-20 GB</v>
      </c>
      <c r="O986" s="25"/>
      <c r="P986" s="25"/>
      <c r="Q986" s="25"/>
      <c r="R986" s="25"/>
      <c r="S986" s="25"/>
    </row>
    <row r="987" spans="2:19" x14ac:dyDescent="0.3">
      <c r="B987" s="25" t="s">
        <v>177</v>
      </c>
      <c r="C987" s="26">
        <v>37509</v>
      </c>
      <c r="D987" s="25" t="s">
        <v>11</v>
      </c>
      <c r="E987" s="25">
        <f>INDEX('Tariff fee'!$C$5:$C$9,MATCH('Step 1. Personal_data'!D987,'Tariff fee'!$B$5:$B$9,0))</f>
        <v>35</v>
      </c>
      <c r="F987" s="26">
        <v>44280</v>
      </c>
      <c r="G987" s="27">
        <f>IF(F987&gt;Introduction!$D$20, DATEDIF(F987, Introduction!$D$19, "D"), DATEDIF(Introduction!$D$20, Introduction!$D$19, "D"))</f>
        <v>120</v>
      </c>
      <c r="H987" s="25">
        <v>18568</v>
      </c>
      <c r="I987" s="28">
        <f t="shared" si="75"/>
        <v>77.36666666666666</v>
      </c>
      <c r="J987" s="28">
        <f t="shared" si="77"/>
        <v>18.05222222222222</v>
      </c>
      <c r="K987" s="28" t="str">
        <f t="shared" si="78"/>
        <v>&lt;35</v>
      </c>
      <c r="L987" s="25">
        <v>52000000</v>
      </c>
      <c r="M987" s="28">
        <f t="shared" si="76"/>
        <v>12.39776611328125</v>
      </c>
      <c r="N987" s="28" t="str">
        <f t="shared" si="79"/>
        <v>10-20 GB</v>
      </c>
      <c r="O987" s="25"/>
      <c r="P987" s="25"/>
      <c r="Q987" s="25"/>
      <c r="R987" s="25"/>
      <c r="S987" s="25"/>
    </row>
    <row r="988" spans="2:19" x14ac:dyDescent="0.3">
      <c r="B988" s="25" t="s">
        <v>176</v>
      </c>
      <c r="C988" s="26">
        <v>37511</v>
      </c>
      <c r="D988" s="25" t="s">
        <v>13</v>
      </c>
      <c r="E988" s="25">
        <f>INDEX('Tariff fee'!$C$5:$C$9,MATCH('Step 1. Personal_data'!D988,'Tariff fee'!$B$5:$B$9,0))</f>
        <v>55</v>
      </c>
      <c r="F988" s="26">
        <v>44284</v>
      </c>
      <c r="G988" s="27">
        <f>IF(F988&gt;Introduction!$D$20, DATEDIF(F988, Introduction!$D$19, "D"), DATEDIF(Introduction!$D$20, Introduction!$D$19, "D"))</f>
        <v>120</v>
      </c>
      <c r="H988" s="25">
        <v>60676</v>
      </c>
      <c r="I988" s="28">
        <f t="shared" si="75"/>
        <v>252.81666666666663</v>
      </c>
      <c r="J988" s="28">
        <f t="shared" si="77"/>
        <v>58.990555555555552</v>
      </c>
      <c r="K988" s="28" t="str">
        <f t="shared" si="78"/>
        <v>35-60</v>
      </c>
      <c r="L988" s="25">
        <v>112000000</v>
      </c>
      <c r="M988" s="28">
        <f t="shared" si="76"/>
        <v>26.702880859375</v>
      </c>
      <c r="N988" s="28" t="str">
        <f t="shared" si="79"/>
        <v>21-30 GB</v>
      </c>
      <c r="O988" s="25"/>
      <c r="P988" s="25"/>
      <c r="Q988" s="25">
        <v>1</v>
      </c>
      <c r="R988" s="25"/>
      <c r="S988" s="25"/>
    </row>
    <row r="989" spans="2:19" x14ac:dyDescent="0.3">
      <c r="B989" s="25" t="s">
        <v>175</v>
      </c>
      <c r="C989" s="26">
        <v>37514</v>
      </c>
      <c r="D989" s="25" t="s">
        <v>18</v>
      </c>
      <c r="E989" s="25">
        <f>INDEX('Tariff fee'!$C$5:$C$9,MATCH('Step 1. Personal_data'!D989,'Tariff fee'!$B$5:$B$9,0))</f>
        <v>25</v>
      </c>
      <c r="F989" s="26">
        <v>44474</v>
      </c>
      <c r="G989" s="27">
        <f>IF(F989&gt;Introduction!$D$20, DATEDIF(F989, Introduction!$D$19, "D"), DATEDIF(Introduction!$D$20, Introduction!$D$19, "D"))</f>
        <v>120</v>
      </c>
      <c r="H989" s="25">
        <v>47096</v>
      </c>
      <c r="I989" s="28">
        <f t="shared" si="75"/>
        <v>196.23333333333332</v>
      </c>
      <c r="J989" s="28">
        <f t="shared" si="77"/>
        <v>45.787777777777777</v>
      </c>
      <c r="K989" s="28" t="str">
        <f t="shared" si="78"/>
        <v>35-60</v>
      </c>
      <c r="L989" s="25">
        <v>12000000</v>
      </c>
      <c r="M989" s="28">
        <f t="shared" si="76"/>
        <v>2.86102294921875</v>
      </c>
      <c r="N989" s="28" t="str">
        <f t="shared" si="79"/>
        <v>&lt;10 GB</v>
      </c>
      <c r="O989" s="25"/>
      <c r="P989" s="25">
        <v>1</v>
      </c>
      <c r="Q989" s="25"/>
      <c r="R989" s="25"/>
      <c r="S989" s="25"/>
    </row>
    <row r="990" spans="2:19" x14ac:dyDescent="0.3">
      <c r="B990" s="25" t="s">
        <v>174</v>
      </c>
      <c r="C990" s="26">
        <v>37515</v>
      </c>
      <c r="D990" s="25" t="s">
        <v>11</v>
      </c>
      <c r="E990" s="25">
        <f>INDEX('Tariff fee'!$C$5:$C$9,MATCH('Step 1. Personal_data'!D990,'Tariff fee'!$B$5:$B$9,0))</f>
        <v>35</v>
      </c>
      <c r="F990" s="26">
        <v>43422</v>
      </c>
      <c r="G990" s="27">
        <f>IF(F990&gt;Introduction!$D$20, DATEDIF(F990, Introduction!$D$19, "D"), DATEDIF(Introduction!$D$20, Introduction!$D$19, "D"))</f>
        <v>120</v>
      </c>
      <c r="H990" s="25">
        <v>9512</v>
      </c>
      <c r="I990" s="28">
        <f t="shared" si="75"/>
        <v>39.633333333333333</v>
      </c>
      <c r="J990" s="28">
        <f t="shared" si="77"/>
        <v>9.2477777777777774</v>
      </c>
      <c r="K990" s="28" t="str">
        <f t="shared" si="78"/>
        <v>&lt;35</v>
      </c>
      <c r="L990" s="25">
        <v>156000000</v>
      </c>
      <c r="M990" s="28">
        <f t="shared" si="76"/>
        <v>37.19329833984375</v>
      </c>
      <c r="N990" s="28" t="str">
        <f t="shared" si="79"/>
        <v>31-40 GB</v>
      </c>
      <c r="O990" s="25"/>
      <c r="P990" s="25">
        <v>1</v>
      </c>
      <c r="Q990" s="25"/>
      <c r="R990" s="25"/>
      <c r="S990" s="25"/>
    </row>
    <row r="991" spans="2:19" x14ac:dyDescent="0.3">
      <c r="B991" s="25" t="s">
        <v>173</v>
      </c>
      <c r="C991" s="26">
        <v>37517</v>
      </c>
      <c r="D991" s="25" t="s">
        <v>18</v>
      </c>
      <c r="E991" s="25">
        <f>INDEX('Tariff fee'!$C$5:$C$9,MATCH('Step 1. Personal_data'!D991,'Tariff fee'!$B$5:$B$9,0))</f>
        <v>25</v>
      </c>
      <c r="F991" s="26">
        <v>42962</v>
      </c>
      <c r="G991" s="27">
        <f>IF(F991&gt;Introduction!$D$20, DATEDIF(F991, Introduction!$D$19, "D"), DATEDIF(Introduction!$D$20, Introduction!$D$19, "D"))</f>
        <v>120</v>
      </c>
      <c r="H991" s="25">
        <v>6136</v>
      </c>
      <c r="I991" s="28">
        <f t="shared" si="75"/>
        <v>25.566666666666666</v>
      </c>
      <c r="J991" s="28">
        <f t="shared" si="77"/>
        <v>5.9655555555555555</v>
      </c>
      <c r="K991" s="28" t="str">
        <f t="shared" si="78"/>
        <v>&lt;35</v>
      </c>
      <c r="L991" s="25">
        <v>16000000</v>
      </c>
      <c r="M991" s="28">
        <f t="shared" si="76"/>
        <v>3.8146972656250004</v>
      </c>
      <c r="N991" s="28" t="str">
        <f t="shared" si="79"/>
        <v>&lt;10 GB</v>
      </c>
      <c r="O991" s="25"/>
      <c r="P991" s="25"/>
      <c r="Q991" s="25"/>
      <c r="R991" s="25"/>
      <c r="S991" s="25"/>
    </row>
    <row r="992" spans="2:19" x14ac:dyDescent="0.3">
      <c r="B992" s="25" t="s">
        <v>172</v>
      </c>
      <c r="C992" s="26">
        <v>37518</v>
      </c>
      <c r="D992" s="25" t="s">
        <v>21</v>
      </c>
      <c r="E992" s="25">
        <f>INDEX('Tariff fee'!$C$5:$C$9,MATCH('Step 1. Personal_data'!D992,'Tariff fee'!$B$5:$B$9,0))</f>
        <v>45</v>
      </c>
      <c r="F992" s="26">
        <v>42801</v>
      </c>
      <c r="G992" s="27">
        <f>IF(F992&gt;Introduction!$D$20, DATEDIF(F992, Introduction!$D$19, "D"), DATEDIF(Introduction!$D$20, Introduction!$D$19, "D"))</f>
        <v>120</v>
      </c>
      <c r="H992" s="25">
        <v>47116</v>
      </c>
      <c r="I992" s="28">
        <f t="shared" si="75"/>
        <v>196.31666666666666</v>
      </c>
      <c r="J992" s="28">
        <f t="shared" si="77"/>
        <v>45.807222222222222</v>
      </c>
      <c r="K992" s="28" t="str">
        <f t="shared" si="78"/>
        <v>35-60</v>
      </c>
      <c r="L992" s="25">
        <v>108000000</v>
      </c>
      <c r="M992" s="28">
        <f t="shared" si="76"/>
        <v>25.74920654296875</v>
      </c>
      <c r="N992" s="28" t="str">
        <f t="shared" si="79"/>
        <v>21-30 GB</v>
      </c>
      <c r="O992" s="25"/>
      <c r="P992" s="25">
        <v>1</v>
      </c>
      <c r="Q992" s="25"/>
      <c r="R992" s="25"/>
      <c r="S992" s="25"/>
    </row>
    <row r="993" spans="2:19" x14ac:dyDescent="0.3">
      <c r="B993" s="25" t="s">
        <v>171</v>
      </c>
      <c r="C993" s="26">
        <v>37520</v>
      </c>
      <c r="D993" s="25" t="s">
        <v>21</v>
      </c>
      <c r="E993" s="25">
        <f>INDEX('Tariff fee'!$C$5:$C$9,MATCH('Step 1. Personal_data'!D993,'Tariff fee'!$B$5:$B$9,0))</f>
        <v>45</v>
      </c>
      <c r="F993" s="26">
        <v>42910</v>
      </c>
      <c r="G993" s="27">
        <f>IF(F993&gt;Introduction!$D$20, DATEDIF(F993, Introduction!$D$19, "D"), DATEDIF(Introduction!$D$20, Introduction!$D$19, "D"))</f>
        <v>120</v>
      </c>
      <c r="H993" s="25">
        <v>24884</v>
      </c>
      <c r="I993" s="28">
        <f t="shared" si="75"/>
        <v>103.68333333333334</v>
      </c>
      <c r="J993" s="28">
        <f t="shared" si="77"/>
        <v>24.192777777777778</v>
      </c>
      <c r="K993" s="28" t="str">
        <f t="shared" si="78"/>
        <v>&lt;35</v>
      </c>
      <c r="L993" s="25">
        <v>104000000</v>
      </c>
      <c r="M993" s="28">
        <f t="shared" si="76"/>
        <v>24.7955322265625</v>
      </c>
      <c r="N993" s="28" t="str">
        <f t="shared" si="79"/>
        <v>21-30 GB</v>
      </c>
      <c r="O993" s="25"/>
      <c r="P993" s="25"/>
      <c r="Q993" s="25"/>
      <c r="R993" s="25"/>
      <c r="S993" s="25">
        <v>1</v>
      </c>
    </row>
    <row r="994" spans="2:19" x14ac:dyDescent="0.3">
      <c r="B994" s="25" t="s">
        <v>170</v>
      </c>
      <c r="C994" s="26">
        <v>37523</v>
      </c>
      <c r="D994" s="25" t="s">
        <v>21</v>
      </c>
      <c r="E994" s="25">
        <f>INDEX('Tariff fee'!$C$5:$C$9,MATCH('Step 1. Personal_data'!D994,'Tariff fee'!$B$5:$B$9,0))</f>
        <v>45</v>
      </c>
      <c r="F994" s="26">
        <v>43092</v>
      </c>
      <c r="G994" s="27">
        <f>IF(F994&gt;Introduction!$D$20, DATEDIF(F994, Introduction!$D$19, "D"), DATEDIF(Introduction!$D$20, Introduction!$D$19, "D"))</f>
        <v>120</v>
      </c>
      <c r="H994" s="25">
        <v>50128</v>
      </c>
      <c r="I994" s="28">
        <f t="shared" si="75"/>
        <v>208.86666666666667</v>
      </c>
      <c r="J994" s="28">
        <f t="shared" si="77"/>
        <v>48.735555555555557</v>
      </c>
      <c r="K994" s="28" t="str">
        <f t="shared" si="78"/>
        <v>35-60</v>
      </c>
      <c r="L994" s="25">
        <v>104000000</v>
      </c>
      <c r="M994" s="28">
        <f t="shared" si="76"/>
        <v>24.7955322265625</v>
      </c>
      <c r="N994" s="28" t="str">
        <f t="shared" si="79"/>
        <v>21-30 GB</v>
      </c>
      <c r="O994" s="25"/>
      <c r="P994" s="25"/>
      <c r="Q994" s="25"/>
      <c r="R994" s="25"/>
      <c r="S994" s="25"/>
    </row>
    <row r="995" spans="2:19" x14ac:dyDescent="0.3">
      <c r="B995" s="25" t="s">
        <v>169</v>
      </c>
      <c r="C995" s="26">
        <v>37527</v>
      </c>
      <c r="D995" s="25" t="s">
        <v>11</v>
      </c>
      <c r="E995" s="25">
        <f>INDEX('Tariff fee'!$C$5:$C$9,MATCH('Step 1. Personal_data'!D995,'Tariff fee'!$B$5:$B$9,0))</f>
        <v>35</v>
      </c>
      <c r="F995" s="26">
        <v>44097</v>
      </c>
      <c r="G995" s="27">
        <f>IF(F995&gt;Introduction!$D$20, DATEDIF(F995, Introduction!$D$19, "D"), DATEDIF(Introduction!$D$20, Introduction!$D$19, "D"))</f>
        <v>120</v>
      </c>
      <c r="H995" s="25">
        <v>27540</v>
      </c>
      <c r="I995" s="28">
        <f t="shared" si="75"/>
        <v>114.75</v>
      </c>
      <c r="J995" s="28">
        <f t="shared" si="77"/>
        <v>26.775000000000002</v>
      </c>
      <c r="K995" s="28" t="str">
        <f t="shared" si="78"/>
        <v>&lt;35</v>
      </c>
      <c r="L995" s="25">
        <v>136000000</v>
      </c>
      <c r="M995" s="28">
        <f t="shared" si="76"/>
        <v>32.4249267578125</v>
      </c>
      <c r="N995" s="28" t="str">
        <f t="shared" si="79"/>
        <v>31-40 GB</v>
      </c>
      <c r="O995" s="25"/>
      <c r="P995" s="25"/>
      <c r="Q995" s="25"/>
      <c r="R995" s="25"/>
      <c r="S995" s="25"/>
    </row>
    <row r="996" spans="2:19" x14ac:dyDescent="0.3">
      <c r="B996" s="25" t="s">
        <v>168</v>
      </c>
      <c r="C996" s="26">
        <v>37538</v>
      </c>
      <c r="D996" s="25" t="s">
        <v>11</v>
      </c>
      <c r="E996" s="25">
        <f>INDEX('Tariff fee'!$C$5:$C$9,MATCH('Step 1. Personal_data'!D996,'Tariff fee'!$B$5:$B$9,0))</f>
        <v>35</v>
      </c>
      <c r="F996" s="26">
        <v>44064</v>
      </c>
      <c r="G996" s="27">
        <f>IF(F996&gt;Introduction!$D$20, DATEDIF(F996, Introduction!$D$19, "D"), DATEDIF(Introduction!$D$20, Introduction!$D$19, "D"))</f>
        <v>120</v>
      </c>
      <c r="H996" s="25">
        <v>17068</v>
      </c>
      <c r="I996" s="28">
        <f t="shared" si="75"/>
        <v>71.11666666666666</v>
      </c>
      <c r="J996" s="28">
        <f t="shared" si="77"/>
        <v>16.593888888888888</v>
      </c>
      <c r="K996" s="28" t="str">
        <f t="shared" si="78"/>
        <v>&lt;35</v>
      </c>
      <c r="L996" s="25">
        <v>104000000</v>
      </c>
      <c r="M996" s="28">
        <f t="shared" si="76"/>
        <v>24.7955322265625</v>
      </c>
      <c r="N996" s="28" t="str">
        <f t="shared" si="79"/>
        <v>21-30 GB</v>
      </c>
      <c r="O996" s="25"/>
      <c r="P996" s="25"/>
      <c r="Q996" s="25"/>
      <c r="R996" s="25"/>
      <c r="S996" s="25"/>
    </row>
    <row r="997" spans="2:19" x14ac:dyDescent="0.3">
      <c r="B997" s="25" t="s">
        <v>167</v>
      </c>
      <c r="C997" s="26">
        <v>37546</v>
      </c>
      <c r="D997" s="25" t="s">
        <v>21</v>
      </c>
      <c r="E997" s="25">
        <f>INDEX('Tariff fee'!$C$5:$C$9,MATCH('Step 1. Personal_data'!D997,'Tariff fee'!$B$5:$B$9,0))</f>
        <v>45</v>
      </c>
      <c r="F997" s="26">
        <v>43673</v>
      </c>
      <c r="G997" s="27">
        <f>IF(F997&gt;Introduction!$D$20, DATEDIF(F997, Introduction!$D$19, "D"), DATEDIF(Introduction!$D$20, Introduction!$D$19, "D"))</f>
        <v>120</v>
      </c>
      <c r="H997" s="25">
        <v>9164</v>
      </c>
      <c r="I997" s="28">
        <f t="shared" si="75"/>
        <v>38.18333333333333</v>
      </c>
      <c r="J997" s="28">
        <f t="shared" si="77"/>
        <v>8.9094444444444427</v>
      </c>
      <c r="K997" s="28" t="str">
        <f t="shared" si="78"/>
        <v>&lt;35</v>
      </c>
      <c r="L997" s="25">
        <v>44000000</v>
      </c>
      <c r="M997" s="28">
        <f t="shared" si="76"/>
        <v>10.49041748046875</v>
      </c>
      <c r="N997" s="28" t="str">
        <f t="shared" si="79"/>
        <v>10-20 GB</v>
      </c>
      <c r="O997" s="25"/>
      <c r="P997" s="25"/>
      <c r="Q997" s="25"/>
      <c r="R997" s="25"/>
      <c r="S997" s="25"/>
    </row>
    <row r="998" spans="2:19" x14ac:dyDescent="0.3">
      <c r="B998" s="25" t="s">
        <v>166</v>
      </c>
      <c r="C998" s="26">
        <v>37550</v>
      </c>
      <c r="D998" s="25" t="s">
        <v>11</v>
      </c>
      <c r="E998" s="25">
        <f>INDEX('Tariff fee'!$C$5:$C$9,MATCH('Step 1. Personal_data'!D998,'Tariff fee'!$B$5:$B$9,0))</f>
        <v>35</v>
      </c>
      <c r="F998" s="26">
        <v>44133</v>
      </c>
      <c r="G998" s="27">
        <f>IF(F998&gt;Introduction!$D$20, DATEDIF(F998, Introduction!$D$19, "D"), DATEDIF(Introduction!$D$20, Introduction!$D$19, "D"))</f>
        <v>120</v>
      </c>
      <c r="H998" s="25">
        <v>24452</v>
      </c>
      <c r="I998" s="28">
        <f t="shared" si="75"/>
        <v>101.88333333333334</v>
      </c>
      <c r="J998" s="28">
        <f t="shared" si="77"/>
        <v>23.77277777777778</v>
      </c>
      <c r="K998" s="28" t="str">
        <f t="shared" si="78"/>
        <v>&lt;35</v>
      </c>
      <c r="L998" s="25">
        <v>152000000</v>
      </c>
      <c r="M998" s="28">
        <f t="shared" si="76"/>
        <v>36.2396240234375</v>
      </c>
      <c r="N998" s="28" t="str">
        <f t="shared" si="79"/>
        <v>31-40 GB</v>
      </c>
      <c r="O998" s="25"/>
      <c r="P998" s="25"/>
      <c r="Q998" s="25"/>
      <c r="R998" s="25"/>
      <c r="S998" s="25"/>
    </row>
    <row r="999" spans="2:19" x14ac:dyDescent="0.3">
      <c r="B999" s="25" t="s">
        <v>165</v>
      </c>
      <c r="C999" s="26">
        <v>37554</v>
      </c>
      <c r="D999" s="25" t="s">
        <v>13</v>
      </c>
      <c r="E999" s="25">
        <f>INDEX('Tariff fee'!$C$5:$C$9,MATCH('Step 1. Personal_data'!D999,'Tariff fee'!$B$5:$B$9,0))</f>
        <v>55</v>
      </c>
      <c r="F999" s="26">
        <v>44070</v>
      </c>
      <c r="G999" s="27">
        <f>IF(F999&gt;Introduction!$D$20, DATEDIF(F999, Introduction!$D$19, "D"), DATEDIF(Introduction!$D$20, Introduction!$D$19, "D"))</f>
        <v>120</v>
      </c>
      <c r="H999" s="25">
        <v>69792</v>
      </c>
      <c r="I999" s="28">
        <f t="shared" si="75"/>
        <v>290.8</v>
      </c>
      <c r="J999" s="28">
        <f t="shared" si="77"/>
        <v>67.853333333333339</v>
      </c>
      <c r="K999" s="28" t="str">
        <f t="shared" si="78"/>
        <v>61-90</v>
      </c>
      <c r="L999" s="25">
        <v>128000000</v>
      </c>
      <c r="M999" s="28">
        <f t="shared" si="76"/>
        <v>30.517578125000004</v>
      </c>
      <c r="N999" s="28" t="str">
        <f t="shared" si="79"/>
        <v>31-40 GB</v>
      </c>
      <c r="O999" s="25">
        <v>1</v>
      </c>
      <c r="P999" s="25">
        <v>1</v>
      </c>
      <c r="Q999" s="25"/>
      <c r="R999" s="25"/>
      <c r="S999" s="25"/>
    </row>
    <row r="1000" spans="2:19" x14ac:dyDescent="0.3">
      <c r="B1000" s="25" t="s">
        <v>164</v>
      </c>
      <c r="C1000" s="26">
        <v>37558</v>
      </c>
      <c r="D1000" s="25" t="s">
        <v>13</v>
      </c>
      <c r="E1000" s="25">
        <f>INDEX('Tariff fee'!$C$5:$C$9,MATCH('Step 1. Personal_data'!D1000,'Tariff fee'!$B$5:$B$9,0))</f>
        <v>55</v>
      </c>
      <c r="F1000" s="26">
        <v>42839</v>
      </c>
      <c r="G1000" s="27">
        <f>IF(F1000&gt;Introduction!$D$20, DATEDIF(F1000, Introduction!$D$19, "D"), DATEDIF(Introduction!$D$20, Introduction!$D$19, "D"))</f>
        <v>120</v>
      </c>
      <c r="H1000" s="25">
        <v>115144</v>
      </c>
      <c r="I1000" s="28">
        <f t="shared" si="75"/>
        <v>479.76666666666665</v>
      </c>
      <c r="J1000" s="28">
        <f t="shared" si="77"/>
        <v>111.94555555555554</v>
      </c>
      <c r="K1000" s="28" t="str">
        <f t="shared" si="78"/>
        <v>91-120</v>
      </c>
      <c r="L1000" s="25">
        <v>124000000</v>
      </c>
      <c r="M1000" s="28">
        <f t="shared" si="76"/>
        <v>29.56390380859375</v>
      </c>
      <c r="N1000" s="28" t="str">
        <f t="shared" si="79"/>
        <v>21-30 GB</v>
      </c>
      <c r="O1000" s="25"/>
      <c r="P1000" s="25"/>
      <c r="Q1000" s="25"/>
      <c r="R1000" s="25"/>
      <c r="S1000" s="25">
        <v>1</v>
      </c>
    </row>
    <row r="1001" spans="2:19" x14ac:dyDescent="0.3">
      <c r="B1001" s="25" t="s">
        <v>163</v>
      </c>
      <c r="C1001" s="26">
        <v>37563</v>
      </c>
      <c r="D1001" s="25" t="s">
        <v>21</v>
      </c>
      <c r="E1001" s="25">
        <f>INDEX('Tariff fee'!$C$5:$C$9,MATCH('Step 1. Personal_data'!D1001,'Tariff fee'!$B$5:$B$9,0))</f>
        <v>45</v>
      </c>
      <c r="F1001" s="26">
        <v>43494</v>
      </c>
      <c r="G1001" s="27">
        <f>IF(F1001&gt;Introduction!$D$20, DATEDIF(F1001, Introduction!$D$19, "D"), DATEDIF(Introduction!$D$20, Introduction!$D$19, "D"))</f>
        <v>120</v>
      </c>
      <c r="H1001" s="25">
        <v>50900</v>
      </c>
      <c r="I1001" s="28">
        <f t="shared" si="75"/>
        <v>212.08333333333334</v>
      </c>
      <c r="J1001" s="28">
        <f t="shared" si="77"/>
        <v>49.486111111111114</v>
      </c>
      <c r="K1001" s="28" t="str">
        <f t="shared" si="78"/>
        <v>35-60</v>
      </c>
      <c r="L1001" s="25">
        <v>116000000</v>
      </c>
      <c r="M1001" s="28">
        <f t="shared" si="76"/>
        <v>27.65655517578125</v>
      </c>
      <c r="N1001" s="28" t="str">
        <f t="shared" si="79"/>
        <v>21-30 GB</v>
      </c>
      <c r="O1001" s="25"/>
      <c r="P1001" s="25"/>
      <c r="Q1001" s="25"/>
      <c r="R1001" s="25"/>
      <c r="S1001" s="25"/>
    </row>
    <row r="1002" spans="2:19" x14ac:dyDescent="0.3">
      <c r="B1002" s="25" t="s">
        <v>162</v>
      </c>
      <c r="C1002" s="26">
        <v>37570</v>
      </c>
      <c r="D1002" s="25" t="s">
        <v>11</v>
      </c>
      <c r="E1002" s="25">
        <f>INDEX('Tariff fee'!$C$5:$C$9,MATCH('Step 1. Personal_data'!D1002,'Tariff fee'!$B$5:$B$9,0))</f>
        <v>35</v>
      </c>
      <c r="F1002" s="26">
        <v>44582</v>
      </c>
      <c r="G1002" s="27">
        <f>IF(F1002&gt;Introduction!$D$20, DATEDIF(F1002, Introduction!$D$19, "D"), DATEDIF(Introduction!$D$20, Introduction!$D$19, "D"))</f>
        <v>100</v>
      </c>
      <c r="H1002" s="25">
        <v>30000</v>
      </c>
      <c r="I1002" s="28">
        <f t="shared" si="75"/>
        <v>150</v>
      </c>
      <c r="J1002" s="28">
        <f t="shared" si="77"/>
        <v>35</v>
      </c>
      <c r="K1002" s="28" t="str">
        <f t="shared" si="78"/>
        <v>35-60</v>
      </c>
      <c r="L1002" s="25">
        <v>110000000</v>
      </c>
      <c r="M1002" s="28">
        <f t="shared" si="76"/>
        <v>31.47125244140625</v>
      </c>
      <c r="N1002" s="28" t="str">
        <f t="shared" si="79"/>
        <v>31-40 GB</v>
      </c>
      <c r="O1002" s="25"/>
      <c r="P1002" s="25"/>
      <c r="Q1002" s="25"/>
      <c r="R1002" s="25"/>
      <c r="S1002" s="25"/>
    </row>
    <row r="1003" spans="2:19" x14ac:dyDescent="0.3">
      <c r="B1003" s="25" t="s">
        <v>161</v>
      </c>
      <c r="C1003" s="26">
        <v>37573</v>
      </c>
      <c r="D1003" s="25" t="s">
        <v>21</v>
      </c>
      <c r="E1003" s="25">
        <f>INDEX('Tariff fee'!$C$5:$C$9,MATCH('Step 1. Personal_data'!D1003,'Tariff fee'!$B$5:$B$9,0))</f>
        <v>45</v>
      </c>
      <c r="F1003" s="26">
        <v>43611</v>
      </c>
      <c r="G1003" s="27">
        <f>IF(F1003&gt;Introduction!$D$20, DATEDIF(F1003, Introduction!$D$19, "D"), DATEDIF(Introduction!$D$20, Introduction!$D$19, "D"))</f>
        <v>120</v>
      </c>
      <c r="H1003" s="25">
        <v>17832</v>
      </c>
      <c r="I1003" s="28">
        <f t="shared" si="75"/>
        <v>74.3</v>
      </c>
      <c r="J1003" s="28">
        <f t="shared" si="77"/>
        <v>17.336666666666666</v>
      </c>
      <c r="K1003" s="28" t="str">
        <f t="shared" si="78"/>
        <v>&lt;35</v>
      </c>
      <c r="L1003" s="25">
        <v>120000000</v>
      </c>
      <c r="M1003" s="28">
        <f t="shared" si="76"/>
        <v>28.6102294921875</v>
      </c>
      <c r="N1003" s="28" t="str">
        <f t="shared" si="79"/>
        <v>21-30 GB</v>
      </c>
      <c r="O1003" s="25"/>
      <c r="P1003" s="25"/>
      <c r="Q1003" s="25"/>
      <c r="R1003" s="25"/>
      <c r="S1003" s="25"/>
    </row>
    <row r="1004" spans="2:19" x14ac:dyDescent="0.3">
      <c r="B1004" s="25" t="s">
        <v>160</v>
      </c>
      <c r="C1004" s="26">
        <v>37574</v>
      </c>
      <c r="D1004" s="25" t="s">
        <v>13</v>
      </c>
      <c r="E1004" s="25">
        <f>INDEX('Tariff fee'!$C$5:$C$9,MATCH('Step 1. Personal_data'!D1004,'Tariff fee'!$B$5:$B$9,0))</f>
        <v>55</v>
      </c>
      <c r="F1004" s="26">
        <v>43448</v>
      </c>
      <c r="G1004" s="27">
        <f>IF(F1004&gt;Introduction!$D$20, DATEDIF(F1004, Introduction!$D$19, "D"), DATEDIF(Introduction!$D$20, Introduction!$D$19, "D"))</f>
        <v>120</v>
      </c>
      <c r="H1004" s="25">
        <v>111704</v>
      </c>
      <c r="I1004" s="28">
        <f t="shared" si="75"/>
        <v>465.43333333333334</v>
      </c>
      <c r="J1004" s="28">
        <f t="shared" si="77"/>
        <v>108.60111111111111</v>
      </c>
      <c r="K1004" s="28" t="str">
        <f t="shared" si="78"/>
        <v>91-120</v>
      </c>
      <c r="L1004" s="25">
        <v>4000000</v>
      </c>
      <c r="M1004" s="28">
        <f t="shared" si="76"/>
        <v>0.95367431640625011</v>
      </c>
      <c r="N1004" s="28" t="str">
        <f t="shared" si="79"/>
        <v>&lt;10 GB</v>
      </c>
      <c r="O1004" s="25"/>
      <c r="P1004" s="25"/>
      <c r="Q1004" s="25"/>
      <c r="R1004" s="25"/>
      <c r="S1004" s="25"/>
    </row>
    <row r="1005" spans="2:19" x14ac:dyDescent="0.3">
      <c r="B1005" s="25" t="s">
        <v>159</v>
      </c>
      <c r="C1005" s="26">
        <v>37576</v>
      </c>
      <c r="D1005" s="25" t="s">
        <v>13</v>
      </c>
      <c r="E1005" s="25">
        <f>INDEX('Tariff fee'!$C$5:$C$9,MATCH('Step 1. Personal_data'!D1005,'Tariff fee'!$B$5:$B$9,0))</f>
        <v>55</v>
      </c>
      <c r="F1005" s="26">
        <v>43808</v>
      </c>
      <c r="G1005" s="27">
        <f>IF(F1005&gt;Introduction!$D$20, DATEDIF(F1005, Introduction!$D$19, "D"), DATEDIF(Introduction!$D$20, Introduction!$D$19, "D"))</f>
        <v>120</v>
      </c>
      <c r="H1005" s="25">
        <v>71304</v>
      </c>
      <c r="I1005" s="28">
        <f t="shared" si="75"/>
        <v>297.10000000000002</v>
      </c>
      <c r="J1005" s="28">
        <f t="shared" si="77"/>
        <v>69.323333333333338</v>
      </c>
      <c r="K1005" s="28" t="str">
        <f t="shared" si="78"/>
        <v>61-90</v>
      </c>
      <c r="L1005" s="25">
        <v>140000000</v>
      </c>
      <c r="M1005" s="28">
        <f t="shared" si="76"/>
        <v>33.37860107421875</v>
      </c>
      <c r="N1005" s="28" t="str">
        <f t="shared" si="79"/>
        <v>31-40 GB</v>
      </c>
      <c r="O1005" s="25"/>
      <c r="P1005" s="25"/>
      <c r="Q1005" s="25"/>
      <c r="R1005" s="25"/>
      <c r="S1005" s="25"/>
    </row>
    <row r="1006" spans="2:19" x14ac:dyDescent="0.3">
      <c r="B1006" s="25" t="s">
        <v>158</v>
      </c>
      <c r="C1006" s="26">
        <v>37578</v>
      </c>
      <c r="D1006" s="25" t="s">
        <v>21</v>
      </c>
      <c r="E1006" s="25">
        <f>INDEX('Tariff fee'!$C$5:$C$9,MATCH('Step 1. Personal_data'!D1006,'Tariff fee'!$B$5:$B$9,0))</f>
        <v>45</v>
      </c>
      <c r="F1006" s="26">
        <v>43631</v>
      </c>
      <c r="G1006" s="27">
        <f>IF(F1006&gt;Introduction!$D$20, DATEDIF(F1006, Introduction!$D$19, "D"), DATEDIF(Introduction!$D$20, Introduction!$D$19, "D"))</f>
        <v>120</v>
      </c>
      <c r="H1006" s="25">
        <v>19740</v>
      </c>
      <c r="I1006" s="28">
        <f t="shared" si="75"/>
        <v>82.25</v>
      </c>
      <c r="J1006" s="28">
        <f t="shared" si="77"/>
        <v>19.191666666666666</v>
      </c>
      <c r="K1006" s="28" t="str">
        <f t="shared" si="78"/>
        <v>&lt;35</v>
      </c>
      <c r="L1006" s="25">
        <v>48000000</v>
      </c>
      <c r="M1006" s="28">
        <f t="shared" si="76"/>
        <v>11.444091796875</v>
      </c>
      <c r="N1006" s="28" t="str">
        <f t="shared" si="79"/>
        <v>10-20 GB</v>
      </c>
      <c r="O1006" s="25"/>
      <c r="P1006" s="25"/>
      <c r="Q1006" s="25"/>
      <c r="R1006" s="25"/>
      <c r="S1006" s="25"/>
    </row>
    <row r="1007" spans="2:19" x14ac:dyDescent="0.3">
      <c r="B1007" s="25" t="s">
        <v>157</v>
      </c>
      <c r="C1007" s="26">
        <v>37584</v>
      </c>
      <c r="D1007" s="25" t="s">
        <v>13</v>
      </c>
      <c r="E1007" s="25">
        <f>INDEX('Tariff fee'!$C$5:$C$9,MATCH('Step 1. Personal_data'!D1007,'Tariff fee'!$B$5:$B$9,0))</f>
        <v>55</v>
      </c>
      <c r="F1007" s="26">
        <v>43181</v>
      </c>
      <c r="G1007" s="27">
        <f>IF(F1007&gt;Introduction!$D$20, DATEDIF(F1007, Introduction!$D$19, "D"), DATEDIF(Introduction!$D$20, Introduction!$D$19, "D"))</f>
        <v>120</v>
      </c>
      <c r="H1007" s="25">
        <v>114960</v>
      </c>
      <c r="I1007" s="28">
        <f t="shared" si="75"/>
        <v>479</v>
      </c>
      <c r="J1007" s="28">
        <f t="shared" si="77"/>
        <v>111.76666666666667</v>
      </c>
      <c r="K1007" s="28" t="str">
        <f t="shared" si="78"/>
        <v>91-120</v>
      </c>
      <c r="L1007" s="25">
        <v>116000000</v>
      </c>
      <c r="M1007" s="28">
        <f t="shared" si="76"/>
        <v>27.65655517578125</v>
      </c>
      <c r="N1007" s="28" t="str">
        <f t="shared" si="79"/>
        <v>21-30 GB</v>
      </c>
      <c r="O1007" s="25"/>
      <c r="P1007" s="25"/>
      <c r="Q1007" s="25"/>
      <c r="R1007" s="25"/>
      <c r="S1007" s="25"/>
    </row>
    <row r="1008" spans="2:19" x14ac:dyDescent="0.3">
      <c r="B1008" s="25" t="s">
        <v>156</v>
      </c>
      <c r="C1008" s="26">
        <v>37589</v>
      </c>
      <c r="D1008" s="25" t="s">
        <v>11</v>
      </c>
      <c r="E1008" s="25">
        <f>INDEX('Tariff fee'!$C$5:$C$9,MATCH('Step 1. Personal_data'!D1008,'Tariff fee'!$B$5:$B$9,0))</f>
        <v>35</v>
      </c>
      <c r="F1008" s="26">
        <v>43165</v>
      </c>
      <c r="G1008" s="27">
        <f>IF(F1008&gt;Introduction!$D$20, DATEDIF(F1008, Introduction!$D$19, "D"), DATEDIF(Introduction!$D$20, Introduction!$D$19, "D"))</f>
        <v>120</v>
      </c>
      <c r="H1008" s="25">
        <v>31800</v>
      </c>
      <c r="I1008" s="28">
        <f t="shared" si="75"/>
        <v>132.5</v>
      </c>
      <c r="J1008" s="28">
        <f t="shared" si="77"/>
        <v>30.916666666666668</v>
      </c>
      <c r="K1008" s="28" t="str">
        <f t="shared" si="78"/>
        <v>&lt;35</v>
      </c>
      <c r="L1008" s="25">
        <v>144000000</v>
      </c>
      <c r="M1008" s="28">
        <f t="shared" si="76"/>
        <v>34.332275390625</v>
      </c>
      <c r="N1008" s="28" t="str">
        <f t="shared" si="79"/>
        <v>31-40 GB</v>
      </c>
      <c r="O1008" s="25"/>
      <c r="P1008" s="25"/>
      <c r="Q1008" s="25"/>
      <c r="R1008" s="25"/>
      <c r="S1008" s="25"/>
    </row>
    <row r="1009" spans="2:19" x14ac:dyDescent="0.3">
      <c r="B1009" s="25" t="s">
        <v>155</v>
      </c>
      <c r="C1009" s="26">
        <v>37595</v>
      </c>
      <c r="D1009" s="25" t="s">
        <v>12</v>
      </c>
      <c r="E1009" s="25">
        <f>INDEX('Tariff fee'!$C$5:$C$9,MATCH('Step 1. Personal_data'!D1009,'Tariff fee'!$B$5:$B$9,0))</f>
        <v>70</v>
      </c>
      <c r="F1009" s="26">
        <v>43193</v>
      </c>
      <c r="G1009" s="27">
        <f>IF(F1009&gt;Introduction!$D$20, DATEDIF(F1009, Introduction!$D$19, "D"), DATEDIF(Introduction!$D$20, Introduction!$D$19, "D"))</f>
        <v>120</v>
      </c>
      <c r="H1009" s="25">
        <v>154928</v>
      </c>
      <c r="I1009" s="28">
        <f t="shared" si="75"/>
        <v>645.5333333333333</v>
      </c>
      <c r="J1009" s="28">
        <f t="shared" si="77"/>
        <v>150.62444444444444</v>
      </c>
      <c r="K1009" s="28" t="str">
        <f t="shared" si="78"/>
        <v>120+</v>
      </c>
      <c r="L1009" s="25">
        <v>36000000</v>
      </c>
      <c r="M1009" s="28">
        <f t="shared" si="76"/>
        <v>8.58306884765625</v>
      </c>
      <c r="N1009" s="28" t="str">
        <f t="shared" si="79"/>
        <v>&lt;10 GB</v>
      </c>
      <c r="O1009" s="25"/>
      <c r="P1009" s="25"/>
      <c r="Q1009" s="25"/>
      <c r="R1009" s="25"/>
      <c r="S1009" s="25"/>
    </row>
    <row r="1010" spans="2:19" x14ac:dyDescent="0.3">
      <c r="B1010" s="25" t="s">
        <v>154</v>
      </c>
      <c r="C1010" s="26">
        <v>37596</v>
      </c>
      <c r="D1010" s="25" t="s">
        <v>21</v>
      </c>
      <c r="E1010" s="25">
        <f>INDEX('Tariff fee'!$C$5:$C$9,MATCH('Step 1. Personal_data'!D1010,'Tariff fee'!$B$5:$B$9,0))</f>
        <v>45</v>
      </c>
      <c r="F1010" s="26">
        <v>42943</v>
      </c>
      <c r="G1010" s="27">
        <f>IF(F1010&gt;Introduction!$D$20, DATEDIF(F1010, Introduction!$D$19, "D"), DATEDIF(Introduction!$D$20, Introduction!$D$19, "D"))</f>
        <v>120</v>
      </c>
      <c r="H1010" s="25">
        <v>69444</v>
      </c>
      <c r="I1010" s="28">
        <f t="shared" si="75"/>
        <v>289.35000000000002</v>
      </c>
      <c r="J1010" s="28">
        <f t="shared" si="77"/>
        <v>67.515000000000015</v>
      </c>
      <c r="K1010" s="28" t="str">
        <f t="shared" si="78"/>
        <v>61-90</v>
      </c>
      <c r="L1010" s="25">
        <v>40000000</v>
      </c>
      <c r="M1010" s="28">
        <f t="shared" si="76"/>
        <v>9.5367431640625</v>
      </c>
      <c r="N1010" s="28" t="str">
        <f t="shared" si="79"/>
        <v>&lt;10 GB</v>
      </c>
      <c r="O1010" s="25"/>
      <c r="P1010" s="25">
        <v>1</v>
      </c>
      <c r="Q1010" s="25"/>
      <c r="R1010" s="25"/>
      <c r="S1010" s="25"/>
    </row>
    <row r="1011" spans="2:19" x14ac:dyDescent="0.3">
      <c r="B1011" s="25" t="s">
        <v>153</v>
      </c>
      <c r="C1011" s="26">
        <v>37622</v>
      </c>
      <c r="D1011" s="25" t="s">
        <v>13</v>
      </c>
      <c r="E1011" s="25">
        <f>INDEX('Tariff fee'!$C$5:$C$9,MATCH('Step 1. Personal_data'!D1011,'Tariff fee'!$B$5:$B$9,0))</f>
        <v>55</v>
      </c>
      <c r="F1011" s="26">
        <v>43605</v>
      </c>
      <c r="G1011" s="27">
        <f>IF(F1011&gt;Introduction!$D$20, DATEDIF(F1011, Introduction!$D$19, "D"), DATEDIF(Introduction!$D$20, Introduction!$D$19, "D"))</f>
        <v>120</v>
      </c>
      <c r="H1011" s="25">
        <v>53180</v>
      </c>
      <c r="I1011" s="28">
        <f t="shared" si="75"/>
        <v>221.58333333333334</v>
      </c>
      <c r="J1011" s="28">
        <f t="shared" si="77"/>
        <v>51.702777777777776</v>
      </c>
      <c r="K1011" s="28" t="str">
        <f t="shared" si="78"/>
        <v>35-60</v>
      </c>
      <c r="L1011" s="25">
        <v>116000000</v>
      </c>
      <c r="M1011" s="28">
        <f t="shared" si="76"/>
        <v>27.65655517578125</v>
      </c>
      <c r="N1011" s="28" t="str">
        <f t="shared" si="79"/>
        <v>21-30 GB</v>
      </c>
      <c r="O1011" s="25"/>
      <c r="P1011" s="25">
        <v>1</v>
      </c>
      <c r="Q1011" s="25"/>
      <c r="R1011" s="25"/>
      <c r="S1011" s="25"/>
    </row>
    <row r="1012" spans="2:19" x14ac:dyDescent="0.3">
      <c r="B1012" s="25" t="s">
        <v>152</v>
      </c>
      <c r="C1012" s="26">
        <v>37623</v>
      </c>
      <c r="D1012" s="25" t="s">
        <v>21</v>
      </c>
      <c r="E1012" s="25">
        <f>INDEX('Tariff fee'!$C$5:$C$9,MATCH('Step 1. Personal_data'!D1012,'Tariff fee'!$B$5:$B$9,0))</f>
        <v>45</v>
      </c>
      <c r="F1012" s="26">
        <v>44505</v>
      </c>
      <c r="G1012" s="27">
        <f>IF(F1012&gt;Introduction!$D$20, DATEDIF(F1012, Introduction!$D$19, "D"), DATEDIF(Introduction!$D$20, Introduction!$D$19, "D"))</f>
        <v>120</v>
      </c>
      <c r="H1012" s="25">
        <v>31452</v>
      </c>
      <c r="I1012" s="28">
        <f t="shared" si="75"/>
        <v>131.05000000000001</v>
      </c>
      <c r="J1012" s="28">
        <f t="shared" si="77"/>
        <v>30.57833333333334</v>
      </c>
      <c r="K1012" s="28" t="str">
        <f t="shared" si="78"/>
        <v>&lt;35</v>
      </c>
      <c r="L1012" s="25">
        <v>76000000</v>
      </c>
      <c r="M1012" s="28">
        <f t="shared" si="76"/>
        <v>18.11981201171875</v>
      </c>
      <c r="N1012" s="28" t="str">
        <f t="shared" si="79"/>
        <v>10-20 GB</v>
      </c>
      <c r="O1012" s="25">
        <v>1</v>
      </c>
      <c r="P1012" s="25"/>
      <c r="Q1012" s="25"/>
      <c r="R1012" s="25"/>
      <c r="S1012" s="25"/>
    </row>
    <row r="1013" spans="2:19" x14ac:dyDescent="0.3">
      <c r="B1013" s="25" t="s">
        <v>151</v>
      </c>
      <c r="C1013" s="26">
        <v>37628</v>
      </c>
      <c r="D1013" s="25" t="s">
        <v>21</v>
      </c>
      <c r="E1013" s="25">
        <f>INDEX('Tariff fee'!$C$5:$C$9,MATCH('Step 1. Personal_data'!D1013,'Tariff fee'!$B$5:$B$9,0))</f>
        <v>45</v>
      </c>
      <c r="F1013" s="26">
        <v>42935</v>
      </c>
      <c r="G1013" s="27">
        <f>IF(F1013&gt;Introduction!$D$20, DATEDIF(F1013, Introduction!$D$19, "D"), DATEDIF(Introduction!$D$20, Introduction!$D$19, "D"))</f>
        <v>120</v>
      </c>
      <c r="H1013" s="25">
        <v>61768</v>
      </c>
      <c r="I1013" s="28">
        <f t="shared" si="75"/>
        <v>257.36666666666667</v>
      </c>
      <c r="J1013" s="28">
        <f t="shared" si="77"/>
        <v>60.05222222222222</v>
      </c>
      <c r="K1013" s="28" t="str">
        <f t="shared" si="78"/>
        <v>61-90</v>
      </c>
      <c r="L1013" s="25">
        <v>112000000</v>
      </c>
      <c r="M1013" s="28">
        <f t="shared" si="76"/>
        <v>26.702880859375</v>
      </c>
      <c r="N1013" s="28" t="str">
        <f t="shared" si="79"/>
        <v>21-30 GB</v>
      </c>
      <c r="O1013" s="25"/>
      <c r="P1013" s="25"/>
      <c r="Q1013" s="25"/>
      <c r="R1013" s="25"/>
      <c r="S1013" s="25"/>
    </row>
    <row r="1014" spans="2:19" x14ac:dyDescent="0.3">
      <c r="B1014" s="25" t="s">
        <v>150</v>
      </c>
      <c r="C1014" s="26">
        <v>37629</v>
      </c>
      <c r="D1014" s="25" t="s">
        <v>13</v>
      </c>
      <c r="E1014" s="25">
        <f>INDEX('Tariff fee'!$C$5:$C$9,MATCH('Step 1. Personal_data'!D1014,'Tariff fee'!$B$5:$B$9,0))</f>
        <v>55</v>
      </c>
      <c r="F1014" s="26">
        <v>43186</v>
      </c>
      <c r="G1014" s="27">
        <f>IF(F1014&gt;Introduction!$D$20, DATEDIF(F1014, Introduction!$D$19, "D"), DATEDIF(Introduction!$D$20, Introduction!$D$19, "D"))</f>
        <v>120</v>
      </c>
      <c r="H1014" s="25">
        <v>120036</v>
      </c>
      <c r="I1014" s="28">
        <f t="shared" si="75"/>
        <v>500.15</v>
      </c>
      <c r="J1014" s="28">
        <f t="shared" si="77"/>
        <v>116.70166666666667</v>
      </c>
      <c r="K1014" s="28" t="str">
        <f t="shared" si="78"/>
        <v>91-120</v>
      </c>
      <c r="L1014" s="25">
        <v>100000000</v>
      </c>
      <c r="M1014" s="28">
        <f t="shared" si="76"/>
        <v>23.84185791015625</v>
      </c>
      <c r="N1014" s="28" t="str">
        <f t="shared" si="79"/>
        <v>21-30 GB</v>
      </c>
      <c r="O1014" s="25"/>
      <c r="P1014" s="25"/>
      <c r="Q1014" s="25"/>
      <c r="R1014" s="25">
        <v>1</v>
      </c>
      <c r="S1014" s="25"/>
    </row>
    <row r="1015" spans="2:19" x14ac:dyDescent="0.3">
      <c r="B1015" s="25" t="s">
        <v>149</v>
      </c>
      <c r="C1015" s="26">
        <v>37630</v>
      </c>
      <c r="D1015" s="25" t="s">
        <v>21</v>
      </c>
      <c r="E1015" s="25">
        <f>INDEX('Tariff fee'!$C$5:$C$9,MATCH('Step 1. Personal_data'!D1015,'Tariff fee'!$B$5:$B$9,0))</f>
        <v>45</v>
      </c>
      <c r="F1015" s="26">
        <v>43318</v>
      </c>
      <c r="G1015" s="27">
        <f>IF(F1015&gt;Introduction!$D$20, DATEDIF(F1015, Introduction!$D$19, "D"), DATEDIF(Introduction!$D$20, Introduction!$D$19, "D"))</f>
        <v>120</v>
      </c>
      <c r="H1015" s="25">
        <v>78324</v>
      </c>
      <c r="I1015" s="28">
        <f t="shared" si="75"/>
        <v>326.35000000000002</v>
      </c>
      <c r="J1015" s="28">
        <f t="shared" si="77"/>
        <v>76.148333333333341</v>
      </c>
      <c r="K1015" s="28" t="str">
        <f t="shared" si="78"/>
        <v>61-90</v>
      </c>
      <c r="L1015" s="25">
        <v>56000000</v>
      </c>
      <c r="M1015" s="28">
        <f t="shared" si="76"/>
        <v>13.3514404296875</v>
      </c>
      <c r="N1015" s="28" t="str">
        <f t="shared" si="79"/>
        <v>10-20 GB</v>
      </c>
      <c r="O1015" s="25"/>
      <c r="P1015" s="25"/>
      <c r="Q1015" s="25"/>
      <c r="R1015" s="25"/>
      <c r="S1015" s="25"/>
    </row>
    <row r="1016" spans="2:19" x14ac:dyDescent="0.3">
      <c r="B1016" s="25" t="s">
        <v>148</v>
      </c>
      <c r="C1016" s="26">
        <v>37631</v>
      </c>
      <c r="D1016" s="25" t="s">
        <v>21</v>
      </c>
      <c r="E1016" s="25">
        <f>INDEX('Tariff fee'!$C$5:$C$9,MATCH('Step 1. Personal_data'!D1016,'Tariff fee'!$B$5:$B$9,0))</f>
        <v>45</v>
      </c>
      <c r="F1016" s="26">
        <v>44676</v>
      </c>
      <c r="G1016" s="27">
        <f>IF(F1016&gt;Introduction!$D$20, DATEDIF(F1016, Introduction!$D$19, "D"), DATEDIF(Introduction!$D$20, Introduction!$D$19, "D"))</f>
        <v>6</v>
      </c>
      <c r="H1016" s="25">
        <v>3519</v>
      </c>
      <c r="I1016" s="28">
        <f t="shared" si="75"/>
        <v>293.25</v>
      </c>
      <c r="J1016" s="28">
        <f t="shared" si="77"/>
        <v>68.424999999999997</v>
      </c>
      <c r="K1016" s="28" t="str">
        <f t="shared" si="78"/>
        <v>61-90</v>
      </c>
      <c r="L1016" s="25">
        <v>6000000</v>
      </c>
      <c r="M1016" s="28">
        <f t="shared" si="76"/>
        <v>28.6102294921875</v>
      </c>
      <c r="N1016" s="28" t="str">
        <f t="shared" si="79"/>
        <v>21-30 GB</v>
      </c>
      <c r="O1016" s="25"/>
      <c r="P1016" s="25"/>
      <c r="Q1016" s="25"/>
      <c r="R1016" s="25"/>
      <c r="S1016" s="25"/>
    </row>
    <row r="1017" spans="2:19" x14ac:dyDescent="0.3">
      <c r="B1017" s="25" t="s">
        <v>147</v>
      </c>
      <c r="C1017" s="26">
        <v>37633</v>
      </c>
      <c r="D1017" s="25" t="s">
        <v>13</v>
      </c>
      <c r="E1017" s="25">
        <f>INDEX('Tariff fee'!$C$5:$C$9,MATCH('Step 1. Personal_data'!D1017,'Tariff fee'!$B$5:$B$9,0))</f>
        <v>55</v>
      </c>
      <c r="F1017" s="26">
        <v>42815</v>
      </c>
      <c r="G1017" s="27">
        <f>IF(F1017&gt;Introduction!$D$20, DATEDIF(F1017, Introduction!$D$19, "D"), DATEDIF(Introduction!$D$20, Introduction!$D$19, "D"))</f>
        <v>120</v>
      </c>
      <c r="H1017" s="25">
        <v>56292</v>
      </c>
      <c r="I1017" s="28">
        <f t="shared" si="75"/>
        <v>234.55</v>
      </c>
      <c r="J1017" s="28">
        <f t="shared" si="77"/>
        <v>54.728333333333332</v>
      </c>
      <c r="K1017" s="28" t="str">
        <f t="shared" si="78"/>
        <v>35-60</v>
      </c>
      <c r="L1017" s="25">
        <v>112000000</v>
      </c>
      <c r="M1017" s="28">
        <f t="shared" si="76"/>
        <v>26.702880859375</v>
      </c>
      <c r="N1017" s="28" t="str">
        <f t="shared" si="79"/>
        <v>21-30 GB</v>
      </c>
      <c r="O1017" s="25"/>
      <c r="P1017" s="25"/>
      <c r="Q1017" s="25"/>
      <c r="R1017" s="25"/>
      <c r="S1017" s="25"/>
    </row>
    <row r="1018" spans="2:19" x14ac:dyDescent="0.3">
      <c r="B1018" s="25" t="s">
        <v>146</v>
      </c>
      <c r="C1018" s="26">
        <v>37638</v>
      </c>
      <c r="D1018" s="25" t="s">
        <v>21</v>
      </c>
      <c r="E1018" s="25">
        <f>INDEX('Tariff fee'!$C$5:$C$9,MATCH('Step 1. Personal_data'!D1018,'Tariff fee'!$B$5:$B$9,0))</f>
        <v>45</v>
      </c>
      <c r="F1018" s="26">
        <v>44140</v>
      </c>
      <c r="G1018" s="27">
        <f>IF(F1018&gt;Introduction!$D$20, DATEDIF(F1018, Introduction!$D$19, "D"), DATEDIF(Introduction!$D$20, Introduction!$D$19, "D"))</f>
        <v>120</v>
      </c>
      <c r="H1018" s="25">
        <v>38692</v>
      </c>
      <c r="I1018" s="28">
        <f t="shared" si="75"/>
        <v>161.21666666666667</v>
      </c>
      <c r="J1018" s="28">
        <f t="shared" si="77"/>
        <v>37.617222222222225</v>
      </c>
      <c r="K1018" s="28" t="str">
        <f t="shared" si="78"/>
        <v>35-60</v>
      </c>
      <c r="L1018" s="25">
        <v>76000000</v>
      </c>
      <c r="M1018" s="28">
        <f t="shared" si="76"/>
        <v>18.11981201171875</v>
      </c>
      <c r="N1018" s="28" t="str">
        <f t="shared" si="79"/>
        <v>10-20 GB</v>
      </c>
      <c r="O1018" s="25"/>
      <c r="P1018" s="25"/>
      <c r="Q1018" s="25"/>
      <c r="R1018" s="25"/>
      <c r="S1018" s="25"/>
    </row>
    <row r="1019" spans="2:19" x14ac:dyDescent="0.3">
      <c r="B1019" s="25" t="s">
        <v>145</v>
      </c>
      <c r="C1019" s="26">
        <v>37640</v>
      </c>
      <c r="D1019" s="25" t="s">
        <v>21</v>
      </c>
      <c r="E1019" s="25">
        <f>INDEX('Tariff fee'!$C$5:$C$9,MATCH('Step 1. Personal_data'!D1019,'Tariff fee'!$B$5:$B$9,0))</f>
        <v>45</v>
      </c>
      <c r="F1019" s="26">
        <v>42852</v>
      </c>
      <c r="G1019" s="27">
        <f>IF(F1019&gt;Introduction!$D$20, DATEDIF(F1019, Introduction!$D$19, "D"), DATEDIF(Introduction!$D$20, Introduction!$D$19, "D"))</f>
        <v>120</v>
      </c>
      <c r="H1019" s="25">
        <v>21880</v>
      </c>
      <c r="I1019" s="28">
        <f t="shared" si="75"/>
        <v>91.166666666666671</v>
      </c>
      <c r="J1019" s="28">
        <f t="shared" si="77"/>
        <v>21.272222222222226</v>
      </c>
      <c r="K1019" s="28" t="str">
        <f t="shared" si="78"/>
        <v>&lt;35</v>
      </c>
      <c r="L1019" s="25">
        <v>100000000</v>
      </c>
      <c r="M1019" s="28">
        <f t="shared" si="76"/>
        <v>23.84185791015625</v>
      </c>
      <c r="N1019" s="28" t="str">
        <f t="shared" si="79"/>
        <v>21-30 GB</v>
      </c>
      <c r="O1019" s="25"/>
      <c r="P1019" s="25"/>
      <c r="Q1019" s="25"/>
      <c r="R1019" s="25"/>
      <c r="S1019" s="25"/>
    </row>
    <row r="1020" spans="2:19" x14ac:dyDescent="0.3">
      <c r="B1020" s="25" t="s">
        <v>144</v>
      </c>
      <c r="C1020" s="26">
        <v>37641</v>
      </c>
      <c r="D1020" s="25" t="s">
        <v>21</v>
      </c>
      <c r="E1020" s="25">
        <f>INDEX('Tariff fee'!$C$5:$C$9,MATCH('Step 1. Personal_data'!D1020,'Tariff fee'!$B$5:$B$9,0))</f>
        <v>45</v>
      </c>
      <c r="F1020" s="26">
        <v>44456</v>
      </c>
      <c r="G1020" s="27">
        <f>IF(F1020&gt;Introduction!$D$20, DATEDIF(F1020, Introduction!$D$19, "D"), DATEDIF(Introduction!$D$20, Introduction!$D$19, "D"))</f>
        <v>120</v>
      </c>
      <c r="H1020" s="25">
        <v>95896</v>
      </c>
      <c r="I1020" s="28">
        <f t="shared" si="75"/>
        <v>399.56666666666666</v>
      </c>
      <c r="J1020" s="28">
        <f t="shared" si="77"/>
        <v>93.232222222222219</v>
      </c>
      <c r="K1020" s="28" t="str">
        <f t="shared" si="78"/>
        <v>91-120</v>
      </c>
      <c r="L1020" s="25">
        <v>88000000</v>
      </c>
      <c r="M1020" s="28">
        <f t="shared" si="76"/>
        <v>20.9808349609375</v>
      </c>
      <c r="N1020" s="28" t="str">
        <f t="shared" si="79"/>
        <v>21-30 GB</v>
      </c>
      <c r="O1020" s="25"/>
      <c r="P1020" s="25"/>
      <c r="Q1020" s="25"/>
      <c r="R1020" s="25"/>
      <c r="S1020" s="25"/>
    </row>
    <row r="1021" spans="2:19" x14ac:dyDescent="0.3">
      <c r="B1021" s="25" t="s">
        <v>143</v>
      </c>
      <c r="C1021" s="26">
        <v>37644</v>
      </c>
      <c r="D1021" s="25" t="s">
        <v>21</v>
      </c>
      <c r="E1021" s="25">
        <f>INDEX('Tariff fee'!$C$5:$C$9,MATCH('Step 1. Personal_data'!D1021,'Tariff fee'!$B$5:$B$9,0))</f>
        <v>45</v>
      </c>
      <c r="F1021" s="26">
        <v>44151</v>
      </c>
      <c r="G1021" s="27">
        <f>IF(F1021&gt;Introduction!$D$20, DATEDIF(F1021, Introduction!$D$19, "D"), DATEDIF(Introduction!$D$20, Introduction!$D$19, "D"))</f>
        <v>120</v>
      </c>
      <c r="H1021" s="25">
        <v>56448</v>
      </c>
      <c r="I1021" s="28">
        <f t="shared" si="75"/>
        <v>235.2</v>
      </c>
      <c r="J1021" s="28">
        <f t="shared" si="77"/>
        <v>54.879999999999995</v>
      </c>
      <c r="K1021" s="28" t="str">
        <f t="shared" si="78"/>
        <v>35-60</v>
      </c>
      <c r="L1021" s="25">
        <v>88000000</v>
      </c>
      <c r="M1021" s="28">
        <f t="shared" si="76"/>
        <v>20.9808349609375</v>
      </c>
      <c r="N1021" s="28" t="str">
        <f t="shared" si="79"/>
        <v>21-30 GB</v>
      </c>
      <c r="O1021" s="25">
        <v>1</v>
      </c>
      <c r="P1021" s="25">
        <v>1</v>
      </c>
      <c r="Q1021" s="25"/>
      <c r="R1021" s="25"/>
      <c r="S1021" s="25">
        <v>1</v>
      </c>
    </row>
    <row r="1022" spans="2:19" x14ac:dyDescent="0.3">
      <c r="B1022" s="25" t="s">
        <v>142</v>
      </c>
      <c r="C1022" s="26">
        <v>37646</v>
      </c>
      <c r="D1022" s="25" t="s">
        <v>11</v>
      </c>
      <c r="E1022" s="25">
        <f>INDEX('Tariff fee'!$C$5:$C$9,MATCH('Step 1. Personal_data'!D1022,'Tariff fee'!$B$5:$B$9,0))</f>
        <v>35</v>
      </c>
      <c r="F1022" s="26">
        <v>43428</v>
      </c>
      <c r="G1022" s="27">
        <f>IF(F1022&gt;Introduction!$D$20, DATEDIF(F1022, Introduction!$D$19, "D"), DATEDIF(Introduction!$D$20, Introduction!$D$19, "D"))</f>
        <v>120</v>
      </c>
      <c r="H1022" s="25">
        <v>23332</v>
      </c>
      <c r="I1022" s="28">
        <f t="shared" si="75"/>
        <v>97.216666666666669</v>
      </c>
      <c r="J1022" s="28">
        <f t="shared" si="77"/>
        <v>22.683888888888887</v>
      </c>
      <c r="K1022" s="28" t="str">
        <f t="shared" si="78"/>
        <v>&lt;35</v>
      </c>
      <c r="L1022" s="25">
        <v>36000000</v>
      </c>
      <c r="M1022" s="28">
        <f t="shared" si="76"/>
        <v>8.58306884765625</v>
      </c>
      <c r="N1022" s="28" t="str">
        <f t="shared" si="79"/>
        <v>&lt;10 GB</v>
      </c>
      <c r="O1022" s="25"/>
      <c r="P1022" s="25"/>
      <c r="Q1022" s="25"/>
      <c r="R1022" s="25"/>
      <c r="S1022" s="25"/>
    </row>
    <row r="1023" spans="2:19" x14ac:dyDescent="0.3">
      <c r="B1023" s="25" t="s">
        <v>140</v>
      </c>
      <c r="C1023" s="26">
        <v>37660</v>
      </c>
      <c r="D1023" s="25" t="s">
        <v>11</v>
      </c>
      <c r="E1023" s="25">
        <f>INDEX('Tariff fee'!$C$5:$C$9,MATCH('Step 1. Personal_data'!D1023,'Tariff fee'!$B$5:$B$9,0))</f>
        <v>35</v>
      </c>
      <c r="F1023" s="26">
        <v>44643</v>
      </c>
      <c r="G1023" s="27">
        <f>IF(F1023&gt;Introduction!$D$20, DATEDIF(F1023, Introduction!$D$19, "D"), DATEDIF(Introduction!$D$20, Introduction!$D$19, "D"))</f>
        <v>39</v>
      </c>
      <c r="H1023" s="25">
        <v>3688</v>
      </c>
      <c r="I1023" s="28">
        <f t="shared" si="75"/>
        <v>47.282051282051277</v>
      </c>
      <c r="J1023" s="28">
        <f t="shared" si="77"/>
        <v>11.032478632478632</v>
      </c>
      <c r="K1023" s="28" t="str">
        <f t="shared" si="78"/>
        <v>&lt;35</v>
      </c>
      <c r="L1023" s="25">
        <v>44200000</v>
      </c>
      <c r="M1023" s="28">
        <f t="shared" si="76"/>
        <v>32.4249267578125</v>
      </c>
      <c r="N1023" s="28" t="str">
        <f t="shared" si="79"/>
        <v>31-40 GB</v>
      </c>
      <c r="O1023" s="25"/>
      <c r="P1023" s="25"/>
      <c r="Q1023" s="25"/>
      <c r="R1023" s="25"/>
      <c r="S1023" s="25"/>
    </row>
    <row r="1024" spans="2:19" x14ac:dyDescent="0.3">
      <c r="B1024" s="25" t="s">
        <v>141</v>
      </c>
      <c r="C1024" s="26">
        <v>37660</v>
      </c>
      <c r="D1024" s="25" t="s">
        <v>21</v>
      </c>
      <c r="E1024" s="25">
        <f>INDEX('Tariff fee'!$C$5:$C$9,MATCH('Step 1. Personal_data'!D1024,'Tariff fee'!$B$5:$B$9,0))</f>
        <v>45</v>
      </c>
      <c r="F1024" s="26">
        <v>44530</v>
      </c>
      <c r="G1024" s="27">
        <f>IF(F1024&gt;Introduction!$D$20, DATEDIF(F1024, Introduction!$D$19, "D"), DATEDIF(Introduction!$D$20, Introduction!$D$19, "D"))</f>
        <v>120</v>
      </c>
      <c r="H1024" s="25">
        <v>80564</v>
      </c>
      <c r="I1024" s="28">
        <f t="shared" si="75"/>
        <v>335.68333333333334</v>
      </c>
      <c r="J1024" s="28">
        <f t="shared" si="77"/>
        <v>78.326111111111103</v>
      </c>
      <c r="K1024" s="28" t="str">
        <f t="shared" si="78"/>
        <v>61-90</v>
      </c>
      <c r="L1024" s="25">
        <v>36000000</v>
      </c>
      <c r="M1024" s="28">
        <f t="shared" si="76"/>
        <v>8.58306884765625</v>
      </c>
      <c r="N1024" s="28" t="str">
        <f t="shared" si="79"/>
        <v>&lt;10 GB</v>
      </c>
      <c r="O1024" s="25"/>
      <c r="P1024" s="25"/>
      <c r="Q1024" s="25"/>
      <c r="R1024" s="25"/>
      <c r="S1024" s="25"/>
    </row>
    <row r="1025" spans="2:19" x14ac:dyDescent="0.3">
      <c r="B1025" s="25" t="s">
        <v>139</v>
      </c>
      <c r="C1025" s="26">
        <v>37668</v>
      </c>
      <c r="D1025" s="25" t="s">
        <v>21</v>
      </c>
      <c r="E1025" s="25">
        <f>INDEX('Tariff fee'!$C$5:$C$9,MATCH('Step 1. Personal_data'!D1025,'Tariff fee'!$B$5:$B$9,0))</f>
        <v>45</v>
      </c>
      <c r="F1025" s="26">
        <v>43401</v>
      </c>
      <c r="G1025" s="27">
        <f>IF(F1025&gt;Introduction!$D$20, DATEDIF(F1025, Introduction!$D$19, "D"), DATEDIF(Introduction!$D$20, Introduction!$D$19, "D"))</f>
        <v>120</v>
      </c>
      <c r="H1025" s="25">
        <v>46436</v>
      </c>
      <c r="I1025" s="28">
        <f t="shared" si="75"/>
        <v>193.48333333333332</v>
      </c>
      <c r="J1025" s="28">
        <f t="shared" si="77"/>
        <v>45.146111111111104</v>
      </c>
      <c r="K1025" s="28" t="str">
        <f t="shared" si="78"/>
        <v>35-60</v>
      </c>
      <c r="L1025" s="25">
        <v>100000000</v>
      </c>
      <c r="M1025" s="28">
        <f t="shared" si="76"/>
        <v>23.84185791015625</v>
      </c>
      <c r="N1025" s="28" t="str">
        <f t="shared" si="79"/>
        <v>21-30 GB</v>
      </c>
      <c r="O1025" s="25"/>
      <c r="P1025" s="25"/>
      <c r="Q1025" s="25"/>
      <c r="R1025" s="25">
        <v>1</v>
      </c>
      <c r="S1025" s="25"/>
    </row>
    <row r="1026" spans="2:19" x14ac:dyDescent="0.3">
      <c r="B1026" s="25" t="s">
        <v>138</v>
      </c>
      <c r="C1026" s="26">
        <v>37670</v>
      </c>
      <c r="D1026" s="25" t="s">
        <v>21</v>
      </c>
      <c r="E1026" s="25">
        <f>INDEX('Tariff fee'!$C$5:$C$9,MATCH('Step 1. Personal_data'!D1026,'Tariff fee'!$B$5:$B$9,0))</f>
        <v>45</v>
      </c>
      <c r="F1026" s="26">
        <v>44223</v>
      </c>
      <c r="G1026" s="27">
        <f>IF(F1026&gt;Introduction!$D$20, DATEDIF(F1026, Introduction!$D$19, "D"), DATEDIF(Introduction!$D$20, Introduction!$D$19, "D"))</f>
        <v>120</v>
      </c>
      <c r="H1026" s="25">
        <v>17512</v>
      </c>
      <c r="I1026" s="28">
        <f t="shared" si="75"/>
        <v>72.966666666666669</v>
      </c>
      <c r="J1026" s="28">
        <f t="shared" si="77"/>
        <v>17.025555555555556</v>
      </c>
      <c r="K1026" s="28" t="str">
        <f t="shared" si="78"/>
        <v>&lt;35</v>
      </c>
      <c r="L1026" s="25">
        <v>88000000</v>
      </c>
      <c r="M1026" s="28">
        <f t="shared" si="76"/>
        <v>20.9808349609375</v>
      </c>
      <c r="N1026" s="28" t="str">
        <f t="shared" si="79"/>
        <v>21-30 GB</v>
      </c>
      <c r="O1026" s="25"/>
      <c r="P1026" s="25"/>
      <c r="Q1026" s="25"/>
      <c r="R1026" s="25"/>
      <c r="S1026" s="25"/>
    </row>
    <row r="1027" spans="2:19" x14ac:dyDescent="0.3">
      <c r="B1027" s="25" t="s">
        <v>137</v>
      </c>
      <c r="C1027" s="26">
        <v>37679</v>
      </c>
      <c r="D1027" s="25" t="s">
        <v>11</v>
      </c>
      <c r="E1027" s="25">
        <f>INDEX('Tariff fee'!$C$5:$C$9,MATCH('Step 1. Personal_data'!D1027,'Tariff fee'!$B$5:$B$9,0))</f>
        <v>35</v>
      </c>
      <c r="F1027" s="26">
        <v>43326</v>
      </c>
      <c r="G1027" s="27">
        <f>IF(F1027&gt;Introduction!$D$20, DATEDIF(F1027, Introduction!$D$19, "D"), DATEDIF(Introduction!$D$20, Introduction!$D$19, "D"))</f>
        <v>120</v>
      </c>
      <c r="H1027" s="25">
        <v>28344</v>
      </c>
      <c r="I1027" s="28">
        <f t="shared" si="75"/>
        <v>118.1</v>
      </c>
      <c r="J1027" s="28">
        <f t="shared" si="77"/>
        <v>27.556666666666665</v>
      </c>
      <c r="K1027" s="28" t="str">
        <f t="shared" si="78"/>
        <v>&lt;35</v>
      </c>
      <c r="L1027" s="25">
        <v>152000000</v>
      </c>
      <c r="M1027" s="28">
        <f t="shared" si="76"/>
        <v>36.2396240234375</v>
      </c>
      <c r="N1027" s="28" t="str">
        <f t="shared" si="79"/>
        <v>31-40 GB</v>
      </c>
      <c r="O1027" s="25">
        <v>1</v>
      </c>
      <c r="P1027" s="25"/>
      <c r="Q1027" s="25"/>
      <c r="R1027" s="25"/>
      <c r="S1027" s="25"/>
    </row>
    <row r="1028" spans="2:19" x14ac:dyDescent="0.3">
      <c r="B1028" s="25" t="s">
        <v>136</v>
      </c>
      <c r="C1028" s="26">
        <v>37683</v>
      </c>
      <c r="D1028" s="25" t="s">
        <v>11</v>
      </c>
      <c r="E1028" s="25">
        <f>INDEX('Tariff fee'!$C$5:$C$9,MATCH('Step 1. Personal_data'!D1028,'Tariff fee'!$B$5:$B$9,0))</f>
        <v>35</v>
      </c>
      <c r="F1028" s="26">
        <v>44407</v>
      </c>
      <c r="G1028" s="27">
        <f>IF(F1028&gt;Introduction!$D$20, DATEDIF(F1028, Introduction!$D$19, "D"), DATEDIF(Introduction!$D$20, Introduction!$D$19, "D"))</f>
        <v>120</v>
      </c>
      <c r="H1028" s="25">
        <v>24136</v>
      </c>
      <c r="I1028" s="28">
        <f t="shared" si="75"/>
        <v>100.56666666666666</v>
      </c>
      <c r="J1028" s="28">
        <f t="shared" si="77"/>
        <v>23.465555555555554</v>
      </c>
      <c r="K1028" s="28" t="str">
        <f t="shared" si="78"/>
        <v>&lt;35</v>
      </c>
      <c r="L1028" s="25">
        <v>56000000</v>
      </c>
      <c r="M1028" s="28">
        <f t="shared" si="76"/>
        <v>13.3514404296875</v>
      </c>
      <c r="N1028" s="28" t="str">
        <f t="shared" si="79"/>
        <v>10-20 GB</v>
      </c>
      <c r="O1028" s="25"/>
      <c r="P1028" s="25"/>
      <c r="Q1028" s="25"/>
      <c r="R1028" s="25"/>
      <c r="S1028" s="25"/>
    </row>
    <row r="1029" spans="2:19" x14ac:dyDescent="0.3">
      <c r="B1029" s="25" t="s">
        <v>134</v>
      </c>
      <c r="C1029" s="26">
        <v>37685</v>
      </c>
      <c r="D1029" s="25" t="s">
        <v>13</v>
      </c>
      <c r="E1029" s="25">
        <f>INDEX('Tariff fee'!$C$5:$C$9,MATCH('Step 1. Personal_data'!D1029,'Tariff fee'!$B$5:$B$9,0))</f>
        <v>55</v>
      </c>
      <c r="F1029" s="26">
        <v>43515</v>
      </c>
      <c r="G1029" s="27">
        <f>IF(F1029&gt;Introduction!$D$20, DATEDIF(F1029, Introduction!$D$19, "D"), DATEDIF(Introduction!$D$20, Introduction!$D$19, "D"))</f>
        <v>120</v>
      </c>
      <c r="H1029" s="25">
        <v>87664</v>
      </c>
      <c r="I1029" s="28">
        <f t="shared" si="75"/>
        <v>365.26666666666665</v>
      </c>
      <c r="J1029" s="28">
        <f t="shared" si="77"/>
        <v>85.228888888888889</v>
      </c>
      <c r="K1029" s="28" t="str">
        <f t="shared" si="78"/>
        <v>61-90</v>
      </c>
      <c r="L1029" s="25">
        <v>52000000</v>
      </c>
      <c r="M1029" s="28">
        <f t="shared" si="76"/>
        <v>12.39776611328125</v>
      </c>
      <c r="N1029" s="28" t="str">
        <f t="shared" si="79"/>
        <v>10-20 GB</v>
      </c>
      <c r="O1029" s="25">
        <v>1</v>
      </c>
      <c r="P1029" s="25">
        <v>1</v>
      </c>
      <c r="Q1029" s="25"/>
      <c r="R1029" s="25"/>
      <c r="S1029" s="25">
        <v>1</v>
      </c>
    </row>
    <row r="1030" spans="2:19" x14ac:dyDescent="0.3">
      <c r="B1030" s="25" t="s">
        <v>135</v>
      </c>
      <c r="C1030" s="26">
        <v>37685</v>
      </c>
      <c r="D1030" s="25" t="s">
        <v>18</v>
      </c>
      <c r="E1030" s="25">
        <f>INDEX('Tariff fee'!$C$5:$C$9,MATCH('Step 1. Personal_data'!D1030,'Tariff fee'!$B$5:$B$9,0))</f>
        <v>25</v>
      </c>
      <c r="F1030" s="26">
        <v>43176</v>
      </c>
      <c r="G1030" s="27">
        <f>IF(F1030&gt;Introduction!$D$20, DATEDIF(F1030, Introduction!$D$19, "D"), DATEDIF(Introduction!$D$20, Introduction!$D$19, "D"))</f>
        <v>120</v>
      </c>
      <c r="H1030" s="25">
        <v>36652</v>
      </c>
      <c r="I1030" s="28">
        <f t="shared" si="75"/>
        <v>152.71666666666667</v>
      </c>
      <c r="J1030" s="28">
        <f t="shared" si="77"/>
        <v>35.63388888888889</v>
      </c>
      <c r="K1030" s="28" t="str">
        <f t="shared" si="78"/>
        <v>35-60</v>
      </c>
      <c r="L1030" s="25">
        <v>12000000</v>
      </c>
      <c r="M1030" s="28">
        <f t="shared" si="76"/>
        <v>2.86102294921875</v>
      </c>
      <c r="N1030" s="28" t="str">
        <f t="shared" si="79"/>
        <v>&lt;10 GB</v>
      </c>
      <c r="O1030" s="25"/>
      <c r="P1030" s="25"/>
      <c r="Q1030" s="25"/>
      <c r="R1030" s="25"/>
      <c r="S1030" s="25"/>
    </row>
    <row r="1031" spans="2:19" x14ac:dyDescent="0.3">
      <c r="B1031" s="25" t="s">
        <v>133</v>
      </c>
      <c r="C1031" s="26">
        <v>37691</v>
      </c>
      <c r="D1031" s="25" t="s">
        <v>18</v>
      </c>
      <c r="E1031" s="25">
        <f>INDEX('Tariff fee'!$C$5:$C$9,MATCH('Step 1. Personal_data'!D1031,'Tariff fee'!$B$5:$B$9,0))</f>
        <v>25</v>
      </c>
      <c r="F1031" s="26">
        <v>43438</v>
      </c>
      <c r="G1031" s="27">
        <f>IF(F1031&gt;Introduction!$D$20, DATEDIF(F1031, Introduction!$D$19, "D"), DATEDIF(Introduction!$D$20, Introduction!$D$19, "D"))</f>
        <v>120</v>
      </c>
      <c r="H1031" s="25">
        <v>44220</v>
      </c>
      <c r="I1031" s="28">
        <f t="shared" si="75"/>
        <v>184.25</v>
      </c>
      <c r="J1031" s="28">
        <f t="shared" si="77"/>
        <v>42.991666666666667</v>
      </c>
      <c r="K1031" s="28" t="str">
        <f t="shared" si="78"/>
        <v>35-60</v>
      </c>
      <c r="L1031" s="25">
        <v>20000000</v>
      </c>
      <c r="M1031" s="28">
        <f t="shared" si="76"/>
        <v>4.76837158203125</v>
      </c>
      <c r="N1031" s="28" t="str">
        <f t="shared" si="79"/>
        <v>&lt;10 GB</v>
      </c>
      <c r="O1031" s="25"/>
      <c r="P1031" s="25"/>
      <c r="Q1031" s="25"/>
      <c r="R1031" s="25"/>
      <c r="S1031" s="25"/>
    </row>
    <row r="1032" spans="2:19" x14ac:dyDescent="0.3">
      <c r="B1032" s="25" t="s">
        <v>132</v>
      </c>
      <c r="C1032" s="26">
        <v>37693</v>
      </c>
      <c r="D1032" s="25" t="s">
        <v>11</v>
      </c>
      <c r="E1032" s="25">
        <f>INDEX('Tariff fee'!$C$5:$C$9,MATCH('Step 1. Personal_data'!D1032,'Tariff fee'!$B$5:$B$9,0))</f>
        <v>35</v>
      </c>
      <c r="F1032" s="26">
        <v>43583</v>
      </c>
      <c r="G1032" s="27">
        <f>IF(F1032&gt;Introduction!$D$20, DATEDIF(F1032, Introduction!$D$19, "D"), DATEDIF(Introduction!$D$20, Introduction!$D$19, "D"))</f>
        <v>120</v>
      </c>
      <c r="H1032" s="25">
        <v>33180</v>
      </c>
      <c r="I1032" s="28">
        <f t="shared" si="75"/>
        <v>138.25</v>
      </c>
      <c r="J1032" s="28">
        <f t="shared" si="77"/>
        <v>32.258333333333333</v>
      </c>
      <c r="K1032" s="28" t="str">
        <f t="shared" si="78"/>
        <v>&lt;35</v>
      </c>
      <c r="L1032" s="25">
        <v>152000000</v>
      </c>
      <c r="M1032" s="28">
        <f t="shared" si="76"/>
        <v>36.2396240234375</v>
      </c>
      <c r="N1032" s="28" t="str">
        <f t="shared" si="79"/>
        <v>31-40 GB</v>
      </c>
      <c r="O1032" s="25">
        <v>1</v>
      </c>
      <c r="P1032" s="25"/>
      <c r="Q1032" s="25"/>
      <c r="R1032" s="25"/>
      <c r="S1032" s="25"/>
    </row>
    <row r="1033" spans="2:19" x14ac:dyDescent="0.3">
      <c r="B1033" s="25" t="s">
        <v>130</v>
      </c>
      <c r="C1033" s="26">
        <v>37702</v>
      </c>
      <c r="D1033" s="25" t="s">
        <v>21</v>
      </c>
      <c r="E1033" s="25">
        <f>INDEX('Tariff fee'!$C$5:$C$9,MATCH('Step 1. Personal_data'!D1033,'Tariff fee'!$B$5:$B$9,0))</f>
        <v>45</v>
      </c>
      <c r="F1033" s="26">
        <v>43584</v>
      </c>
      <c r="G1033" s="27">
        <f>IF(F1033&gt;Introduction!$D$20, DATEDIF(F1033, Introduction!$D$19, "D"), DATEDIF(Introduction!$D$20, Introduction!$D$19, "D"))</f>
        <v>120</v>
      </c>
      <c r="H1033" s="25">
        <v>6852</v>
      </c>
      <c r="I1033" s="28">
        <f t="shared" si="75"/>
        <v>28.55</v>
      </c>
      <c r="J1033" s="28">
        <f t="shared" si="77"/>
        <v>6.6616666666666671</v>
      </c>
      <c r="K1033" s="28" t="str">
        <f t="shared" si="78"/>
        <v>&lt;35</v>
      </c>
      <c r="L1033" s="25">
        <v>24000000</v>
      </c>
      <c r="M1033" s="28">
        <f t="shared" si="76"/>
        <v>5.7220458984375</v>
      </c>
      <c r="N1033" s="28" t="str">
        <f t="shared" si="79"/>
        <v>&lt;10 GB</v>
      </c>
      <c r="O1033" s="25"/>
      <c r="P1033" s="25"/>
      <c r="Q1033" s="25"/>
      <c r="R1033" s="25"/>
      <c r="S1033" s="25"/>
    </row>
    <row r="1034" spans="2:19" x14ac:dyDescent="0.3">
      <c r="B1034" s="25" t="s">
        <v>131</v>
      </c>
      <c r="C1034" s="26">
        <v>37702</v>
      </c>
      <c r="D1034" s="25" t="s">
        <v>21</v>
      </c>
      <c r="E1034" s="25">
        <f>INDEX('Tariff fee'!$C$5:$C$9,MATCH('Step 1. Personal_data'!D1034,'Tariff fee'!$B$5:$B$9,0))</f>
        <v>45</v>
      </c>
      <c r="F1034" s="26">
        <v>42769</v>
      </c>
      <c r="G1034" s="27">
        <f>IF(F1034&gt;Introduction!$D$20, DATEDIF(F1034, Introduction!$D$19, "D"), DATEDIF(Introduction!$D$20, Introduction!$D$19, "D"))</f>
        <v>120</v>
      </c>
      <c r="H1034" s="25">
        <v>84832</v>
      </c>
      <c r="I1034" s="28">
        <f t="shared" ref="I1034:I1097" si="80">H1034/60/G1034*30</f>
        <v>353.46666666666664</v>
      </c>
      <c r="J1034" s="28">
        <f t="shared" si="77"/>
        <v>82.475555555555559</v>
      </c>
      <c r="K1034" s="28" t="str">
        <f t="shared" si="78"/>
        <v>61-90</v>
      </c>
      <c r="L1034" s="25">
        <v>92000000</v>
      </c>
      <c r="M1034" s="28">
        <f t="shared" ref="M1034:M1097" si="81">L1034/1024^2/G1034*30</f>
        <v>21.93450927734375</v>
      </c>
      <c r="N1034" s="28" t="str">
        <f t="shared" si="79"/>
        <v>21-30 GB</v>
      </c>
      <c r="O1034" s="25"/>
      <c r="P1034" s="25"/>
      <c r="Q1034" s="25"/>
      <c r="R1034" s="25"/>
      <c r="S1034" s="25"/>
    </row>
    <row r="1035" spans="2:19" x14ac:dyDescent="0.3">
      <c r="B1035" s="25" t="s">
        <v>129</v>
      </c>
      <c r="C1035" s="26">
        <v>37706</v>
      </c>
      <c r="D1035" s="25" t="s">
        <v>21</v>
      </c>
      <c r="E1035" s="25">
        <f>INDEX('Tariff fee'!$C$5:$C$9,MATCH('Step 1. Personal_data'!D1035,'Tariff fee'!$B$5:$B$9,0))</f>
        <v>45</v>
      </c>
      <c r="F1035" s="26">
        <v>42909</v>
      </c>
      <c r="G1035" s="27">
        <f>IF(F1035&gt;Introduction!$D$20, DATEDIF(F1035, Introduction!$D$19, "D"), DATEDIF(Introduction!$D$20, Introduction!$D$19, "D"))</f>
        <v>120</v>
      </c>
      <c r="H1035" s="25">
        <v>37832</v>
      </c>
      <c r="I1035" s="28">
        <f t="shared" si="80"/>
        <v>157.63333333333333</v>
      </c>
      <c r="J1035" s="28">
        <f t="shared" ref="J1035:J1098" si="82">I1035/30*7</f>
        <v>36.781111111111109</v>
      </c>
      <c r="K1035" s="28" t="str">
        <f t="shared" ref="K1035:K1098" si="83">IF(J1035&lt;35, "&lt;35", IF(J1035&lt;60, "35-60", IF(J1035&lt;90, "61-90", IF(J1035&lt;120, "91-120", "120+"))))</f>
        <v>35-60</v>
      </c>
      <c r="L1035" s="25">
        <v>16000000</v>
      </c>
      <c r="M1035" s="28">
        <f t="shared" si="81"/>
        <v>3.8146972656250004</v>
      </c>
      <c r="N1035" s="28" t="str">
        <f t="shared" ref="N1035:N1098" si="84">IF(M1035&lt;10, "&lt;10 GB", IF(M1035&lt;20, "10-20 GB", IF(M1035&lt;30, "21-30 GB", IF(M1035&lt;40, "31-40 GB", "40+ GB"))))</f>
        <v>&lt;10 GB</v>
      </c>
      <c r="O1035" s="25"/>
      <c r="P1035" s="25"/>
      <c r="Q1035" s="25"/>
      <c r="R1035" s="25"/>
      <c r="S1035" s="25"/>
    </row>
    <row r="1036" spans="2:19" x14ac:dyDescent="0.3">
      <c r="B1036" s="25" t="s">
        <v>128</v>
      </c>
      <c r="C1036" s="26">
        <v>37707</v>
      </c>
      <c r="D1036" s="25" t="s">
        <v>21</v>
      </c>
      <c r="E1036" s="25">
        <f>INDEX('Tariff fee'!$C$5:$C$9,MATCH('Step 1. Personal_data'!D1036,'Tariff fee'!$B$5:$B$9,0))</f>
        <v>45</v>
      </c>
      <c r="F1036" s="26">
        <v>43799</v>
      </c>
      <c r="G1036" s="27">
        <f>IF(F1036&gt;Introduction!$D$20, DATEDIF(F1036, Introduction!$D$19, "D"), DATEDIF(Introduction!$D$20, Introduction!$D$19, "D"))</f>
        <v>120</v>
      </c>
      <c r="H1036" s="25">
        <v>75400</v>
      </c>
      <c r="I1036" s="28">
        <f t="shared" si="80"/>
        <v>314.16666666666669</v>
      </c>
      <c r="J1036" s="28">
        <f t="shared" si="82"/>
        <v>73.305555555555557</v>
      </c>
      <c r="K1036" s="28" t="str">
        <f t="shared" si="83"/>
        <v>61-90</v>
      </c>
      <c r="L1036" s="25">
        <v>104000000</v>
      </c>
      <c r="M1036" s="28">
        <f t="shared" si="81"/>
        <v>24.7955322265625</v>
      </c>
      <c r="N1036" s="28" t="str">
        <f t="shared" si="84"/>
        <v>21-30 GB</v>
      </c>
      <c r="O1036" s="25">
        <v>1</v>
      </c>
      <c r="P1036" s="25"/>
      <c r="Q1036" s="25"/>
      <c r="R1036" s="25"/>
      <c r="S1036" s="25"/>
    </row>
    <row r="1037" spans="2:19" x14ac:dyDescent="0.3">
      <c r="B1037" s="25" t="s">
        <v>127</v>
      </c>
      <c r="C1037" s="26">
        <v>37709</v>
      </c>
      <c r="D1037" s="25" t="s">
        <v>11</v>
      </c>
      <c r="E1037" s="25">
        <f>INDEX('Tariff fee'!$C$5:$C$9,MATCH('Step 1. Personal_data'!D1037,'Tariff fee'!$B$5:$B$9,0))</f>
        <v>35</v>
      </c>
      <c r="F1037" s="26">
        <v>43785</v>
      </c>
      <c r="G1037" s="27">
        <f>IF(F1037&gt;Introduction!$D$20, DATEDIF(F1037, Introduction!$D$19, "D"), DATEDIF(Introduction!$D$20, Introduction!$D$19, "D"))</f>
        <v>120</v>
      </c>
      <c r="H1037" s="25">
        <v>9716</v>
      </c>
      <c r="I1037" s="28">
        <f t="shared" si="80"/>
        <v>40.483333333333334</v>
      </c>
      <c r="J1037" s="28">
        <f t="shared" si="82"/>
        <v>9.4461111111111116</v>
      </c>
      <c r="K1037" s="28" t="str">
        <f t="shared" si="83"/>
        <v>&lt;35</v>
      </c>
      <c r="L1037" s="25">
        <v>156000000</v>
      </c>
      <c r="M1037" s="28">
        <f t="shared" si="81"/>
        <v>37.19329833984375</v>
      </c>
      <c r="N1037" s="28" t="str">
        <f t="shared" si="84"/>
        <v>31-40 GB</v>
      </c>
      <c r="O1037" s="25"/>
      <c r="P1037" s="25"/>
      <c r="Q1037" s="25"/>
      <c r="R1037" s="25"/>
      <c r="S1037" s="25"/>
    </row>
    <row r="1038" spans="2:19" x14ac:dyDescent="0.3">
      <c r="B1038" s="25" t="s">
        <v>126</v>
      </c>
      <c r="C1038" s="26">
        <v>37713</v>
      </c>
      <c r="D1038" s="25" t="s">
        <v>21</v>
      </c>
      <c r="E1038" s="25">
        <f>INDEX('Tariff fee'!$C$5:$C$9,MATCH('Step 1. Personal_data'!D1038,'Tariff fee'!$B$5:$B$9,0))</f>
        <v>45</v>
      </c>
      <c r="F1038" s="26">
        <v>43764</v>
      </c>
      <c r="G1038" s="27">
        <f>IF(F1038&gt;Introduction!$D$20, DATEDIF(F1038, Introduction!$D$19, "D"), DATEDIF(Introduction!$D$20, Introduction!$D$19, "D"))</f>
        <v>120</v>
      </c>
      <c r="H1038" s="25">
        <v>66516</v>
      </c>
      <c r="I1038" s="28">
        <f t="shared" si="80"/>
        <v>277.14999999999998</v>
      </c>
      <c r="J1038" s="28">
        <f t="shared" si="82"/>
        <v>64.668333333333337</v>
      </c>
      <c r="K1038" s="28" t="str">
        <f t="shared" si="83"/>
        <v>61-90</v>
      </c>
      <c r="L1038" s="25">
        <v>112000000</v>
      </c>
      <c r="M1038" s="28">
        <f t="shared" si="81"/>
        <v>26.702880859375</v>
      </c>
      <c r="N1038" s="28" t="str">
        <f t="shared" si="84"/>
        <v>21-30 GB</v>
      </c>
      <c r="O1038" s="25">
        <v>1</v>
      </c>
      <c r="P1038" s="25"/>
      <c r="Q1038" s="25"/>
      <c r="R1038" s="25"/>
      <c r="S1038" s="25"/>
    </row>
    <row r="1039" spans="2:19" x14ac:dyDescent="0.3">
      <c r="B1039" s="25" t="s">
        <v>125</v>
      </c>
      <c r="C1039" s="26">
        <v>37714</v>
      </c>
      <c r="D1039" s="25" t="s">
        <v>11</v>
      </c>
      <c r="E1039" s="25">
        <f>INDEX('Tariff fee'!$C$5:$C$9,MATCH('Step 1. Personal_data'!D1039,'Tariff fee'!$B$5:$B$9,0))</f>
        <v>35</v>
      </c>
      <c r="F1039" s="26">
        <v>43778</v>
      </c>
      <c r="G1039" s="27">
        <f>IF(F1039&gt;Introduction!$D$20, DATEDIF(F1039, Introduction!$D$19, "D"), DATEDIF(Introduction!$D$20, Introduction!$D$19, "D"))</f>
        <v>120</v>
      </c>
      <c r="H1039" s="25">
        <v>24484</v>
      </c>
      <c r="I1039" s="28">
        <f t="shared" si="80"/>
        <v>102.01666666666667</v>
      </c>
      <c r="J1039" s="28">
        <f t="shared" si="82"/>
        <v>23.803888888888888</v>
      </c>
      <c r="K1039" s="28" t="str">
        <f t="shared" si="83"/>
        <v>&lt;35</v>
      </c>
      <c r="L1039" s="25">
        <v>144000000</v>
      </c>
      <c r="M1039" s="28">
        <f t="shared" si="81"/>
        <v>34.332275390625</v>
      </c>
      <c r="N1039" s="28" t="str">
        <f t="shared" si="84"/>
        <v>31-40 GB</v>
      </c>
      <c r="O1039" s="25"/>
      <c r="P1039" s="25"/>
      <c r="Q1039" s="25"/>
      <c r="R1039" s="25"/>
      <c r="S1039" s="25"/>
    </row>
    <row r="1040" spans="2:19" x14ac:dyDescent="0.3">
      <c r="B1040" s="25" t="s">
        <v>124</v>
      </c>
      <c r="C1040" s="26">
        <v>37717</v>
      </c>
      <c r="D1040" s="25" t="s">
        <v>21</v>
      </c>
      <c r="E1040" s="25">
        <f>INDEX('Tariff fee'!$C$5:$C$9,MATCH('Step 1. Personal_data'!D1040,'Tariff fee'!$B$5:$B$9,0))</f>
        <v>45</v>
      </c>
      <c r="F1040" s="26">
        <v>44237</v>
      </c>
      <c r="G1040" s="27">
        <f>IF(F1040&gt;Introduction!$D$20, DATEDIF(F1040, Introduction!$D$19, "D"), DATEDIF(Introduction!$D$20, Introduction!$D$19, "D"))</f>
        <v>120</v>
      </c>
      <c r="H1040" s="25">
        <v>65968</v>
      </c>
      <c r="I1040" s="28">
        <f t="shared" si="80"/>
        <v>274.86666666666667</v>
      </c>
      <c r="J1040" s="28">
        <f t="shared" si="82"/>
        <v>64.135555555555555</v>
      </c>
      <c r="K1040" s="28" t="str">
        <f t="shared" si="83"/>
        <v>61-90</v>
      </c>
      <c r="L1040" s="25">
        <v>44000000</v>
      </c>
      <c r="M1040" s="28">
        <f t="shared" si="81"/>
        <v>10.49041748046875</v>
      </c>
      <c r="N1040" s="28" t="str">
        <f t="shared" si="84"/>
        <v>10-20 GB</v>
      </c>
      <c r="O1040" s="25">
        <v>1</v>
      </c>
      <c r="P1040" s="25"/>
      <c r="Q1040" s="25"/>
      <c r="R1040" s="25"/>
      <c r="S1040" s="25"/>
    </row>
    <row r="1041" spans="2:19" x14ac:dyDescent="0.3">
      <c r="B1041" s="25" t="s">
        <v>123</v>
      </c>
      <c r="C1041" s="26">
        <v>37723</v>
      </c>
      <c r="D1041" s="25" t="s">
        <v>11</v>
      </c>
      <c r="E1041" s="25">
        <f>INDEX('Tariff fee'!$C$5:$C$9,MATCH('Step 1. Personal_data'!D1041,'Tariff fee'!$B$5:$B$9,0))</f>
        <v>35</v>
      </c>
      <c r="F1041" s="26">
        <v>42998</v>
      </c>
      <c r="G1041" s="27">
        <f>IF(F1041&gt;Introduction!$D$20, DATEDIF(F1041, Introduction!$D$19, "D"), DATEDIF(Introduction!$D$20, Introduction!$D$19, "D"))</f>
        <v>120</v>
      </c>
      <c r="H1041" s="25">
        <v>18564</v>
      </c>
      <c r="I1041" s="28">
        <f t="shared" si="80"/>
        <v>77.349999999999994</v>
      </c>
      <c r="J1041" s="28">
        <f t="shared" si="82"/>
        <v>18.048333333333332</v>
      </c>
      <c r="K1041" s="28" t="str">
        <f t="shared" si="83"/>
        <v>&lt;35</v>
      </c>
      <c r="L1041" s="25">
        <v>148000000</v>
      </c>
      <c r="M1041" s="28">
        <f t="shared" si="81"/>
        <v>35.28594970703125</v>
      </c>
      <c r="N1041" s="28" t="str">
        <f t="shared" si="84"/>
        <v>31-40 GB</v>
      </c>
      <c r="O1041" s="25"/>
      <c r="P1041" s="25"/>
      <c r="Q1041" s="25"/>
      <c r="R1041" s="25"/>
      <c r="S1041" s="25"/>
    </row>
    <row r="1042" spans="2:19" x14ac:dyDescent="0.3">
      <c r="B1042" s="25" t="s">
        <v>122</v>
      </c>
      <c r="C1042" s="26">
        <v>37724</v>
      </c>
      <c r="D1042" s="25" t="s">
        <v>18</v>
      </c>
      <c r="E1042" s="25">
        <f>INDEX('Tariff fee'!$C$5:$C$9,MATCH('Step 1. Personal_data'!D1042,'Tariff fee'!$B$5:$B$9,0))</f>
        <v>25</v>
      </c>
      <c r="F1042" s="26">
        <v>43456</v>
      </c>
      <c r="G1042" s="27">
        <f>IF(F1042&gt;Introduction!$D$20, DATEDIF(F1042, Introduction!$D$19, "D"), DATEDIF(Introduction!$D$20, Introduction!$D$19, "D"))</f>
        <v>120</v>
      </c>
      <c r="H1042" s="25">
        <v>27320</v>
      </c>
      <c r="I1042" s="28">
        <f t="shared" si="80"/>
        <v>113.83333333333333</v>
      </c>
      <c r="J1042" s="28">
        <f t="shared" si="82"/>
        <v>26.56111111111111</v>
      </c>
      <c r="K1042" s="28" t="str">
        <f t="shared" si="83"/>
        <v>&lt;35</v>
      </c>
      <c r="L1042" s="25">
        <v>8000000</v>
      </c>
      <c r="M1042" s="28">
        <f t="shared" si="81"/>
        <v>1.9073486328125002</v>
      </c>
      <c r="N1042" s="28" t="str">
        <f t="shared" si="84"/>
        <v>&lt;10 GB</v>
      </c>
      <c r="O1042" s="25"/>
      <c r="P1042" s="25"/>
      <c r="Q1042" s="25"/>
      <c r="R1042" s="25"/>
      <c r="S1042" s="25"/>
    </row>
    <row r="1043" spans="2:19" x14ac:dyDescent="0.3">
      <c r="B1043" s="25" t="s">
        <v>121</v>
      </c>
      <c r="C1043" s="26">
        <v>37727</v>
      </c>
      <c r="D1043" s="25" t="s">
        <v>13</v>
      </c>
      <c r="E1043" s="25">
        <f>INDEX('Tariff fee'!$C$5:$C$9,MATCH('Step 1. Personal_data'!D1043,'Tariff fee'!$B$5:$B$9,0))</f>
        <v>55</v>
      </c>
      <c r="F1043" s="26">
        <v>44140</v>
      </c>
      <c r="G1043" s="27">
        <f>IF(F1043&gt;Introduction!$D$20, DATEDIF(F1043, Introduction!$D$19, "D"), DATEDIF(Introduction!$D$20, Introduction!$D$19, "D"))</f>
        <v>120</v>
      </c>
      <c r="H1043" s="25">
        <v>112340</v>
      </c>
      <c r="I1043" s="28">
        <f t="shared" si="80"/>
        <v>468.08333333333331</v>
      </c>
      <c r="J1043" s="28">
        <f t="shared" si="82"/>
        <v>109.21944444444445</v>
      </c>
      <c r="K1043" s="28" t="str">
        <f t="shared" si="83"/>
        <v>91-120</v>
      </c>
      <c r="L1043" s="25">
        <v>68000000</v>
      </c>
      <c r="M1043" s="28">
        <f t="shared" si="81"/>
        <v>16.21246337890625</v>
      </c>
      <c r="N1043" s="28" t="str">
        <f t="shared" si="84"/>
        <v>10-20 GB</v>
      </c>
      <c r="O1043" s="25"/>
      <c r="P1043" s="25"/>
      <c r="Q1043" s="25"/>
      <c r="R1043" s="25"/>
      <c r="S1043" s="25"/>
    </row>
    <row r="1044" spans="2:19" x14ac:dyDescent="0.3">
      <c r="B1044" s="25" t="s">
        <v>118</v>
      </c>
      <c r="C1044" s="26">
        <v>37728</v>
      </c>
      <c r="D1044" s="25" t="s">
        <v>21</v>
      </c>
      <c r="E1044" s="25">
        <f>INDEX('Tariff fee'!$C$5:$C$9,MATCH('Step 1. Personal_data'!D1044,'Tariff fee'!$B$5:$B$9,0))</f>
        <v>45</v>
      </c>
      <c r="F1044" s="26">
        <v>42930</v>
      </c>
      <c r="G1044" s="27">
        <f>IF(F1044&gt;Introduction!$D$20, DATEDIF(F1044, Introduction!$D$19, "D"), DATEDIF(Introduction!$D$20, Introduction!$D$19, "D"))</f>
        <v>120</v>
      </c>
      <c r="H1044" s="25">
        <v>80728</v>
      </c>
      <c r="I1044" s="28">
        <f t="shared" si="80"/>
        <v>336.36666666666667</v>
      </c>
      <c r="J1044" s="28">
        <f t="shared" si="82"/>
        <v>78.48555555555555</v>
      </c>
      <c r="K1044" s="28" t="str">
        <f t="shared" si="83"/>
        <v>61-90</v>
      </c>
      <c r="L1044" s="25">
        <v>100000000</v>
      </c>
      <c r="M1044" s="28">
        <f t="shared" si="81"/>
        <v>23.84185791015625</v>
      </c>
      <c r="N1044" s="28" t="str">
        <f t="shared" si="84"/>
        <v>21-30 GB</v>
      </c>
      <c r="O1044" s="25"/>
      <c r="P1044" s="25">
        <v>1</v>
      </c>
      <c r="Q1044" s="25">
        <v>1</v>
      </c>
      <c r="R1044" s="25"/>
      <c r="S1044" s="25"/>
    </row>
    <row r="1045" spans="2:19" x14ac:dyDescent="0.3">
      <c r="B1045" s="25" t="s">
        <v>119</v>
      </c>
      <c r="C1045" s="26">
        <v>37728</v>
      </c>
      <c r="D1045" s="25" t="s">
        <v>11</v>
      </c>
      <c r="E1045" s="25">
        <f>INDEX('Tariff fee'!$C$5:$C$9,MATCH('Step 1. Personal_data'!D1045,'Tariff fee'!$B$5:$B$9,0))</f>
        <v>35</v>
      </c>
      <c r="F1045" s="26">
        <v>42825</v>
      </c>
      <c r="G1045" s="27">
        <f>IF(F1045&gt;Introduction!$D$20, DATEDIF(F1045, Introduction!$D$19, "D"), DATEDIF(Introduction!$D$20, Introduction!$D$19, "D"))</f>
        <v>120</v>
      </c>
      <c r="H1045" s="25">
        <v>35872</v>
      </c>
      <c r="I1045" s="28">
        <f t="shared" si="80"/>
        <v>149.46666666666667</v>
      </c>
      <c r="J1045" s="28">
        <f t="shared" si="82"/>
        <v>34.875555555555557</v>
      </c>
      <c r="K1045" s="28" t="str">
        <f t="shared" si="83"/>
        <v>&lt;35</v>
      </c>
      <c r="L1045" s="25">
        <v>136000000</v>
      </c>
      <c r="M1045" s="28">
        <f t="shared" si="81"/>
        <v>32.4249267578125</v>
      </c>
      <c r="N1045" s="28" t="str">
        <f t="shared" si="84"/>
        <v>31-40 GB</v>
      </c>
      <c r="O1045" s="25">
        <v>1</v>
      </c>
      <c r="P1045" s="25"/>
      <c r="Q1045" s="25"/>
      <c r="R1045" s="25"/>
      <c r="S1045" s="25"/>
    </row>
    <row r="1046" spans="2:19" x14ac:dyDescent="0.3">
      <c r="B1046" s="25" t="s">
        <v>120</v>
      </c>
      <c r="C1046" s="26">
        <v>37728</v>
      </c>
      <c r="D1046" s="25" t="s">
        <v>11</v>
      </c>
      <c r="E1046" s="25">
        <f>INDEX('Tariff fee'!$C$5:$C$9,MATCH('Step 1. Personal_data'!D1046,'Tariff fee'!$B$5:$B$9,0))</f>
        <v>35</v>
      </c>
      <c r="F1046" s="26">
        <v>42859</v>
      </c>
      <c r="G1046" s="27">
        <f>IF(F1046&gt;Introduction!$D$20, DATEDIF(F1046, Introduction!$D$19, "D"), DATEDIF(Introduction!$D$20, Introduction!$D$19, "D"))</f>
        <v>120</v>
      </c>
      <c r="H1046" s="25">
        <v>24176</v>
      </c>
      <c r="I1046" s="28">
        <f t="shared" si="80"/>
        <v>100.73333333333333</v>
      </c>
      <c r="J1046" s="28">
        <f t="shared" si="82"/>
        <v>23.504444444444445</v>
      </c>
      <c r="K1046" s="28" t="str">
        <f t="shared" si="83"/>
        <v>&lt;35</v>
      </c>
      <c r="L1046" s="25">
        <v>120000000</v>
      </c>
      <c r="M1046" s="28">
        <f t="shared" si="81"/>
        <v>28.6102294921875</v>
      </c>
      <c r="N1046" s="28" t="str">
        <f t="shared" si="84"/>
        <v>21-30 GB</v>
      </c>
      <c r="O1046" s="25">
        <v>1</v>
      </c>
      <c r="P1046" s="25"/>
      <c r="Q1046" s="25"/>
      <c r="R1046" s="25"/>
      <c r="S1046" s="25"/>
    </row>
    <row r="1047" spans="2:19" x14ac:dyDescent="0.3">
      <c r="B1047" s="25" t="s">
        <v>117</v>
      </c>
      <c r="C1047" s="26">
        <v>37732</v>
      </c>
      <c r="D1047" s="25" t="s">
        <v>11</v>
      </c>
      <c r="E1047" s="25">
        <f>INDEX('Tariff fee'!$C$5:$C$9,MATCH('Step 1. Personal_data'!D1047,'Tariff fee'!$B$5:$B$9,0))</f>
        <v>35</v>
      </c>
      <c r="F1047" s="26">
        <v>43576</v>
      </c>
      <c r="G1047" s="27">
        <f>IF(F1047&gt;Introduction!$D$20, DATEDIF(F1047, Introduction!$D$19, "D"), DATEDIF(Introduction!$D$20, Introduction!$D$19, "D"))</f>
        <v>120</v>
      </c>
      <c r="H1047" s="25">
        <v>18480</v>
      </c>
      <c r="I1047" s="28">
        <f t="shared" si="80"/>
        <v>77</v>
      </c>
      <c r="J1047" s="28">
        <f t="shared" si="82"/>
        <v>17.966666666666669</v>
      </c>
      <c r="K1047" s="28" t="str">
        <f t="shared" si="83"/>
        <v>&lt;35</v>
      </c>
      <c r="L1047" s="25">
        <v>40000000</v>
      </c>
      <c r="M1047" s="28">
        <f t="shared" si="81"/>
        <v>9.5367431640625</v>
      </c>
      <c r="N1047" s="28" t="str">
        <f t="shared" si="84"/>
        <v>&lt;10 GB</v>
      </c>
      <c r="O1047" s="25">
        <v>1</v>
      </c>
      <c r="P1047" s="25"/>
      <c r="Q1047" s="25"/>
      <c r="R1047" s="25"/>
      <c r="S1047" s="25"/>
    </row>
    <row r="1048" spans="2:19" x14ac:dyDescent="0.3">
      <c r="B1048" s="25" t="s">
        <v>116</v>
      </c>
      <c r="C1048" s="26">
        <v>37733</v>
      </c>
      <c r="D1048" s="25" t="s">
        <v>12</v>
      </c>
      <c r="E1048" s="25">
        <f>INDEX('Tariff fee'!$C$5:$C$9,MATCH('Step 1. Personal_data'!D1048,'Tariff fee'!$B$5:$B$9,0))</f>
        <v>70</v>
      </c>
      <c r="F1048" s="26">
        <v>42804</v>
      </c>
      <c r="G1048" s="27">
        <f>IF(F1048&gt;Introduction!$D$20, DATEDIF(F1048, Introduction!$D$19, "D"), DATEDIF(Introduction!$D$20, Introduction!$D$19, "D"))</f>
        <v>120</v>
      </c>
      <c r="H1048" s="25">
        <v>164196</v>
      </c>
      <c r="I1048" s="28">
        <f t="shared" si="80"/>
        <v>684.15</v>
      </c>
      <c r="J1048" s="28">
        <f t="shared" si="82"/>
        <v>159.63499999999999</v>
      </c>
      <c r="K1048" s="28" t="str">
        <f t="shared" si="83"/>
        <v>120+</v>
      </c>
      <c r="L1048" s="25">
        <v>56000000</v>
      </c>
      <c r="M1048" s="28">
        <f t="shared" si="81"/>
        <v>13.3514404296875</v>
      </c>
      <c r="N1048" s="28" t="str">
        <f t="shared" si="84"/>
        <v>10-20 GB</v>
      </c>
      <c r="O1048" s="25"/>
      <c r="P1048" s="25"/>
      <c r="Q1048" s="25"/>
      <c r="R1048" s="25"/>
      <c r="S1048" s="25"/>
    </row>
    <row r="1049" spans="2:19" x14ac:dyDescent="0.3">
      <c r="B1049" s="25" t="s">
        <v>115</v>
      </c>
      <c r="C1049" s="26">
        <v>37734</v>
      </c>
      <c r="D1049" s="25" t="s">
        <v>21</v>
      </c>
      <c r="E1049" s="25">
        <f>INDEX('Tariff fee'!$C$5:$C$9,MATCH('Step 1. Personal_data'!D1049,'Tariff fee'!$B$5:$B$9,0))</f>
        <v>45</v>
      </c>
      <c r="F1049" s="26">
        <v>44488</v>
      </c>
      <c r="G1049" s="27">
        <f>IF(F1049&gt;Introduction!$D$20, DATEDIF(F1049, Introduction!$D$19, "D"), DATEDIF(Introduction!$D$20, Introduction!$D$19, "D"))</f>
        <v>120</v>
      </c>
      <c r="H1049" s="25">
        <v>31376</v>
      </c>
      <c r="I1049" s="28">
        <f t="shared" si="80"/>
        <v>130.73333333333332</v>
      </c>
      <c r="J1049" s="28">
        <f t="shared" si="82"/>
        <v>30.504444444444445</v>
      </c>
      <c r="K1049" s="28" t="str">
        <f t="shared" si="83"/>
        <v>&lt;35</v>
      </c>
      <c r="L1049" s="25">
        <v>100000000</v>
      </c>
      <c r="M1049" s="28">
        <f t="shared" si="81"/>
        <v>23.84185791015625</v>
      </c>
      <c r="N1049" s="28" t="str">
        <f t="shared" si="84"/>
        <v>21-30 GB</v>
      </c>
      <c r="O1049" s="25"/>
      <c r="P1049" s="25"/>
      <c r="Q1049" s="25"/>
      <c r="R1049" s="25"/>
      <c r="S1049" s="25"/>
    </row>
    <row r="1050" spans="2:19" x14ac:dyDescent="0.3">
      <c r="B1050" s="25" t="s">
        <v>114</v>
      </c>
      <c r="C1050" s="26">
        <v>37736</v>
      </c>
      <c r="D1050" s="25" t="s">
        <v>11</v>
      </c>
      <c r="E1050" s="25">
        <f>INDEX('Tariff fee'!$C$5:$C$9,MATCH('Step 1. Personal_data'!D1050,'Tariff fee'!$B$5:$B$9,0))</f>
        <v>35</v>
      </c>
      <c r="F1050" s="26">
        <v>44577</v>
      </c>
      <c r="G1050" s="27">
        <f>IF(F1050&gt;Introduction!$D$20, DATEDIF(F1050, Introduction!$D$19, "D"), DATEDIF(Introduction!$D$20, Introduction!$D$19, "D"))</f>
        <v>105</v>
      </c>
      <c r="H1050" s="25">
        <v>31500</v>
      </c>
      <c r="I1050" s="28">
        <f t="shared" si="80"/>
        <v>150</v>
      </c>
      <c r="J1050" s="28">
        <f t="shared" si="82"/>
        <v>35</v>
      </c>
      <c r="K1050" s="28" t="str">
        <f t="shared" si="83"/>
        <v>35-60</v>
      </c>
      <c r="L1050" s="25">
        <v>136500000</v>
      </c>
      <c r="M1050" s="28">
        <f t="shared" si="81"/>
        <v>37.19329833984375</v>
      </c>
      <c r="N1050" s="28" t="str">
        <f t="shared" si="84"/>
        <v>31-40 GB</v>
      </c>
      <c r="O1050" s="25"/>
      <c r="P1050" s="25"/>
      <c r="Q1050" s="25"/>
      <c r="R1050" s="25"/>
      <c r="S1050" s="25"/>
    </row>
    <row r="1051" spans="2:19" x14ac:dyDescent="0.3">
      <c r="B1051" s="25" t="s">
        <v>113</v>
      </c>
      <c r="C1051" s="26">
        <v>37737</v>
      </c>
      <c r="D1051" s="25" t="s">
        <v>13</v>
      </c>
      <c r="E1051" s="25">
        <f>INDEX('Tariff fee'!$C$5:$C$9,MATCH('Step 1. Personal_data'!D1051,'Tariff fee'!$B$5:$B$9,0))</f>
        <v>55</v>
      </c>
      <c r="F1051" s="26">
        <v>43917</v>
      </c>
      <c r="G1051" s="27">
        <f>IF(F1051&gt;Introduction!$D$20, DATEDIF(F1051, Introduction!$D$19, "D"), DATEDIF(Introduction!$D$20, Introduction!$D$19, "D"))</f>
        <v>120</v>
      </c>
      <c r="H1051" s="25">
        <v>11912</v>
      </c>
      <c r="I1051" s="28">
        <f t="shared" si="80"/>
        <v>49.633333333333333</v>
      </c>
      <c r="J1051" s="28">
        <f t="shared" si="82"/>
        <v>11.581111111111111</v>
      </c>
      <c r="K1051" s="28" t="str">
        <f t="shared" si="83"/>
        <v>&lt;35</v>
      </c>
      <c r="L1051" s="25">
        <v>128000000</v>
      </c>
      <c r="M1051" s="28">
        <f t="shared" si="81"/>
        <v>30.517578125000004</v>
      </c>
      <c r="N1051" s="28" t="str">
        <f t="shared" si="84"/>
        <v>31-40 GB</v>
      </c>
      <c r="O1051" s="25"/>
      <c r="P1051" s="25">
        <v>1</v>
      </c>
      <c r="Q1051" s="25"/>
      <c r="R1051" s="25"/>
      <c r="S1051" s="25"/>
    </row>
    <row r="1052" spans="2:19" x14ac:dyDescent="0.3">
      <c r="B1052" s="25" t="s">
        <v>112</v>
      </c>
      <c r="C1052" s="26">
        <v>37739</v>
      </c>
      <c r="D1052" s="25" t="s">
        <v>13</v>
      </c>
      <c r="E1052" s="25">
        <f>INDEX('Tariff fee'!$C$5:$C$9,MATCH('Step 1. Personal_data'!D1052,'Tariff fee'!$B$5:$B$9,0))</f>
        <v>55</v>
      </c>
      <c r="F1052" s="26">
        <v>43454</v>
      </c>
      <c r="G1052" s="27">
        <f>IF(F1052&gt;Introduction!$D$20, DATEDIF(F1052, Introduction!$D$19, "D"), DATEDIF(Introduction!$D$20, Introduction!$D$19, "D"))</f>
        <v>120</v>
      </c>
      <c r="H1052" s="25">
        <v>115296</v>
      </c>
      <c r="I1052" s="28">
        <f t="shared" si="80"/>
        <v>480.4</v>
      </c>
      <c r="J1052" s="28">
        <f t="shared" si="82"/>
        <v>112.09333333333332</v>
      </c>
      <c r="K1052" s="28" t="str">
        <f t="shared" si="83"/>
        <v>91-120</v>
      </c>
      <c r="L1052" s="25">
        <v>132000000</v>
      </c>
      <c r="M1052" s="28">
        <f t="shared" si="81"/>
        <v>31.47125244140625</v>
      </c>
      <c r="N1052" s="28" t="str">
        <f t="shared" si="84"/>
        <v>31-40 GB</v>
      </c>
      <c r="O1052" s="25"/>
      <c r="P1052" s="25"/>
      <c r="Q1052" s="25"/>
      <c r="R1052" s="25"/>
      <c r="S1052" s="25"/>
    </row>
    <row r="1053" spans="2:19" x14ac:dyDescent="0.3">
      <c r="B1053" s="25" t="s">
        <v>111</v>
      </c>
      <c r="C1053" s="26">
        <v>37746</v>
      </c>
      <c r="D1053" s="25" t="s">
        <v>11</v>
      </c>
      <c r="E1053" s="25">
        <f>INDEX('Tariff fee'!$C$5:$C$9,MATCH('Step 1. Personal_data'!D1053,'Tariff fee'!$B$5:$B$9,0))</f>
        <v>35</v>
      </c>
      <c r="F1053" s="26">
        <v>42844</v>
      </c>
      <c r="G1053" s="27">
        <f>IF(F1053&gt;Introduction!$D$20, DATEDIF(F1053, Introduction!$D$19, "D"), DATEDIF(Introduction!$D$20, Introduction!$D$19, "D"))</f>
        <v>120</v>
      </c>
      <c r="H1053" s="25">
        <v>20136</v>
      </c>
      <c r="I1053" s="28">
        <f t="shared" si="80"/>
        <v>83.9</v>
      </c>
      <c r="J1053" s="28">
        <f t="shared" si="82"/>
        <v>19.576666666666668</v>
      </c>
      <c r="K1053" s="28" t="str">
        <f t="shared" si="83"/>
        <v>&lt;35</v>
      </c>
      <c r="L1053" s="25">
        <v>124000000</v>
      </c>
      <c r="M1053" s="28">
        <f t="shared" si="81"/>
        <v>29.56390380859375</v>
      </c>
      <c r="N1053" s="28" t="str">
        <f t="shared" si="84"/>
        <v>21-30 GB</v>
      </c>
      <c r="O1053" s="25">
        <v>1</v>
      </c>
      <c r="P1053" s="25"/>
      <c r="Q1053" s="25"/>
      <c r="R1053" s="25"/>
      <c r="S1053" s="25"/>
    </row>
    <row r="1054" spans="2:19" x14ac:dyDescent="0.3">
      <c r="B1054" s="25" t="s">
        <v>110</v>
      </c>
      <c r="C1054" s="26">
        <v>37752</v>
      </c>
      <c r="D1054" s="25" t="s">
        <v>21</v>
      </c>
      <c r="E1054" s="25">
        <f>INDEX('Tariff fee'!$C$5:$C$9,MATCH('Step 1. Personal_data'!D1054,'Tariff fee'!$B$5:$B$9,0))</f>
        <v>45</v>
      </c>
      <c r="F1054" s="26">
        <v>43559</v>
      </c>
      <c r="G1054" s="27">
        <f>IF(F1054&gt;Introduction!$D$20, DATEDIF(F1054, Introduction!$D$19, "D"), DATEDIF(Introduction!$D$20, Introduction!$D$19, "D"))</f>
        <v>120</v>
      </c>
      <c r="H1054" s="25">
        <v>27032</v>
      </c>
      <c r="I1054" s="28">
        <f t="shared" si="80"/>
        <v>112.63333333333334</v>
      </c>
      <c r="J1054" s="28">
        <f t="shared" si="82"/>
        <v>26.281111111111112</v>
      </c>
      <c r="K1054" s="28" t="str">
        <f t="shared" si="83"/>
        <v>&lt;35</v>
      </c>
      <c r="L1054" s="25">
        <v>108000000</v>
      </c>
      <c r="M1054" s="28">
        <f t="shared" si="81"/>
        <v>25.74920654296875</v>
      </c>
      <c r="N1054" s="28" t="str">
        <f t="shared" si="84"/>
        <v>21-30 GB</v>
      </c>
      <c r="O1054" s="25"/>
      <c r="P1054" s="25"/>
      <c r="Q1054" s="25"/>
      <c r="R1054" s="25"/>
      <c r="S1054" s="25"/>
    </row>
    <row r="1055" spans="2:19" x14ac:dyDescent="0.3">
      <c r="B1055" s="25" t="s">
        <v>108</v>
      </c>
      <c r="C1055" s="26">
        <v>37762</v>
      </c>
      <c r="D1055" s="25" t="s">
        <v>21</v>
      </c>
      <c r="E1055" s="25">
        <f>INDEX('Tariff fee'!$C$5:$C$9,MATCH('Step 1. Personal_data'!D1055,'Tariff fee'!$B$5:$B$9,0))</f>
        <v>45</v>
      </c>
      <c r="F1055" s="26">
        <v>44527</v>
      </c>
      <c r="G1055" s="27">
        <f>IF(F1055&gt;Introduction!$D$20, DATEDIF(F1055, Introduction!$D$19, "D"), DATEDIF(Introduction!$D$20, Introduction!$D$19, "D"))</f>
        <v>120</v>
      </c>
      <c r="H1055" s="25">
        <v>56608</v>
      </c>
      <c r="I1055" s="28">
        <f t="shared" si="80"/>
        <v>235.86666666666667</v>
      </c>
      <c r="J1055" s="28">
        <f t="shared" si="82"/>
        <v>55.035555555555561</v>
      </c>
      <c r="K1055" s="28" t="str">
        <f t="shared" si="83"/>
        <v>35-60</v>
      </c>
      <c r="L1055" s="25">
        <v>28000000</v>
      </c>
      <c r="M1055" s="28">
        <f t="shared" si="81"/>
        <v>6.67572021484375</v>
      </c>
      <c r="N1055" s="28" t="str">
        <f t="shared" si="84"/>
        <v>&lt;10 GB</v>
      </c>
      <c r="O1055" s="25"/>
      <c r="P1055" s="25"/>
      <c r="Q1055" s="25"/>
      <c r="R1055" s="25"/>
      <c r="S1055" s="25"/>
    </row>
    <row r="1056" spans="2:19" x14ac:dyDescent="0.3">
      <c r="B1056" s="25" t="s">
        <v>109</v>
      </c>
      <c r="C1056" s="26">
        <v>37762</v>
      </c>
      <c r="D1056" s="25" t="s">
        <v>11</v>
      </c>
      <c r="E1056" s="25">
        <f>INDEX('Tariff fee'!$C$5:$C$9,MATCH('Step 1. Personal_data'!D1056,'Tariff fee'!$B$5:$B$9,0))</f>
        <v>35</v>
      </c>
      <c r="F1056" s="26">
        <v>43007</v>
      </c>
      <c r="G1056" s="27">
        <f>IF(F1056&gt;Introduction!$D$20, DATEDIF(F1056, Introduction!$D$19, "D"), DATEDIF(Introduction!$D$20, Introduction!$D$19, "D"))</f>
        <v>120</v>
      </c>
      <c r="H1056" s="25">
        <v>10800</v>
      </c>
      <c r="I1056" s="28">
        <f t="shared" si="80"/>
        <v>45</v>
      </c>
      <c r="J1056" s="28">
        <f t="shared" si="82"/>
        <v>10.5</v>
      </c>
      <c r="K1056" s="28" t="str">
        <f t="shared" si="83"/>
        <v>&lt;35</v>
      </c>
      <c r="L1056" s="25">
        <v>148000000</v>
      </c>
      <c r="M1056" s="28">
        <f t="shared" si="81"/>
        <v>35.28594970703125</v>
      </c>
      <c r="N1056" s="28" t="str">
        <f t="shared" si="84"/>
        <v>31-40 GB</v>
      </c>
      <c r="O1056" s="25">
        <v>1</v>
      </c>
      <c r="P1056" s="25">
        <v>1</v>
      </c>
      <c r="Q1056" s="25"/>
      <c r="R1056" s="25"/>
      <c r="S1056" s="25"/>
    </row>
    <row r="1057" spans="2:19" x14ac:dyDescent="0.3">
      <c r="B1057" s="25" t="s">
        <v>107</v>
      </c>
      <c r="C1057" s="26">
        <v>37763</v>
      </c>
      <c r="D1057" s="25" t="s">
        <v>21</v>
      </c>
      <c r="E1057" s="25">
        <f>INDEX('Tariff fee'!$C$5:$C$9,MATCH('Step 1. Personal_data'!D1057,'Tariff fee'!$B$5:$B$9,0))</f>
        <v>45</v>
      </c>
      <c r="F1057" s="26">
        <v>44032</v>
      </c>
      <c r="G1057" s="27">
        <f>IF(F1057&gt;Introduction!$D$20, DATEDIF(F1057, Introduction!$D$19, "D"), DATEDIF(Introduction!$D$20, Introduction!$D$19, "D"))</f>
        <v>120</v>
      </c>
      <c r="H1057" s="25">
        <v>14408</v>
      </c>
      <c r="I1057" s="28">
        <f t="shared" si="80"/>
        <v>60.033333333333324</v>
      </c>
      <c r="J1057" s="28">
        <f t="shared" si="82"/>
        <v>14.007777777777775</v>
      </c>
      <c r="K1057" s="28" t="str">
        <f t="shared" si="83"/>
        <v>&lt;35</v>
      </c>
      <c r="L1057" s="25">
        <v>64000000</v>
      </c>
      <c r="M1057" s="28">
        <f t="shared" si="81"/>
        <v>15.258789062500002</v>
      </c>
      <c r="N1057" s="28" t="str">
        <f t="shared" si="84"/>
        <v>10-20 GB</v>
      </c>
      <c r="O1057" s="25">
        <v>1</v>
      </c>
      <c r="P1057" s="25">
        <v>1</v>
      </c>
      <c r="Q1057" s="25">
        <v>1</v>
      </c>
      <c r="R1057" s="25"/>
      <c r="S1057" s="25">
        <v>1</v>
      </c>
    </row>
    <row r="1058" spans="2:19" x14ac:dyDescent="0.3">
      <c r="B1058" s="25" t="s">
        <v>106</v>
      </c>
      <c r="C1058" s="26">
        <v>37776</v>
      </c>
      <c r="D1058" s="25" t="s">
        <v>11</v>
      </c>
      <c r="E1058" s="25">
        <f>INDEX('Tariff fee'!$C$5:$C$9,MATCH('Step 1. Personal_data'!D1058,'Tariff fee'!$B$5:$B$9,0))</f>
        <v>35</v>
      </c>
      <c r="F1058" s="26">
        <v>43405</v>
      </c>
      <c r="G1058" s="27">
        <f>IF(F1058&gt;Introduction!$D$20, DATEDIF(F1058, Introduction!$D$19, "D"), DATEDIF(Introduction!$D$20, Introduction!$D$19, "D"))</f>
        <v>120</v>
      </c>
      <c r="H1058" s="25">
        <v>34832</v>
      </c>
      <c r="I1058" s="28">
        <f t="shared" si="80"/>
        <v>145.13333333333333</v>
      </c>
      <c r="J1058" s="28">
        <f t="shared" si="82"/>
        <v>33.864444444444445</v>
      </c>
      <c r="K1058" s="28" t="str">
        <f t="shared" si="83"/>
        <v>&lt;35</v>
      </c>
      <c r="L1058" s="25">
        <v>92000000</v>
      </c>
      <c r="M1058" s="28">
        <f t="shared" si="81"/>
        <v>21.93450927734375</v>
      </c>
      <c r="N1058" s="28" t="str">
        <f t="shared" si="84"/>
        <v>21-30 GB</v>
      </c>
      <c r="O1058" s="25">
        <v>1</v>
      </c>
      <c r="P1058" s="25"/>
      <c r="Q1058" s="25"/>
      <c r="R1058" s="25"/>
      <c r="S1058" s="25"/>
    </row>
    <row r="1059" spans="2:19" x14ac:dyDescent="0.3">
      <c r="B1059" s="25" t="s">
        <v>104</v>
      </c>
      <c r="C1059" s="26">
        <v>37777</v>
      </c>
      <c r="D1059" s="25" t="s">
        <v>13</v>
      </c>
      <c r="E1059" s="25">
        <f>INDEX('Tariff fee'!$C$5:$C$9,MATCH('Step 1. Personal_data'!D1059,'Tariff fee'!$B$5:$B$9,0))</f>
        <v>55</v>
      </c>
      <c r="F1059" s="26">
        <v>43692</v>
      </c>
      <c r="G1059" s="27">
        <f>IF(F1059&gt;Introduction!$D$20, DATEDIF(F1059, Introduction!$D$19, "D"), DATEDIF(Introduction!$D$20, Introduction!$D$19, "D"))</f>
        <v>120</v>
      </c>
      <c r="H1059" s="25">
        <v>50860</v>
      </c>
      <c r="I1059" s="28">
        <f t="shared" si="80"/>
        <v>211.91666666666666</v>
      </c>
      <c r="J1059" s="28">
        <f t="shared" si="82"/>
        <v>49.447222222222216</v>
      </c>
      <c r="K1059" s="28" t="str">
        <f t="shared" si="83"/>
        <v>35-60</v>
      </c>
      <c r="L1059" s="25">
        <v>128000000</v>
      </c>
      <c r="M1059" s="28">
        <f t="shared" si="81"/>
        <v>30.517578125000004</v>
      </c>
      <c r="N1059" s="28" t="str">
        <f t="shared" si="84"/>
        <v>31-40 GB</v>
      </c>
      <c r="O1059" s="25"/>
      <c r="P1059" s="25">
        <v>1</v>
      </c>
      <c r="Q1059" s="25"/>
      <c r="R1059" s="25"/>
      <c r="S1059" s="25"/>
    </row>
    <row r="1060" spans="2:19" x14ac:dyDescent="0.3">
      <c r="B1060" s="25" t="s">
        <v>105</v>
      </c>
      <c r="C1060" s="26">
        <v>37777</v>
      </c>
      <c r="D1060" s="25" t="s">
        <v>11</v>
      </c>
      <c r="E1060" s="25">
        <f>INDEX('Tariff fee'!$C$5:$C$9,MATCH('Step 1. Personal_data'!D1060,'Tariff fee'!$B$5:$B$9,0))</f>
        <v>35</v>
      </c>
      <c r="F1060" s="26">
        <v>43792</v>
      </c>
      <c r="G1060" s="27">
        <f>IF(F1060&gt;Introduction!$D$20, DATEDIF(F1060, Introduction!$D$19, "D"), DATEDIF(Introduction!$D$20, Introduction!$D$19, "D"))</f>
        <v>120</v>
      </c>
      <c r="H1060" s="25">
        <v>18292</v>
      </c>
      <c r="I1060" s="28">
        <f t="shared" si="80"/>
        <v>76.216666666666669</v>
      </c>
      <c r="J1060" s="28">
        <f t="shared" si="82"/>
        <v>17.783888888888889</v>
      </c>
      <c r="K1060" s="28" t="str">
        <f t="shared" si="83"/>
        <v>&lt;35</v>
      </c>
      <c r="L1060" s="25">
        <v>156000000</v>
      </c>
      <c r="M1060" s="28">
        <f t="shared" si="81"/>
        <v>37.19329833984375</v>
      </c>
      <c r="N1060" s="28" t="str">
        <f t="shared" si="84"/>
        <v>31-40 GB</v>
      </c>
      <c r="O1060" s="25">
        <v>1</v>
      </c>
      <c r="P1060" s="25"/>
      <c r="Q1060" s="25"/>
      <c r="R1060" s="25"/>
      <c r="S1060" s="25"/>
    </row>
    <row r="1061" spans="2:19" x14ac:dyDescent="0.3">
      <c r="B1061" s="25" t="s">
        <v>103</v>
      </c>
      <c r="C1061" s="26">
        <v>37780</v>
      </c>
      <c r="D1061" s="25" t="s">
        <v>21</v>
      </c>
      <c r="E1061" s="25">
        <f>INDEX('Tariff fee'!$C$5:$C$9,MATCH('Step 1. Personal_data'!D1061,'Tariff fee'!$B$5:$B$9,0))</f>
        <v>45</v>
      </c>
      <c r="F1061" s="26">
        <v>43411</v>
      </c>
      <c r="G1061" s="27">
        <f>IF(F1061&gt;Introduction!$D$20, DATEDIF(F1061, Introduction!$D$19, "D"), DATEDIF(Introduction!$D$20, Introduction!$D$19, "D"))</f>
        <v>120</v>
      </c>
      <c r="H1061" s="25">
        <v>44652</v>
      </c>
      <c r="I1061" s="28">
        <f t="shared" si="80"/>
        <v>186.05</v>
      </c>
      <c r="J1061" s="28">
        <f t="shared" si="82"/>
        <v>43.411666666666669</v>
      </c>
      <c r="K1061" s="28" t="str">
        <f t="shared" si="83"/>
        <v>35-60</v>
      </c>
      <c r="L1061" s="25">
        <v>104000000</v>
      </c>
      <c r="M1061" s="28">
        <f t="shared" si="81"/>
        <v>24.7955322265625</v>
      </c>
      <c r="N1061" s="28" t="str">
        <f t="shared" si="84"/>
        <v>21-30 GB</v>
      </c>
      <c r="O1061" s="25"/>
      <c r="P1061" s="25"/>
      <c r="Q1061" s="25"/>
      <c r="R1061" s="25"/>
      <c r="S1061" s="25"/>
    </row>
    <row r="1062" spans="2:19" x14ac:dyDescent="0.3">
      <c r="B1062" s="25" t="s">
        <v>102</v>
      </c>
      <c r="C1062" s="26">
        <v>37785</v>
      </c>
      <c r="D1062" s="25" t="s">
        <v>21</v>
      </c>
      <c r="E1062" s="25">
        <f>INDEX('Tariff fee'!$C$5:$C$9,MATCH('Step 1. Personal_data'!D1062,'Tariff fee'!$B$5:$B$9,0))</f>
        <v>45</v>
      </c>
      <c r="F1062" s="26">
        <v>43253</v>
      </c>
      <c r="G1062" s="27">
        <f>IF(F1062&gt;Introduction!$D$20, DATEDIF(F1062, Introduction!$D$19, "D"), DATEDIF(Introduction!$D$20, Introduction!$D$19, "D"))</f>
        <v>120</v>
      </c>
      <c r="H1062" s="25">
        <v>9916</v>
      </c>
      <c r="I1062" s="28">
        <f t="shared" si="80"/>
        <v>41.31666666666667</v>
      </c>
      <c r="J1062" s="28">
        <f t="shared" si="82"/>
        <v>9.6405555555555562</v>
      </c>
      <c r="K1062" s="28" t="str">
        <f t="shared" si="83"/>
        <v>&lt;35</v>
      </c>
      <c r="L1062" s="25">
        <v>96000000</v>
      </c>
      <c r="M1062" s="28">
        <f t="shared" si="81"/>
        <v>22.88818359375</v>
      </c>
      <c r="N1062" s="28" t="str">
        <f t="shared" si="84"/>
        <v>21-30 GB</v>
      </c>
      <c r="O1062" s="25">
        <v>1</v>
      </c>
      <c r="P1062" s="25"/>
      <c r="Q1062" s="25"/>
      <c r="R1062" s="25"/>
      <c r="S1062" s="25"/>
    </row>
    <row r="1063" spans="2:19" x14ac:dyDescent="0.3">
      <c r="B1063" s="25" t="s">
        <v>101</v>
      </c>
      <c r="C1063" s="26">
        <v>37788</v>
      </c>
      <c r="D1063" s="25" t="s">
        <v>13</v>
      </c>
      <c r="E1063" s="25">
        <f>INDEX('Tariff fee'!$C$5:$C$9,MATCH('Step 1. Personal_data'!D1063,'Tariff fee'!$B$5:$B$9,0))</f>
        <v>55</v>
      </c>
      <c r="F1063" s="26">
        <v>44167</v>
      </c>
      <c r="G1063" s="27">
        <f>IF(F1063&gt;Introduction!$D$20, DATEDIF(F1063, Introduction!$D$19, "D"), DATEDIF(Introduction!$D$20, Introduction!$D$19, "D"))</f>
        <v>120</v>
      </c>
      <c r="H1063" s="25">
        <v>111308</v>
      </c>
      <c r="I1063" s="28">
        <f t="shared" si="80"/>
        <v>463.78333333333336</v>
      </c>
      <c r="J1063" s="28">
        <f t="shared" si="82"/>
        <v>108.21611111111112</v>
      </c>
      <c r="K1063" s="28" t="str">
        <f t="shared" si="83"/>
        <v>91-120</v>
      </c>
      <c r="L1063" s="25">
        <v>112000000</v>
      </c>
      <c r="M1063" s="28">
        <f t="shared" si="81"/>
        <v>26.702880859375</v>
      </c>
      <c r="N1063" s="28" t="str">
        <f t="shared" si="84"/>
        <v>21-30 GB</v>
      </c>
      <c r="O1063" s="25"/>
      <c r="P1063" s="25"/>
      <c r="Q1063" s="25"/>
      <c r="R1063" s="25"/>
      <c r="S1063" s="25"/>
    </row>
    <row r="1064" spans="2:19" x14ac:dyDescent="0.3">
      <c r="B1064" s="25" t="s">
        <v>100</v>
      </c>
      <c r="C1064" s="26">
        <v>37792</v>
      </c>
      <c r="D1064" s="25" t="s">
        <v>13</v>
      </c>
      <c r="E1064" s="25">
        <f>INDEX('Tariff fee'!$C$5:$C$9,MATCH('Step 1. Personal_data'!D1064,'Tariff fee'!$B$5:$B$9,0))</f>
        <v>55</v>
      </c>
      <c r="F1064" s="26">
        <v>43030</v>
      </c>
      <c r="G1064" s="27">
        <f>IF(F1064&gt;Introduction!$D$20, DATEDIF(F1064, Introduction!$D$19, "D"), DATEDIF(Introduction!$D$20, Introduction!$D$19, "D"))</f>
        <v>120</v>
      </c>
      <c r="H1064" s="25">
        <v>9740</v>
      </c>
      <c r="I1064" s="28">
        <f t="shared" si="80"/>
        <v>40.583333333333336</v>
      </c>
      <c r="J1064" s="28">
        <f t="shared" si="82"/>
        <v>9.469444444444445</v>
      </c>
      <c r="K1064" s="28" t="str">
        <f t="shared" si="83"/>
        <v>&lt;35</v>
      </c>
      <c r="L1064" s="25">
        <v>128000000</v>
      </c>
      <c r="M1064" s="28">
        <f t="shared" si="81"/>
        <v>30.517578125000004</v>
      </c>
      <c r="N1064" s="28" t="str">
        <f t="shared" si="84"/>
        <v>31-40 GB</v>
      </c>
      <c r="O1064" s="25">
        <v>1</v>
      </c>
      <c r="P1064" s="25">
        <v>1</v>
      </c>
      <c r="Q1064" s="25"/>
      <c r="R1064" s="25"/>
      <c r="S1064" s="25"/>
    </row>
    <row r="1065" spans="2:19" x14ac:dyDescent="0.3">
      <c r="B1065" s="25" t="s">
        <v>99</v>
      </c>
      <c r="C1065" s="26">
        <v>37793</v>
      </c>
      <c r="D1065" s="25" t="s">
        <v>11</v>
      </c>
      <c r="E1065" s="25">
        <f>INDEX('Tariff fee'!$C$5:$C$9,MATCH('Step 1. Personal_data'!D1065,'Tariff fee'!$B$5:$B$9,0))</f>
        <v>35</v>
      </c>
      <c r="F1065" s="26">
        <v>43288</v>
      </c>
      <c r="G1065" s="27">
        <f>IF(F1065&gt;Introduction!$D$20, DATEDIF(F1065, Introduction!$D$19, "D"), DATEDIF(Introduction!$D$20, Introduction!$D$19, "D"))</f>
        <v>120</v>
      </c>
      <c r="H1065" s="25">
        <v>20532</v>
      </c>
      <c r="I1065" s="28">
        <f t="shared" si="80"/>
        <v>85.55</v>
      </c>
      <c r="J1065" s="28">
        <f t="shared" si="82"/>
        <v>19.961666666666666</v>
      </c>
      <c r="K1065" s="28" t="str">
        <f t="shared" si="83"/>
        <v>&lt;35</v>
      </c>
      <c r="L1065" s="25">
        <v>156000000</v>
      </c>
      <c r="M1065" s="28">
        <f t="shared" si="81"/>
        <v>37.19329833984375</v>
      </c>
      <c r="N1065" s="28" t="str">
        <f t="shared" si="84"/>
        <v>31-40 GB</v>
      </c>
      <c r="O1065" s="25"/>
      <c r="P1065" s="25"/>
      <c r="Q1065" s="25"/>
      <c r="R1065" s="25"/>
      <c r="S1065" s="25"/>
    </row>
    <row r="1066" spans="2:19" x14ac:dyDescent="0.3">
      <c r="B1066" s="25" t="s">
        <v>98</v>
      </c>
      <c r="C1066" s="26">
        <v>37800</v>
      </c>
      <c r="D1066" s="25" t="s">
        <v>12</v>
      </c>
      <c r="E1066" s="25">
        <f>INDEX('Tariff fee'!$C$5:$C$9,MATCH('Step 1. Personal_data'!D1066,'Tariff fee'!$B$5:$B$9,0))</f>
        <v>70</v>
      </c>
      <c r="F1066" s="26">
        <v>43553</v>
      </c>
      <c r="G1066" s="27">
        <f>IF(F1066&gt;Introduction!$D$20, DATEDIF(F1066, Introduction!$D$19, "D"), DATEDIF(Introduction!$D$20, Introduction!$D$19, "D"))</f>
        <v>120</v>
      </c>
      <c r="H1066" s="25">
        <v>90836</v>
      </c>
      <c r="I1066" s="28">
        <f t="shared" si="80"/>
        <v>378.48333333333335</v>
      </c>
      <c r="J1066" s="28">
        <f t="shared" si="82"/>
        <v>88.312777777777782</v>
      </c>
      <c r="K1066" s="28" t="str">
        <f t="shared" si="83"/>
        <v>61-90</v>
      </c>
      <c r="L1066" s="25">
        <v>196000000</v>
      </c>
      <c r="M1066" s="28">
        <f t="shared" si="81"/>
        <v>46.73004150390625</v>
      </c>
      <c r="N1066" s="28" t="str">
        <f t="shared" si="84"/>
        <v>40+ GB</v>
      </c>
      <c r="O1066" s="25"/>
      <c r="P1066" s="25"/>
      <c r="Q1066" s="25"/>
      <c r="R1066" s="25"/>
      <c r="S1066" s="25"/>
    </row>
    <row r="1067" spans="2:19" x14ac:dyDescent="0.3">
      <c r="B1067" s="25" t="s">
        <v>97</v>
      </c>
      <c r="C1067" s="26">
        <v>37805</v>
      </c>
      <c r="D1067" s="25" t="s">
        <v>12</v>
      </c>
      <c r="E1067" s="25">
        <f>INDEX('Tariff fee'!$C$5:$C$9,MATCH('Step 1. Personal_data'!D1067,'Tariff fee'!$B$5:$B$9,0))</f>
        <v>70</v>
      </c>
      <c r="F1067" s="26">
        <v>44406</v>
      </c>
      <c r="G1067" s="27">
        <f>IF(F1067&gt;Introduction!$D$20, DATEDIF(F1067, Introduction!$D$19, "D"), DATEDIF(Introduction!$D$20, Introduction!$D$19, "D"))</f>
        <v>120</v>
      </c>
      <c r="H1067" s="25">
        <v>124188</v>
      </c>
      <c r="I1067" s="28">
        <f t="shared" si="80"/>
        <v>517.45000000000005</v>
      </c>
      <c r="J1067" s="28">
        <f t="shared" si="82"/>
        <v>120.73833333333334</v>
      </c>
      <c r="K1067" s="28" t="str">
        <f t="shared" si="83"/>
        <v>120+</v>
      </c>
      <c r="L1067" s="25">
        <v>196000000</v>
      </c>
      <c r="M1067" s="28">
        <f t="shared" si="81"/>
        <v>46.73004150390625</v>
      </c>
      <c r="N1067" s="28" t="str">
        <f t="shared" si="84"/>
        <v>40+ GB</v>
      </c>
      <c r="O1067" s="25">
        <v>1</v>
      </c>
      <c r="P1067" s="25"/>
      <c r="Q1067" s="25"/>
      <c r="R1067" s="25"/>
      <c r="S1067" s="25"/>
    </row>
    <row r="1068" spans="2:19" x14ac:dyDescent="0.3">
      <c r="B1068" s="25" t="s">
        <v>94</v>
      </c>
      <c r="C1068" s="26">
        <v>37809</v>
      </c>
      <c r="D1068" s="25" t="s">
        <v>21</v>
      </c>
      <c r="E1068" s="25">
        <f>INDEX('Tariff fee'!$C$5:$C$9,MATCH('Step 1. Personal_data'!D1068,'Tariff fee'!$B$5:$B$9,0))</f>
        <v>45</v>
      </c>
      <c r="F1068" s="26">
        <v>43078</v>
      </c>
      <c r="G1068" s="27">
        <f>IF(F1068&gt;Introduction!$D$20, DATEDIF(F1068, Introduction!$D$19, "D"), DATEDIF(Introduction!$D$20, Introduction!$D$19, "D"))</f>
        <v>120</v>
      </c>
      <c r="H1068" s="25">
        <v>77268</v>
      </c>
      <c r="I1068" s="28">
        <f t="shared" si="80"/>
        <v>321.95</v>
      </c>
      <c r="J1068" s="28">
        <f t="shared" si="82"/>
        <v>75.121666666666655</v>
      </c>
      <c r="K1068" s="28" t="str">
        <f t="shared" si="83"/>
        <v>61-90</v>
      </c>
      <c r="L1068" s="25">
        <v>100000000</v>
      </c>
      <c r="M1068" s="28">
        <f t="shared" si="81"/>
        <v>23.84185791015625</v>
      </c>
      <c r="N1068" s="28" t="str">
        <f t="shared" si="84"/>
        <v>21-30 GB</v>
      </c>
      <c r="O1068" s="25">
        <v>1</v>
      </c>
      <c r="P1068" s="25">
        <v>1</v>
      </c>
      <c r="Q1068" s="25"/>
      <c r="R1068" s="25"/>
      <c r="S1068" s="25">
        <v>1</v>
      </c>
    </row>
    <row r="1069" spans="2:19" x14ac:dyDescent="0.3">
      <c r="B1069" s="25" t="s">
        <v>95</v>
      </c>
      <c r="C1069" s="26">
        <v>37809</v>
      </c>
      <c r="D1069" s="25" t="s">
        <v>21</v>
      </c>
      <c r="E1069" s="25">
        <f>INDEX('Tariff fee'!$C$5:$C$9,MATCH('Step 1. Personal_data'!D1069,'Tariff fee'!$B$5:$B$9,0))</f>
        <v>45</v>
      </c>
      <c r="F1069" s="26">
        <v>42848</v>
      </c>
      <c r="G1069" s="27">
        <f>IF(F1069&gt;Introduction!$D$20, DATEDIF(F1069, Introduction!$D$19, "D"), DATEDIF(Introduction!$D$20, Introduction!$D$19, "D"))</f>
        <v>120</v>
      </c>
      <c r="H1069" s="25">
        <v>22480</v>
      </c>
      <c r="I1069" s="28">
        <f t="shared" si="80"/>
        <v>93.666666666666671</v>
      </c>
      <c r="J1069" s="28">
        <f t="shared" si="82"/>
        <v>21.855555555555554</v>
      </c>
      <c r="K1069" s="28" t="str">
        <f t="shared" si="83"/>
        <v>&lt;35</v>
      </c>
      <c r="L1069" s="25">
        <v>116000000</v>
      </c>
      <c r="M1069" s="28">
        <f t="shared" si="81"/>
        <v>27.65655517578125</v>
      </c>
      <c r="N1069" s="28" t="str">
        <f t="shared" si="84"/>
        <v>21-30 GB</v>
      </c>
      <c r="O1069" s="25"/>
      <c r="P1069" s="25"/>
      <c r="Q1069" s="25">
        <v>1</v>
      </c>
      <c r="R1069" s="25"/>
      <c r="S1069" s="25"/>
    </row>
    <row r="1070" spans="2:19" x14ac:dyDescent="0.3">
      <c r="B1070" s="25" t="s">
        <v>96</v>
      </c>
      <c r="C1070" s="26">
        <v>37809</v>
      </c>
      <c r="D1070" s="25" t="s">
        <v>11</v>
      </c>
      <c r="E1070" s="25">
        <f>INDEX('Tariff fee'!$C$5:$C$9,MATCH('Step 1. Personal_data'!D1070,'Tariff fee'!$B$5:$B$9,0))</f>
        <v>35</v>
      </c>
      <c r="F1070" s="26">
        <v>44314</v>
      </c>
      <c r="G1070" s="27">
        <f>IF(F1070&gt;Introduction!$D$20, DATEDIF(F1070, Introduction!$D$19, "D"), DATEDIF(Introduction!$D$20, Introduction!$D$19, "D"))</f>
        <v>120</v>
      </c>
      <c r="H1070" s="25">
        <v>3824</v>
      </c>
      <c r="I1070" s="28">
        <f t="shared" si="80"/>
        <v>15.933333333333334</v>
      </c>
      <c r="J1070" s="28">
        <f t="shared" si="82"/>
        <v>3.7177777777777776</v>
      </c>
      <c r="K1070" s="28" t="str">
        <f t="shared" si="83"/>
        <v>&lt;35</v>
      </c>
      <c r="L1070" s="25">
        <v>108000000</v>
      </c>
      <c r="M1070" s="28">
        <f t="shared" si="81"/>
        <v>25.74920654296875</v>
      </c>
      <c r="N1070" s="28" t="str">
        <f t="shared" si="84"/>
        <v>21-30 GB</v>
      </c>
      <c r="O1070" s="25"/>
      <c r="P1070" s="25"/>
      <c r="Q1070" s="25"/>
      <c r="R1070" s="25"/>
      <c r="S1070" s="25"/>
    </row>
    <row r="1071" spans="2:19" x14ac:dyDescent="0.3">
      <c r="B1071" s="25" t="s">
        <v>93</v>
      </c>
      <c r="C1071" s="26">
        <v>37811</v>
      </c>
      <c r="D1071" s="25" t="s">
        <v>11</v>
      </c>
      <c r="E1071" s="25">
        <f>INDEX('Tariff fee'!$C$5:$C$9,MATCH('Step 1. Personal_data'!D1071,'Tariff fee'!$B$5:$B$9,0))</f>
        <v>35</v>
      </c>
      <c r="F1071" s="26">
        <v>44583</v>
      </c>
      <c r="G1071" s="27">
        <f>IF(F1071&gt;Introduction!$D$20, DATEDIF(F1071, Introduction!$D$19, "D"), DATEDIF(Introduction!$D$20, Introduction!$D$19, "D"))</f>
        <v>99</v>
      </c>
      <c r="H1071" s="25">
        <v>29700</v>
      </c>
      <c r="I1071" s="28">
        <f t="shared" si="80"/>
        <v>150</v>
      </c>
      <c r="J1071" s="28">
        <f t="shared" si="82"/>
        <v>35</v>
      </c>
      <c r="K1071" s="28" t="str">
        <f t="shared" si="83"/>
        <v>35-60</v>
      </c>
      <c r="L1071" s="25">
        <v>122100000</v>
      </c>
      <c r="M1071" s="28">
        <f t="shared" si="81"/>
        <v>35.28594970703125</v>
      </c>
      <c r="N1071" s="28" t="str">
        <f t="shared" si="84"/>
        <v>31-40 GB</v>
      </c>
      <c r="O1071" s="25">
        <v>1</v>
      </c>
      <c r="P1071" s="25">
        <v>1</v>
      </c>
      <c r="Q1071" s="25"/>
      <c r="R1071" s="25"/>
      <c r="S1071" s="25">
        <v>1</v>
      </c>
    </row>
    <row r="1072" spans="2:19" x14ac:dyDescent="0.3">
      <c r="B1072" s="25" t="s">
        <v>92</v>
      </c>
      <c r="C1072" s="26">
        <v>37813</v>
      </c>
      <c r="D1072" s="25" t="s">
        <v>18</v>
      </c>
      <c r="E1072" s="25">
        <f>INDEX('Tariff fee'!$C$5:$C$9,MATCH('Step 1. Personal_data'!D1072,'Tariff fee'!$B$5:$B$9,0))</f>
        <v>25</v>
      </c>
      <c r="F1072" s="26">
        <v>43070</v>
      </c>
      <c r="G1072" s="27">
        <f>IF(F1072&gt;Introduction!$D$20, DATEDIF(F1072, Introduction!$D$19, "D"), DATEDIF(Introduction!$D$20, Introduction!$D$19, "D"))</f>
        <v>120</v>
      </c>
      <c r="H1072" s="25">
        <v>46188</v>
      </c>
      <c r="I1072" s="28">
        <f t="shared" si="80"/>
        <v>192.45</v>
      </c>
      <c r="J1072" s="28">
        <f t="shared" si="82"/>
        <v>44.905000000000001</v>
      </c>
      <c r="K1072" s="28" t="str">
        <f t="shared" si="83"/>
        <v>35-60</v>
      </c>
      <c r="L1072" s="25">
        <v>12000000</v>
      </c>
      <c r="M1072" s="28">
        <f t="shared" si="81"/>
        <v>2.86102294921875</v>
      </c>
      <c r="N1072" s="28" t="str">
        <f t="shared" si="84"/>
        <v>&lt;10 GB</v>
      </c>
      <c r="O1072" s="25">
        <v>1</v>
      </c>
      <c r="P1072" s="25">
        <v>1</v>
      </c>
      <c r="Q1072" s="25"/>
      <c r="R1072" s="25"/>
      <c r="S1072" s="25"/>
    </row>
    <row r="1073" spans="2:19" x14ac:dyDescent="0.3">
      <c r="B1073" s="25" t="s">
        <v>91</v>
      </c>
      <c r="C1073" s="26">
        <v>37815</v>
      </c>
      <c r="D1073" s="25" t="s">
        <v>11</v>
      </c>
      <c r="E1073" s="25">
        <f>INDEX('Tariff fee'!$C$5:$C$9,MATCH('Step 1. Personal_data'!D1073,'Tariff fee'!$B$5:$B$9,0))</f>
        <v>35</v>
      </c>
      <c r="F1073" s="26">
        <v>43519</v>
      </c>
      <c r="G1073" s="27">
        <f>IF(F1073&gt;Introduction!$D$20, DATEDIF(F1073, Introduction!$D$19, "D"), DATEDIF(Introduction!$D$20, Introduction!$D$19, "D"))</f>
        <v>120</v>
      </c>
      <c r="H1073" s="25">
        <v>3108</v>
      </c>
      <c r="I1073" s="28">
        <f t="shared" si="80"/>
        <v>12.95</v>
      </c>
      <c r="J1073" s="28">
        <f t="shared" si="82"/>
        <v>3.0216666666666665</v>
      </c>
      <c r="K1073" s="28" t="str">
        <f t="shared" si="83"/>
        <v>&lt;35</v>
      </c>
      <c r="L1073" s="25">
        <v>144000000</v>
      </c>
      <c r="M1073" s="28">
        <f t="shared" si="81"/>
        <v>34.332275390625</v>
      </c>
      <c r="N1073" s="28" t="str">
        <f t="shared" si="84"/>
        <v>31-40 GB</v>
      </c>
      <c r="O1073" s="25"/>
      <c r="P1073" s="25">
        <v>1</v>
      </c>
      <c r="Q1073" s="25"/>
      <c r="R1073" s="25"/>
      <c r="S1073" s="25"/>
    </row>
    <row r="1074" spans="2:19" x14ac:dyDescent="0.3">
      <c r="B1074" s="25" t="s">
        <v>90</v>
      </c>
      <c r="C1074" s="26">
        <v>37816</v>
      </c>
      <c r="D1074" s="25" t="s">
        <v>21</v>
      </c>
      <c r="E1074" s="25">
        <f>INDEX('Tariff fee'!$C$5:$C$9,MATCH('Step 1. Personal_data'!D1074,'Tariff fee'!$B$5:$B$9,0))</f>
        <v>45</v>
      </c>
      <c r="F1074" s="26">
        <v>43173</v>
      </c>
      <c r="G1074" s="27">
        <f>IF(F1074&gt;Introduction!$D$20, DATEDIF(F1074, Introduction!$D$19, "D"), DATEDIF(Introduction!$D$20, Introduction!$D$19, "D"))</f>
        <v>120</v>
      </c>
      <c r="H1074" s="25">
        <v>76640</v>
      </c>
      <c r="I1074" s="28">
        <f t="shared" si="80"/>
        <v>319.33333333333331</v>
      </c>
      <c r="J1074" s="28">
        <f t="shared" si="82"/>
        <v>74.511111111111106</v>
      </c>
      <c r="K1074" s="28" t="str">
        <f t="shared" si="83"/>
        <v>61-90</v>
      </c>
      <c r="L1074" s="25">
        <v>104000000</v>
      </c>
      <c r="M1074" s="28">
        <f t="shared" si="81"/>
        <v>24.7955322265625</v>
      </c>
      <c r="N1074" s="28" t="str">
        <f t="shared" si="84"/>
        <v>21-30 GB</v>
      </c>
      <c r="O1074" s="25"/>
      <c r="P1074" s="25">
        <v>1</v>
      </c>
      <c r="Q1074" s="25"/>
      <c r="R1074" s="25"/>
      <c r="S1074" s="25"/>
    </row>
    <row r="1075" spans="2:19" x14ac:dyDescent="0.3">
      <c r="B1075" s="25" t="s">
        <v>89</v>
      </c>
      <c r="C1075" s="26">
        <v>37821</v>
      </c>
      <c r="D1075" s="25" t="s">
        <v>21</v>
      </c>
      <c r="E1075" s="25">
        <f>INDEX('Tariff fee'!$C$5:$C$9,MATCH('Step 1. Personal_data'!D1075,'Tariff fee'!$B$5:$B$9,0))</f>
        <v>45</v>
      </c>
      <c r="F1075" s="26">
        <v>44291</v>
      </c>
      <c r="G1075" s="27">
        <f>IF(F1075&gt;Introduction!$D$20, DATEDIF(F1075, Introduction!$D$19, "D"), DATEDIF(Introduction!$D$20, Introduction!$D$19, "D"))</f>
        <v>120</v>
      </c>
      <c r="H1075" s="25">
        <v>88956</v>
      </c>
      <c r="I1075" s="28">
        <f t="shared" si="80"/>
        <v>370.65</v>
      </c>
      <c r="J1075" s="28">
        <f t="shared" si="82"/>
        <v>86.484999999999985</v>
      </c>
      <c r="K1075" s="28" t="str">
        <f t="shared" si="83"/>
        <v>61-90</v>
      </c>
      <c r="L1075" s="25">
        <v>88000000</v>
      </c>
      <c r="M1075" s="28">
        <f t="shared" si="81"/>
        <v>20.9808349609375</v>
      </c>
      <c r="N1075" s="28" t="str">
        <f t="shared" si="84"/>
        <v>21-30 GB</v>
      </c>
      <c r="O1075" s="25"/>
      <c r="P1075" s="25"/>
      <c r="Q1075" s="25"/>
      <c r="R1075" s="25"/>
      <c r="S1075" s="25"/>
    </row>
    <row r="1076" spans="2:19" x14ac:dyDescent="0.3">
      <c r="B1076" s="25" t="s">
        <v>88</v>
      </c>
      <c r="C1076" s="26">
        <v>37822</v>
      </c>
      <c r="D1076" s="25" t="s">
        <v>11</v>
      </c>
      <c r="E1076" s="25">
        <f>INDEX('Tariff fee'!$C$5:$C$9,MATCH('Step 1. Personal_data'!D1076,'Tariff fee'!$B$5:$B$9,0))</f>
        <v>35</v>
      </c>
      <c r="F1076" s="26">
        <v>43439</v>
      </c>
      <c r="G1076" s="27">
        <f>IF(F1076&gt;Introduction!$D$20, DATEDIF(F1076, Introduction!$D$19, "D"), DATEDIF(Introduction!$D$20, Introduction!$D$19, "D"))</f>
        <v>120</v>
      </c>
      <c r="H1076" s="25">
        <v>8976</v>
      </c>
      <c r="I1076" s="28">
        <f t="shared" si="80"/>
        <v>37.4</v>
      </c>
      <c r="J1076" s="28">
        <f t="shared" si="82"/>
        <v>8.7266666666666666</v>
      </c>
      <c r="K1076" s="28" t="str">
        <f t="shared" si="83"/>
        <v>&lt;35</v>
      </c>
      <c r="L1076" s="25">
        <v>8000000</v>
      </c>
      <c r="M1076" s="28">
        <f t="shared" si="81"/>
        <v>1.9073486328125002</v>
      </c>
      <c r="N1076" s="28" t="str">
        <f t="shared" si="84"/>
        <v>&lt;10 GB</v>
      </c>
      <c r="O1076" s="25"/>
      <c r="P1076" s="25"/>
      <c r="Q1076" s="25"/>
      <c r="R1076" s="25"/>
      <c r="S1076" s="25"/>
    </row>
    <row r="1077" spans="2:19" x14ac:dyDescent="0.3">
      <c r="B1077" s="25" t="s">
        <v>87</v>
      </c>
      <c r="C1077" s="26">
        <v>37828</v>
      </c>
      <c r="D1077" s="25" t="s">
        <v>11</v>
      </c>
      <c r="E1077" s="25">
        <f>INDEX('Tariff fee'!$C$5:$C$9,MATCH('Step 1. Personal_data'!D1077,'Tariff fee'!$B$5:$B$9,0))</f>
        <v>35</v>
      </c>
      <c r="F1077" s="26">
        <v>43619</v>
      </c>
      <c r="G1077" s="27">
        <f>IF(F1077&gt;Introduction!$D$20, DATEDIF(F1077, Introduction!$D$19, "D"), DATEDIF(Introduction!$D$20, Introduction!$D$19, "D"))</f>
        <v>120</v>
      </c>
      <c r="H1077" s="25">
        <v>9876</v>
      </c>
      <c r="I1077" s="28">
        <f t="shared" si="80"/>
        <v>41.15</v>
      </c>
      <c r="J1077" s="28">
        <f t="shared" si="82"/>
        <v>9.6016666666666666</v>
      </c>
      <c r="K1077" s="28" t="str">
        <f t="shared" si="83"/>
        <v>&lt;35</v>
      </c>
      <c r="L1077" s="25">
        <v>152000000</v>
      </c>
      <c r="M1077" s="28">
        <f t="shared" si="81"/>
        <v>36.2396240234375</v>
      </c>
      <c r="N1077" s="28" t="str">
        <f t="shared" si="84"/>
        <v>31-40 GB</v>
      </c>
      <c r="O1077" s="25">
        <v>1</v>
      </c>
      <c r="P1077" s="25"/>
      <c r="Q1077" s="25">
        <v>1</v>
      </c>
      <c r="R1077" s="25">
        <v>1</v>
      </c>
      <c r="S1077" s="25"/>
    </row>
    <row r="1078" spans="2:19" x14ac:dyDescent="0.3">
      <c r="B1078" s="25" t="s">
        <v>86</v>
      </c>
      <c r="C1078" s="26">
        <v>37836</v>
      </c>
      <c r="D1078" s="25" t="s">
        <v>11</v>
      </c>
      <c r="E1078" s="25">
        <f>INDEX('Tariff fee'!$C$5:$C$9,MATCH('Step 1. Personal_data'!D1078,'Tariff fee'!$B$5:$B$9,0))</f>
        <v>35</v>
      </c>
      <c r="F1078" s="26">
        <v>43868</v>
      </c>
      <c r="G1078" s="27">
        <f>IF(F1078&gt;Introduction!$D$20, DATEDIF(F1078, Introduction!$D$19, "D"), DATEDIF(Introduction!$D$20, Introduction!$D$19, "D"))</f>
        <v>120</v>
      </c>
      <c r="H1078" s="25">
        <v>31408</v>
      </c>
      <c r="I1078" s="28">
        <f t="shared" si="80"/>
        <v>130.86666666666667</v>
      </c>
      <c r="J1078" s="28">
        <f t="shared" si="82"/>
        <v>30.535555555555561</v>
      </c>
      <c r="K1078" s="28" t="str">
        <f t="shared" si="83"/>
        <v>&lt;35</v>
      </c>
      <c r="L1078" s="25">
        <v>120000000</v>
      </c>
      <c r="M1078" s="28">
        <f t="shared" si="81"/>
        <v>28.6102294921875</v>
      </c>
      <c r="N1078" s="28" t="str">
        <f t="shared" si="84"/>
        <v>21-30 GB</v>
      </c>
      <c r="O1078" s="25"/>
      <c r="P1078" s="25"/>
      <c r="Q1078" s="25"/>
      <c r="R1078" s="25"/>
      <c r="S1078" s="25"/>
    </row>
    <row r="1079" spans="2:19" x14ac:dyDescent="0.3">
      <c r="B1079" s="25" t="s">
        <v>85</v>
      </c>
      <c r="C1079" s="26">
        <v>37838</v>
      </c>
      <c r="D1079" s="25" t="s">
        <v>11</v>
      </c>
      <c r="E1079" s="25">
        <f>INDEX('Tariff fee'!$C$5:$C$9,MATCH('Step 1. Personal_data'!D1079,'Tariff fee'!$B$5:$B$9,0))</f>
        <v>35</v>
      </c>
      <c r="F1079" s="26">
        <v>44134</v>
      </c>
      <c r="G1079" s="27">
        <f>IF(F1079&gt;Introduction!$D$20, DATEDIF(F1079, Introduction!$D$19, "D"), DATEDIF(Introduction!$D$20, Introduction!$D$19, "D"))</f>
        <v>120</v>
      </c>
      <c r="H1079" s="25">
        <v>16232</v>
      </c>
      <c r="I1079" s="28">
        <f t="shared" si="80"/>
        <v>67.63333333333334</v>
      </c>
      <c r="J1079" s="28">
        <f t="shared" si="82"/>
        <v>15.781111111111112</v>
      </c>
      <c r="K1079" s="28" t="str">
        <f t="shared" si="83"/>
        <v>&lt;35</v>
      </c>
      <c r="L1079" s="25">
        <v>104000000</v>
      </c>
      <c r="M1079" s="28">
        <f t="shared" si="81"/>
        <v>24.7955322265625</v>
      </c>
      <c r="N1079" s="28" t="str">
        <f t="shared" si="84"/>
        <v>21-30 GB</v>
      </c>
      <c r="O1079" s="25">
        <v>1</v>
      </c>
      <c r="P1079" s="25">
        <v>1</v>
      </c>
      <c r="Q1079" s="25"/>
      <c r="R1079" s="25"/>
      <c r="S1079" s="25">
        <v>1</v>
      </c>
    </row>
    <row r="1080" spans="2:19" x14ac:dyDescent="0.3">
      <c r="B1080" s="25" t="s">
        <v>84</v>
      </c>
      <c r="C1080" s="26">
        <v>37840</v>
      </c>
      <c r="D1080" s="25" t="s">
        <v>11</v>
      </c>
      <c r="E1080" s="25">
        <f>INDEX('Tariff fee'!$C$5:$C$9,MATCH('Step 1. Personal_data'!D1080,'Tariff fee'!$B$5:$B$9,0))</f>
        <v>35</v>
      </c>
      <c r="F1080" s="26">
        <v>43801</v>
      </c>
      <c r="G1080" s="27">
        <f>IF(F1080&gt;Introduction!$D$20, DATEDIF(F1080, Introduction!$D$19, "D"), DATEDIF(Introduction!$D$20, Introduction!$D$19, "D"))</f>
        <v>120</v>
      </c>
      <c r="H1080" s="25">
        <v>21920</v>
      </c>
      <c r="I1080" s="28">
        <f t="shared" si="80"/>
        <v>91.333333333333329</v>
      </c>
      <c r="J1080" s="28">
        <f t="shared" si="82"/>
        <v>21.31111111111111</v>
      </c>
      <c r="K1080" s="28" t="str">
        <f t="shared" si="83"/>
        <v>&lt;35</v>
      </c>
      <c r="L1080" s="25">
        <v>116000000</v>
      </c>
      <c r="M1080" s="28">
        <f t="shared" si="81"/>
        <v>27.65655517578125</v>
      </c>
      <c r="N1080" s="28" t="str">
        <f t="shared" si="84"/>
        <v>21-30 GB</v>
      </c>
      <c r="O1080" s="25"/>
      <c r="P1080" s="25"/>
      <c r="Q1080" s="25"/>
      <c r="R1080" s="25"/>
      <c r="S1080" s="25"/>
    </row>
    <row r="1081" spans="2:19" x14ac:dyDescent="0.3">
      <c r="B1081" s="25" t="s">
        <v>83</v>
      </c>
      <c r="C1081" s="26">
        <v>37841</v>
      </c>
      <c r="D1081" s="25" t="s">
        <v>21</v>
      </c>
      <c r="E1081" s="25">
        <f>INDEX('Tariff fee'!$C$5:$C$9,MATCH('Step 1. Personal_data'!D1081,'Tariff fee'!$B$5:$B$9,0))</f>
        <v>45</v>
      </c>
      <c r="F1081" s="26">
        <v>43967</v>
      </c>
      <c r="G1081" s="27">
        <f>IF(F1081&gt;Introduction!$D$20, DATEDIF(F1081, Introduction!$D$19, "D"), DATEDIF(Introduction!$D$20, Introduction!$D$19, "D"))</f>
        <v>120</v>
      </c>
      <c r="H1081" s="25">
        <v>7648</v>
      </c>
      <c r="I1081" s="28">
        <f t="shared" si="80"/>
        <v>31.866666666666667</v>
      </c>
      <c r="J1081" s="28">
        <f t="shared" si="82"/>
        <v>7.4355555555555553</v>
      </c>
      <c r="K1081" s="28" t="str">
        <f t="shared" si="83"/>
        <v>&lt;35</v>
      </c>
      <c r="L1081" s="25">
        <v>120000000</v>
      </c>
      <c r="M1081" s="28">
        <f t="shared" si="81"/>
        <v>28.6102294921875</v>
      </c>
      <c r="N1081" s="28" t="str">
        <f t="shared" si="84"/>
        <v>21-30 GB</v>
      </c>
      <c r="O1081" s="25"/>
      <c r="P1081" s="25">
        <v>1</v>
      </c>
      <c r="Q1081" s="25"/>
      <c r="R1081" s="25"/>
      <c r="S1081" s="25"/>
    </row>
    <row r="1082" spans="2:19" x14ac:dyDescent="0.3">
      <c r="B1082" s="25" t="s">
        <v>82</v>
      </c>
      <c r="C1082" s="26">
        <v>37843</v>
      </c>
      <c r="D1082" s="25" t="s">
        <v>11</v>
      </c>
      <c r="E1082" s="25">
        <f>INDEX('Tariff fee'!$C$5:$C$9,MATCH('Step 1. Personal_data'!D1082,'Tariff fee'!$B$5:$B$9,0))</f>
        <v>35</v>
      </c>
      <c r="F1082" s="26">
        <v>44234</v>
      </c>
      <c r="G1082" s="27">
        <f>IF(F1082&gt;Introduction!$D$20, DATEDIF(F1082, Introduction!$D$19, "D"), DATEDIF(Introduction!$D$20, Introduction!$D$19, "D"))</f>
        <v>120</v>
      </c>
      <c r="H1082" s="25">
        <v>27632</v>
      </c>
      <c r="I1082" s="28">
        <f t="shared" si="80"/>
        <v>115.13333333333334</v>
      </c>
      <c r="J1082" s="28">
        <f t="shared" si="82"/>
        <v>26.864444444444448</v>
      </c>
      <c r="K1082" s="28" t="str">
        <f t="shared" si="83"/>
        <v>&lt;35</v>
      </c>
      <c r="L1082" s="25">
        <v>156000000</v>
      </c>
      <c r="M1082" s="28">
        <f t="shared" si="81"/>
        <v>37.19329833984375</v>
      </c>
      <c r="N1082" s="28" t="str">
        <f t="shared" si="84"/>
        <v>31-40 GB</v>
      </c>
      <c r="O1082" s="25"/>
      <c r="P1082" s="25"/>
      <c r="Q1082" s="25"/>
      <c r="R1082" s="25"/>
      <c r="S1082" s="25"/>
    </row>
    <row r="1083" spans="2:19" x14ac:dyDescent="0.3">
      <c r="B1083" s="25" t="s">
        <v>81</v>
      </c>
      <c r="C1083" s="26">
        <v>37846</v>
      </c>
      <c r="D1083" s="25" t="s">
        <v>11</v>
      </c>
      <c r="E1083" s="25">
        <f>INDEX('Tariff fee'!$C$5:$C$9,MATCH('Step 1. Personal_data'!D1083,'Tariff fee'!$B$5:$B$9,0))</f>
        <v>35</v>
      </c>
      <c r="F1083" s="26">
        <v>42985</v>
      </c>
      <c r="G1083" s="27">
        <f>IF(F1083&gt;Introduction!$D$20, DATEDIF(F1083, Introduction!$D$19, "D"), DATEDIF(Introduction!$D$20, Introduction!$D$19, "D"))</f>
        <v>120</v>
      </c>
      <c r="H1083" s="25">
        <v>21172</v>
      </c>
      <c r="I1083" s="28">
        <f t="shared" si="80"/>
        <v>88.216666666666669</v>
      </c>
      <c r="J1083" s="28">
        <f t="shared" si="82"/>
        <v>20.58388888888889</v>
      </c>
      <c r="K1083" s="28" t="str">
        <f t="shared" si="83"/>
        <v>&lt;35</v>
      </c>
      <c r="L1083" s="25">
        <v>144000000</v>
      </c>
      <c r="M1083" s="28">
        <f t="shared" si="81"/>
        <v>34.332275390625</v>
      </c>
      <c r="N1083" s="28" t="str">
        <f t="shared" si="84"/>
        <v>31-40 GB</v>
      </c>
      <c r="O1083" s="25"/>
      <c r="P1083" s="25"/>
      <c r="Q1083" s="25"/>
      <c r="R1083" s="25"/>
      <c r="S1083" s="25"/>
    </row>
    <row r="1084" spans="2:19" x14ac:dyDescent="0.3">
      <c r="B1084" s="25" t="s">
        <v>79</v>
      </c>
      <c r="C1084" s="26">
        <v>37850</v>
      </c>
      <c r="D1084" s="25" t="s">
        <v>18</v>
      </c>
      <c r="E1084" s="25">
        <f>INDEX('Tariff fee'!$C$5:$C$9,MATCH('Step 1. Personal_data'!D1084,'Tariff fee'!$B$5:$B$9,0))</f>
        <v>25</v>
      </c>
      <c r="F1084" s="26">
        <v>42891</v>
      </c>
      <c r="G1084" s="27">
        <f>IF(F1084&gt;Introduction!$D$20, DATEDIF(F1084, Introduction!$D$19, "D"), DATEDIF(Introduction!$D$20, Introduction!$D$19, "D"))</f>
        <v>120</v>
      </c>
      <c r="H1084" s="25">
        <v>32964</v>
      </c>
      <c r="I1084" s="28">
        <f t="shared" si="80"/>
        <v>137.35</v>
      </c>
      <c r="J1084" s="28">
        <f t="shared" si="82"/>
        <v>32.048333333333332</v>
      </c>
      <c r="K1084" s="28" t="str">
        <f t="shared" si="83"/>
        <v>&lt;35</v>
      </c>
      <c r="L1084" s="25">
        <v>16000000</v>
      </c>
      <c r="M1084" s="28">
        <f t="shared" si="81"/>
        <v>3.8146972656250004</v>
      </c>
      <c r="N1084" s="28" t="str">
        <f t="shared" si="84"/>
        <v>&lt;10 GB</v>
      </c>
      <c r="O1084" s="25"/>
      <c r="P1084" s="25"/>
      <c r="Q1084" s="25"/>
      <c r="R1084" s="25"/>
      <c r="S1084" s="25"/>
    </row>
    <row r="1085" spans="2:19" x14ac:dyDescent="0.3">
      <c r="B1085" s="25" t="s">
        <v>80</v>
      </c>
      <c r="C1085" s="26">
        <v>37850</v>
      </c>
      <c r="D1085" s="25" t="s">
        <v>18</v>
      </c>
      <c r="E1085" s="25">
        <f>INDEX('Tariff fee'!$C$5:$C$9,MATCH('Step 1. Personal_data'!D1085,'Tariff fee'!$B$5:$B$9,0))</f>
        <v>25</v>
      </c>
      <c r="F1085" s="26">
        <v>42761</v>
      </c>
      <c r="G1085" s="27">
        <f>IF(F1085&gt;Introduction!$D$20, DATEDIF(F1085, Introduction!$D$19, "D"), DATEDIF(Introduction!$D$20, Introduction!$D$19, "D"))</f>
        <v>120</v>
      </c>
      <c r="H1085" s="25">
        <v>36868</v>
      </c>
      <c r="I1085" s="28">
        <f t="shared" si="80"/>
        <v>153.61666666666667</v>
      </c>
      <c r="J1085" s="28">
        <f t="shared" si="82"/>
        <v>35.843888888888891</v>
      </c>
      <c r="K1085" s="28" t="str">
        <f t="shared" si="83"/>
        <v>35-60</v>
      </c>
      <c r="L1085" s="25">
        <v>16000000</v>
      </c>
      <c r="M1085" s="28">
        <f t="shared" si="81"/>
        <v>3.8146972656250004</v>
      </c>
      <c r="N1085" s="28" t="str">
        <f t="shared" si="84"/>
        <v>&lt;10 GB</v>
      </c>
      <c r="O1085" s="25"/>
      <c r="P1085" s="25"/>
      <c r="Q1085" s="25"/>
      <c r="R1085" s="25">
        <v>1</v>
      </c>
      <c r="S1085" s="25"/>
    </row>
    <row r="1086" spans="2:19" x14ac:dyDescent="0.3">
      <c r="B1086" s="25" t="s">
        <v>78</v>
      </c>
      <c r="C1086" s="26">
        <v>37853</v>
      </c>
      <c r="D1086" s="25" t="s">
        <v>18</v>
      </c>
      <c r="E1086" s="25">
        <f>INDEX('Tariff fee'!$C$5:$C$9,MATCH('Step 1. Personal_data'!D1086,'Tariff fee'!$B$5:$B$9,0))</f>
        <v>25</v>
      </c>
      <c r="F1086" s="26">
        <v>42736</v>
      </c>
      <c r="G1086" s="27">
        <f>IF(F1086&gt;Introduction!$D$20, DATEDIF(F1086, Introduction!$D$19, "D"), DATEDIF(Introduction!$D$20, Introduction!$D$19, "D"))</f>
        <v>120</v>
      </c>
      <c r="H1086" s="25">
        <v>3796</v>
      </c>
      <c r="I1086" s="28">
        <f t="shared" si="80"/>
        <v>15.816666666666668</v>
      </c>
      <c r="J1086" s="28">
        <f t="shared" si="82"/>
        <v>3.690555555555556</v>
      </c>
      <c r="K1086" s="28" t="str">
        <f t="shared" si="83"/>
        <v>&lt;35</v>
      </c>
      <c r="L1086" s="25">
        <v>8000000</v>
      </c>
      <c r="M1086" s="28">
        <f t="shared" si="81"/>
        <v>1.9073486328125002</v>
      </c>
      <c r="N1086" s="28" t="str">
        <f t="shared" si="84"/>
        <v>&lt;10 GB</v>
      </c>
      <c r="O1086" s="25"/>
      <c r="P1086" s="25"/>
      <c r="Q1086" s="25"/>
      <c r="R1086" s="25"/>
      <c r="S1086" s="25"/>
    </row>
    <row r="1087" spans="2:19" x14ac:dyDescent="0.3">
      <c r="B1087" s="25" t="s">
        <v>77</v>
      </c>
      <c r="C1087" s="26">
        <v>37857</v>
      </c>
      <c r="D1087" s="25" t="s">
        <v>18</v>
      </c>
      <c r="E1087" s="25">
        <f>INDEX('Tariff fee'!$C$5:$C$9,MATCH('Step 1. Personal_data'!D1087,'Tariff fee'!$B$5:$B$9,0))</f>
        <v>25</v>
      </c>
      <c r="F1087" s="26">
        <v>42783</v>
      </c>
      <c r="G1087" s="27">
        <f>IF(F1087&gt;Introduction!$D$20, DATEDIF(F1087, Introduction!$D$19, "D"), DATEDIF(Introduction!$D$20, Introduction!$D$19, "D"))</f>
        <v>120</v>
      </c>
      <c r="H1087" s="25">
        <v>45928</v>
      </c>
      <c r="I1087" s="28">
        <f t="shared" si="80"/>
        <v>191.36666666666667</v>
      </c>
      <c r="J1087" s="28">
        <f t="shared" si="82"/>
        <v>44.652222222222228</v>
      </c>
      <c r="K1087" s="28" t="str">
        <f t="shared" si="83"/>
        <v>35-60</v>
      </c>
      <c r="L1087" s="25">
        <v>20000000</v>
      </c>
      <c r="M1087" s="28">
        <f t="shared" si="81"/>
        <v>4.76837158203125</v>
      </c>
      <c r="N1087" s="28" t="str">
        <f t="shared" si="84"/>
        <v>&lt;10 GB</v>
      </c>
      <c r="O1087" s="25">
        <v>1</v>
      </c>
      <c r="P1087" s="25">
        <v>1</v>
      </c>
      <c r="Q1087" s="25"/>
      <c r="R1087" s="25"/>
      <c r="S1087" s="25"/>
    </row>
    <row r="1088" spans="2:19" x14ac:dyDescent="0.3">
      <c r="B1088" s="25" t="s">
        <v>76</v>
      </c>
      <c r="C1088" s="26">
        <v>37864</v>
      </c>
      <c r="D1088" s="25" t="s">
        <v>11</v>
      </c>
      <c r="E1088" s="25">
        <f>INDEX('Tariff fee'!$C$5:$C$9,MATCH('Step 1. Personal_data'!D1088,'Tariff fee'!$B$5:$B$9,0))</f>
        <v>35</v>
      </c>
      <c r="F1088" s="26">
        <v>43986</v>
      </c>
      <c r="G1088" s="27">
        <f>IF(F1088&gt;Introduction!$D$20, DATEDIF(F1088, Introduction!$D$19, "D"), DATEDIF(Introduction!$D$20, Introduction!$D$19, "D"))</f>
        <v>120</v>
      </c>
      <c r="H1088" s="25">
        <v>17324</v>
      </c>
      <c r="I1088" s="28">
        <f t="shared" si="80"/>
        <v>72.183333333333337</v>
      </c>
      <c r="J1088" s="28">
        <f t="shared" si="82"/>
        <v>16.842777777777776</v>
      </c>
      <c r="K1088" s="28" t="str">
        <f t="shared" si="83"/>
        <v>&lt;35</v>
      </c>
      <c r="L1088" s="25">
        <v>44000000</v>
      </c>
      <c r="M1088" s="28">
        <f t="shared" si="81"/>
        <v>10.49041748046875</v>
      </c>
      <c r="N1088" s="28" t="str">
        <f t="shared" si="84"/>
        <v>10-20 GB</v>
      </c>
      <c r="O1088" s="25"/>
      <c r="P1088" s="25"/>
      <c r="Q1088" s="25"/>
      <c r="R1088" s="25"/>
      <c r="S1088" s="25"/>
    </row>
    <row r="1089" spans="2:19" x14ac:dyDescent="0.3">
      <c r="B1089" s="25" t="s">
        <v>75</v>
      </c>
      <c r="C1089" s="26">
        <v>37870</v>
      </c>
      <c r="D1089" s="25" t="s">
        <v>13</v>
      </c>
      <c r="E1089" s="25">
        <f>INDEX('Tariff fee'!$C$5:$C$9,MATCH('Step 1. Personal_data'!D1089,'Tariff fee'!$B$5:$B$9,0))</f>
        <v>55</v>
      </c>
      <c r="F1089" s="26">
        <v>43420</v>
      </c>
      <c r="G1089" s="27">
        <f>IF(F1089&gt;Introduction!$D$20, DATEDIF(F1089, Introduction!$D$19, "D"), DATEDIF(Introduction!$D$20, Introduction!$D$19, "D"))</f>
        <v>120</v>
      </c>
      <c r="H1089" s="25">
        <v>85616</v>
      </c>
      <c r="I1089" s="28">
        <f t="shared" si="80"/>
        <v>356.73333333333335</v>
      </c>
      <c r="J1089" s="28">
        <f t="shared" si="82"/>
        <v>83.237777777777779</v>
      </c>
      <c r="K1089" s="28" t="str">
        <f t="shared" si="83"/>
        <v>61-90</v>
      </c>
      <c r="L1089" s="25">
        <v>120000000</v>
      </c>
      <c r="M1089" s="28">
        <f t="shared" si="81"/>
        <v>28.6102294921875</v>
      </c>
      <c r="N1089" s="28" t="str">
        <f t="shared" si="84"/>
        <v>21-30 GB</v>
      </c>
      <c r="O1089" s="25">
        <v>1</v>
      </c>
      <c r="P1089" s="25"/>
      <c r="Q1089" s="25"/>
      <c r="R1089" s="25"/>
      <c r="S1089" s="25"/>
    </row>
    <row r="1090" spans="2:19" x14ac:dyDescent="0.3">
      <c r="B1090" s="25" t="s">
        <v>74</v>
      </c>
      <c r="C1090" s="26">
        <v>37877</v>
      </c>
      <c r="D1090" s="25" t="s">
        <v>11</v>
      </c>
      <c r="E1090" s="25">
        <f>INDEX('Tariff fee'!$C$5:$C$9,MATCH('Step 1. Personal_data'!D1090,'Tariff fee'!$B$5:$B$9,0))</f>
        <v>35</v>
      </c>
      <c r="F1090" s="26">
        <v>43101</v>
      </c>
      <c r="G1090" s="27">
        <f>IF(F1090&gt;Introduction!$D$20, DATEDIF(F1090, Introduction!$D$19, "D"), DATEDIF(Introduction!$D$20, Introduction!$D$19, "D"))</f>
        <v>120</v>
      </c>
      <c r="H1090" s="25">
        <v>1400</v>
      </c>
      <c r="I1090" s="28">
        <f t="shared" si="80"/>
        <v>5.833333333333333</v>
      </c>
      <c r="J1090" s="28">
        <f t="shared" si="82"/>
        <v>1.3611111111111112</v>
      </c>
      <c r="K1090" s="28" t="str">
        <f t="shared" si="83"/>
        <v>&lt;35</v>
      </c>
      <c r="L1090" s="25">
        <v>152000000</v>
      </c>
      <c r="M1090" s="28">
        <f t="shared" si="81"/>
        <v>36.2396240234375</v>
      </c>
      <c r="N1090" s="28" t="str">
        <f t="shared" si="84"/>
        <v>31-40 GB</v>
      </c>
      <c r="O1090" s="25"/>
      <c r="P1090" s="25"/>
      <c r="Q1090" s="25">
        <v>1</v>
      </c>
      <c r="R1090" s="25"/>
      <c r="S1090" s="25"/>
    </row>
    <row r="1091" spans="2:19" x14ac:dyDescent="0.3">
      <c r="B1091" s="25" t="s">
        <v>73</v>
      </c>
      <c r="C1091" s="26">
        <v>37883</v>
      </c>
      <c r="D1091" s="25" t="s">
        <v>21</v>
      </c>
      <c r="E1091" s="25">
        <f>INDEX('Tariff fee'!$C$5:$C$9,MATCH('Step 1. Personal_data'!D1091,'Tariff fee'!$B$5:$B$9,0))</f>
        <v>45</v>
      </c>
      <c r="F1091" s="26">
        <v>44427</v>
      </c>
      <c r="G1091" s="27">
        <f>IF(F1091&gt;Introduction!$D$20, DATEDIF(F1091, Introduction!$D$19, "D"), DATEDIF(Introduction!$D$20, Introduction!$D$19, "D"))</f>
        <v>120</v>
      </c>
      <c r="H1091" s="25">
        <v>22428</v>
      </c>
      <c r="I1091" s="28">
        <f t="shared" si="80"/>
        <v>93.45</v>
      </c>
      <c r="J1091" s="28">
        <f t="shared" si="82"/>
        <v>21.805</v>
      </c>
      <c r="K1091" s="28" t="str">
        <f t="shared" si="83"/>
        <v>&lt;35</v>
      </c>
      <c r="L1091" s="25">
        <v>112000000</v>
      </c>
      <c r="M1091" s="28">
        <f t="shared" si="81"/>
        <v>26.702880859375</v>
      </c>
      <c r="N1091" s="28" t="str">
        <f t="shared" si="84"/>
        <v>21-30 GB</v>
      </c>
      <c r="O1091" s="25">
        <v>1</v>
      </c>
      <c r="P1091" s="25">
        <v>1</v>
      </c>
      <c r="Q1091" s="25"/>
      <c r="R1091" s="25"/>
      <c r="S1091" s="25">
        <v>1</v>
      </c>
    </row>
    <row r="1092" spans="2:19" x14ac:dyDescent="0.3">
      <c r="B1092" s="25" t="s">
        <v>72</v>
      </c>
      <c r="C1092" s="26">
        <v>37886</v>
      </c>
      <c r="D1092" s="25" t="s">
        <v>11</v>
      </c>
      <c r="E1092" s="25">
        <f>INDEX('Tariff fee'!$C$5:$C$9,MATCH('Step 1. Personal_data'!D1092,'Tariff fee'!$B$5:$B$9,0))</f>
        <v>35</v>
      </c>
      <c r="F1092" s="26">
        <v>44290</v>
      </c>
      <c r="G1092" s="27">
        <f>IF(F1092&gt;Introduction!$D$20, DATEDIF(F1092, Introduction!$D$19, "D"), DATEDIF(Introduction!$D$20, Introduction!$D$19, "D"))</f>
        <v>120</v>
      </c>
      <c r="H1092" s="25">
        <v>18028</v>
      </c>
      <c r="I1092" s="28">
        <f t="shared" si="80"/>
        <v>75.11666666666666</v>
      </c>
      <c r="J1092" s="28">
        <f t="shared" si="82"/>
        <v>17.527222222222221</v>
      </c>
      <c r="K1092" s="28" t="str">
        <f t="shared" si="83"/>
        <v>&lt;35</v>
      </c>
      <c r="L1092" s="25">
        <v>148000000</v>
      </c>
      <c r="M1092" s="28">
        <f t="shared" si="81"/>
        <v>35.28594970703125</v>
      </c>
      <c r="N1092" s="28" t="str">
        <f t="shared" si="84"/>
        <v>31-40 GB</v>
      </c>
      <c r="O1092" s="25"/>
      <c r="P1092" s="25"/>
      <c r="Q1092" s="25"/>
      <c r="R1092" s="25"/>
      <c r="S1092" s="25"/>
    </row>
    <row r="1093" spans="2:19" x14ac:dyDescent="0.3">
      <c r="B1093" s="25" t="s">
        <v>71</v>
      </c>
      <c r="C1093" s="26">
        <v>37892</v>
      </c>
      <c r="D1093" s="25" t="s">
        <v>13</v>
      </c>
      <c r="E1093" s="25">
        <f>INDEX('Tariff fee'!$C$5:$C$9,MATCH('Step 1. Personal_data'!D1093,'Tariff fee'!$B$5:$B$9,0))</f>
        <v>55</v>
      </c>
      <c r="F1093" s="26">
        <v>43268</v>
      </c>
      <c r="G1093" s="27">
        <f>IF(F1093&gt;Introduction!$D$20, DATEDIF(F1093, Introduction!$D$19, "D"), DATEDIF(Introduction!$D$20, Introduction!$D$19, "D"))</f>
        <v>120</v>
      </c>
      <c r="H1093" s="25">
        <v>38044</v>
      </c>
      <c r="I1093" s="28">
        <f t="shared" si="80"/>
        <v>158.51666666666668</v>
      </c>
      <c r="J1093" s="28">
        <f t="shared" si="82"/>
        <v>36.987222222222229</v>
      </c>
      <c r="K1093" s="28" t="str">
        <f t="shared" si="83"/>
        <v>35-60</v>
      </c>
      <c r="L1093" s="25">
        <v>140000000</v>
      </c>
      <c r="M1093" s="28">
        <f t="shared" si="81"/>
        <v>33.37860107421875</v>
      </c>
      <c r="N1093" s="28" t="str">
        <f t="shared" si="84"/>
        <v>31-40 GB</v>
      </c>
      <c r="O1093" s="25"/>
      <c r="P1093" s="25"/>
      <c r="Q1093" s="25"/>
      <c r="R1093" s="25">
        <v>1</v>
      </c>
      <c r="S1093" s="25"/>
    </row>
    <row r="1094" spans="2:19" x14ac:dyDescent="0.3">
      <c r="B1094" s="25" t="s">
        <v>69</v>
      </c>
      <c r="C1094" s="26">
        <v>37893</v>
      </c>
      <c r="D1094" s="25" t="s">
        <v>13</v>
      </c>
      <c r="E1094" s="25">
        <f>INDEX('Tariff fee'!$C$5:$C$9,MATCH('Step 1. Personal_data'!D1094,'Tariff fee'!$B$5:$B$9,0))</f>
        <v>55</v>
      </c>
      <c r="F1094" s="26">
        <v>42753</v>
      </c>
      <c r="G1094" s="27">
        <f>IF(F1094&gt;Introduction!$D$20, DATEDIF(F1094, Introduction!$D$19, "D"), DATEDIF(Introduction!$D$20, Introduction!$D$19, "D"))</f>
        <v>120</v>
      </c>
      <c r="H1094" s="25">
        <v>107040</v>
      </c>
      <c r="I1094" s="28">
        <f t="shared" si="80"/>
        <v>446</v>
      </c>
      <c r="J1094" s="28">
        <f t="shared" si="82"/>
        <v>104.06666666666666</v>
      </c>
      <c r="K1094" s="28" t="str">
        <f t="shared" si="83"/>
        <v>91-120</v>
      </c>
      <c r="L1094" s="25">
        <v>56000000</v>
      </c>
      <c r="M1094" s="28">
        <f t="shared" si="81"/>
        <v>13.3514404296875</v>
      </c>
      <c r="N1094" s="28" t="str">
        <f t="shared" si="84"/>
        <v>10-20 GB</v>
      </c>
      <c r="O1094" s="25"/>
      <c r="P1094" s="25"/>
      <c r="Q1094" s="25"/>
      <c r="R1094" s="25"/>
      <c r="S1094" s="25"/>
    </row>
    <row r="1095" spans="2:19" x14ac:dyDescent="0.3">
      <c r="B1095" s="25" t="s">
        <v>70</v>
      </c>
      <c r="C1095" s="26">
        <v>37893</v>
      </c>
      <c r="D1095" s="25" t="s">
        <v>21</v>
      </c>
      <c r="E1095" s="25">
        <f>INDEX('Tariff fee'!$C$5:$C$9,MATCH('Step 1. Personal_data'!D1095,'Tariff fee'!$B$5:$B$9,0))</f>
        <v>45</v>
      </c>
      <c r="F1095" s="26">
        <v>43933</v>
      </c>
      <c r="G1095" s="27">
        <f>IF(F1095&gt;Introduction!$D$20, DATEDIF(F1095, Introduction!$D$19, "D"), DATEDIF(Introduction!$D$20, Introduction!$D$19, "D"))</f>
        <v>120</v>
      </c>
      <c r="H1095" s="25">
        <v>67860</v>
      </c>
      <c r="I1095" s="28">
        <f t="shared" si="80"/>
        <v>282.75</v>
      </c>
      <c r="J1095" s="28">
        <f t="shared" si="82"/>
        <v>65.975000000000009</v>
      </c>
      <c r="K1095" s="28" t="str">
        <f t="shared" si="83"/>
        <v>61-90</v>
      </c>
      <c r="L1095" s="25">
        <v>0</v>
      </c>
      <c r="M1095" s="28">
        <f t="shared" si="81"/>
        <v>0</v>
      </c>
      <c r="N1095" s="28" t="str">
        <f t="shared" si="84"/>
        <v>&lt;10 GB</v>
      </c>
      <c r="O1095" s="25"/>
      <c r="P1095" s="25"/>
      <c r="Q1095" s="25"/>
      <c r="R1095" s="25"/>
      <c r="S1095" s="25"/>
    </row>
    <row r="1096" spans="2:19" x14ac:dyDescent="0.3">
      <c r="B1096" s="25" t="s">
        <v>68</v>
      </c>
      <c r="C1096" s="26">
        <v>37894</v>
      </c>
      <c r="D1096" s="25" t="s">
        <v>21</v>
      </c>
      <c r="E1096" s="25">
        <f>INDEX('Tariff fee'!$C$5:$C$9,MATCH('Step 1. Personal_data'!D1096,'Tariff fee'!$B$5:$B$9,0))</f>
        <v>45</v>
      </c>
      <c r="F1096" s="26">
        <v>42924</v>
      </c>
      <c r="G1096" s="27">
        <f>IF(F1096&gt;Introduction!$D$20, DATEDIF(F1096, Introduction!$D$19, "D"), DATEDIF(Introduction!$D$20, Introduction!$D$19, "D"))</f>
        <v>120</v>
      </c>
      <c r="H1096" s="25">
        <v>11336</v>
      </c>
      <c r="I1096" s="28">
        <f t="shared" si="80"/>
        <v>47.233333333333334</v>
      </c>
      <c r="J1096" s="28">
        <f t="shared" si="82"/>
        <v>11.021111111111111</v>
      </c>
      <c r="K1096" s="28" t="str">
        <f t="shared" si="83"/>
        <v>&lt;35</v>
      </c>
      <c r="L1096" s="25">
        <v>68000000</v>
      </c>
      <c r="M1096" s="28">
        <f t="shared" si="81"/>
        <v>16.21246337890625</v>
      </c>
      <c r="N1096" s="28" t="str">
        <f t="shared" si="84"/>
        <v>10-20 GB</v>
      </c>
      <c r="O1096" s="25"/>
      <c r="P1096" s="25"/>
      <c r="Q1096" s="25"/>
      <c r="R1096" s="25"/>
      <c r="S1096" s="25"/>
    </row>
    <row r="1097" spans="2:19" x14ac:dyDescent="0.3">
      <c r="B1097" s="25" t="s">
        <v>66</v>
      </c>
      <c r="C1097" s="26">
        <v>37908</v>
      </c>
      <c r="D1097" s="25" t="s">
        <v>21</v>
      </c>
      <c r="E1097" s="25">
        <f>INDEX('Tariff fee'!$C$5:$C$9,MATCH('Step 1. Personal_data'!D1097,'Tariff fee'!$B$5:$B$9,0))</f>
        <v>45</v>
      </c>
      <c r="F1097" s="26">
        <v>42826</v>
      </c>
      <c r="G1097" s="27">
        <f>IF(F1097&gt;Introduction!$D$20, DATEDIF(F1097, Introduction!$D$19, "D"), DATEDIF(Introduction!$D$20, Introduction!$D$19, "D"))</f>
        <v>120</v>
      </c>
      <c r="H1097" s="25">
        <v>88616</v>
      </c>
      <c r="I1097" s="28">
        <f t="shared" si="80"/>
        <v>369.23333333333335</v>
      </c>
      <c r="J1097" s="28">
        <f t="shared" si="82"/>
        <v>86.154444444444451</v>
      </c>
      <c r="K1097" s="28" t="str">
        <f t="shared" si="83"/>
        <v>61-90</v>
      </c>
      <c r="L1097" s="25">
        <v>36000000</v>
      </c>
      <c r="M1097" s="28">
        <f t="shared" si="81"/>
        <v>8.58306884765625</v>
      </c>
      <c r="N1097" s="28" t="str">
        <f t="shared" si="84"/>
        <v>&lt;10 GB</v>
      </c>
      <c r="O1097" s="25"/>
      <c r="P1097" s="25"/>
      <c r="Q1097" s="25"/>
      <c r="R1097" s="25"/>
      <c r="S1097" s="25"/>
    </row>
    <row r="1098" spans="2:19" x14ac:dyDescent="0.3">
      <c r="B1098" s="25" t="s">
        <v>67</v>
      </c>
      <c r="C1098" s="26">
        <v>37908</v>
      </c>
      <c r="D1098" s="25" t="s">
        <v>11</v>
      </c>
      <c r="E1098" s="25">
        <f>INDEX('Tariff fee'!$C$5:$C$9,MATCH('Step 1. Personal_data'!D1098,'Tariff fee'!$B$5:$B$9,0))</f>
        <v>35</v>
      </c>
      <c r="F1098" s="26">
        <v>44070</v>
      </c>
      <c r="G1098" s="27">
        <f>IF(F1098&gt;Introduction!$D$20, DATEDIF(F1098, Introduction!$D$19, "D"), DATEDIF(Introduction!$D$20, Introduction!$D$19, "D"))</f>
        <v>120</v>
      </c>
      <c r="H1098" s="25">
        <v>35948</v>
      </c>
      <c r="I1098" s="28">
        <f t="shared" ref="I1098:I1148" si="85">H1098/60/G1098*30</f>
        <v>149.78333333333333</v>
      </c>
      <c r="J1098" s="28">
        <f t="shared" si="82"/>
        <v>34.949444444444445</v>
      </c>
      <c r="K1098" s="28" t="str">
        <f t="shared" si="83"/>
        <v>&lt;35</v>
      </c>
      <c r="L1098" s="25">
        <v>136000000</v>
      </c>
      <c r="M1098" s="28">
        <f t="shared" ref="M1098:M1148" si="86">L1098/1024^2/G1098*30</f>
        <v>32.4249267578125</v>
      </c>
      <c r="N1098" s="28" t="str">
        <f t="shared" si="84"/>
        <v>31-40 GB</v>
      </c>
      <c r="O1098" s="25">
        <v>1</v>
      </c>
      <c r="P1098" s="25">
        <v>1</v>
      </c>
      <c r="Q1098" s="25"/>
      <c r="R1098" s="25"/>
      <c r="S1098" s="25"/>
    </row>
    <row r="1099" spans="2:19" x14ac:dyDescent="0.3">
      <c r="B1099" s="25" t="s">
        <v>65</v>
      </c>
      <c r="C1099" s="26">
        <v>37911</v>
      </c>
      <c r="D1099" s="25" t="s">
        <v>11</v>
      </c>
      <c r="E1099" s="25">
        <f>INDEX('Tariff fee'!$C$5:$C$9,MATCH('Step 1. Personal_data'!D1099,'Tariff fee'!$B$5:$B$9,0))</f>
        <v>35</v>
      </c>
      <c r="F1099" s="26">
        <v>44564</v>
      </c>
      <c r="G1099" s="27">
        <f>IF(F1099&gt;Introduction!$D$20, DATEDIF(F1099, Introduction!$D$19, "D"), DATEDIF(Introduction!$D$20, Introduction!$D$19, "D"))</f>
        <v>118</v>
      </c>
      <c r="H1099" s="25">
        <v>35400</v>
      </c>
      <c r="I1099" s="28">
        <f t="shared" si="85"/>
        <v>150</v>
      </c>
      <c r="J1099" s="28">
        <f t="shared" ref="J1099:J1148" si="87">I1099/30*7</f>
        <v>35</v>
      </c>
      <c r="K1099" s="28" t="str">
        <f t="shared" ref="K1099:K1148" si="88">IF(J1099&lt;35, "&lt;35", IF(J1099&lt;60, "35-60", IF(J1099&lt;90, "61-90", IF(J1099&lt;120, "91-120", "120+"))))</f>
        <v>35-60</v>
      </c>
      <c r="L1099" s="25">
        <v>145533333</v>
      </c>
      <c r="M1099" s="28">
        <f t="shared" si="86"/>
        <v>35.285949626211391</v>
      </c>
      <c r="N1099" s="28" t="str">
        <f t="shared" ref="N1099:N1148" si="89">IF(M1099&lt;10, "&lt;10 GB", IF(M1099&lt;20, "10-20 GB", IF(M1099&lt;30, "21-30 GB", IF(M1099&lt;40, "31-40 GB", "40+ GB"))))</f>
        <v>31-40 GB</v>
      </c>
      <c r="O1099" s="25">
        <v>1</v>
      </c>
      <c r="P1099" s="25">
        <v>1</v>
      </c>
      <c r="Q1099" s="25"/>
      <c r="R1099" s="25"/>
      <c r="S1099" s="25">
        <v>1</v>
      </c>
    </row>
    <row r="1100" spans="2:19" x14ac:dyDescent="0.3">
      <c r="B1100" s="25" t="s">
        <v>64</v>
      </c>
      <c r="C1100" s="26">
        <v>37928</v>
      </c>
      <c r="D1100" s="25" t="s">
        <v>21</v>
      </c>
      <c r="E1100" s="25">
        <f>INDEX('Tariff fee'!$C$5:$C$9,MATCH('Step 1. Personal_data'!D1100,'Tariff fee'!$B$5:$B$9,0))</f>
        <v>45</v>
      </c>
      <c r="F1100" s="26">
        <v>44324</v>
      </c>
      <c r="G1100" s="27">
        <f>IF(F1100&gt;Introduction!$D$20, DATEDIF(F1100, Introduction!$D$19, "D"), DATEDIF(Introduction!$D$20, Introduction!$D$19, "D"))</f>
        <v>120</v>
      </c>
      <c r="H1100" s="25">
        <v>25956</v>
      </c>
      <c r="I1100" s="28">
        <f t="shared" si="85"/>
        <v>108.15</v>
      </c>
      <c r="J1100" s="28">
        <f t="shared" si="87"/>
        <v>25.234999999999999</v>
      </c>
      <c r="K1100" s="28" t="str">
        <f t="shared" si="88"/>
        <v>&lt;35</v>
      </c>
      <c r="L1100" s="25">
        <v>48000000</v>
      </c>
      <c r="M1100" s="28">
        <f t="shared" si="86"/>
        <v>11.444091796875</v>
      </c>
      <c r="N1100" s="28" t="str">
        <f t="shared" si="89"/>
        <v>10-20 GB</v>
      </c>
      <c r="O1100" s="25">
        <v>1</v>
      </c>
      <c r="P1100" s="25"/>
      <c r="Q1100" s="25"/>
      <c r="R1100" s="25"/>
      <c r="S1100" s="25"/>
    </row>
    <row r="1101" spans="2:19" x14ac:dyDescent="0.3">
      <c r="B1101" s="25" t="s">
        <v>63</v>
      </c>
      <c r="C1101" s="26">
        <v>37930</v>
      </c>
      <c r="D1101" s="25" t="s">
        <v>11</v>
      </c>
      <c r="E1101" s="25">
        <f>INDEX('Tariff fee'!$C$5:$C$9,MATCH('Step 1. Personal_data'!D1101,'Tariff fee'!$B$5:$B$9,0))</f>
        <v>35</v>
      </c>
      <c r="F1101" s="26">
        <v>44416</v>
      </c>
      <c r="G1101" s="27">
        <f>IF(F1101&gt;Introduction!$D$20, DATEDIF(F1101, Introduction!$D$19, "D"), DATEDIF(Introduction!$D$20, Introduction!$D$19, "D"))</f>
        <v>120</v>
      </c>
      <c r="H1101" s="25">
        <v>13648</v>
      </c>
      <c r="I1101" s="28">
        <f t="shared" si="85"/>
        <v>56.866666666666667</v>
      </c>
      <c r="J1101" s="28">
        <f t="shared" si="87"/>
        <v>13.26888888888889</v>
      </c>
      <c r="K1101" s="28" t="str">
        <f t="shared" si="88"/>
        <v>&lt;35</v>
      </c>
      <c r="L1101" s="25">
        <v>140000000</v>
      </c>
      <c r="M1101" s="28">
        <f t="shared" si="86"/>
        <v>33.37860107421875</v>
      </c>
      <c r="N1101" s="28" t="str">
        <f t="shared" si="89"/>
        <v>31-40 GB</v>
      </c>
      <c r="O1101" s="25">
        <v>1</v>
      </c>
      <c r="P1101" s="25">
        <v>1</v>
      </c>
      <c r="Q1101" s="25">
        <v>1</v>
      </c>
      <c r="R1101" s="25"/>
      <c r="S1101" s="25">
        <v>1</v>
      </c>
    </row>
    <row r="1102" spans="2:19" x14ac:dyDescent="0.3">
      <c r="B1102" s="25" t="s">
        <v>62</v>
      </c>
      <c r="C1102" s="26">
        <v>37935</v>
      </c>
      <c r="D1102" s="25" t="s">
        <v>21</v>
      </c>
      <c r="E1102" s="25">
        <f>INDEX('Tariff fee'!$C$5:$C$9,MATCH('Step 1. Personal_data'!D1102,'Tariff fee'!$B$5:$B$9,0))</f>
        <v>45</v>
      </c>
      <c r="F1102" s="26">
        <v>43113</v>
      </c>
      <c r="G1102" s="27">
        <f>IF(F1102&gt;Introduction!$D$20, DATEDIF(F1102, Introduction!$D$19, "D"), DATEDIF(Introduction!$D$20, Introduction!$D$19, "D"))</f>
        <v>120</v>
      </c>
      <c r="H1102" s="25">
        <v>82580</v>
      </c>
      <c r="I1102" s="28">
        <f t="shared" si="85"/>
        <v>344.08333333333331</v>
      </c>
      <c r="J1102" s="28">
        <f t="shared" si="87"/>
        <v>80.286111111111097</v>
      </c>
      <c r="K1102" s="28" t="str">
        <f t="shared" si="88"/>
        <v>61-90</v>
      </c>
      <c r="L1102" s="25">
        <v>68000000</v>
      </c>
      <c r="M1102" s="28">
        <f t="shared" si="86"/>
        <v>16.21246337890625</v>
      </c>
      <c r="N1102" s="28" t="str">
        <f t="shared" si="89"/>
        <v>10-20 GB</v>
      </c>
      <c r="O1102" s="25"/>
      <c r="P1102" s="25"/>
      <c r="Q1102" s="25"/>
      <c r="R1102" s="25"/>
      <c r="S1102" s="25"/>
    </row>
    <row r="1103" spans="2:19" x14ac:dyDescent="0.3">
      <c r="B1103" s="25" t="s">
        <v>61</v>
      </c>
      <c r="C1103" s="26">
        <v>37936</v>
      </c>
      <c r="D1103" s="25" t="s">
        <v>13</v>
      </c>
      <c r="E1103" s="25">
        <f>INDEX('Tariff fee'!$C$5:$C$9,MATCH('Step 1. Personal_data'!D1103,'Tariff fee'!$B$5:$B$9,0))</f>
        <v>55</v>
      </c>
      <c r="F1103" s="26">
        <v>42893</v>
      </c>
      <c r="G1103" s="27">
        <f>IF(F1103&gt;Introduction!$D$20, DATEDIF(F1103, Introduction!$D$19, "D"), DATEDIF(Introduction!$D$20, Introduction!$D$19, "D"))</f>
        <v>120</v>
      </c>
      <c r="H1103" s="25">
        <v>54552</v>
      </c>
      <c r="I1103" s="28">
        <f t="shared" si="85"/>
        <v>227.3</v>
      </c>
      <c r="J1103" s="28">
        <f t="shared" si="87"/>
        <v>53.036666666666669</v>
      </c>
      <c r="K1103" s="28" t="str">
        <f t="shared" si="88"/>
        <v>35-60</v>
      </c>
      <c r="L1103" s="25">
        <v>40000000</v>
      </c>
      <c r="M1103" s="28">
        <f t="shared" si="86"/>
        <v>9.5367431640625</v>
      </c>
      <c r="N1103" s="28" t="str">
        <f t="shared" si="89"/>
        <v>&lt;10 GB</v>
      </c>
      <c r="O1103" s="25"/>
      <c r="P1103" s="25">
        <v>1</v>
      </c>
      <c r="Q1103" s="25"/>
      <c r="R1103" s="25">
        <v>1</v>
      </c>
      <c r="S1103" s="25"/>
    </row>
    <row r="1104" spans="2:19" x14ac:dyDescent="0.3">
      <c r="B1104" s="25" t="s">
        <v>60</v>
      </c>
      <c r="C1104" s="26">
        <v>37939</v>
      </c>
      <c r="D1104" s="25" t="s">
        <v>13</v>
      </c>
      <c r="E1104" s="25">
        <f>INDEX('Tariff fee'!$C$5:$C$9,MATCH('Step 1. Personal_data'!D1104,'Tariff fee'!$B$5:$B$9,0))</f>
        <v>55</v>
      </c>
      <c r="F1104" s="26">
        <v>44168</v>
      </c>
      <c r="G1104" s="27">
        <f>IF(F1104&gt;Introduction!$D$20, DATEDIF(F1104, Introduction!$D$19, "D"), DATEDIF(Introduction!$D$20, Introduction!$D$19, "D"))</f>
        <v>120</v>
      </c>
      <c r="H1104" s="25">
        <v>65924</v>
      </c>
      <c r="I1104" s="28">
        <f t="shared" si="85"/>
        <v>274.68333333333334</v>
      </c>
      <c r="J1104" s="28">
        <f t="shared" si="87"/>
        <v>64.092777777777769</v>
      </c>
      <c r="K1104" s="28" t="str">
        <f t="shared" si="88"/>
        <v>61-90</v>
      </c>
      <c r="L1104" s="25">
        <v>112000000</v>
      </c>
      <c r="M1104" s="28">
        <f t="shared" si="86"/>
        <v>26.702880859375</v>
      </c>
      <c r="N1104" s="28" t="str">
        <f t="shared" si="89"/>
        <v>21-30 GB</v>
      </c>
      <c r="O1104" s="25"/>
      <c r="P1104" s="25"/>
      <c r="Q1104" s="25"/>
      <c r="R1104" s="25"/>
      <c r="S1104" s="25"/>
    </row>
    <row r="1105" spans="2:19" x14ac:dyDescent="0.3">
      <c r="B1105" s="25" t="s">
        <v>59</v>
      </c>
      <c r="C1105" s="26">
        <v>37948</v>
      </c>
      <c r="D1105" s="25" t="s">
        <v>21</v>
      </c>
      <c r="E1105" s="25">
        <f>INDEX('Tariff fee'!$C$5:$C$9,MATCH('Step 1. Personal_data'!D1105,'Tariff fee'!$B$5:$B$9,0))</f>
        <v>45</v>
      </c>
      <c r="F1105" s="26">
        <v>44124</v>
      </c>
      <c r="G1105" s="27">
        <f>IF(F1105&gt;Introduction!$D$20, DATEDIF(F1105, Introduction!$D$19, "D"), DATEDIF(Introduction!$D$20, Introduction!$D$19, "D"))</f>
        <v>120</v>
      </c>
      <c r="H1105" s="25">
        <v>15172</v>
      </c>
      <c r="I1105" s="28">
        <f t="shared" si="85"/>
        <v>63.216666666666661</v>
      </c>
      <c r="J1105" s="28">
        <f t="shared" si="87"/>
        <v>14.750555555555554</v>
      </c>
      <c r="K1105" s="28" t="str">
        <f t="shared" si="88"/>
        <v>&lt;35</v>
      </c>
      <c r="L1105" s="25">
        <v>24000000</v>
      </c>
      <c r="M1105" s="28">
        <f t="shared" si="86"/>
        <v>5.7220458984375</v>
      </c>
      <c r="N1105" s="28" t="str">
        <f t="shared" si="89"/>
        <v>&lt;10 GB</v>
      </c>
      <c r="O1105" s="25">
        <v>1</v>
      </c>
      <c r="P1105" s="25">
        <v>1</v>
      </c>
      <c r="Q1105" s="25"/>
      <c r="R1105" s="25"/>
      <c r="S1105" s="25">
        <v>1</v>
      </c>
    </row>
    <row r="1106" spans="2:19" x14ac:dyDescent="0.3">
      <c r="B1106" s="25" t="s">
        <v>58</v>
      </c>
      <c r="C1106" s="26">
        <v>37953</v>
      </c>
      <c r="D1106" s="25" t="s">
        <v>21</v>
      </c>
      <c r="E1106" s="25">
        <f>INDEX('Tariff fee'!$C$5:$C$9,MATCH('Step 1. Personal_data'!D1106,'Tariff fee'!$B$5:$B$9,0))</f>
        <v>45</v>
      </c>
      <c r="F1106" s="26">
        <v>44579</v>
      </c>
      <c r="G1106" s="27">
        <f>IF(F1106&gt;Introduction!$D$20, DATEDIF(F1106, Introduction!$D$19, "D"), DATEDIF(Introduction!$D$20, Introduction!$D$19, "D"))</f>
        <v>103</v>
      </c>
      <c r="H1106" s="25">
        <v>63515</v>
      </c>
      <c r="I1106" s="28">
        <f t="shared" si="85"/>
        <v>308.32524271844659</v>
      </c>
      <c r="J1106" s="28">
        <f t="shared" si="87"/>
        <v>71.942556634304196</v>
      </c>
      <c r="K1106" s="28" t="str">
        <f t="shared" si="88"/>
        <v>61-90</v>
      </c>
      <c r="L1106" s="25">
        <v>92700000</v>
      </c>
      <c r="M1106" s="28">
        <f t="shared" si="86"/>
        <v>25.74920654296875</v>
      </c>
      <c r="N1106" s="28" t="str">
        <f t="shared" si="89"/>
        <v>21-30 GB</v>
      </c>
      <c r="O1106" s="25"/>
      <c r="P1106" s="25"/>
      <c r="Q1106" s="25"/>
      <c r="R1106" s="25"/>
      <c r="S1106" s="25"/>
    </row>
    <row r="1107" spans="2:19" x14ac:dyDescent="0.3">
      <c r="B1107" s="25" t="s">
        <v>57</v>
      </c>
      <c r="C1107" s="26">
        <v>37957</v>
      </c>
      <c r="D1107" s="25" t="s">
        <v>21</v>
      </c>
      <c r="E1107" s="25">
        <f>INDEX('Tariff fee'!$C$5:$C$9,MATCH('Step 1. Personal_data'!D1107,'Tariff fee'!$B$5:$B$9,0))</f>
        <v>45</v>
      </c>
      <c r="F1107" s="26">
        <v>44077</v>
      </c>
      <c r="G1107" s="27">
        <f>IF(F1107&gt;Introduction!$D$20, DATEDIF(F1107, Introduction!$D$19, "D"), DATEDIF(Introduction!$D$20, Introduction!$D$19, "D"))</f>
        <v>120</v>
      </c>
      <c r="H1107" s="25">
        <v>15100</v>
      </c>
      <c r="I1107" s="28">
        <f t="shared" si="85"/>
        <v>62.916666666666671</v>
      </c>
      <c r="J1107" s="28">
        <f t="shared" si="87"/>
        <v>14.680555555555557</v>
      </c>
      <c r="K1107" s="28" t="str">
        <f t="shared" si="88"/>
        <v>&lt;35</v>
      </c>
      <c r="L1107" s="25">
        <v>88000000</v>
      </c>
      <c r="M1107" s="28">
        <f t="shared" si="86"/>
        <v>20.9808349609375</v>
      </c>
      <c r="N1107" s="28" t="str">
        <f t="shared" si="89"/>
        <v>21-30 GB</v>
      </c>
      <c r="O1107" s="25">
        <v>1</v>
      </c>
      <c r="P1107" s="25">
        <v>1</v>
      </c>
      <c r="Q1107" s="25"/>
      <c r="R1107" s="25"/>
      <c r="S1107" s="25"/>
    </row>
    <row r="1108" spans="2:19" x14ac:dyDescent="0.3">
      <c r="B1108" s="25" t="s">
        <v>56</v>
      </c>
      <c r="C1108" s="26">
        <v>37959</v>
      </c>
      <c r="D1108" s="25" t="s">
        <v>21</v>
      </c>
      <c r="E1108" s="25">
        <f>INDEX('Tariff fee'!$C$5:$C$9,MATCH('Step 1. Personal_data'!D1108,'Tariff fee'!$B$5:$B$9,0))</f>
        <v>45</v>
      </c>
      <c r="F1108" s="26">
        <v>44354</v>
      </c>
      <c r="G1108" s="27">
        <f>IF(F1108&gt;Introduction!$D$20, DATEDIF(F1108, Introduction!$D$19, "D"), DATEDIF(Introduction!$D$20, Introduction!$D$19, "D"))</f>
        <v>120</v>
      </c>
      <c r="H1108" s="25">
        <v>65820</v>
      </c>
      <c r="I1108" s="28">
        <f t="shared" si="85"/>
        <v>274.25</v>
      </c>
      <c r="J1108" s="28">
        <f t="shared" si="87"/>
        <v>63.991666666666674</v>
      </c>
      <c r="K1108" s="28" t="str">
        <f t="shared" si="88"/>
        <v>61-90</v>
      </c>
      <c r="L1108" s="25">
        <v>48000000</v>
      </c>
      <c r="M1108" s="28">
        <f t="shared" si="86"/>
        <v>11.444091796875</v>
      </c>
      <c r="N1108" s="28" t="str">
        <f t="shared" si="89"/>
        <v>10-20 GB</v>
      </c>
      <c r="O1108" s="25"/>
      <c r="P1108" s="25"/>
      <c r="Q1108" s="25">
        <v>1</v>
      </c>
      <c r="R1108" s="25"/>
      <c r="S1108" s="25"/>
    </row>
    <row r="1109" spans="2:19" x14ac:dyDescent="0.3">
      <c r="B1109" s="25" t="s">
        <v>55</v>
      </c>
      <c r="C1109" s="26">
        <v>37961</v>
      </c>
      <c r="D1109" s="25" t="s">
        <v>11</v>
      </c>
      <c r="E1109" s="25">
        <f>INDEX('Tariff fee'!$C$5:$C$9,MATCH('Step 1. Personal_data'!D1109,'Tariff fee'!$B$5:$B$9,0))</f>
        <v>35</v>
      </c>
      <c r="F1109" s="26">
        <v>44569</v>
      </c>
      <c r="G1109" s="27">
        <f>IF(F1109&gt;Introduction!$D$20, DATEDIF(F1109, Introduction!$D$19, "D"), DATEDIF(Introduction!$D$20, Introduction!$D$19, "D"))</f>
        <v>113</v>
      </c>
      <c r="H1109" s="25">
        <v>33900</v>
      </c>
      <c r="I1109" s="28">
        <f t="shared" si="85"/>
        <v>150</v>
      </c>
      <c r="J1109" s="28">
        <f t="shared" si="87"/>
        <v>35</v>
      </c>
      <c r="K1109" s="28" t="str">
        <f t="shared" si="88"/>
        <v>35-60</v>
      </c>
      <c r="L1109" s="25">
        <v>113000000</v>
      </c>
      <c r="M1109" s="28">
        <f t="shared" si="86"/>
        <v>28.6102294921875</v>
      </c>
      <c r="N1109" s="28" t="str">
        <f t="shared" si="89"/>
        <v>21-30 GB</v>
      </c>
      <c r="O1109" s="25"/>
      <c r="P1109" s="25"/>
      <c r="Q1109" s="25"/>
      <c r="R1109" s="25">
        <v>1</v>
      </c>
      <c r="S1109" s="25"/>
    </row>
    <row r="1110" spans="2:19" x14ac:dyDescent="0.3">
      <c r="B1110" s="25" t="s">
        <v>54</v>
      </c>
      <c r="C1110" s="26">
        <v>37964</v>
      </c>
      <c r="D1110" s="25" t="s">
        <v>21</v>
      </c>
      <c r="E1110" s="25">
        <f>INDEX('Tariff fee'!$C$5:$C$9,MATCH('Step 1. Personal_data'!D1110,'Tariff fee'!$B$5:$B$9,0))</f>
        <v>45</v>
      </c>
      <c r="F1110" s="26">
        <v>43036</v>
      </c>
      <c r="G1110" s="27">
        <f>IF(F1110&gt;Introduction!$D$20, DATEDIF(F1110, Introduction!$D$19, "D"), DATEDIF(Introduction!$D$20, Introduction!$D$19, "D"))</f>
        <v>120</v>
      </c>
      <c r="H1110" s="25">
        <v>81600</v>
      </c>
      <c r="I1110" s="28">
        <f t="shared" si="85"/>
        <v>340</v>
      </c>
      <c r="J1110" s="28">
        <f t="shared" si="87"/>
        <v>79.333333333333343</v>
      </c>
      <c r="K1110" s="28" t="str">
        <f t="shared" si="88"/>
        <v>61-90</v>
      </c>
      <c r="L1110" s="25">
        <v>40000000</v>
      </c>
      <c r="M1110" s="28">
        <f t="shared" si="86"/>
        <v>9.5367431640625</v>
      </c>
      <c r="N1110" s="28" t="str">
        <f t="shared" si="89"/>
        <v>&lt;10 GB</v>
      </c>
      <c r="O1110" s="25"/>
      <c r="P1110" s="25"/>
      <c r="Q1110" s="25"/>
      <c r="R1110" s="25"/>
      <c r="S1110" s="25"/>
    </row>
    <row r="1111" spans="2:19" x14ac:dyDescent="0.3">
      <c r="B1111" s="25" t="s">
        <v>53</v>
      </c>
      <c r="C1111" s="26">
        <v>37965</v>
      </c>
      <c r="D1111" s="25" t="s">
        <v>21</v>
      </c>
      <c r="E1111" s="25">
        <f>INDEX('Tariff fee'!$C$5:$C$9,MATCH('Step 1. Personal_data'!D1111,'Tariff fee'!$B$5:$B$9,0))</f>
        <v>45</v>
      </c>
      <c r="F1111" s="26">
        <v>43507</v>
      </c>
      <c r="G1111" s="27">
        <f>IF(F1111&gt;Introduction!$D$20, DATEDIF(F1111, Introduction!$D$19, "D"), DATEDIF(Introduction!$D$20, Introduction!$D$19, "D"))</f>
        <v>120</v>
      </c>
      <c r="H1111" s="25">
        <v>79516</v>
      </c>
      <c r="I1111" s="28">
        <f t="shared" si="85"/>
        <v>331.31666666666666</v>
      </c>
      <c r="J1111" s="28">
        <f t="shared" si="87"/>
        <v>77.307222222222222</v>
      </c>
      <c r="K1111" s="28" t="str">
        <f t="shared" si="88"/>
        <v>61-90</v>
      </c>
      <c r="L1111" s="25">
        <v>104000000</v>
      </c>
      <c r="M1111" s="28">
        <f t="shared" si="86"/>
        <v>24.7955322265625</v>
      </c>
      <c r="N1111" s="28" t="str">
        <f t="shared" si="89"/>
        <v>21-30 GB</v>
      </c>
      <c r="O1111" s="25"/>
      <c r="P1111" s="25"/>
      <c r="Q1111" s="25"/>
      <c r="R1111" s="25"/>
      <c r="S1111" s="25"/>
    </row>
    <row r="1112" spans="2:19" x14ac:dyDescent="0.3">
      <c r="B1112" s="25" t="s">
        <v>52</v>
      </c>
      <c r="C1112" s="26">
        <v>37971</v>
      </c>
      <c r="D1112" s="25" t="s">
        <v>13</v>
      </c>
      <c r="E1112" s="25">
        <f>INDEX('Tariff fee'!$C$5:$C$9,MATCH('Step 1. Personal_data'!D1112,'Tariff fee'!$B$5:$B$9,0))</f>
        <v>55</v>
      </c>
      <c r="F1112" s="26">
        <v>44034</v>
      </c>
      <c r="G1112" s="27">
        <f>IF(F1112&gt;Introduction!$D$20, DATEDIF(F1112, Introduction!$D$19, "D"), DATEDIF(Introduction!$D$20, Introduction!$D$19, "D"))</f>
        <v>120</v>
      </c>
      <c r="H1112" s="25">
        <v>113816</v>
      </c>
      <c r="I1112" s="28">
        <f t="shared" si="85"/>
        <v>474.23333333333335</v>
      </c>
      <c r="J1112" s="28">
        <f t="shared" si="87"/>
        <v>110.65444444444445</v>
      </c>
      <c r="K1112" s="28" t="str">
        <f t="shared" si="88"/>
        <v>91-120</v>
      </c>
      <c r="L1112" s="25">
        <v>124000000</v>
      </c>
      <c r="M1112" s="28">
        <f t="shared" si="86"/>
        <v>29.56390380859375</v>
      </c>
      <c r="N1112" s="28" t="str">
        <f t="shared" si="89"/>
        <v>21-30 GB</v>
      </c>
      <c r="O1112" s="25"/>
      <c r="P1112" s="25"/>
      <c r="Q1112" s="25"/>
      <c r="R1112" s="25"/>
      <c r="S1112" s="25"/>
    </row>
    <row r="1113" spans="2:19" x14ac:dyDescent="0.3">
      <c r="B1113" s="25" t="s">
        <v>51</v>
      </c>
      <c r="C1113" s="26">
        <v>37972</v>
      </c>
      <c r="D1113" s="25" t="s">
        <v>13</v>
      </c>
      <c r="E1113" s="25">
        <f>INDEX('Tariff fee'!$C$5:$C$9,MATCH('Step 1. Personal_data'!D1113,'Tariff fee'!$B$5:$B$9,0))</f>
        <v>55</v>
      </c>
      <c r="F1113" s="26">
        <v>44468</v>
      </c>
      <c r="G1113" s="27">
        <f>IF(F1113&gt;Introduction!$D$20, DATEDIF(F1113, Introduction!$D$19, "D"), DATEDIF(Introduction!$D$20, Introduction!$D$19, "D"))</f>
        <v>120</v>
      </c>
      <c r="H1113" s="25">
        <v>92316</v>
      </c>
      <c r="I1113" s="28">
        <f t="shared" si="85"/>
        <v>384.65</v>
      </c>
      <c r="J1113" s="28">
        <f t="shared" si="87"/>
        <v>89.751666666666665</v>
      </c>
      <c r="K1113" s="28" t="str">
        <f t="shared" si="88"/>
        <v>61-90</v>
      </c>
      <c r="L1113" s="25">
        <v>120000000</v>
      </c>
      <c r="M1113" s="28">
        <f t="shared" si="86"/>
        <v>28.6102294921875</v>
      </c>
      <c r="N1113" s="28" t="str">
        <f t="shared" si="89"/>
        <v>21-30 GB</v>
      </c>
      <c r="O1113" s="25"/>
      <c r="P1113" s="25"/>
      <c r="Q1113" s="25"/>
      <c r="R1113" s="25"/>
      <c r="S1113" s="25"/>
    </row>
    <row r="1114" spans="2:19" x14ac:dyDescent="0.3">
      <c r="B1114" s="25" t="s">
        <v>50</v>
      </c>
      <c r="C1114" s="26">
        <v>37983</v>
      </c>
      <c r="D1114" s="25" t="s">
        <v>11</v>
      </c>
      <c r="E1114" s="25">
        <f>INDEX('Tariff fee'!$C$5:$C$9,MATCH('Step 1. Personal_data'!D1114,'Tariff fee'!$B$5:$B$9,0))</f>
        <v>35</v>
      </c>
      <c r="F1114" s="26">
        <v>44548</v>
      </c>
      <c r="G1114" s="27">
        <f>IF(F1114&gt;Introduction!$D$20, DATEDIF(F1114, Introduction!$D$19, "D"), DATEDIF(Introduction!$D$20, Introduction!$D$19, "D"))</f>
        <v>120</v>
      </c>
      <c r="H1114" s="25">
        <v>33520</v>
      </c>
      <c r="I1114" s="28">
        <f t="shared" si="85"/>
        <v>139.66666666666666</v>
      </c>
      <c r="J1114" s="28">
        <f t="shared" si="87"/>
        <v>32.588888888888889</v>
      </c>
      <c r="K1114" s="28" t="str">
        <f t="shared" si="88"/>
        <v>&lt;35</v>
      </c>
      <c r="L1114" s="25">
        <v>128000000</v>
      </c>
      <c r="M1114" s="28">
        <f t="shared" si="86"/>
        <v>30.517578125000004</v>
      </c>
      <c r="N1114" s="28" t="str">
        <f t="shared" si="89"/>
        <v>31-40 GB</v>
      </c>
      <c r="O1114" s="25"/>
      <c r="P1114" s="25"/>
      <c r="Q1114" s="25"/>
      <c r="R1114" s="25"/>
      <c r="S1114" s="25"/>
    </row>
    <row r="1115" spans="2:19" x14ac:dyDescent="0.3">
      <c r="B1115" s="25" t="s">
        <v>49</v>
      </c>
      <c r="C1115" s="26">
        <v>37986</v>
      </c>
      <c r="D1115" s="25" t="s">
        <v>13</v>
      </c>
      <c r="E1115" s="25">
        <f>INDEX('Tariff fee'!$C$5:$C$9,MATCH('Step 1. Personal_data'!D1115,'Tariff fee'!$B$5:$B$9,0))</f>
        <v>55</v>
      </c>
      <c r="F1115" s="26">
        <v>43030</v>
      </c>
      <c r="G1115" s="27">
        <f>IF(F1115&gt;Introduction!$D$20, DATEDIF(F1115, Introduction!$D$19, "D"), DATEDIF(Introduction!$D$20, Introduction!$D$19, "D"))</f>
        <v>120</v>
      </c>
      <c r="H1115" s="25">
        <v>49956</v>
      </c>
      <c r="I1115" s="28">
        <f t="shared" si="85"/>
        <v>208.15</v>
      </c>
      <c r="J1115" s="28">
        <f t="shared" si="87"/>
        <v>48.568333333333335</v>
      </c>
      <c r="K1115" s="28" t="str">
        <f t="shared" si="88"/>
        <v>35-60</v>
      </c>
      <c r="L1115" s="25">
        <v>124000000</v>
      </c>
      <c r="M1115" s="28">
        <f t="shared" si="86"/>
        <v>29.56390380859375</v>
      </c>
      <c r="N1115" s="28" t="str">
        <f t="shared" si="89"/>
        <v>21-30 GB</v>
      </c>
      <c r="O1115" s="25"/>
      <c r="P1115" s="25"/>
      <c r="Q1115" s="25"/>
      <c r="R1115" s="25"/>
      <c r="S1115" s="25"/>
    </row>
    <row r="1116" spans="2:19" x14ac:dyDescent="0.3">
      <c r="B1116" s="25" t="s">
        <v>48</v>
      </c>
      <c r="C1116" s="26">
        <v>37988</v>
      </c>
      <c r="D1116" s="25" t="s">
        <v>11</v>
      </c>
      <c r="E1116" s="25">
        <f>INDEX('Tariff fee'!$C$5:$C$9,MATCH('Step 1. Personal_data'!D1116,'Tariff fee'!$B$5:$B$9,0))</f>
        <v>35</v>
      </c>
      <c r="F1116" s="26">
        <v>43364</v>
      </c>
      <c r="G1116" s="27">
        <f>IF(F1116&gt;Introduction!$D$20, DATEDIF(F1116, Introduction!$D$19, "D"), DATEDIF(Introduction!$D$20, Introduction!$D$19, "D"))</f>
        <v>120</v>
      </c>
      <c r="H1116" s="25">
        <v>12472</v>
      </c>
      <c r="I1116" s="28">
        <f t="shared" si="85"/>
        <v>51.966666666666669</v>
      </c>
      <c r="J1116" s="28">
        <f t="shared" si="87"/>
        <v>12.125555555555556</v>
      </c>
      <c r="K1116" s="28" t="str">
        <f t="shared" si="88"/>
        <v>&lt;35</v>
      </c>
      <c r="L1116" s="25">
        <v>160000000</v>
      </c>
      <c r="M1116" s="28">
        <f t="shared" si="86"/>
        <v>38.14697265625</v>
      </c>
      <c r="N1116" s="28" t="str">
        <f t="shared" si="89"/>
        <v>31-40 GB</v>
      </c>
      <c r="O1116" s="25"/>
      <c r="P1116" s="25"/>
      <c r="Q1116" s="25"/>
      <c r="R1116" s="25"/>
      <c r="S1116" s="25"/>
    </row>
    <row r="1117" spans="2:19" x14ac:dyDescent="0.3">
      <c r="B1117" s="25" t="s">
        <v>47</v>
      </c>
      <c r="C1117" s="26">
        <v>37990</v>
      </c>
      <c r="D1117" s="25" t="s">
        <v>11</v>
      </c>
      <c r="E1117" s="25">
        <f>INDEX('Tariff fee'!$C$5:$C$9,MATCH('Step 1. Personal_data'!D1117,'Tariff fee'!$B$5:$B$9,0))</f>
        <v>35</v>
      </c>
      <c r="F1117" s="26">
        <v>42835</v>
      </c>
      <c r="G1117" s="27">
        <f>IF(F1117&gt;Introduction!$D$20, DATEDIF(F1117, Introduction!$D$19, "D"), DATEDIF(Introduction!$D$20, Introduction!$D$19, "D"))</f>
        <v>120</v>
      </c>
      <c r="H1117" s="25">
        <v>15632</v>
      </c>
      <c r="I1117" s="28">
        <f t="shared" si="85"/>
        <v>65.13333333333334</v>
      </c>
      <c r="J1117" s="28">
        <f t="shared" si="87"/>
        <v>15.197777777777778</v>
      </c>
      <c r="K1117" s="28" t="str">
        <f t="shared" si="88"/>
        <v>&lt;35</v>
      </c>
      <c r="L1117" s="25">
        <v>156000000</v>
      </c>
      <c r="M1117" s="28">
        <f t="shared" si="86"/>
        <v>37.19329833984375</v>
      </c>
      <c r="N1117" s="28" t="str">
        <f t="shared" si="89"/>
        <v>31-40 GB</v>
      </c>
      <c r="O1117" s="25"/>
      <c r="P1117" s="25">
        <v>1</v>
      </c>
      <c r="Q1117" s="25"/>
      <c r="R1117" s="25"/>
      <c r="S1117" s="25">
        <v>1</v>
      </c>
    </row>
    <row r="1118" spans="2:19" x14ac:dyDescent="0.3">
      <c r="B1118" s="25" t="s">
        <v>46</v>
      </c>
      <c r="C1118" s="26">
        <v>37995</v>
      </c>
      <c r="D1118" s="25" t="s">
        <v>18</v>
      </c>
      <c r="E1118" s="25">
        <f>INDEX('Tariff fee'!$C$5:$C$9,MATCH('Step 1. Personal_data'!D1118,'Tariff fee'!$B$5:$B$9,0))</f>
        <v>25</v>
      </c>
      <c r="F1118" s="26">
        <v>43511</v>
      </c>
      <c r="G1118" s="27">
        <f>IF(F1118&gt;Introduction!$D$20, DATEDIF(F1118, Introduction!$D$19, "D"), DATEDIF(Introduction!$D$20, Introduction!$D$19, "D"))</f>
        <v>120</v>
      </c>
      <c r="H1118" s="25">
        <v>15656</v>
      </c>
      <c r="I1118" s="28">
        <f t="shared" si="85"/>
        <v>65.233333333333334</v>
      </c>
      <c r="J1118" s="28">
        <f t="shared" si="87"/>
        <v>15.221111111111112</v>
      </c>
      <c r="K1118" s="28" t="str">
        <f t="shared" si="88"/>
        <v>&lt;35</v>
      </c>
      <c r="L1118" s="25">
        <v>4000000</v>
      </c>
      <c r="M1118" s="28">
        <f t="shared" si="86"/>
        <v>0.95367431640625011</v>
      </c>
      <c r="N1118" s="28" t="str">
        <f t="shared" si="89"/>
        <v>&lt;10 GB</v>
      </c>
      <c r="O1118" s="25"/>
      <c r="P1118" s="25"/>
      <c r="Q1118" s="25"/>
      <c r="R1118" s="25"/>
      <c r="S1118" s="25"/>
    </row>
    <row r="1119" spans="2:19" x14ac:dyDescent="0.3">
      <c r="B1119" s="25" t="s">
        <v>45</v>
      </c>
      <c r="C1119" s="26">
        <v>37997</v>
      </c>
      <c r="D1119" s="25" t="s">
        <v>11</v>
      </c>
      <c r="E1119" s="25">
        <f>INDEX('Tariff fee'!$C$5:$C$9,MATCH('Step 1. Personal_data'!D1119,'Tariff fee'!$B$5:$B$9,0))</f>
        <v>35</v>
      </c>
      <c r="F1119" s="26">
        <v>43408</v>
      </c>
      <c r="G1119" s="27">
        <f>IF(F1119&gt;Introduction!$D$20, DATEDIF(F1119, Introduction!$D$19, "D"), DATEDIF(Introduction!$D$20, Introduction!$D$19, "D"))</f>
        <v>120</v>
      </c>
      <c r="H1119" s="25">
        <v>6036</v>
      </c>
      <c r="I1119" s="28">
        <f t="shared" si="85"/>
        <v>25.15</v>
      </c>
      <c r="J1119" s="28">
        <f t="shared" si="87"/>
        <v>5.8683333333333332</v>
      </c>
      <c r="K1119" s="28" t="str">
        <f t="shared" si="88"/>
        <v>&lt;35</v>
      </c>
      <c r="L1119" s="25">
        <v>156000000</v>
      </c>
      <c r="M1119" s="28">
        <f t="shared" si="86"/>
        <v>37.19329833984375</v>
      </c>
      <c r="N1119" s="28" t="str">
        <f t="shared" si="89"/>
        <v>31-40 GB</v>
      </c>
      <c r="O1119" s="25"/>
      <c r="P1119" s="25">
        <v>1</v>
      </c>
      <c r="Q1119" s="25"/>
      <c r="R1119" s="25"/>
      <c r="S1119" s="25"/>
    </row>
    <row r="1120" spans="2:19" x14ac:dyDescent="0.3">
      <c r="B1120" s="25" t="s">
        <v>43</v>
      </c>
      <c r="C1120" s="26">
        <v>37999</v>
      </c>
      <c r="D1120" s="25" t="s">
        <v>18</v>
      </c>
      <c r="E1120" s="25">
        <f>INDEX('Tariff fee'!$C$5:$C$9,MATCH('Step 1. Personal_data'!D1120,'Tariff fee'!$B$5:$B$9,0))</f>
        <v>25</v>
      </c>
      <c r="F1120" s="26">
        <v>44574</v>
      </c>
      <c r="G1120" s="27">
        <f>IF(F1120&gt;Introduction!$D$20, DATEDIF(F1120, Introduction!$D$19, "D"), DATEDIF(Introduction!$D$20, Introduction!$D$19, "D"))</f>
        <v>108</v>
      </c>
      <c r="H1120" s="25">
        <v>53345</v>
      </c>
      <c r="I1120" s="28">
        <f t="shared" si="85"/>
        <v>246.96759259259261</v>
      </c>
      <c r="J1120" s="28">
        <f t="shared" si="87"/>
        <v>57.625771604938272</v>
      </c>
      <c r="K1120" s="28" t="str">
        <f t="shared" si="88"/>
        <v>35-60</v>
      </c>
      <c r="L1120" s="25">
        <v>10800000</v>
      </c>
      <c r="M1120" s="28">
        <f t="shared" si="86"/>
        <v>2.86102294921875</v>
      </c>
      <c r="N1120" s="28" t="str">
        <f t="shared" si="89"/>
        <v>&lt;10 GB</v>
      </c>
      <c r="O1120" s="25"/>
      <c r="P1120" s="25"/>
      <c r="Q1120" s="25"/>
      <c r="R1120" s="25">
        <v>1</v>
      </c>
      <c r="S1120" s="25">
        <v>1</v>
      </c>
    </row>
    <row r="1121" spans="2:19" x14ac:dyDescent="0.3">
      <c r="B1121" s="25" t="s">
        <v>44</v>
      </c>
      <c r="C1121" s="26">
        <v>37999</v>
      </c>
      <c r="D1121" s="25" t="s">
        <v>11</v>
      </c>
      <c r="E1121" s="25">
        <f>INDEX('Tariff fee'!$C$5:$C$9,MATCH('Step 1. Personal_data'!D1121,'Tariff fee'!$B$5:$B$9,0))</f>
        <v>35</v>
      </c>
      <c r="F1121" s="26">
        <v>43271</v>
      </c>
      <c r="G1121" s="27">
        <f>IF(F1121&gt;Introduction!$D$20, DATEDIF(F1121, Introduction!$D$19, "D"), DATEDIF(Introduction!$D$20, Introduction!$D$19, "D"))</f>
        <v>120</v>
      </c>
      <c r="H1121" s="25">
        <v>22228</v>
      </c>
      <c r="I1121" s="28">
        <f t="shared" si="85"/>
        <v>92.61666666666666</v>
      </c>
      <c r="J1121" s="28">
        <f t="shared" si="87"/>
        <v>21.610555555555553</v>
      </c>
      <c r="K1121" s="28" t="str">
        <f t="shared" si="88"/>
        <v>&lt;35</v>
      </c>
      <c r="L1121" s="25">
        <v>140000000</v>
      </c>
      <c r="M1121" s="28">
        <f t="shared" si="86"/>
        <v>33.37860107421875</v>
      </c>
      <c r="N1121" s="28" t="str">
        <f t="shared" si="89"/>
        <v>31-40 GB</v>
      </c>
      <c r="O1121" s="25"/>
      <c r="P1121" s="25"/>
      <c r="Q1121" s="25"/>
      <c r="R1121" s="25"/>
      <c r="S1121" s="25"/>
    </row>
    <row r="1122" spans="2:19" x14ac:dyDescent="0.3">
      <c r="B1122" s="25" t="s">
        <v>42</v>
      </c>
      <c r="C1122" s="26">
        <v>38003</v>
      </c>
      <c r="D1122" s="25" t="s">
        <v>13</v>
      </c>
      <c r="E1122" s="25">
        <f>INDEX('Tariff fee'!$C$5:$C$9,MATCH('Step 1. Personal_data'!D1122,'Tariff fee'!$B$5:$B$9,0))</f>
        <v>55</v>
      </c>
      <c r="F1122" s="26">
        <v>43813</v>
      </c>
      <c r="G1122" s="27">
        <f>IF(F1122&gt;Introduction!$D$20, DATEDIF(F1122, Introduction!$D$19, "D"), DATEDIF(Introduction!$D$20, Introduction!$D$19, "D"))</f>
        <v>120</v>
      </c>
      <c r="H1122" s="25">
        <v>111984</v>
      </c>
      <c r="I1122" s="28">
        <f t="shared" si="85"/>
        <v>466.6</v>
      </c>
      <c r="J1122" s="28">
        <f t="shared" si="87"/>
        <v>108.87333333333333</v>
      </c>
      <c r="K1122" s="28" t="str">
        <f t="shared" si="88"/>
        <v>91-120</v>
      </c>
      <c r="L1122" s="25">
        <v>136000000</v>
      </c>
      <c r="M1122" s="28">
        <f t="shared" si="86"/>
        <v>32.4249267578125</v>
      </c>
      <c r="N1122" s="28" t="str">
        <f t="shared" si="89"/>
        <v>31-40 GB</v>
      </c>
      <c r="O1122" s="25"/>
      <c r="P1122" s="25"/>
      <c r="Q1122" s="25"/>
      <c r="R1122" s="25"/>
      <c r="S1122" s="25"/>
    </row>
    <row r="1123" spans="2:19" x14ac:dyDescent="0.3">
      <c r="B1123" s="25" t="s">
        <v>41</v>
      </c>
      <c r="C1123" s="26">
        <v>38008</v>
      </c>
      <c r="D1123" s="25" t="s">
        <v>21</v>
      </c>
      <c r="E1123" s="25">
        <f>INDEX('Tariff fee'!$C$5:$C$9,MATCH('Step 1. Personal_data'!D1123,'Tariff fee'!$B$5:$B$9,0))</f>
        <v>45</v>
      </c>
      <c r="F1123" s="26">
        <v>44511</v>
      </c>
      <c r="G1123" s="27">
        <f>IF(F1123&gt;Introduction!$D$20, DATEDIF(F1123, Introduction!$D$19, "D"), DATEDIF(Introduction!$D$20, Introduction!$D$19, "D"))</f>
        <v>120</v>
      </c>
      <c r="H1123" s="25">
        <v>18680</v>
      </c>
      <c r="I1123" s="28">
        <f t="shared" si="85"/>
        <v>77.833333333333329</v>
      </c>
      <c r="J1123" s="28">
        <f t="shared" si="87"/>
        <v>18.161111111111108</v>
      </c>
      <c r="K1123" s="28" t="str">
        <f t="shared" si="88"/>
        <v>&lt;35</v>
      </c>
      <c r="L1123" s="25">
        <v>44000000</v>
      </c>
      <c r="M1123" s="28">
        <f t="shared" si="86"/>
        <v>10.49041748046875</v>
      </c>
      <c r="N1123" s="28" t="str">
        <f t="shared" si="89"/>
        <v>10-20 GB</v>
      </c>
      <c r="O1123" s="25">
        <v>1</v>
      </c>
      <c r="P1123" s="25"/>
      <c r="Q1123" s="25"/>
      <c r="R1123" s="25"/>
      <c r="S1123" s="25"/>
    </row>
    <row r="1124" spans="2:19" x14ac:dyDescent="0.3">
      <c r="B1124" s="25" t="s">
        <v>40</v>
      </c>
      <c r="C1124" s="26">
        <v>38014</v>
      </c>
      <c r="D1124" s="25" t="s">
        <v>11</v>
      </c>
      <c r="E1124" s="25">
        <f>INDEX('Tariff fee'!$C$5:$C$9,MATCH('Step 1. Personal_data'!D1124,'Tariff fee'!$B$5:$B$9,0))</f>
        <v>35</v>
      </c>
      <c r="F1124" s="26">
        <v>43248</v>
      </c>
      <c r="G1124" s="27">
        <f>IF(F1124&gt;Introduction!$D$20, DATEDIF(F1124, Introduction!$D$19, "D"), DATEDIF(Introduction!$D$20, Introduction!$D$19, "D"))</f>
        <v>120</v>
      </c>
      <c r="H1124" s="25">
        <v>10688</v>
      </c>
      <c r="I1124" s="28">
        <f t="shared" si="85"/>
        <v>44.533333333333331</v>
      </c>
      <c r="J1124" s="28">
        <f t="shared" si="87"/>
        <v>10.391111111111112</v>
      </c>
      <c r="K1124" s="28" t="str">
        <f t="shared" si="88"/>
        <v>&lt;35</v>
      </c>
      <c r="L1124" s="25">
        <v>160000000</v>
      </c>
      <c r="M1124" s="28">
        <f t="shared" si="86"/>
        <v>38.14697265625</v>
      </c>
      <c r="N1124" s="28" t="str">
        <f t="shared" si="89"/>
        <v>31-40 GB</v>
      </c>
      <c r="O1124" s="25"/>
      <c r="P1124" s="25"/>
      <c r="Q1124" s="25"/>
      <c r="R1124" s="25"/>
      <c r="S1124" s="25"/>
    </row>
    <row r="1125" spans="2:19" x14ac:dyDescent="0.3">
      <c r="B1125" s="25" t="s">
        <v>38</v>
      </c>
      <c r="C1125" s="26">
        <v>38015</v>
      </c>
      <c r="D1125" s="25" t="s">
        <v>11</v>
      </c>
      <c r="E1125" s="25">
        <f>INDEX('Tariff fee'!$C$5:$C$9,MATCH('Step 1. Personal_data'!D1125,'Tariff fee'!$B$5:$B$9,0))</f>
        <v>35</v>
      </c>
      <c r="F1125" s="26">
        <v>43511</v>
      </c>
      <c r="G1125" s="27">
        <f>IF(F1125&gt;Introduction!$D$20, DATEDIF(F1125, Introduction!$D$19, "D"), DATEDIF(Introduction!$D$20, Introduction!$D$19, "D"))</f>
        <v>120</v>
      </c>
      <c r="H1125" s="25">
        <v>12040</v>
      </c>
      <c r="I1125" s="28">
        <f t="shared" si="85"/>
        <v>50.166666666666664</v>
      </c>
      <c r="J1125" s="28">
        <f t="shared" si="87"/>
        <v>11.705555555555554</v>
      </c>
      <c r="K1125" s="28" t="str">
        <f t="shared" si="88"/>
        <v>&lt;35</v>
      </c>
      <c r="L1125" s="25">
        <v>156000000</v>
      </c>
      <c r="M1125" s="28">
        <f t="shared" si="86"/>
        <v>37.19329833984375</v>
      </c>
      <c r="N1125" s="28" t="str">
        <f t="shared" si="89"/>
        <v>31-40 GB</v>
      </c>
      <c r="O1125" s="25">
        <v>1</v>
      </c>
      <c r="P1125" s="25"/>
      <c r="Q1125" s="25"/>
      <c r="R1125" s="25">
        <v>1</v>
      </c>
      <c r="S1125" s="25"/>
    </row>
    <row r="1126" spans="2:19" x14ac:dyDescent="0.3">
      <c r="B1126" s="25" t="s">
        <v>39</v>
      </c>
      <c r="C1126" s="26">
        <v>38015</v>
      </c>
      <c r="D1126" s="25" t="s">
        <v>21</v>
      </c>
      <c r="E1126" s="25">
        <f>INDEX('Tariff fee'!$C$5:$C$9,MATCH('Step 1. Personal_data'!D1126,'Tariff fee'!$B$5:$B$9,0))</f>
        <v>45</v>
      </c>
      <c r="F1126" s="26">
        <v>43423</v>
      </c>
      <c r="G1126" s="27">
        <f>IF(F1126&gt;Introduction!$D$20, DATEDIF(F1126, Introduction!$D$19, "D"), DATEDIF(Introduction!$D$20, Introduction!$D$19, "D"))</f>
        <v>120</v>
      </c>
      <c r="H1126" s="25">
        <v>91856</v>
      </c>
      <c r="I1126" s="28">
        <f t="shared" si="85"/>
        <v>382.73333333333335</v>
      </c>
      <c r="J1126" s="28">
        <f t="shared" si="87"/>
        <v>89.304444444444457</v>
      </c>
      <c r="K1126" s="28" t="str">
        <f t="shared" si="88"/>
        <v>61-90</v>
      </c>
      <c r="L1126" s="25">
        <v>100000000</v>
      </c>
      <c r="M1126" s="28">
        <f t="shared" si="86"/>
        <v>23.84185791015625</v>
      </c>
      <c r="N1126" s="28" t="str">
        <f t="shared" si="89"/>
        <v>21-30 GB</v>
      </c>
      <c r="O1126" s="25"/>
      <c r="P1126" s="25"/>
      <c r="Q1126" s="25">
        <v>1</v>
      </c>
      <c r="R1126" s="25"/>
      <c r="S1126" s="25"/>
    </row>
    <row r="1127" spans="2:19" x14ac:dyDescent="0.3">
      <c r="B1127" s="25" t="s">
        <v>37</v>
      </c>
      <c r="C1127" s="26">
        <v>38018</v>
      </c>
      <c r="D1127" s="25" t="s">
        <v>11</v>
      </c>
      <c r="E1127" s="25">
        <f>INDEX('Tariff fee'!$C$5:$C$9,MATCH('Step 1. Personal_data'!D1127,'Tariff fee'!$B$5:$B$9,0))</f>
        <v>35</v>
      </c>
      <c r="F1127" s="26">
        <v>43421</v>
      </c>
      <c r="G1127" s="27">
        <f>IF(F1127&gt;Introduction!$D$20, DATEDIF(F1127, Introduction!$D$19, "D"), DATEDIF(Introduction!$D$20, Introduction!$D$19, "D"))</f>
        <v>120</v>
      </c>
      <c r="H1127" s="25">
        <v>14164</v>
      </c>
      <c r="I1127" s="28">
        <f t="shared" si="85"/>
        <v>59.016666666666666</v>
      </c>
      <c r="J1127" s="28">
        <f t="shared" si="87"/>
        <v>13.770555555555555</v>
      </c>
      <c r="K1127" s="28" t="str">
        <f t="shared" si="88"/>
        <v>&lt;35</v>
      </c>
      <c r="L1127" s="25">
        <v>148000000</v>
      </c>
      <c r="M1127" s="28">
        <f t="shared" si="86"/>
        <v>35.28594970703125</v>
      </c>
      <c r="N1127" s="28" t="str">
        <f t="shared" si="89"/>
        <v>31-40 GB</v>
      </c>
      <c r="O1127" s="25"/>
      <c r="P1127" s="25"/>
      <c r="Q1127" s="25"/>
      <c r="R1127" s="25"/>
      <c r="S1127" s="25"/>
    </row>
    <row r="1128" spans="2:19" x14ac:dyDescent="0.3">
      <c r="B1128" s="25" t="s">
        <v>36</v>
      </c>
      <c r="C1128" s="26">
        <v>38020</v>
      </c>
      <c r="D1128" s="25" t="s">
        <v>11</v>
      </c>
      <c r="E1128" s="25">
        <f>INDEX('Tariff fee'!$C$5:$C$9,MATCH('Step 1. Personal_data'!D1128,'Tariff fee'!$B$5:$B$9,0))</f>
        <v>35</v>
      </c>
      <c r="F1128" s="26">
        <v>43825</v>
      </c>
      <c r="G1128" s="27">
        <f>IF(F1128&gt;Introduction!$D$20, DATEDIF(F1128, Introduction!$D$19, "D"), DATEDIF(Introduction!$D$20, Introduction!$D$19, "D"))</f>
        <v>120</v>
      </c>
      <c r="H1128" s="25">
        <v>21444</v>
      </c>
      <c r="I1128" s="28">
        <f t="shared" si="85"/>
        <v>89.35</v>
      </c>
      <c r="J1128" s="28">
        <f t="shared" si="87"/>
        <v>20.848333333333333</v>
      </c>
      <c r="K1128" s="28" t="str">
        <f t="shared" si="88"/>
        <v>&lt;35</v>
      </c>
      <c r="L1128" s="25">
        <v>152000000</v>
      </c>
      <c r="M1128" s="28">
        <f t="shared" si="86"/>
        <v>36.2396240234375</v>
      </c>
      <c r="N1128" s="28" t="str">
        <f t="shared" si="89"/>
        <v>31-40 GB</v>
      </c>
      <c r="O1128" s="25"/>
      <c r="P1128" s="25">
        <v>1</v>
      </c>
      <c r="Q1128" s="25"/>
      <c r="R1128" s="25">
        <v>1</v>
      </c>
      <c r="S1128" s="25">
        <v>1</v>
      </c>
    </row>
    <row r="1129" spans="2:19" x14ac:dyDescent="0.3">
      <c r="B1129" s="25" t="s">
        <v>35</v>
      </c>
      <c r="C1129" s="26">
        <v>38023</v>
      </c>
      <c r="D1129" s="25" t="s">
        <v>11</v>
      </c>
      <c r="E1129" s="25">
        <f>INDEX('Tariff fee'!$C$5:$C$9,MATCH('Step 1. Personal_data'!D1129,'Tariff fee'!$B$5:$B$9,0))</f>
        <v>35</v>
      </c>
      <c r="F1129" s="26">
        <v>43528</v>
      </c>
      <c r="G1129" s="27">
        <f>IF(F1129&gt;Introduction!$D$20, DATEDIF(F1129, Introduction!$D$19, "D"), DATEDIF(Introduction!$D$20, Introduction!$D$19, "D"))</f>
        <v>120</v>
      </c>
      <c r="H1129" s="25">
        <v>14816</v>
      </c>
      <c r="I1129" s="28">
        <f t="shared" si="85"/>
        <v>61.733333333333334</v>
      </c>
      <c r="J1129" s="28">
        <f t="shared" si="87"/>
        <v>14.404444444444445</v>
      </c>
      <c r="K1129" s="28" t="str">
        <f t="shared" si="88"/>
        <v>&lt;35</v>
      </c>
      <c r="L1129" s="25">
        <v>156000000</v>
      </c>
      <c r="M1129" s="28">
        <f t="shared" si="86"/>
        <v>37.19329833984375</v>
      </c>
      <c r="N1129" s="28" t="str">
        <f t="shared" si="89"/>
        <v>31-40 GB</v>
      </c>
      <c r="O1129" s="25"/>
      <c r="P1129" s="25">
        <v>1</v>
      </c>
      <c r="Q1129" s="25"/>
      <c r="R1129" s="25"/>
      <c r="S1129" s="25">
        <v>1</v>
      </c>
    </row>
    <row r="1130" spans="2:19" x14ac:dyDescent="0.3">
      <c r="B1130" s="25" t="s">
        <v>34</v>
      </c>
      <c r="C1130" s="26">
        <v>38033</v>
      </c>
      <c r="D1130" s="25" t="s">
        <v>11</v>
      </c>
      <c r="E1130" s="25">
        <f>INDEX('Tariff fee'!$C$5:$C$9,MATCH('Step 1. Personal_data'!D1130,'Tariff fee'!$B$5:$B$9,0))</f>
        <v>35</v>
      </c>
      <c r="F1130" s="26">
        <v>43568</v>
      </c>
      <c r="G1130" s="27">
        <f>IF(F1130&gt;Introduction!$D$20, DATEDIF(F1130, Introduction!$D$19, "D"), DATEDIF(Introduction!$D$20, Introduction!$D$19, "D"))</f>
        <v>120</v>
      </c>
      <c r="H1130" s="25">
        <v>10184</v>
      </c>
      <c r="I1130" s="28">
        <f t="shared" si="85"/>
        <v>42.43333333333333</v>
      </c>
      <c r="J1130" s="28">
        <f t="shared" si="87"/>
        <v>9.9011111111111099</v>
      </c>
      <c r="K1130" s="28" t="str">
        <f t="shared" si="88"/>
        <v>&lt;35</v>
      </c>
      <c r="L1130" s="25">
        <v>148000000</v>
      </c>
      <c r="M1130" s="28">
        <f t="shared" si="86"/>
        <v>35.28594970703125</v>
      </c>
      <c r="N1130" s="28" t="str">
        <f t="shared" si="89"/>
        <v>31-40 GB</v>
      </c>
      <c r="O1130" s="25"/>
      <c r="P1130" s="25"/>
      <c r="Q1130" s="25"/>
      <c r="R1130" s="25"/>
      <c r="S1130" s="25"/>
    </row>
    <row r="1131" spans="2:19" x14ac:dyDescent="0.3">
      <c r="B1131" s="25" t="s">
        <v>33</v>
      </c>
      <c r="C1131" s="26">
        <v>38036</v>
      </c>
      <c r="D1131" s="25" t="s">
        <v>13</v>
      </c>
      <c r="E1131" s="25">
        <f>INDEX('Tariff fee'!$C$5:$C$9,MATCH('Step 1. Personal_data'!D1131,'Tariff fee'!$B$5:$B$9,0))</f>
        <v>55</v>
      </c>
      <c r="F1131" s="26">
        <v>44435</v>
      </c>
      <c r="G1131" s="27">
        <f>IF(F1131&gt;Introduction!$D$20, DATEDIF(F1131, Introduction!$D$19, "D"), DATEDIF(Introduction!$D$20, Introduction!$D$19, "D"))</f>
        <v>120</v>
      </c>
      <c r="H1131" s="25">
        <v>100412</v>
      </c>
      <c r="I1131" s="28">
        <f t="shared" si="85"/>
        <v>418.38333333333333</v>
      </c>
      <c r="J1131" s="28">
        <f t="shared" si="87"/>
        <v>97.622777777777785</v>
      </c>
      <c r="K1131" s="28" t="str">
        <f t="shared" si="88"/>
        <v>91-120</v>
      </c>
      <c r="L1131" s="25">
        <v>72000000</v>
      </c>
      <c r="M1131" s="28">
        <f t="shared" si="86"/>
        <v>17.1661376953125</v>
      </c>
      <c r="N1131" s="28" t="str">
        <f t="shared" si="89"/>
        <v>10-20 GB</v>
      </c>
      <c r="O1131" s="25"/>
      <c r="P1131" s="25"/>
      <c r="Q1131" s="25"/>
      <c r="R1131" s="25"/>
      <c r="S1131" s="25"/>
    </row>
    <row r="1132" spans="2:19" x14ac:dyDescent="0.3">
      <c r="B1132" s="25" t="s">
        <v>32</v>
      </c>
      <c r="C1132" s="26">
        <v>38038</v>
      </c>
      <c r="D1132" s="25" t="s">
        <v>11</v>
      </c>
      <c r="E1132" s="25">
        <f>INDEX('Tariff fee'!$C$5:$C$9,MATCH('Step 1. Personal_data'!D1132,'Tariff fee'!$B$5:$B$9,0))</f>
        <v>35</v>
      </c>
      <c r="F1132" s="26">
        <v>42768</v>
      </c>
      <c r="G1132" s="27">
        <f>IF(F1132&gt;Introduction!$D$20, DATEDIF(F1132, Introduction!$D$19, "D"), DATEDIF(Introduction!$D$20, Introduction!$D$19, "D"))</f>
        <v>120</v>
      </c>
      <c r="H1132" s="25">
        <v>18848</v>
      </c>
      <c r="I1132" s="28">
        <f t="shared" si="85"/>
        <v>78.533333333333331</v>
      </c>
      <c r="J1132" s="28">
        <f t="shared" si="87"/>
        <v>18.324444444444442</v>
      </c>
      <c r="K1132" s="28" t="str">
        <f t="shared" si="88"/>
        <v>&lt;35</v>
      </c>
      <c r="L1132" s="25">
        <v>64000000</v>
      </c>
      <c r="M1132" s="28">
        <f t="shared" si="86"/>
        <v>15.258789062500002</v>
      </c>
      <c r="N1132" s="28" t="str">
        <f t="shared" si="89"/>
        <v>10-20 GB</v>
      </c>
      <c r="O1132" s="25"/>
      <c r="P1132" s="25"/>
      <c r="Q1132" s="25"/>
      <c r="R1132" s="25">
        <v>1</v>
      </c>
      <c r="S1132" s="25"/>
    </row>
    <row r="1133" spans="2:19" x14ac:dyDescent="0.3">
      <c r="B1133" s="25" t="s">
        <v>31</v>
      </c>
      <c r="C1133" s="26">
        <v>38039</v>
      </c>
      <c r="D1133" s="25" t="s">
        <v>18</v>
      </c>
      <c r="E1133" s="25">
        <f>INDEX('Tariff fee'!$C$5:$C$9,MATCH('Step 1. Personal_data'!D1133,'Tariff fee'!$B$5:$B$9,0))</f>
        <v>25</v>
      </c>
      <c r="F1133" s="26">
        <v>43053</v>
      </c>
      <c r="G1133" s="27">
        <f>IF(F1133&gt;Introduction!$D$20, DATEDIF(F1133, Introduction!$D$19, "D"), DATEDIF(Introduction!$D$20, Introduction!$D$19, "D"))</f>
        <v>120</v>
      </c>
      <c r="H1133" s="25">
        <v>30328</v>
      </c>
      <c r="I1133" s="28">
        <f t="shared" si="85"/>
        <v>126.36666666666665</v>
      </c>
      <c r="J1133" s="28">
        <f t="shared" si="87"/>
        <v>29.48555555555555</v>
      </c>
      <c r="K1133" s="28" t="str">
        <f t="shared" si="88"/>
        <v>&lt;35</v>
      </c>
      <c r="L1133" s="25">
        <v>4000000</v>
      </c>
      <c r="M1133" s="28">
        <f t="shared" si="86"/>
        <v>0.95367431640625011</v>
      </c>
      <c r="N1133" s="28" t="str">
        <f t="shared" si="89"/>
        <v>&lt;10 GB</v>
      </c>
      <c r="O1133" s="25">
        <v>1</v>
      </c>
      <c r="P1133" s="25"/>
      <c r="Q1133" s="25"/>
      <c r="R1133" s="25">
        <v>1</v>
      </c>
      <c r="S1133" s="25"/>
    </row>
    <row r="1134" spans="2:19" x14ac:dyDescent="0.3">
      <c r="B1134" s="25" t="s">
        <v>30</v>
      </c>
      <c r="C1134" s="26">
        <v>38046</v>
      </c>
      <c r="D1134" s="25" t="s">
        <v>21</v>
      </c>
      <c r="E1134" s="25">
        <f>INDEX('Tariff fee'!$C$5:$C$9,MATCH('Step 1. Personal_data'!D1134,'Tariff fee'!$B$5:$B$9,0))</f>
        <v>45</v>
      </c>
      <c r="F1134" s="26">
        <v>43614</v>
      </c>
      <c r="G1134" s="27">
        <f>IF(F1134&gt;Introduction!$D$20, DATEDIF(F1134, Introduction!$D$19, "D"), DATEDIF(Introduction!$D$20, Introduction!$D$19, "D"))</f>
        <v>120</v>
      </c>
      <c r="H1134" s="25">
        <v>90940</v>
      </c>
      <c r="I1134" s="28">
        <f t="shared" si="85"/>
        <v>378.91666666666669</v>
      </c>
      <c r="J1134" s="28">
        <f t="shared" si="87"/>
        <v>88.413888888888891</v>
      </c>
      <c r="K1134" s="28" t="str">
        <f t="shared" si="88"/>
        <v>61-90</v>
      </c>
      <c r="L1134" s="25">
        <v>40000000</v>
      </c>
      <c r="M1134" s="28">
        <f t="shared" si="86"/>
        <v>9.5367431640625</v>
      </c>
      <c r="N1134" s="28" t="str">
        <f t="shared" si="89"/>
        <v>&lt;10 GB</v>
      </c>
      <c r="O1134" s="25"/>
      <c r="P1134" s="25">
        <v>1</v>
      </c>
      <c r="Q1134" s="25"/>
      <c r="R1134" s="25"/>
      <c r="S1134" s="25"/>
    </row>
    <row r="1135" spans="2:19" x14ac:dyDescent="0.3">
      <c r="B1135" s="25" t="s">
        <v>29</v>
      </c>
      <c r="C1135" s="26">
        <v>38048</v>
      </c>
      <c r="D1135" s="25" t="s">
        <v>11</v>
      </c>
      <c r="E1135" s="25">
        <f>INDEX('Tariff fee'!$C$5:$C$9,MATCH('Step 1. Personal_data'!D1135,'Tariff fee'!$B$5:$B$9,0))</f>
        <v>35</v>
      </c>
      <c r="F1135" s="26">
        <v>44070</v>
      </c>
      <c r="G1135" s="27">
        <f>IF(F1135&gt;Introduction!$D$20, DATEDIF(F1135, Introduction!$D$19, "D"), DATEDIF(Introduction!$D$20, Introduction!$D$19, "D"))</f>
        <v>120</v>
      </c>
      <c r="H1135" s="25">
        <v>20720</v>
      </c>
      <c r="I1135" s="28">
        <f t="shared" si="85"/>
        <v>86.333333333333329</v>
      </c>
      <c r="J1135" s="28">
        <f t="shared" si="87"/>
        <v>20.144444444444446</v>
      </c>
      <c r="K1135" s="28" t="str">
        <f t="shared" si="88"/>
        <v>&lt;35</v>
      </c>
      <c r="L1135" s="25">
        <v>152000000</v>
      </c>
      <c r="M1135" s="28">
        <f t="shared" si="86"/>
        <v>36.2396240234375</v>
      </c>
      <c r="N1135" s="28" t="str">
        <f t="shared" si="89"/>
        <v>31-40 GB</v>
      </c>
      <c r="O1135" s="25"/>
      <c r="P1135" s="25"/>
      <c r="Q1135" s="25"/>
      <c r="R1135" s="25"/>
      <c r="S1135" s="25"/>
    </row>
    <row r="1136" spans="2:19" x14ac:dyDescent="0.3">
      <c r="B1136" s="25" t="s">
        <v>27</v>
      </c>
      <c r="C1136" s="26">
        <v>38049</v>
      </c>
      <c r="D1136" s="25" t="s">
        <v>11</v>
      </c>
      <c r="E1136" s="25">
        <f>INDEX('Tariff fee'!$C$5:$C$9,MATCH('Step 1. Personal_data'!D1136,'Tariff fee'!$B$5:$B$9,0))</f>
        <v>35</v>
      </c>
      <c r="F1136" s="26">
        <v>44276</v>
      </c>
      <c r="G1136" s="27">
        <f>IF(F1136&gt;Introduction!$D$20, DATEDIF(F1136, Introduction!$D$19, "D"), DATEDIF(Introduction!$D$20, Introduction!$D$19, "D"))</f>
        <v>120</v>
      </c>
      <c r="H1136" s="25">
        <v>2840</v>
      </c>
      <c r="I1136" s="28">
        <f t="shared" si="85"/>
        <v>11.833333333333334</v>
      </c>
      <c r="J1136" s="28">
        <f t="shared" si="87"/>
        <v>2.7611111111111115</v>
      </c>
      <c r="K1136" s="28" t="str">
        <f t="shared" si="88"/>
        <v>&lt;35</v>
      </c>
      <c r="L1136" s="25">
        <v>156000000</v>
      </c>
      <c r="M1136" s="28">
        <f t="shared" si="86"/>
        <v>37.19329833984375</v>
      </c>
      <c r="N1136" s="28" t="str">
        <f t="shared" si="89"/>
        <v>31-40 GB</v>
      </c>
      <c r="O1136" s="25"/>
      <c r="P1136" s="25">
        <v>1</v>
      </c>
      <c r="Q1136" s="25"/>
      <c r="R1136" s="25"/>
      <c r="S1136" s="25">
        <v>1</v>
      </c>
    </row>
    <row r="1137" spans="2:19" x14ac:dyDescent="0.3">
      <c r="B1137" s="25" t="s">
        <v>28</v>
      </c>
      <c r="C1137" s="26">
        <v>38049</v>
      </c>
      <c r="D1137" s="25" t="s">
        <v>11</v>
      </c>
      <c r="E1137" s="25">
        <f>INDEX('Tariff fee'!$C$5:$C$9,MATCH('Step 1. Personal_data'!D1137,'Tariff fee'!$B$5:$B$9,0))</f>
        <v>35</v>
      </c>
      <c r="F1137" s="26">
        <v>44358</v>
      </c>
      <c r="G1137" s="27">
        <f>IF(F1137&gt;Introduction!$D$20, DATEDIF(F1137, Introduction!$D$19, "D"), DATEDIF(Introduction!$D$20, Introduction!$D$19, "D"))</f>
        <v>120</v>
      </c>
      <c r="H1137" s="25">
        <v>10328</v>
      </c>
      <c r="I1137" s="28">
        <f t="shared" si="85"/>
        <v>43.033333333333331</v>
      </c>
      <c r="J1137" s="28">
        <f t="shared" si="87"/>
        <v>10.04111111111111</v>
      </c>
      <c r="K1137" s="28" t="str">
        <f t="shared" si="88"/>
        <v>&lt;35</v>
      </c>
      <c r="L1137" s="25">
        <v>144000000</v>
      </c>
      <c r="M1137" s="28">
        <f t="shared" si="86"/>
        <v>34.332275390625</v>
      </c>
      <c r="N1137" s="28" t="str">
        <f t="shared" si="89"/>
        <v>31-40 GB</v>
      </c>
      <c r="O1137" s="25"/>
      <c r="P1137" s="25">
        <v>1</v>
      </c>
      <c r="Q1137" s="25"/>
      <c r="R1137" s="25">
        <v>1</v>
      </c>
      <c r="S1137" s="25">
        <v>1</v>
      </c>
    </row>
    <row r="1138" spans="2:19" x14ac:dyDescent="0.3">
      <c r="B1138" s="25" t="s">
        <v>26</v>
      </c>
      <c r="C1138" s="26">
        <v>38056</v>
      </c>
      <c r="D1138" s="25" t="s">
        <v>13</v>
      </c>
      <c r="E1138" s="25">
        <f>INDEX('Tariff fee'!$C$5:$C$9,MATCH('Step 1. Personal_data'!D1138,'Tariff fee'!$B$5:$B$9,0))</f>
        <v>55</v>
      </c>
      <c r="F1138" s="26">
        <v>43778</v>
      </c>
      <c r="G1138" s="27">
        <f>IF(F1138&gt;Introduction!$D$20, DATEDIF(F1138, Introduction!$D$19, "D"), DATEDIF(Introduction!$D$20, Introduction!$D$19, "D"))</f>
        <v>120</v>
      </c>
      <c r="H1138" s="25">
        <v>20436</v>
      </c>
      <c r="I1138" s="28">
        <f t="shared" si="85"/>
        <v>85.15</v>
      </c>
      <c r="J1138" s="28">
        <f t="shared" si="87"/>
        <v>19.868333333333332</v>
      </c>
      <c r="K1138" s="28" t="str">
        <f t="shared" si="88"/>
        <v>&lt;35</v>
      </c>
      <c r="L1138" s="25">
        <v>140000000</v>
      </c>
      <c r="M1138" s="28">
        <f t="shared" si="86"/>
        <v>33.37860107421875</v>
      </c>
      <c r="N1138" s="28" t="str">
        <f t="shared" si="89"/>
        <v>31-40 GB</v>
      </c>
      <c r="O1138" s="25"/>
      <c r="P1138" s="25"/>
      <c r="Q1138" s="25"/>
      <c r="R1138" s="25"/>
      <c r="S1138" s="25"/>
    </row>
    <row r="1139" spans="2:19" x14ac:dyDescent="0.3">
      <c r="B1139" s="25" t="s">
        <v>25</v>
      </c>
      <c r="C1139" s="26">
        <v>38059</v>
      </c>
      <c r="D1139" s="25" t="s">
        <v>13</v>
      </c>
      <c r="E1139" s="25">
        <f>INDEX('Tariff fee'!$C$5:$C$9,MATCH('Step 1. Personal_data'!D1139,'Tariff fee'!$B$5:$B$9,0))</f>
        <v>55</v>
      </c>
      <c r="F1139" s="26">
        <v>43641</v>
      </c>
      <c r="G1139" s="27">
        <f>IF(F1139&gt;Introduction!$D$20, DATEDIF(F1139, Introduction!$D$19, "D"), DATEDIF(Introduction!$D$20, Introduction!$D$19, "D"))</f>
        <v>120</v>
      </c>
      <c r="H1139" s="25">
        <v>105680</v>
      </c>
      <c r="I1139" s="28">
        <f t="shared" si="85"/>
        <v>440.33333333333331</v>
      </c>
      <c r="J1139" s="28">
        <f t="shared" si="87"/>
        <v>102.74444444444444</v>
      </c>
      <c r="K1139" s="28" t="str">
        <f t="shared" si="88"/>
        <v>91-120</v>
      </c>
      <c r="L1139" s="25">
        <v>100000000</v>
      </c>
      <c r="M1139" s="28">
        <f t="shared" si="86"/>
        <v>23.84185791015625</v>
      </c>
      <c r="N1139" s="28" t="str">
        <f t="shared" si="89"/>
        <v>21-30 GB</v>
      </c>
      <c r="O1139" s="25"/>
      <c r="P1139" s="25"/>
      <c r="Q1139" s="25"/>
      <c r="R1139" s="25"/>
      <c r="S1139" s="25"/>
    </row>
    <row r="1140" spans="2:19" x14ac:dyDescent="0.3">
      <c r="B1140" s="25" t="s">
        <v>24</v>
      </c>
      <c r="C1140" s="26">
        <v>38065</v>
      </c>
      <c r="D1140" s="25" t="s">
        <v>13</v>
      </c>
      <c r="E1140" s="25">
        <f>INDEX('Tariff fee'!$C$5:$C$9,MATCH('Step 1. Personal_data'!D1140,'Tariff fee'!$B$5:$B$9,0))</f>
        <v>55</v>
      </c>
      <c r="F1140" s="26">
        <v>44432</v>
      </c>
      <c r="G1140" s="27">
        <f>IF(F1140&gt;Introduction!$D$20, DATEDIF(F1140, Introduction!$D$19, "D"), DATEDIF(Introduction!$D$20, Introduction!$D$19, "D"))</f>
        <v>120</v>
      </c>
      <c r="H1140" s="25">
        <v>113756</v>
      </c>
      <c r="I1140" s="28">
        <f t="shared" si="85"/>
        <v>473.98333333333335</v>
      </c>
      <c r="J1140" s="28">
        <f t="shared" si="87"/>
        <v>110.59611111111111</v>
      </c>
      <c r="K1140" s="28" t="str">
        <f t="shared" si="88"/>
        <v>91-120</v>
      </c>
      <c r="L1140" s="25">
        <v>136000000</v>
      </c>
      <c r="M1140" s="28">
        <f t="shared" si="86"/>
        <v>32.4249267578125</v>
      </c>
      <c r="N1140" s="28" t="str">
        <f t="shared" si="89"/>
        <v>31-40 GB</v>
      </c>
      <c r="O1140" s="25">
        <v>1</v>
      </c>
      <c r="P1140" s="25"/>
      <c r="Q1140" s="25"/>
      <c r="R1140" s="25"/>
      <c r="S1140" s="25"/>
    </row>
    <row r="1141" spans="2:19" x14ac:dyDescent="0.3">
      <c r="B1141" s="25" t="s">
        <v>23</v>
      </c>
      <c r="C1141" s="26">
        <v>38068</v>
      </c>
      <c r="D1141" s="25" t="s">
        <v>21</v>
      </c>
      <c r="E1141" s="25">
        <f>INDEX('Tariff fee'!$C$5:$C$9,MATCH('Step 1. Personal_data'!D1141,'Tariff fee'!$B$5:$B$9,0))</f>
        <v>45</v>
      </c>
      <c r="F1141" s="26">
        <v>42872</v>
      </c>
      <c r="G1141" s="27">
        <f>IF(F1141&gt;Introduction!$D$20, DATEDIF(F1141, Introduction!$D$19, "D"), DATEDIF(Introduction!$D$20, Introduction!$D$19, "D"))</f>
        <v>120</v>
      </c>
      <c r="H1141" s="25">
        <v>3368</v>
      </c>
      <c r="I1141" s="28">
        <f t="shared" si="85"/>
        <v>14.033333333333333</v>
      </c>
      <c r="J1141" s="28">
        <f t="shared" si="87"/>
        <v>3.2744444444444447</v>
      </c>
      <c r="K1141" s="28" t="str">
        <f t="shared" si="88"/>
        <v>&lt;35</v>
      </c>
      <c r="L1141" s="25">
        <v>100000000</v>
      </c>
      <c r="M1141" s="28">
        <f t="shared" si="86"/>
        <v>23.84185791015625</v>
      </c>
      <c r="N1141" s="28" t="str">
        <f t="shared" si="89"/>
        <v>21-30 GB</v>
      </c>
      <c r="O1141" s="25"/>
      <c r="P1141" s="25">
        <v>1</v>
      </c>
      <c r="Q1141" s="25"/>
      <c r="R1141" s="25"/>
      <c r="S1141" s="25">
        <v>1</v>
      </c>
    </row>
    <row r="1142" spans="2:19" x14ac:dyDescent="0.3">
      <c r="B1142" s="25" t="s">
        <v>22</v>
      </c>
      <c r="C1142" s="26">
        <v>38072</v>
      </c>
      <c r="D1142" s="25" t="s">
        <v>11</v>
      </c>
      <c r="E1142" s="25">
        <f>INDEX('Tariff fee'!$C$5:$C$9,MATCH('Step 1. Personal_data'!D1142,'Tariff fee'!$B$5:$B$9,0))</f>
        <v>35</v>
      </c>
      <c r="F1142" s="26">
        <v>43053</v>
      </c>
      <c r="G1142" s="27">
        <f>IF(F1142&gt;Introduction!$D$20, DATEDIF(F1142, Introduction!$D$19, "D"), DATEDIF(Introduction!$D$20, Introduction!$D$19, "D"))</f>
        <v>120</v>
      </c>
      <c r="H1142" s="25">
        <v>19144</v>
      </c>
      <c r="I1142" s="28">
        <f t="shared" si="85"/>
        <v>79.766666666666666</v>
      </c>
      <c r="J1142" s="28">
        <f t="shared" si="87"/>
        <v>18.612222222222222</v>
      </c>
      <c r="K1142" s="28" t="str">
        <f t="shared" si="88"/>
        <v>&lt;35</v>
      </c>
      <c r="L1142" s="25">
        <v>152000000</v>
      </c>
      <c r="M1142" s="28">
        <f t="shared" si="86"/>
        <v>36.2396240234375</v>
      </c>
      <c r="N1142" s="28" t="str">
        <f t="shared" si="89"/>
        <v>31-40 GB</v>
      </c>
      <c r="O1142" s="25"/>
      <c r="P1142" s="25"/>
      <c r="Q1142" s="25"/>
      <c r="R1142" s="25"/>
      <c r="S1142" s="25"/>
    </row>
    <row r="1143" spans="2:19" x14ac:dyDescent="0.3">
      <c r="B1143" s="25" t="s">
        <v>20</v>
      </c>
      <c r="C1143" s="26">
        <v>38081</v>
      </c>
      <c r="D1143" s="25" t="s">
        <v>21</v>
      </c>
      <c r="E1143" s="25">
        <f>INDEX('Tariff fee'!$C$5:$C$9,MATCH('Step 1. Personal_data'!D1143,'Tariff fee'!$B$5:$B$9,0))</f>
        <v>45</v>
      </c>
      <c r="F1143" s="26">
        <v>43439</v>
      </c>
      <c r="G1143" s="27">
        <f>IF(F1143&gt;Introduction!$D$20, DATEDIF(F1143, Introduction!$D$19, "D"), DATEDIF(Introduction!$D$20, Introduction!$D$19, "D"))</f>
        <v>120</v>
      </c>
      <c r="H1143" s="25">
        <v>61756</v>
      </c>
      <c r="I1143" s="28">
        <f t="shared" si="85"/>
        <v>257.31666666666666</v>
      </c>
      <c r="J1143" s="28">
        <f t="shared" si="87"/>
        <v>60.040555555555557</v>
      </c>
      <c r="K1143" s="28" t="str">
        <f t="shared" si="88"/>
        <v>61-90</v>
      </c>
      <c r="L1143" s="25">
        <v>96000000</v>
      </c>
      <c r="M1143" s="28">
        <f t="shared" si="86"/>
        <v>22.88818359375</v>
      </c>
      <c r="N1143" s="28" t="str">
        <f t="shared" si="89"/>
        <v>21-30 GB</v>
      </c>
      <c r="O1143" s="25"/>
      <c r="P1143" s="25"/>
      <c r="Q1143" s="25"/>
      <c r="R1143" s="25"/>
      <c r="S1143" s="25"/>
    </row>
    <row r="1144" spans="2:19" x14ac:dyDescent="0.3">
      <c r="B1144" s="25" t="s">
        <v>19</v>
      </c>
      <c r="C1144" s="26">
        <v>38082</v>
      </c>
      <c r="D1144" s="25" t="s">
        <v>11</v>
      </c>
      <c r="E1144" s="25">
        <f>INDEX('Tariff fee'!$C$5:$C$9,MATCH('Step 1. Personal_data'!D1144,'Tariff fee'!$B$5:$B$9,0))</f>
        <v>35</v>
      </c>
      <c r="F1144" s="26">
        <v>44058</v>
      </c>
      <c r="G1144" s="27">
        <f>IF(F1144&gt;Introduction!$D$20, DATEDIF(F1144, Introduction!$D$19, "D"), DATEDIF(Introduction!$D$20, Introduction!$D$19, "D"))</f>
        <v>120</v>
      </c>
      <c r="H1144" s="25">
        <v>6616</v>
      </c>
      <c r="I1144" s="28">
        <f t="shared" si="85"/>
        <v>27.566666666666666</v>
      </c>
      <c r="J1144" s="28">
        <f t="shared" si="87"/>
        <v>6.4322222222222223</v>
      </c>
      <c r="K1144" s="28" t="str">
        <f t="shared" si="88"/>
        <v>&lt;35</v>
      </c>
      <c r="L1144" s="25">
        <v>144000000</v>
      </c>
      <c r="M1144" s="28">
        <f t="shared" si="86"/>
        <v>34.332275390625</v>
      </c>
      <c r="N1144" s="28" t="str">
        <f t="shared" si="89"/>
        <v>31-40 GB</v>
      </c>
      <c r="O1144" s="25"/>
      <c r="P1144" s="25">
        <v>1</v>
      </c>
      <c r="Q1144" s="25"/>
      <c r="R1144" s="25"/>
      <c r="S1144" s="25">
        <v>1</v>
      </c>
    </row>
    <row r="1145" spans="2:19" x14ac:dyDescent="0.3">
      <c r="B1145" s="25" t="s">
        <v>16</v>
      </c>
      <c r="C1145" s="26">
        <v>38086</v>
      </c>
      <c r="D1145" s="25" t="s">
        <v>11</v>
      </c>
      <c r="E1145" s="25">
        <f>INDEX('Tariff fee'!$C$5:$C$9,MATCH('Step 1. Personal_data'!D1145,'Tariff fee'!$B$5:$B$9,0))</f>
        <v>35</v>
      </c>
      <c r="F1145" s="26">
        <v>43938</v>
      </c>
      <c r="G1145" s="27">
        <f>IF(F1145&gt;Introduction!$D$20, DATEDIF(F1145, Introduction!$D$19, "D"), DATEDIF(Introduction!$D$20, Introduction!$D$19, "D"))</f>
        <v>120</v>
      </c>
      <c r="H1145" s="25">
        <v>4064</v>
      </c>
      <c r="I1145" s="28">
        <f t="shared" si="85"/>
        <v>16.933333333333334</v>
      </c>
      <c r="J1145" s="28">
        <f t="shared" si="87"/>
        <v>3.951111111111111</v>
      </c>
      <c r="K1145" s="28" t="str">
        <f t="shared" si="88"/>
        <v>&lt;35</v>
      </c>
      <c r="L1145" s="25">
        <v>152000000</v>
      </c>
      <c r="M1145" s="28">
        <f t="shared" si="86"/>
        <v>36.2396240234375</v>
      </c>
      <c r="N1145" s="28" t="str">
        <f t="shared" si="89"/>
        <v>31-40 GB</v>
      </c>
      <c r="O1145" s="25"/>
      <c r="P1145" s="25">
        <v>1</v>
      </c>
      <c r="Q1145" s="25"/>
      <c r="R1145" s="25">
        <v>1</v>
      </c>
      <c r="S1145" s="25">
        <v>1</v>
      </c>
    </row>
    <row r="1146" spans="2:19" x14ac:dyDescent="0.3">
      <c r="B1146" s="25" t="s">
        <v>17</v>
      </c>
      <c r="C1146" s="26">
        <v>38086</v>
      </c>
      <c r="D1146" s="25" t="s">
        <v>18</v>
      </c>
      <c r="E1146" s="25">
        <f>INDEX('Tariff fee'!$C$5:$C$9,MATCH('Step 1. Personal_data'!D1146,'Tariff fee'!$B$5:$B$9,0))</f>
        <v>25</v>
      </c>
      <c r="F1146" s="26">
        <v>43739</v>
      </c>
      <c r="G1146" s="27">
        <f>IF(F1146&gt;Introduction!$D$20, DATEDIF(F1146, Introduction!$D$19, "D"), DATEDIF(Introduction!$D$20, Introduction!$D$19, "D"))</f>
        <v>120</v>
      </c>
      <c r="H1146" s="25">
        <v>30344</v>
      </c>
      <c r="I1146" s="28">
        <f t="shared" si="85"/>
        <v>126.43333333333332</v>
      </c>
      <c r="J1146" s="28">
        <f t="shared" si="87"/>
        <v>29.501111111111108</v>
      </c>
      <c r="K1146" s="28" t="str">
        <f t="shared" si="88"/>
        <v>&lt;35</v>
      </c>
      <c r="L1146" s="25">
        <v>16000000</v>
      </c>
      <c r="M1146" s="28">
        <f t="shared" si="86"/>
        <v>3.8146972656250004</v>
      </c>
      <c r="N1146" s="28" t="str">
        <f t="shared" si="89"/>
        <v>&lt;10 GB</v>
      </c>
      <c r="O1146" s="25">
        <v>1</v>
      </c>
      <c r="P1146" s="25"/>
      <c r="Q1146" s="25"/>
      <c r="R1146" s="25"/>
      <c r="S1146" s="25"/>
    </row>
    <row r="1147" spans="2:19" x14ac:dyDescent="0.3">
      <c r="B1147" s="25" t="s">
        <v>15</v>
      </c>
      <c r="C1147" s="26">
        <v>38101</v>
      </c>
      <c r="D1147" s="25" t="s">
        <v>11</v>
      </c>
      <c r="E1147" s="25">
        <f>INDEX('Tariff fee'!$C$5:$C$9,MATCH('Step 1. Personal_data'!D1147,'Tariff fee'!$B$5:$B$9,0))</f>
        <v>35</v>
      </c>
      <c r="F1147" s="26">
        <v>43201</v>
      </c>
      <c r="G1147" s="27">
        <f>IF(F1147&gt;Introduction!$D$20, DATEDIF(F1147, Introduction!$D$19, "D"), DATEDIF(Introduction!$D$20, Introduction!$D$19, "D"))</f>
        <v>120</v>
      </c>
      <c r="H1147" s="25">
        <v>22176</v>
      </c>
      <c r="I1147" s="28">
        <f t="shared" si="85"/>
        <v>92.4</v>
      </c>
      <c r="J1147" s="28">
        <f t="shared" si="87"/>
        <v>21.560000000000002</v>
      </c>
      <c r="K1147" s="28" t="str">
        <f t="shared" si="88"/>
        <v>&lt;35</v>
      </c>
      <c r="L1147" s="25">
        <v>136000000</v>
      </c>
      <c r="M1147" s="28">
        <f t="shared" si="86"/>
        <v>32.4249267578125</v>
      </c>
      <c r="N1147" s="28" t="str">
        <f t="shared" si="89"/>
        <v>31-40 GB</v>
      </c>
      <c r="O1147" s="25">
        <v>1</v>
      </c>
      <c r="P1147" s="25"/>
      <c r="Q1147" s="25"/>
      <c r="R1147" s="25">
        <v>1</v>
      </c>
      <c r="S1147" s="25"/>
    </row>
    <row r="1148" spans="2:19" x14ac:dyDescent="0.3">
      <c r="B1148" s="25" t="s">
        <v>14</v>
      </c>
      <c r="C1148" s="26">
        <v>38105</v>
      </c>
      <c r="D1148" s="25" t="s">
        <v>12</v>
      </c>
      <c r="E1148" s="25">
        <f>INDEX('Tariff fee'!$C$5:$C$9,MATCH('Step 1. Personal_data'!D1148,'Tariff fee'!$B$5:$B$9,0))</f>
        <v>70</v>
      </c>
      <c r="F1148" s="26">
        <v>44004</v>
      </c>
      <c r="G1148" s="27">
        <f>IF(F1148&gt;Introduction!$D$20, DATEDIF(F1148, Introduction!$D$19, "D"), DATEDIF(Introduction!$D$20, Introduction!$D$19, "D"))</f>
        <v>120</v>
      </c>
      <c r="H1148" s="25">
        <v>99496</v>
      </c>
      <c r="I1148" s="28">
        <f t="shared" si="85"/>
        <v>414.56666666666666</v>
      </c>
      <c r="J1148" s="28">
        <f t="shared" si="87"/>
        <v>96.732222222222219</v>
      </c>
      <c r="K1148" s="28" t="str">
        <f t="shared" si="88"/>
        <v>91-120</v>
      </c>
      <c r="L1148" s="25">
        <v>176000000</v>
      </c>
      <c r="M1148" s="28">
        <f t="shared" si="86"/>
        <v>41.961669921875</v>
      </c>
      <c r="N1148" s="28" t="str">
        <f t="shared" si="89"/>
        <v>40+ GB</v>
      </c>
      <c r="O1148" s="25"/>
      <c r="P1148" s="25"/>
      <c r="Q1148" s="25"/>
      <c r="R1148" s="25"/>
      <c r="S114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7438-AE45-4F40-B53B-A5CAFBF613AE}">
  <dimension ref="B1:Z302"/>
  <sheetViews>
    <sheetView zoomScale="70" zoomScaleNormal="70" workbookViewId="0">
      <selection activeCell="F2" sqref="F2"/>
    </sheetView>
  </sheetViews>
  <sheetFormatPr defaultRowHeight="15.6" x14ac:dyDescent="0.3"/>
  <cols>
    <col min="1" max="1" width="2.6640625" style="7" customWidth="1"/>
    <col min="2" max="2" width="21.109375" style="7" customWidth="1"/>
    <col min="3" max="3" width="9" style="7" customWidth="1"/>
    <col min="4" max="4" width="49.5546875" style="7" bestFit="1" customWidth="1"/>
    <col min="5" max="5" width="52.6640625" style="7" bestFit="1" customWidth="1"/>
    <col min="6" max="6" width="62.21875" style="7" bestFit="1" customWidth="1"/>
    <col min="7" max="7" width="60.44140625" style="7" bestFit="1" customWidth="1"/>
    <col min="8" max="16384" width="8.88671875" style="7"/>
  </cols>
  <sheetData>
    <row r="1" spans="2:26" x14ac:dyDescent="0.3">
      <c r="B1" s="6" t="s">
        <v>1259</v>
      </c>
      <c r="C1" s="6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2:26" x14ac:dyDescent="0.3">
      <c r="B2" s="16" t="s">
        <v>1246</v>
      </c>
    </row>
    <row r="5" spans="2:26" x14ac:dyDescent="0.3">
      <c r="B5" s="2" t="s">
        <v>1155</v>
      </c>
      <c r="C5" s="2" t="s">
        <v>1156</v>
      </c>
      <c r="D5" s="2" t="s">
        <v>1157</v>
      </c>
      <c r="E5" s="2" t="s">
        <v>1158</v>
      </c>
      <c r="F5" s="2" t="s">
        <v>1159</v>
      </c>
      <c r="G5" s="2" t="s">
        <v>1160</v>
      </c>
    </row>
    <row r="6" spans="2:26" x14ac:dyDescent="0.3">
      <c r="B6" s="25">
        <v>1</v>
      </c>
      <c r="C6" s="25">
        <v>24</v>
      </c>
      <c r="D6" s="25" t="s">
        <v>1161</v>
      </c>
      <c r="E6" s="25" t="s">
        <v>1162</v>
      </c>
      <c r="F6" s="25" t="s">
        <v>1163</v>
      </c>
      <c r="G6" s="25" t="s">
        <v>1164</v>
      </c>
    </row>
    <row r="7" spans="2:26" x14ac:dyDescent="0.3">
      <c r="B7" s="25">
        <v>2</v>
      </c>
      <c r="C7" s="25">
        <v>21</v>
      </c>
      <c r="D7" s="25" t="s">
        <v>1165</v>
      </c>
      <c r="E7" s="25" t="s">
        <v>1162</v>
      </c>
      <c r="F7" s="25" t="s">
        <v>1163</v>
      </c>
      <c r="G7" s="25" t="s">
        <v>1164</v>
      </c>
    </row>
    <row r="8" spans="2:26" x14ac:dyDescent="0.3">
      <c r="B8" s="25">
        <v>3</v>
      </c>
      <c r="C8" s="25">
        <v>25</v>
      </c>
      <c r="D8" s="25" t="s">
        <v>1166</v>
      </c>
      <c r="E8" s="25" t="s">
        <v>1162</v>
      </c>
      <c r="F8" s="25" t="s">
        <v>1167</v>
      </c>
      <c r="G8" s="25" t="s">
        <v>1168</v>
      </c>
    </row>
    <row r="9" spans="2:26" x14ac:dyDescent="0.3">
      <c r="B9" s="25">
        <v>4</v>
      </c>
      <c r="C9" s="25">
        <v>23</v>
      </c>
      <c r="D9" s="25" t="s">
        <v>1166</v>
      </c>
      <c r="E9" s="25" t="s">
        <v>1162</v>
      </c>
      <c r="F9" s="25" t="s">
        <v>1169</v>
      </c>
      <c r="G9" s="25" t="s">
        <v>1168</v>
      </c>
    </row>
    <row r="10" spans="2:26" x14ac:dyDescent="0.3">
      <c r="B10" s="25">
        <v>5</v>
      </c>
      <c r="C10" s="25">
        <v>18</v>
      </c>
      <c r="D10" s="25" t="s">
        <v>1161</v>
      </c>
      <c r="E10" s="25" t="s">
        <v>1162</v>
      </c>
      <c r="F10" s="25" t="s">
        <v>1163</v>
      </c>
      <c r="G10" s="25" t="s">
        <v>1164</v>
      </c>
    </row>
    <row r="11" spans="2:26" x14ac:dyDescent="0.3">
      <c r="B11" s="25">
        <v>6</v>
      </c>
      <c r="C11" s="25">
        <v>19</v>
      </c>
      <c r="D11" s="25" t="s">
        <v>1166</v>
      </c>
      <c r="E11" s="25" t="s">
        <v>1162</v>
      </c>
      <c r="F11" s="25" t="s">
        <v>1169</v>
      </c>
      <c r="G11" s="25" t="s">
        <v>1170</v>
      </c>
    </row>
    <row r="12" spans="2:26" x14ac:dyDescent="0.3">
      <c r="B12" s="25">
        <v>7</v>
      </c>
      <c r="C12" s="25">
        <v>21</v>
      </c>
      <c r="D12" s="25" t="s">
        <v>1171</v>
      </c>
      <c r="E12" s="25" t="s">
        <v>1162</v>
      </c>
      <c r="F12" s="25" t="s">
        <v>1167</v>
      </c>
      <c r="G12" s="25" t="s">
        <v>1164</v>
      </c>
    </row>
    <row r="13" spans="2:26" x14ac:dyDescent="0.3">
      <c r="B13" s="25">
        <v>8</v>
      </c>
      <c r="C13" s="25">
        <v>24</v>
      </c>
      <c r="D13" s="25" t="s">
        <v>1166</v>
      </c>
      <c r="E13" s="25" t="s">
        <v>1162</v>
      </c>
      <c r="F13" s="25" t="s">
        <v>1172</v>
      </c>
      <c r="G13" s="25" t="s">
        <v>1173</v>
      </c>
    </row>
    <row r="14" spans="2:26" x14ac:dyDescent="0.3">
      <c r="B14" s="25">
        <v>9</v>
      </c>
      <c r="C14" s="25">
        <v>21</v>
      </c>
      <c r="D14" s="25" t="s">
        <v>1171</v>
      </c>
      <c r="E14" s="25" t="s">
        <v>1162</v>
      </c>
      <c r="F14" s="25" t="s">
        <v>1174</v>
      </c>
      <c r="G14" s="25" t="s">
        <v>1173</v>
      </c>
    </row>
    <row r="15" spans="2:26" x14ac:dyDescent="0.3">
      <c r="B15" s="25">
        <v>10</v>
      </c>
      <c r="C15" s="25">
        <v>22</v>
      </c>
      <c r="D15" s="25" t="s">
        <v>1165</v>
      </c>
      <c r="E15" s="25" t="s">
        <v>1162</v>
      </c>
      <c r="F15" s="25" t="s">
        <v>1174</v>
      </c>
      <c r="G15" s="25" t="s">
        <v>1173</v>
      </c>
    </row>
    <row r="16" spans="2:26" x14ac:dyDescent="0.3">
      <c r="B16" s="25">
        <v>11</v>
      </c>
      <c r="C16" s="25">
        <v>18</v>
      </c>
      <c r="D16" s="25" t="s">
        <v>1165</v>
      </c>
      <c r="E16" s="25" t="s">
        <v>1175</v>
      </c>
      <c r="F16" s="25" t="s">
        <v>1167</v>
      </c>
      <c r="G16" s="25" t="s">
        <v>1168</v>
      </c>
    </row>
    <row r="17" spans="2:7" x14ac:dyDescent="0.3">
      <c r="B17" s="25">
        <v>12</v>
      </c>
      <c r="C17" s="25">
        <v>18</v>
      </c>
      <c r="D17" s="25" t="s">
        <v>1165</v>
      </c>
      <c r="E17" s="25" t="s">
        <v>1176</v>
      </c>
      <c r="F17" s="25" t="s">
        <v>1167</v>
      </c>
      <c r="G17" s="25" t="s">
        <v>1170</v>
      </c>
    </row>
    <row r="18" spans="2:7" x14ac:dyDescent="0.3">
      <c r="B18" s="25">
        <v>13</v>
      </c>
      <c r="C18" s="25">
        <v>25</v>
      </c>
      <c r="D18" s="25" t="s">
        <v>1165</v>
      </c>
      <c r="E18" s="25" t="s">
        <v>1162</v>
      </c>
      <c r="F18" s="25" t="s">
        <v>1163</v>
      </c>
      <c r="G18" s="25" t="s">
        <v>1168</v>
      </c>
    </row>
    <row r="19" spans="2:7" x14ac:dyDescent="0.3">
      <c r="B19" s="25">
        <v>14</v>
      </c>
      <c r="C19" s="25">
        <v>21</v>
      </c>
      <c r="D19" s="25" t="s">
        <v>1166</v>
      </c>
      <c r="E19" s="25" t="s">
        <v>1162</v>
      </c>
      <c r="F19" s="25" t="s">
        <v>1169</v>
      </c>
      <c r="G19" s="25" t="s">
        <v>1173</v>
      </c>
    </row>
    <row r="20" spans="2:7" x14ac:dyDescent="0.3">
      <c r="B20" s="25">
        <v>15</v>
      </c>
      <c r="C20" s="25">
        <v>20</v>
      </c>
      <c r="D20" s="25" t="s">
        <v>1165</v>
      </c>
      <c r="E20" s="25" t="s">
        <v>1162</v>
      </c>
      <c r="F20" s="25" t="s">
        <v>1172</v>
      </c>
      <c r="G20" s="25" t="s">
        <v>1170</v>
      </c>
    </row>
    <row r="21" spans="2:7" x14ac:dyDescent="0.3">
      <c r="B21" s="25">
        <v>16</v>
      </c>
      <c r="C21" s="25">
        <v>21</v>
      </c>
      <c r="D21" s="25" t="s">
        <v>1166</v>
      </c>
      <c r="E21" s="25" t="s">
        <v>1162</v>
      </c>
      <c r="F21" s="25" t="s">
        <v>1167</v>
      </c>
      <c r="G21" s="25" t="s">
        <v>1173</v>
      </c>
    </row>
    <row r="22" spans="2:7" x14ac:dyDescent="0.3">
      <c r="B22" s="25">
        <v>17</v>
      </c>
      <c r="C22" s="25">
        <v>24</v>
      </c>
      <c r="D22" s="25" t="s">
        <v>1171</v>
      </c>
      <c r="E22" s="25" t="s">
        <v>1162</v>
      </c>
      <c r="F22" s="25" t="s">
        <v>1167</v>
      </c>
      <c r="G22" s="25" t="s">
        <v>1164</v>
      </c>
    </row>
    <row r="23" spans="2:7" x14ac:dyDescent="0.3">
      <c r="B23" s="25">
        <v>18</v>
      </c>
      <c r="C23" s="25">
        <v>22</v>
      </c>
      <c r="D23" s="25" t="s">
        <v>1165</v>
      </c>
      <c r="E23" s="25" t="s">
        <v>1162</v>
      </c>
      <c r="F23" s="25" t="s">
        <v>1172</v>
      </c>
      <c r="G23" s="25" t="s">
        <v>1164</v>
      </c>
    </row>
    <row r="24" spans="2:7" x14ac:dyDescent="0.3">
      <c r="B24" s="25">
        <v>19</v>
      </c>
      <c r="C24" s="25">
        <v>25</v>
      </c>
      <c r="D24" s="25" t="s">
        <v>1165</v>
      </c>
      <c r="E24" s="25" t="s">
        <v>1175</v>
      </c>
      <c r="F24" s="25" t="s">
        <v>1169</v>
      </c>
      <c r="G24" s="25" t="s">
        <v>1173</v>
      </c>
    </row>
    <row r="25" spans="2:7" x14ac:dyDescent="0.3">
      <c r="B25" s="25">
        <v>20</v>
      </c>
      <c r="C25" s="25">
        <v>23</v>
      </c>
      <c r="D25" s="25" t="s">
        <v>1165</v>
      </c>
      <c r="E25" s="25" t="s">
        <v>1162</v>
      </c>
      <c r="F25" s="25" t="s">
        <v>1167</v>
      </c>
      <c r="G25" s="25" t="s">
        <v>1164</v>
      </c>
    </row>
    <row r="26" spans="2:7" x14ac:dyDescent="0.3">
      <c r="B26" s="25">
        <v>21</v>
      </c>
      <c r="C26" s="25">
        <v>20</v>
      </c>
      <c r="D26" s="25" t="s">
        <v>1166</v>
      </c>
      <c r="E26" s="25" t="s">
        <v>1162</v>
      </c>
      <c r="F26" s="25" t="s">
        <v>1169</v>
      </c>
      <c r="G26" s="25" t="s">
        <v>1168</v>
      </c>
    </row>
    <row r="27" spans="2:7" x14ac:dyDescent="0.3">
      <c r="B27" s="25">
        <v>22</v>
      </c>
      <c r="C27" s="25">
        <v>19</v>
      </c>
      <c r="D27" s="25" t="s">
        <v>1166</v>
      </c>
      <c r="E27" s="25" t="s">
        <v>1162</v>
      </c>
      <c r="F27" s="25" t="s">
        <v>1167</v>
      </c>
      <c r="G27" s="25" t="s">
        <v>1173</v>
      </c>
    </row>
    <row r="28" spans="2:7" x14ac:dyDescent="0.3">
      <c r="B28" s="25">
        <v>23</v>
      </c>
      <c r="C28" s="25">
        <v>18</v>
      </c>
      <c r="D28" s="25" t="s">
        <v>1166</v>
      </c>
      <c r="E28" s="25" t="s">
        <v>1177</v>
      </c>
      <c r="F28" s="25" t="s">
        <v>1169</v>
      </c>
      <c r="G28" s="25" t="s">
        <v>1178</v>
      </c>
    </row>
    <row r="29" spans="2:7" x14ac:dyDescent="0.3">
      <c r="B29" s="25">
        <v>24</v>
      </c>
      <c r="C29" s="25">
        <v>23</v>
      </c>
      <c r="D29" s="25" t="s">
        <v>1166</v>
      </c>
      <c r="E29" s="25" t="s">
        <v>1179</v>
      </c>
      <c r="F29" s="25" t="s">
        <v>1167</v>
      </c>
      <c r="G29" s="25" t="s">
        <v>1173</v>
      </c>
    </row>
    <row r="30" spans="2:7" x14ac:dyDescent="0.3">
      <c r="B30" s="25">
        <v>25</v>
      </c>
      <c r="C30" s="25">
        <v>18</v>
      </c>
      <c r="D30" s="25" t="s">
        <v>1166</v>
      </c>
      <c r="E30" s="25" t="s">
        <v>1176</v>
      </c>
      <c r="F30" s="25" t="s">
        <v>1163</v>
      </c>
      <c r="G30" s="25" t="s">
        <v>1164</v>
      </c>
    </row>
    <row r="31" spans="2:7" x14ac:dyDescent="0.3">
      <c r="B31" s="25">
        <v>26</v>
      </c>
      <c r="C31" s="25">
        <v>20</v>
      </c>
      <c r="D31" s="25" t="s">
        <v>1165</v>
      </c>
      <c r="E31" s="25" t="s">
        <v>1162</v>
      </c>
      <c r="F31" s="25" t="s">
        <v>1172</v>
      </c>
      <c r="G31" s="25" t="s">
        <v>1173</v>
      </c>
    </row>
    <row r="32" spans="2:7" x14ac:dyDescent="0.3">
      <c r="B32" s="25">
        <v>27</v>
      </c>
      <c r="C32" s="25">
        <v>18</v>
      </c>
      <c r="D32" s="25" t="s">
        <v>1161</v>
      </c>
      <c r="E32" s="25" t="s">
        <v>1162</v>
      </c>
      <c r="F32" s="25" t="s">
        <v>1172</v>
      </c>
      <c r="G32" s="25" t="s">
        <v>1178</v>
      </c>
    </row>
    <row r="33" spans="2:7" x14ac:dyDescent="0.3">
      <c r="B33" s="25">
        <v>28</v>
      </c>
      <c r="C33" s="25">
        <v>18</v>
      </c>
      <c r="D33" s="25" t="s">
        <v>1171</v>
      </c>
      <c r="E33" s="25" t="s">
        <v>1162</v>
      </c>
      <c r="F33" s="25" t="s">
        <v>1174</v>
      </c>
      <c r="G33" s="25" t="s">
        <v>1164</v>
      </c>
    </row>
    <row r="34" spans="2:7" x14ac:dyDescent="0.3">
      <c r="B34" s="25">
        <v>29</v>
      </c>
      <c r="C34" s="25">
        <v>24</v>
      </c>
      <c r="D34" s="25" t="s">
        <v>1166</v>
      </c>
      <c r="E34" s="25" t="s">
        <v>1179</v>
      </c>
      <c r="F34" s="25" t="s">
        <v>1167</v>
      </c>
      <c r="G34" s="25" t="s">
        <v>1173</v>
      </c>
    </row>
    <row r="35" spans="2:7" x14ac:dyDescent="0.3">
      <c r="B35" s="25">
        <v>30</v>
      </c>
      <c r="C35" s="25">
        <v>19</v>
      </c>
      <c r="D35" s="25" t="s">
        <v>1165</v>
      </c>
      <c r="E35" s="25" t="s">
        <v>1179</v>
      </c>
      <c r="F35" s="25" t="s">
        <v>1167</v>
      </c>
      <c r="G35" s="25" t="s">
        <v>1170</v>
      </c>
    </row>
    <row r="36" spans="2:7" x14ac:dyDescent="0.3">
      <c r="B36" s="25">
        <v>31</v>
      </c>
      <c r="C36" s="25">
        <v>25</v>
      </c>
      <c r="D36" s="25" t="s">
        <v>1171</v>
      </c>
      <c r="E36" s="25" t="s">
        <v>1175</v>
      </c>
      <c r="F36" s="25" t="s">
        <v>1167</v>
      </c>
      <c r="G36" s="25" t="s">
        <v>1178</v>
      </c>
    </row>
    <row r="37" spans="2:7" x14ac:dyDescent="0.3">
      <c r="B37" s="25">
        <v>32</v>
      </c>
      <c r="C37" s="25">
        <v>18</v>
      </c>
      <c r="D37" s="25" t="s">
        <v>1166</v>
      </c>
      <c r="E37" s="25" t="s">
        <v>1162</v>
      </c>
      <c r="F37" s="25" t="s">
        <v>1172</v>
      </c>
      <c r="G37" s="25" t="s">
        <v>1173</v>
      </c>
    </row>
    <row r="38" spans="2:7" x14ac:dyDescent="0.3">
      <c r="B38" s="25">
        <v>33</v>
      </c>
      <c r="C38" s="25">
        <v>21</v>
      </c>
      <c r="D38" s="25" t="s">
        <v>1166</v>
      </c>
      <c r="E38" s="25" t="s">
        <v>1175</v>
      </c>
      <c r="F38" s="25" t="s">
        <v>1167</v>
      </c>
      <c r="G38" s="25" t="s">
        <v>1173</v>
      </c>
    </row>
    <row r="39" spans="2:7" x14ac:dyDescent="0.3">
      <c r="B39" s="25">
        <v>34</v>
      </c>
      <c r="C39" s="25">
        <v>18</v>
      </c>
      <c r="D39" s="25" t="s">
        <v>1165</v>
      </c>
      <c r="E39" s="25" t="s">
        <v>1162</v>
      </c>
      <c r="F39" s="25" t="s">
        <v>1172</v>
      </c>
      <c r="G39" s="25" t="s">
        <v>1173</v>
      </c>
    </row>
    <row r="40" spans="2:7" x14ac:dyDescent="0.3">
      <c r="B40" s="25">
        <v>35</v>
      </c>
      <c r="C40" s="25">
        <v>21</v>
      </c>
      <c r="D40" s="25" t="s">
        <v>1166</v>
      </c>
      <c r="E40" s="25" t="s">
        <v>1162</v>
      </c>
      <c r="F40" s="25" t="s">
        <v>1172</v>
      </c>
      <c r="G40" s="25" t="s">
        <v>1173</v>
      </c>
    </row>
    <row r="41" spans="2:7" x14ac:dyDescent="0.3">
      <c r="B41" s="25">
        <v>36</v>
      </c>
      <c r="C41" s="25">
        <v>21</v>
      </c>
      <c r="D41" s="25" t="s">
        <v>1166</v>
      </c>
      <c r="E41" s="25" t="s">
        <v>1177</v>
      </c>
      <c r="F41" s="25" t="s">
        <v>1167</v>
      </c>
      <c r="G41" s="25" t="s">
        <v>1170</v>
      </c>
    </row>
    <row r="42" spans="2:7" x14ac:dyDescent="0.3">
      <c r="B42" s="25">
        <v>37</v>
      </c>
      <c r="C42" s="25">
        <v>18</v>
      </c>
      <c r="D42" s="25" t="s">
        <v>1165</v>
      </c>
      <c r="E42" s="25" t="s">
        <v>1176</v>
      </c>
      <c r="F42" s="25" t="s">
        <v>1167</v>
      </c>
      <c r="G42" s="25" t="s">
        <v>1170</v>
      </c>
    </row>
    <row r="43" spans="2:7" x14ac:dyDescent="0.3">
      <c r="B43" s="25">
        <v>38</v>
      </c>
      <c r="C43" s="25">
        <v>21</v>
      </c>
      <c r="D43" s="25" t="s">
        <v>1180</v>
      </c>
      <c r="E43" s="25" t="s">
        <v>1162</v>
      </c>
      <c r="F43" s="25" t="s">
        <v>1169</v>
      </c>
      <c r="G43" s="25" t="s">
        <v>1170</v>
      </c>
    </row>
    <row r="44" spans="2:7" x14ac:dyDescent="0.3">
      <c r="B44" s="25">
        <v>39</v>
      </c>
      <c r="C44" s="25">
        <v>19</v>
      </c>
      <c r="D44" s="25" t="s">
        <v>1171</v>
      </c>
      <c r="E44" s="25" t="s">
        <v>1162</v>
      </c>
      <c r="F44" s="25" t="s">
        <v>1167</v>
      </c>
      <c r="G44" s="25" t="s">
        <v>1170</v>
      </c>
    </row>
    <row r="45" spans="2:7" x14ac:dyDescent="0.3">
      <c r="B45" s="25">
        <v>40</v>
      </c>
      <c r="C45" s="25">
        <v>19</v>
      </c>
      <c r="D45" s="25" t="s">
        <v>1161</v>
      </c>
      <c r="E45" s="25" t="s">
        <v>1179</v>
      </c>
      <c r="F45" s="25" t="s">
        <v>1169</v>
      </c>
      <c r="G45" s="25" t="s">
        <v>1173</v>
      </c>
    </row>
    <row r="46" spans="2:7" x14ac:dyDescent="0.3">
      <c r="B46" s="25">
        <v>41</v>
      </c>
      <c r="C46" s="25">
        <v>19</v>
      </c>
      <c r="D46" s="25" t="s">
        <v>1166</v>
      </c>
      <c r="E46" s="25" t="s">
        <v>1162</v>
      </c>
      <c r="F46" s="25" t="s">
        <v>1172</v>
      </c>
      <c r="G46" s="25" t="s">
        <v>1178</v>
      </c>
    </row>
    <row r="47" spans="2:7" x14ac:dyDescent="0.3">
      <c r="B47" s="25">
        <v>42</v>
      </c>
      <c r="C47" s="25">
        <v>25</v>
      </c>
      <c r="D47" s="25" t="s">
        <v>1165</v>
      </c>
      <c r="E47" s="25" t="s">
        <v>1162</v>
      </c>
      <c r="F47" s="25" t="s">
        <v>1172</v>
      </c>
      <c r="G47" s="25" t="s">
        <v>1173</v>
      </c>
    </row>
    <row r="48" spans="2:7" x14ac:dyDescent="0.3">
      <c r="B48" s="25">
        <v>43</v>
      </c>
      <c r="C48" s="25">
        <v>19</v>
      </c>
      <c r="D48" s="25" t="s">
        <v>1165</v>
      </c>
      <c r="E48" s="25" t="s">
        <v>1175</v>
      </c>
      <c r="F48" s="25" t="s">
        <v>1174</v>
      </c>
      <c r="G48" s="25" t="s">
        <v>1170</v>
      </c>
    </row>
    <row r="49" spans="2:7" x14ac:dyDescent="0.3">
      <c r="B49" s="25">
        <v>44</v>
      </c>
      <c r="C49" s="25">
        <v>19</v>
      </c>
      <c r="D49" s="25" t="s">
        <v>1171</v>
      </c>
      <c r="E49" s="25" t="s">
        <v>1162</v>
      </c>
      <c r="F49" s="25" t="s">
        <v>1167</v>
      </c>
      <c r="G49" s="25" t="s">
        <v>1178</v>
      </c>
    </row>
    <row r="50" spans="2:7" x14ac:dyDescent="0.3">
      <c r="B50" s="25">
        <v>45</v>
      </c>
      <c r="C50" s="25">
        <v>23</v>
      </c>
      <c r="D50" s="25" t="s">
        <v>1166</v>
      </c>
      <c r="E50" s="25" t="s">
        <v>1179</v>
      </c>
      <c r="F50" s="25" t="s">
        <v>1172</v>
      </c>
      <c r="G50" s="25" t="s">
        <v>1178</v>
      </c>
    </row>
    <row r="51" spans="2:7" x14ac:dyDescent="0.3">
      <c r="B51" s="25">
        <v>46</v>
      </c>
      <c r="C51" s="25">
        <v>24</v>
      </c>
      <c r="D51" s="25" t="s">
        <v>1165</v>
      </c>
      <c r="E51" s="25" t="s">
        <v>1176</v>
      </c>
      <c r="F51" s="25" t="s">
        <v>1167</v>
      </c>
      <c r="G51" s="25" t="s">
        <v>1178</v>
      </c>
    </row>
    <row r="52" spans="2:7" x14ac:dyDescent="0.3">
      <c r="B52" s="25">
        <v>47</v>
      </c>
      <c r="C52" s="25">
        <v>22</v>
      </c>
      <c r="D52" s="25" t="s">
        <v>1171</v>
      </c>
      <c r="E52" s="25" t="s">
        <v>1162</v>
      </c>
      <c r="F52" s="25" t="s">
        <v>1172</v>
      </c>
      <c r="G52" s="25" t="s">
        <v>1170</v>
      </c>
    </row>
    <row r="53" spans="2:7" x14ac:dyDescent="0.3">
      <c r="B53" s="25">
        <v>48</v>
      </c>
      <c r="C53" s="25">
        <v>25</v>
      </c>
      <c r="D53" s="25" t="s">
        <v>1171</v>
      </c>
      <c r="E53" s="25" t="s">
        <v>1162</v>
      </c>
      <c r="F53" s="25" t="s">
        <v>1172</v>
      </c>
      <c r="G53" s="25" t="s">
        <v>1164</v>
      </c>
    </row>
    <row r="54" spans="2:7" x14ac:dyDescent="0.3">
      <c r="B54" s="25">
        <v>49</v>
      </c>
      <c r="C54" s="25">
        <v>22</v>
      </c>
      <c r="D54" s="25" t="s">
        <v>1165</v>
      </c>
      <c r="E54" s="25" t="s">
        <v>1176</v>
      </c>
      <c r="F54" s="25" t="s">
        <v>1167</v>
      </c>
      <c r="G54" s="25" t="s">
        <v>1170</v>
      </c>
    </row>
    <row r="55" spans="2:7" x14ac:dyDescent="0.3">
      <c r="B55" s="25">
        <v>50</v>
      </c>
      <c r="C55" s="25">
        <v>25</v>
      </c>
      <c r="D55" s="25" t="s">
        <v>1161</v>
      </c>
      <c r="E55" s="25" t="s">
        <v>1162</v>
      </c>
      <c r="F55" s="25" t="s">
        <v>1174</v>
      </c>
      <c r="G55" s="25" t="s">
        <v>1170</v>
      </c>
    </row>
    <row r="56" spans="2:7" x14ac:dyDescent="0.3">
      <c r="B56" s="25">
        <v>51</v>
      </c>
      <c r="C56" s="25">
        <v>20</v>
      </c>
      <c r="D56" s="25" t="s">
        <v>1180</v>
      </c>
      <c r="E56" s="25" t="s">
        <v>1162</v>
      </c>
      <c r="F56" s="25" t="s">
        <v>1167</v>
      </c>
      <c r="G56" s="25" t="s">
        <v>1178</v>
      </c>
    </row>
    <row r="57" spans="2:7" x14ac:dyDescent="0.3">
      <c r="B57" s="25">
        <v>52</v>
      </c>
      <c r="C57" s="25">
        <v>25</v>
      </c>
      <c r="D57" s="25" t="s">
        <v>1180</v>
      </c>
      <c r="E57" s="25" t="s">
        <v>1162</v>
      </c>
      <c r="F57" s="25" t="s">
        <v>1174</v>
      </c>
      <c r="G57" s="25" t="s">
        <v>1164</v>
      </c>
    </row>
    <row r="58" spans="2:7" x14ac:dyDescent="0.3">
      <c r="B58" s="25">
        <v>53</v>
      </c>
      <c r="C58" s="25">
        <v>24</v>
      </c>
      <c r="D58" s="25" t="s">
        <v>1171</v>
      </c>
      <c r="E58" s="25" t="s">
        <v>1177</v>
      </c>
      <c r="F58" s="25" t="s">
        <v>1172</v>
      </c>
      <c r="G58" s="25" t="s">
        <v>1170</v>
      </c>
    </row>
    <row r="59" spans="2:7" x14ac:dyDescent="0.3">
      <c r="B59" s="25">
        <v>54</v>
      </c>
      <c r="C59" s="25">
        <v>22</v>
      </c>
      <c r="D59" s="25" t="s">
        <v>1166</v>
      </c>
      <c r="E59" s="25" t="s">
        <v>1177</v>
      </c>
      <c r="F59" s="25" t="s">
        <v>1169</v>
      </c>
      <c r="G59" s="25" t="s">
        <v>1173</v>
      </c>
    </row>
    <row r="60" spans="2:7" x14ac:dyDescent="0.3">
      <c r="B60" s="25">
        <v>55</v>
      </c>
      <c r="C60" s="25">
        <v>21</v>
      </c>
      <c r="D60" s="25" t="s">
        <v>1165</v>
      </c>
      <c r="E60" s="25" t="s">
        <v>1162</v>
      </c>
      <c r="F60" s="25" t="s">
        <v>1172</v>
      </c>
      <c r="G60" s="25" t="s">
        <v>1173</v>
      </c>
    </row>
    <row r="61" spans="2:7" x14ac:dyDescent="0.3">
      <c r="B61" s="25">
        <v>56</v>
      </c>
      <c r="C61" s="25">
        <v>21</v>
      </c>
      <c r="D61" s="25" t="s">
        <v>1165</v>
      </c>
      <c r="E61" s="25" t="s">
        <v>1175</v>
      </c>
      <c r="F61" s="25" t="s">
        <v>1169</v>
      </c>
      <c r="G61" s="25" t="s">
        <v>1178</v>
      </c>
    </row>
    <row r="62" spans="2:7" x14ac:dyDescent="0.3">
      <c r="B62" s="25">
        <v>57</v>
      </c>
      <c r="C62" s="25">
        <v>18</v>
      </c>
      <c r="D62" s="25" t="s">
        <v>1166</v>
      </c>
      <c r="E62" s="25" t="s">
        <v>1162</v>
      </c>
      <c r="F62" s="25" t="s">
        <v>1163</v>
      </c>
      <c r="G62" s="25" t="s">
        <v>1170</v>
      </c>
    </row>
    <row r="63" spans="2:7" x14ac:dyDescent="0.3">
      <c r="B63" s="25">
        <v>58</v>
      </c>
      <c r="C63" s="25">
        <v>21</v>
      </c>
      <c r="D63" s="25" t="s">
        <v>1166</v>
      </c>
      <c r="E63" s="25" t="s">
        <v>1162</v>
      </c>
      <c r="F63" s="25" t="s">
        <v>1172</v>
      </c>
      <c r="G63" s="25" t="s">
        <v>1173</v>
      </c>
    </row>
    <row r="64" spans="2:7" x14ac:dyDescent="0.3">
      <c r="B64" s="25">
        <v>59</v>
      </c>
      <c r="C64" s="25">
        <v>25</v>
      </c>
      <c r="D64" s="25" t="s">
        <v>1166</v>
      </c>
      <c r="E64" s="25" t="s">
        <v>1162</v>
      </c>
      <c r="F64" s="25" t="s">
        <v>1172</v>
      </c>
      <c r="G64" s="25" t="s">
        <v>1164</v>
      </c>
    </row>
    <row r="65" spans="2:7" x14ac:dyDescent="0.3">
      <c r="B65" s="25">
        <v>60</v>
      </c>
      <c r="C65" s="25">
        <v>23</v>
      </c>
      <c r="D65" s="25" t="s">
        <v>1161</v>
      </c>
      <c r="E65" s="25" t="s">
        <v>1162</v>
      </c>
      <c r="F65" s="25" t="s">
        <v>1169</v>
      </c>
      <c r="G65" s="25" t="s">
        <v>1168</v>
      </c>
    </row>
    <row r="66" spans="2:7" x14ac:dyDescent="0.3">
      <c r="B66" s="25">
        <v>61</v>
      </c>
      <c r="C66" s="25">
        <v>24</v>
      </c>
      <c r="D66" s="25" t="s">
        <v>1166</v>
      </c>
      <c r="E66" s="25" t="s">
        <v>1162</v>
      </c>
      <c r="F66" s="25" t="s">
        <v>1172</v>
      </c>
      <c r="G66" s="25" t="s">
        <v>1164</v>
      </c>
    </row>
    <row r="67" spans="2:7" x14ac:dyDescent="0.3">
      <c r="B67" s="25">
        <v>62</v>
      </c>
      <c r="C67" s="25">
        <v>21</v>
      </c>
      <c r="D67" s="25" t="s">
        <v>1166</v>
      </c>
      <c r="E67" s="25" t="s">
        <v>1162</v>
      </c>
      <c r="F67" s="25" t="s">
        <v>1163</v>
      </c>
      <c r="G67" s="25" t="s">
        <v>1170</v>
      </c>
    </row>
    <row r="68" spans="2:7" x14ac:dyDescent="0.3">
      <c r="B68" s="25">
        <v>63</v>
      </c>
      <c r="C68" s="25">
        <v>23</v>
      </c>
      <c r="D68" s="25" t="s">
        <v>1166</v>
      </c>
      <c r="E68" s="25" t="s">
        <v>1162</v>
      </c>
      <c r="F68" s="25" t="s">
        <v>1172</v>
      </c>
      <c r="G68" s="25" t="s">
        <v>1173</v>
      </c>
    </row>
    <row r="69" spans="2:7" x14ac:dyDescent="0.3">
      <c r="B69" s="25">
        <v>64</v>
      </c>
      <c r="C69" s="25">
        <v>25</v>
      </c>
      <c r="D69" s="25" t="s">
        <v>1165</v>
      </c>
      <c r="E69" s="25" t="s">
        <v>1162</v>
      </c>
      <c r="F69" s="25" t="s">
        <v>1167</v>
      </c>
      <c r="G69" s="25" t="s">
        <v>1170</v>
      </c>
    </row>
    <row r="70" spans="2:7" x14ac:dyDescent="0.3">
      <c r="B70" s="25">
        <v>65</v>
      </c>
      <c r="C70" s="25">
        <v>19</v>
      </c>
      <c r="D70" s="25" t="s">
        <v>1166</v>
      </c>
      <c r="E70" s="25" t="s">
        <v>1179</v>
      </c>
      <c r="F70" s="25" t="s">
        <v>1163</v>
      </c>
      <c r="G70" s="25" t="s">
        <v>1164</v>
      </c>
    </row>
    <row r="71" spans="2:7" x14ac:dyDescent="0.3">
      <c r="B71" s="25">
        <v>66</v>
      </c>
      <c r="C71" s="25">
        <v>21</v>
      </c>
      <c r="D71" s="25" t="s">
        <v>1166</v>
      </c>
      <c r="E71" s="25" t="s">
        <v>1162</v>
      </c>
      <c r="F71" s="25" t="s">
        <v>1172</v>
      </c>
      <c r="G71" s="25" t="s">
        <v>1168</v>
      </c>
    </row>
    <row r="72" spans="2:7" x14ac:dyDescent="0.3">
      <c r="B72" s="25">
        <v>67</v>
      </c>
      <c r="C72" s="25">
        <v>18</v>
      </c>
      <c r="D72" s="25" t="s">
        <v>1166</v>
      </c>
      <c r="E72" s="25" t="s">
        <v>1179</v>
      </c>
      <c r="F72" s="25" t="s">
        <v>1174</v>
      </c>
      <c r="G72" s="25" t="s">
        <v>1170</v>
      </c>
    </row>
    <row r="73" spans="2:7" x14ac:dyDescent="0.3">
      <c r="B73" s="25">
        <v>68</v>
      </c>
      <c r="C73" s="25">
        <v>21</v>
      </c>
      <c r="D73" s="25" t="s">
        <v>1161</v>
      </c>
      <c r="E73" s="25" t="s">
        <v>1162</v>
      </c>
      <c r="F73" s="25" t="s">
        <v>1172</v>
      </c>
      <c r="G73" s="25" t="s">
        <v>1173</v>
      </c>
    </row>
    <row r="74" spans="2:7" x14ac:dyDescent="0.3">
      <c r="B74" s="25">
        <v>69</v>
      </c>
      <c r="C74" s="25">
        <v>18</v>
      </c>
      <c r="D74" s="25" t="s">
        <v>1161</v>
      </c>
      <c r="E74" s="25" t="s">
        <v>1177</v>
      </c>
      <c r="F74" s="25" t="s">
        <v>1163</v>
      </c>
      <c r="G74" s="25" t="s">
        <v>1170</v>
      </c>
    </row>
    <row r="75" spans="2:7" x14ac:dyDescent="0.3">
      <c r="B75" s="25">
        <v>70</v>
      </c>
      <c r="C75" s="25">
        <v>20</v>
      </c>
      <c r="D75" s="25" t="s">
        <v>1165</v>
      </c>
      <c r="E75" s="25" t="s">
        <v>1162</v>
      </c>
      <c r="F75" s="25" t="s">
        <v>1167</v>
      </c>
      <c r="G75" s="25" t="s">
        <v>1170</v>
      </c>
    </row>
    <row r="76" spans="2:7" x14ac:dyDescent="0.3">
      <c r="B76" s="25">
        <v>71</v>
      </c>
      <c r="C76" s="25">
        <v>19</v>
      </c>
      <c r="D76" s="25" t="s">
        <v>1180</v>
      </c>
      <c r="E76" s="25" t="s">
        <v>1177</v>
      </c>
      <c r="F76" s="25" t="s">
        <v>1169</v>
      </c>
      <c r="G76" s="25" t="s">
        <v>1170</v>
      </c>
    </row>
    <row r="77" spans="2:7" x14ac:dyDescent="0.3">
      <c r="B77" s="25">
        <v>72</v>
      </c>
      <c r="C77" s="25">
        <v>22</v>
      </c>
      <c r="D77" s="25" t="s">
        <v>1165</v>
      </c>
      <c r="E77" s="25" t="s">
        <v>1162</v>
      </c>
      <c r="F77" s="25" t="s">
        <v>1172</v>
      </c>
      <c r="G77" s="25" t="s">
        <v>1173</v>
      </c>
    </row>
    <row r="78" spans="2:7" x14ac:dyDescent="0.3">
      <c r="B78" s="25">
        <v>73</v>
      </c>
      <c r="C78" s="25">
        <v>22</v>
      </c>
      <c r="D78" s="25" t="s">
        <v>1166</v>
      </c>
      <c r="E78" s="25" t="s">
        <v>1162</v>
      </c>
      <c r="F78" s="25" t="s">
        <v>1172</v>
      </c>
      <c r="G78" s="25" t="s">
        <v>1173</v>
      </c>
    </row>
    <row r="79" spans="2:7" x14ac:dyDescent="0.3">
      <c r="B79" s="25">
        <v>74</v>
      </c>
      <c r="C79" s="25">
        <v>21</v>
      </c>
      <c r="D79" s="25" t="s">
        <v>1166</v>
      </c>
      <c r="E79" s="25" t="s">
        <v>1179</v>
      </c>
      <c r="F79" s="25" t="s">
        <v>1167</v>
      </c>
      <c r="G79" s="25" t="s">
        <v>1168</v>
      </c>
    </row>
    <row r="80" spans="2:7" x14ac:dyDescent="0.3">
      <c r="B80" s="25">
        <v>75</v>
      </c>
      <c r="C80" s="25">
        <v>23</v>
      </c>
      <c r="D80" s="25" t="s">
        <v>1165</v>
      </c>
      <c r="E80" s="25" t="s">
        <v>1162</v>
      </c>
      <c r="F80" s="25" t="s">
        <v>1167</v>
      </c>
      <c r="G80" s="25" t="s">
        <v>1170</v>
      </c>
    </row>
    <row r="81" spans="2:7" x14ac:dyDescent="0.3">
      <c r="B81" s="25">
        <v>76</v>
      </c>
      <c r="C81" s="25">
        <v>18</v>
      </c>
      <c r="D81" s="25" t="s">
        <v>1165</v>
      </c>
      <c r="E81" s="25" t="s">
        <v>1162</v>
      </c>
      <c r="F81" s="25" t="s">
        <v>1169</v>
      </c>
      <c r="G81" s="25" t="s">
        <v>1173</v>
      </c>
    </row>
    <row r="82" spans="2:7" x14ac:dyDescent="0.3">
      <c r="B82" s="25">
        <v>77</v>
      </c>
      <c r="C82" s="25">
        <v>19</v>
      </c>
      <c r="D82" s="25" t="s">
        <v>1166</v>
      </c>
      <c r="E82" s="25" t="s">
        <v>1162</v>
      </c>
      <c r="F82" s="25" t="s">
        <v>1172</v>
      </c>
      <c r="G82" s="25" t="s">
        <v>1173</v>
      </c>
    </row>
    <row r="83" spans="2:7" x14ac:dyDescent="0.3">
      <c r="B83" s="25">
        <v>78</v>
      </c>
      <c r="C83" s="25">
        <v>19</v>
      </c>
      <c r="D83" s="25" t="s">
        <v>1165</v>
      </c>
      <c r="E83" s="25" t="s">
        <v>1176</v>
      </c>
      <c r="F83" s="25" t="s">
        <v>1167</v>
      </c>
      <c r="G83" s="25" t="s">
        <v>1178</v>
      </c>
    </row>
    <row r="84" spans="2:7" x14ac:dyDescent="0.3">
      <c r="B84" s="25">
        <v>80</v>
      </c>
      <c r="C84" s="25">
        <v>25</v>
      </c>
      <c r="D84" s="25" t="s">
        <v>1166</v>
      </c>
      <c r="E84" s="25" t="s">
        <v>1175</v>
      </c>
      <c r="F84" s="25" t="s">
        <v>1169</v>
      </c>
      <c r="G84" s="25" t="s">
        <v>1168</v>
      </c>
    </row>
    <row r="85" spans="2:7" x14ac:dyDescent="0.3">
      <c r="B85" s="25">
        <v>81</v>
      </c>
      <c r="C85" s="25">
        <v>21</v>
      </c>
      <c r="D85" s="25" t="s">
        <v>1165</v>
      </c>
      <c r="E85" s="25" t="s">
        <v>1179</v>
      </c>
      <c r="F85" s="25" t="s">
        <v>1167</v>
      </c>
      <c r="G85" s="25" t="s">
        <v>1173</v>
      </c>
    </row>
    <row r="86" spans="2:7" x14ac:dyDescent="0.3">
      <c r="B86" s="25">
        <v>82</v>
      </c>
      <c r="C86" s="25">
        <v>21</v>
      </c>
      <c r="D86" s="25" t="s">
        <v>1165</v>
      </c>
      <c r="E86" s="25" t="s">
        <v>1177</v>
      </c>
      <c r="F86" s="25" t="s">
        <v>1167</v>
      </c>
      <c r="G86" s="25" t="s">
        <v>1170</v>
      </c>
    </row>
    <row r="87" spans="2:7" x14ac:dyDescent="0.3">
      <c r="B87" s="25">
        <v>83</v>
      </c>
      <c r="C87" s="25">
        <v>21</v>
      </c>
      <c r="D87" s="25" t="s">
        <v>1166</v>
      </c>
      <c r="E87" s="25" t="s">
        <v>1162</v>
      </c>
      <c r="F87" s="25" t="s">
        <v>1169</v>
      </c>
      <c r="G87" s="25" t="s">
        <v>1168</v>
      </c>
    </row>
    <row r="88" spans="2:7" x14ac:dyDescent="0.3">
      <c r="B88" s="25">
        <v>84</v>
      </c>
      <c r="C88" s="25">
        <v>24</v>
      </c>
      <c r="D88" s="25" t="s">
        <v>1161</v>
      </c>
      <c r="E88" s="25" t="s">
        <v>1162</v>
      </c>
      <c r="F88" s="25" t="s">
        <v>1167</v>
      </c>
      <c r="G88" s="25" t="s">
        <v>1168</v>
      </c>
    </row>
    <row r="89" spans="2:7" x14ac:dyDescent="0.3">
      <c r="B89" s="25">
        <v>86</v>
      </c>
      <c r="C89" s="25">
        <v>22</v>
      </c>
      <c r="D89" s="25" t="s">
        <v>1171</v>
      </c>
      <c r="E89" s="25" t="s">
        <v>1162</v>
      </c>
      <c r="F89" s="25" t="s">
        <v>1167</v>
      </c>
      <c r="G89" s="25" t="s">
        <v>1178</v>
      </c>
    </row>
    <row r="90" spans="2:7" x14ac:dyDescent="0.3">
      <c r="B90" s="25">
        <v>87</v>
      </c>
      <c r="C90" s="25">
        <v>19</v>
      </c>
      <c r="D90" s="25" t="s">
        <v>1165</v>
      </c>
      <c r="E90" s="25" t="s">
        <v>1162</v>
      </c>
      <c r="F90" s="25" t="s">
        <v>1169</v>
      </c>
      <c r="G90" s="25" t="s">
        <v>1168</v>
      </c>
    </row>
    <row r="91" spans="2:7" x14ac:dyDescent="0.3">
      <c r="B91" s="25">
        <v>88</v>
      </c>
      <c r="C91" s="25">
        <v>21</v>
      </c>
      <c r="D91" s="25" t="s">
        <v>1166</v>
      </c>
      <c r="E91" s="25" t="s">
        <v>1179</v>
      </c>
      <c r="F91" s="25" t="s">
        <v>1167</v>
      </c>
      <c r="G91" s="25" t="s">
        <v>1173</v>
      </c>
    </row>
    <row r="92" spans="2:7" x14ac:dyDescent="0.3">
      <c r="B92" s="25">
        <v>89</v>
      </c>
      <c r="C92" s="25">
        <v>24</v>
      </c>
      <c r="D92" s="25" t="s">
        <v>1166</v>
      </c>
      <c r="E92" s="25" t="s">
        <v>1176</v>
      </c>
      <c r="F92" s="25" t="s">
        <v>1172</v>
      </c>
      <c r="G92" s="25" t="s">
        <v>1168</v>
      </c>
    </row>
    <row r="93" spans="2:7" x14ac:dyDescent="0.3">
      <c r="B93" s="25">
        <v>90</v>
      </c>
      <c r="C93" s="25">
        <v>21</v>
      </c>
      <c r="D93" s="25" t="s">
        <v>1171</v>
      </c>
      <c r="E93" s="25" t="s">
        <v>1162</v>
      </c>
      <c r="F93" s="25" t="s">
        <v>1169</v>
      </c>
      <c r="G93" s="25" t="s">
        <v>1168</v>
      </c>
    </row>
    <row r="94" spans="2:7" x14ac:dyDescent="0.3">
      <c r="B94" s="25">
        <v>91</v>
      </c>
      <c r="C94" s="25">
        <v>18</v>
      </c>
      <c r="D94" s="25" t="s">
        <v>1166</v>
      </c>
      <c r="E94" s="25" t="s">
        <v>1162</v>
      </c>
      <c r="F94" s="25" t="s">
        <v>1167</v>
      </c>
      <c r="G94" s="25" t="s">
        <v>1173</v>
      </c>
    </row>
    <row r="95" spans="2:7" x14ac:dyDescent="0.3">
      <c r="B95" s="25">
        <v>92</v>
      </c>
      <c r="C95" s="25">
        <v>23</v>
      </c>
      <c r="D95" s="25" t="s">
        <v>1180</v>
      </c>
      <c r="E95" s="25" t="s">
        <v>1177</v>
      </c>
      <c r="F95" s="25" t="s">
        <v>1174</v>
      </c>
      <c r="G95" s="25" t="s">
        <v>1173</v>
      </c>
    </row>
    <row r="96" spans="2:7" x14ac:dyDescent="0.3">
      <c r="B96" s="25">
        <v>93</v>
      </c>
      <c r="C96" s="25">
        <v>22</v>
      </c>
      <c r="D96" s="25" t="s">
        <v>1166</v>
      </c>
      <c r="E96" s="25" t="s">
        <v>1162</v>
      </c>
      <c r="F96" s="25" t="s">
        <v>1174</v>
      </c>
      <c r="G96" s="25" t="s">
        <v>1173</v>
      </c>
    </row>
    <row r="97" spans="2:7" x14ac:dyDescent="0.3">
      <c r="B97" s="25">
        <v>94</v>
      </c>
      <c r="C97" s="25">
        <v>21</v>
      </c>
      <c r="D97" s="25" t="s">
        <v>1166</v>
      </c>
      <c r="E97" s="25" t="s">
        <v>1162</v>
      </c>
      <c r="F97" s="25" t="s">
        <v>1174</v>
      </c>
      <c r="G97" s="25" t="s">
        <v>1164</v>
      </c>
    </row>
    <row r="98" spans="2:7" x14ac:dyDescent="0.3">
      <c r="B98" s="25">
        <v>95</v>
      </c>
      <c r="C98" s="25">
        <v>19</v>
      </c>
      <c r="D98" s="25" t="s">
        <v>1166</v>
      </c>
      <c r="E98" s="25" t="s">
        <v>1162</v>
      </c>
      <c r="F98" s="25" t="s">
        <v>1163</v>
      </c>
      <c r="G98" s="25" t="s">
        <v>1173</v>
      </c>
    </row>
    <row r="99" spans="2:7" x14ac:dyDescent="0.3">
      <c r="B99" s="25">
        <v>96</v>
      </c>
      <c r="C99" s="25">
        <v>19</v>
      </c>
      <c r="D99" s="25" t="s">
        <v>1165</v>
      </c>
      <c r="E99" s="25" t="s">
        <v>1162</v>
      </c>
      <c r="F99" s="25" t="s">
        <v>1167</v>
      </c>
      <c r="G99" s="25" t="s">
        <v>1178</v>
      </c>
    </row>
    <row r="100" spans="2:7" x14ac:dyDescent="0.3">
      <c r="B100" s="25">
        <v>97</v>
      </c>
      <c r="C100" s="25">
        <v>19</v>
      </c>
      <c r="D100" s="25" t="s">
        <v>1166</v>
      </c>
      <c r="E100" s="25" t="s">
        <v>1162</v>
      </c>
      <c r="F100" s="25" t="s">
        <v>1172</v>
      </c>
      <c r="G100" s="25" t="s">
        <v>1164</v>
      </c>
    </row>
    <row r="101" spans="2:7" x14ac:dyDescent="0.3">
      <c r="B101" s="25">
        <v>98</v>
      </c>
      <c r="C101" s="25">
        <v>25</v>
      </c>
      <c r="D101" s="25" t="s">
        <v>1165</v>
      </c>
      <c r="E101" s="25" t="s">
        <v>1162</v>
      </c>
      <c r="F101" s="25" t="s">
        <v>1167</v>
      </c>
      <c r="G101" s="25" t="s">
        <v>1178</v>
      </c>
    </row>
    <row r="102" spans="2:7" x14ac:dyDescent="0.3">
      <c r="B102" s="25">
        <v>99</v>
      </c>
      <c r="C102" s="25">
        <v>23</v>
      </c>
      <c r="D102" s="25" t="s">
        <v>1161</v>
      </c>
      <c r="E102" s="25" t="s">
        <v>1162</v>
      </c>
      <c r="F102" s="25" t="s">
        <v>1172</v>
      </c>
      <c r="G102" s="25" t="s">
        <v>1168</v>
      </c>
    </row>
    <row r="103" spans="2:7" x14ac:dyDescent="0.3">
      <c r="B103" s="25">
        <v>100</v>
      </c>
      <c r="C103" s="25">
        <v>22</v>
      </c>
      <c r="D103" s="25" t="s">
        <v>1166</v>
      </c>
      <c r="E103" s="25" t="s">
        <v>1179</v>
      </c>
      <c r="F103" s="25" t="s">
        <v>1167</v>
      </c>
      <c r="G103" s="25" t="s">
        <v>1173</v>
      </c>
    </row>
    <row r="104" spans="2:7" x14ac:dyDescent="0.3">
      <c r="B104" s="25">
        <v>101</v>
      </c>
      <c r="C104" s="25">
        <v>18</v>
      </c>
      <c r="D104" s="25" t="s">
        <v>1171</v>
      </c>
      <c r="E104" s="25" t="s">
        <v>1175</v>
      </c>
      <c r="F104" s="25" t="s">
        <v>1174</v>
      </c>
      <c r="G104" s="25" t="s">
        <v>1173</v>
      </c>
    </row>
    <row r="105" spans="2:7" x14ac:dyDescent="0.3">
      <c r="B105" s="25">
        <v>102</v>
      </c>
      <c r="C105" s="25">
        <v>23</v>
      </c>
      <c r="D105" s="25" t="s">
        <v>1166</v>
      </c>
      <c r="E105" s="25" t="s">
        <v>1162</v>
      </c>
      <c r="F105" s="25" t="s">
        <v>1169</v>
      </c>
      <c r="G105" s="25" t="s">
        <v>1170</v>
      </c>
    </row>
    <row r="106" spans="2:7" x14ac:dyDescent="0.3">
      <c r="B106" s="25">
        <v>104</v>
      </c>
      <c r="C106" s="25">
        <v>21</v>
      </c>
      <c r="D106" s="25" t="s">
        <v>1180</v>
      </c>
      <c r="E106" s="25" t="s">
        <v>1162</v>
      </c>
      <c r="F106" s="25" t="s">
        <v>1167</v>
      </c>
      <c r="G106" s="25" t="s">
        <v>1173</v>
      </c>
    </row>
    <row r="107" spans="2:7" x14ac:dyDescent="0.3">
      <c r="B107" s="25">
        <v>105</v>
      </c>
      <c r="C107" s="25">
        <v>22</v>
      </c>
      <c r="D107" s="25" t="s">
        <v>1171</v>
      </c>
      <c r="E107" s="25" t="s">
        <v>1162</v>
      </c>
      <c r="F107" s="25" t="s">
        <v>1167</v>
      </c>
      <c r="G107" s="25" t="s">
        <v>1173</v>
      </c>
    </row>
    <row r="108" spans="2:7" x14ac:dyDescent="0.3">
      <c r="B108" s="25">
        <v>106</v>
      </c>
      <c r="C108" s="25">
        <v>19</v>
      </c>
      <c r="D108" s="25" t="s">
        <v>1166</v>
      </c>
      <c r="E108" s="25" t="s">
        <v>1162</v>
      </c>
      <c r="F108" s="25" t="s">
        <v>1172</v>
      </c>
      <c r="G108" s="25" t="s">
        <v>1178</v>
      </c>
    </row>
    <row r="109" spans="2:7" x14ac:dyDescent="0.3">
      <c r="B109" s="25">
        <v>107</v>
      </c>
      <c r="C109" s="25">
        <v>19</v>
      </c>
      <c r="D109" s="25" t="s">
        <v>1166</v>
      </c>
      <c r="E109" s="25" t="s">
        <v>1179</v>
      </c>
      <c r="F109" s="25" t="s">
        <v>1172</v>
      </c>
      <c r="G109" s="25" t="s">
        <v>1170</v>
      </c>
    </row>
    <row r="110" spans="2:7" x14ac:dyDescent="0.3">
      <c r="B110" s="25">
        <v>108</v>
      </c>
      <c r="C110" s="25">
        <v>24</v>
      </c>
      <c r="D110" s="25" t="s">
        <v>1165</v>
      </c>
      <c r="E110" s="25" t="s">
        <v>1176</v>
      </c>
      <c r="F110" s="25" t="s">
        <v>1169</v>
      </c>
      <c r="G110" s="25" t="s">
        <v>1173</v>
      </c>
    </row>
    <row r="111" spans="2:7" x14ac:dyDescent="0.3">
      <c r="B111" s="25">
        <v>110</v>
      </c>
      <c r="C111" s="25">
        <v>23</v>
      </c>
      <c r="D111" s="25" t="s">
        <v>1166</v>
      </c>
      <c r="E111" s="25" t="s">
        <v>1177</v>
      </c>
      <c r="F111" s="25" t="s">
        <v>1167</v>
      </c>
      <c r="G111" s="25" t="s">
        <v>1170</v>
      </c>
    </row>
    <row r="112" spans="2:7" x14ac:dyDescent="0.3">
      <c r="B112" s="25">
        <v>111</v>
      </c>
      <c r="C112" s="25">
        <v>24</v>
      </c>
      <c r="D112" s="25" t="s">
        <v>1165</v>
      </c>
      <c r="E112" s="25" t="s">
        <v>1162</v>
      </c>
      <c r="F112" s="25" t="s">
        <v>1167</v>
      </c>
      <c r="G112" s="25" t="s">
        <v>1170</v>
      </c>
    </row>
    <row r="113" spans="2:7" x14ac:dyDescent="0.3">
      <c r="B113" s="25">
        <v>112</v>
      </c>
      <c r="C113" s="25">
        <v>22</v>
      </c>
      <c r="D113" s="25" t="s">
        <v>1161</v>
      </c>
      <c r="E113" s="25" t="s">
        <v>1162</v>
      </c>
      <c r="F113" s="25" t="s">
        <v>1167</v>
      </c>
      <c r="G113" s="25" t="s">
        <v>1170</v>
      </c>
    </row>
    <row r="114" spans="2:7" x14ac:dyDescent="0.3">
      <c r="B114" s="25">
        <v>113</v>
      </c>
      <c r="C114" s="25">
        <v>25</v>
      </c>
      <c r="D114" s="25" t="s">
        <v>1166</v>
      </c>
      <c r="E114" s="25" t="s">
        <v>1175</v>
      </c>
      <c r="F114" s="25" t="s">
        <v>1174</v>
      </c>
      <c r="G114" s="25" t="s">
        <v>1170</v>
      </c>
    </row>
    <row r="115" spans="2:7" x14ac:dyDescent="0.3">
      <c r="B115" s="25">
        <v>114</v>
      </c>
      <c r="C115" s="25">
        <v>25</v>
      </c>
      <c r="D115" s="25" t="s">
        <v>1166</v>
      </c>
      <c r="E115" s="25" t="s">
        <v>1177</v>
      </c>
      <c r="F115" s="25" t="s">
        <v>1169</v>
      </c>
      <c r="G115" s="25" t="s">
        <v>1173</v>
      </c>
    </row>
    <row r="116" spans="2:7" x14ac:dyDescent="0.3">
      <c r="B116" s="25">
        <v>115</v>
      </c>
      <c r="C116" s="25">
        <v>21</v>
      </c>
      <c r="D116" s="25" t="s">
        <v>1166</v>
      </c>
      <c r="E116" s="25" t="s">
        <v>1162</v>
      </c>
      <c r="F116" s="25" t="s">
        <v>1167</v>
      </c>
      <c r="G116" s="25" t="s">
        <v>1168</v>
      </c>
    </row>
    <row r="117" spans="2:7" x14ac:dyDescent="0.3">
      <c r="B117" s="25">
        <v>116</v>
      </c>
      <c r="C117" s="25">
        <v>21</v>
      </c>
      <c r="D117" s="25" t="s">
        <v>1165</v>
      </c>
      <c r="E117" s="25" t="s">
        <v>1162</v>
      </c>
      <c r="F117" s="25" t="s">
        <v>1167</v>
      </c>
      <c r="G117" s="25" t="s">
        <v>1168</v>
      </c>
    </row>
    <row r="118" spans="2:7" x14ac:dyDescent="0.3">
      <c r="B118" s="25">
        <v>117</v>
      </c>
      <c r="C118" s="25">
        <v>20</v>
      </c>
      <c r="D118" s="25" t="s">
        <v>1166</v>
      </c>
      <c r="E118" s="25" t="s">
        <v>1177</v>
      </c>
      <c r="F118" s="25" t="s">
        <v>1167</v>
      </c>
      <c r="G118" s="25" t="s">
        <v>1173</v>
      </c>
    </row>
    <row r="119" spans="2:7" x14ac:dyDescent="0.3">
      <c r="B119" s="25">
        <v>118</v>
      </c>
      <c r="C119" s="25">
        <v>24</v>
      </c>
      <c r="D119" s="25" t="s">
        <v>1171</v>
      </c>
      <c r="E119" s="25" t="s">
        <v>1176</v>
      </c>
      <c r="F119" s="25" t="s">
        <v>1172</v>
      </c>
      <c r="G119" s="25" t="s">
        <v>1178</v>
      </c>
    </row>
    <row r="120" spans="2:7" x14ac:dyDescent="0.3">
      <c r="B120" s="25">
        <v>119</v>
      </c>
      <c r="C120" s="25">
        <v>22</v>
      </c>
      <c r="D120" s="25" t="s">
        <v>1166</v>
      </c>
      <c r="E120" s="25" t="s">
        <v>1162</v>
      </c>
      <c r="F120" s="25" t="s">
        <v>1174</v>
      </c>
      <c r="G120" s="25" t="s">
        <v>1170</v>
      </c>
    </row>
    <row r="121" spans="2:7" x14ac:dyDescent="0.3">
      <c r="B121" s="25">
        <v>120</v>
      </c>
      <c r="C121" s="25">
        <v>18</v>
      </c>
      <c r="D121" s="25" t="s">
        <v>1180</v>
      </c>
      <c r="E121" s="25" t="s">
        <v>1162</v>
      </c>
      <c r="F121" s="25" t="s">
        <v>1167</v>
      </c>
      <c r="G121" s="25" t="s">
        <v>1170</v>
      </c>
    </row>
    <row r="122" spans="2:7" x14ac:dyDescent="0.3">
      <c r="B122" s="25">
        <v>121</v>
      </c>
      <c r="C122" s="25">
        <v>21</v>
      </c>
      <c r="D122" s="25" t="s">
        <v>1171</v>
      </c>
      <c r="E122" s="25" t="s">
        <v>1176</v>
      </c>
      <c r="F122" s="25" t="s">
        <v>1172</v>
      </c>
      <c r="G122" s="25" t="s">
        <v>1164</v>
      </c>
    </row>
    <row r="123" spans="2:7" x14ac:dyDescent="0.3">
      <c r="B123" s="25">
        <v>122</v>
      </c>
      <c r="C123" s="25">
        <v>20</v>
      </c>
      <c r="D123" s="25" t="s">
        <v>1165</v>
      </c>
      <c r="E123" s="25" t="s">
        <v>1176</v>
      </c>
      <c r="F123" s="25" t="s">
        <v>1169</v>
      </c>
      <c r="G123" s="25" t="s">
        <v>1164</v>
      </c>
    </row>
    <row r="124" spans="2:7" x14ac:dyDescent="0.3">
      <c r="B124" s="25">
        <v>123</v>
      </c>
      <c r="C124" s="25">
        <v>19</v>
      </c>
      <c r="D124" s="25" t="s">
        <v>1166</v>
      </c>
      <c r="E124" s="25" t="s">
        <v>1179</v>
      </c>
      <c r="F124" s="25" t="s">
        <v>1167</v>
      </c>
      <c r="G124" s="25" t="s">
        <v>1164</v>
      </c>
    </row>
    <row r="125" spans="2:7" x14ac:dyDescent="0.3">
      <c r="B125" s="25">
        <v>124</v>
      </c>
      <c r="C125" s="25">
        <v>19</v>
      </c>
      <c r="D125" s="25" t="s">
        <v>1161</v>
      </c>
      <c r="E125" s="25" t="s">
        <v>1177</v>
      </c>
      <c r="F125" s="25" t="s">
        <v>1169</v>
      </c>
      <c r="G125" s="25" t="s">
        <v>1173</v>
      </c>
    </row>
    <row r="126" spans="2:7" x14ac:dyDescent="0.3">
      <c r="B126" s="25">
        <v>125</v>
      </c>
      <c r="C126" s="25">
        <v>18</v>
      </c>
      <c r="D126" s="25" t="s">
        <v>1171</v>
      </c>
      <c r="E126" s="25" t="s">
        <v>1179</v>
      </c>
      <c r="F126" s="25" t="s">
        <v>1167</v>
      </c>
      <c r="G126" s="25" t="s">
        <v>1178</v>
      </c>
    </row>
    <row r="127" spans="2:7" x14ac:dyDescent="0.3">
      <c r="B127" s="25">
        <v>126</v>
      </c>
      <c r="C127" s="25">
        <v>18</v>
      </c>
      <c r="D127" s="25" t="s">
        <v>1166</v>
      </c>
      <c r="E127" s="25" t="s">
        <v>1179</v>
      </c>
      <c r="F127" s="25" t="s">
        <v>1172</v>
      </c>
      <c r="G127" s="25" t="s">
        <v>1178</v>
      </c>
    </row>
    <row r="128" spans="2:7" x14ac:dyDescent="0.3">
      <c r="B128" s="25">
        <v>127</v>
      </c>
      <c r="C128" s="25">
        <v>20</v>
      </c>
      <c r="D128" s="25" t="s">
        <v>1165</v>
      </c>
      <c r="E128" s="25" t="s">
        <v>1162</v>
      </c>
      <c r="F128" s="25" t="s">
        <v>1167</v>
      </c>
      <c r="G128" s="25" t="s">
        <v>1173</v>
      </c>
    </row>
    <row r="129" spans="2:7" x14ac:dyDescent="0.3">
      <c r="B129" s="25">
        <v>128</v>
      </c>
      <c r="C129" s="25">
        <v>22</v>
      </c>
      <c r="D129" s="25" t="s">
        <v>1165</v>
      </c>
      <c r="E129" s="25" t="s">
        <v>1162</v>
      </c>
      <c r="F129" s="25" t="s">
        <v>1172</v>
      </c>
      <c r="G129" s="25" t="s">
        <v>1170</v>
      </c>
    </row>
    <row r="130" spans="2:7" x14ac:dyDescent="0.3">
      <c r="B130" s="25">
        <v>129</v>
      </c>
      <c r="C130" s="25">
        <v>21</v>
      </c>
      <c r="D130" s="25" t="s">
        <v>1166</v>
      </c>
      <c r="E130" s="25" t="s">
        <v>1162</v>
      </c>
      <c r="F130" s="25" t="s">
        <v>1169</v>
      </c>
      <c r="G130" s="25" t="s">
        <v>1178</v>
      </c>
    </row>
    <row r="131" spans="2:7" x14ac:dyDescent="0.3">
      <c r="B131" s="25">
        <v>130</v>
      </c>
      <c r="C131" s="25">
        <v>21</v>
      </c>
      <c r="D131" s="25" t="s">
        <v>1166</v>
      </c>
      <c r="E131" s="25" t="s">
        <v>1176</v>
      </c>
      <c r="F131" s="25" t="s">
        <v>1172</v>
      </c>
      <c r="G131" s="25" t="s">
        <v>1170</v>
      </c>
    </row>
    <row r="132" spans="2:7" x14ac:dyDescent="0.3">
      <c r="B132" s="25">
        <v>131</v>
      </c>
      <c r="C132" s="25">
        <v>24</v>
      </c>
      <c r="D132" s="25" t="s">
        <v>1171</v>
      </c>
      <c r="E132" s="25" t="s">
        <v>1177</v>
      </c>
      <c r="F132" s="25" t="s">
        <v>1167</v>
      </c>
      <c r="G132" s="25" t="s">
        <v>1170</v>
      </c>
    </row>
    <row r="133" spans="2:7" x14ac:dyDescent="0.3">
      <c r="B133" s="25">
        <v>132</v>
      </c>
      <c r="C133" s="25">
        <v>21</v>
      </c>
      <c r="D133" s="25" t="s">
        <v>1165</v>
      </c>
      <c r="E133" s="25" t="s">
        <v>1176</v>
      </c>
      <c r="F133" s="25" t="s">
        <v>1163</v>
      </c>
      <c r="G133" s="25" t="s">
        <v>1170</v>
      </c>
    </row>
    <row r="134" spans="2:7" x14ac:dyDescent="0.3">
      <c r="B134" s="25">
        <v>133</v>
      </c>
      <c r="C134" s="25">
        <v>23</v>
      </c>
      <c r="D134" s="25" t="s">
        <v>1165</v>
      </c>
      <c r="E134" s="25" t="s">
        <v>1179</v>
      </c>
      <c r="F134" s="25" t="s">
        <v>1163</v>
      </c>
      <c r="G134" s="25" t="s">
        <v>1178</v>
      </c>
    </row>
    <row r="135" spans="2:7" x14ac:dyDescent="0.3">
      <c r="B135" s="25">
        <v>134</v>
      </c>
      <c r="C135" s="25">
        <v>19</v>
      </c>
      <c r="D135" s="25" t="s">
        <v>1171</v>
      </c>
      <c r="E135" s="25" t="s">
        <v>1176</v>
      </c>
      <c r="F135" s="25" t="s">
        <v>1172</v>
      </c>
      <c r="G135" s="25" t="s">
        <v>1173</v>
      </c>
    </row>
    <row r="136" spans="2:7" x14ac:dyDescent="0.3">
      <c r="B136" s="25">
        <v>135</v>
      </c>
      <c r="C136" s="25">
        <v>25</v>
      </c>
      <c r="D136" s="25" t="s">
        <v>1165</v>
      </c>
      <c r="E136" s="25" t="s">
        <v>1177</v>
      </c>
      <c r="F136" s="25" t="s">
        <v>1172</v>
      </c>
      <c r="G136" s="25" t="s">
        <v>1170</v>
      </c>
    </row>
    <row r="137" spans="2:7" x14ac:dyDescent="0.3">
      <c r="B137" s="25">
        <v>136</v>
      </c>
      <c r="C137" s="25">
        <v>19</v>
      </c>
      <c r="D137" s="25" t="s">
        <v>1166</v>
      </c>
      <c r="E137" s="25" t="s">
        <v>1162</v>
      </c>
      <c r="F137" s="25" t="s">
        <v>1169</v>
      </c>
      <c r="G137" s="25" t="s">
        <v>1170</v>
      </c>
    </row>
    <row r="138" spans="2:7" x14ac:dyDescent="0.3">
      <c r="B138" s="25">
        <v>137</v>
      </c>
      <c r="C138" s="25">
        <v>22</v>
      </c>
      <c r="D138" s="25" t="s">
        <v>1166</v>
      </c>
      <c r="E138" s="25" t="s">
        <v>1179</v>
      </c>
      <c r="F138" s="25" t="s">
        <v>1174</v>
      </c>
      <c r="G138" s="25" t="s">
        <v>1170</v>
      </c>
    </row>
    <row r="139" spans="2:7" x14ac:dyDescent="0.3">
      <c r="B139" s="25">
        <v>138</v>
      </c>
      <c r="C139" s="25">
        <v>25</v>
      </c>
      <c r="D139" s="25" t="s">
        <v>1171</v>
      </c>
      <c r="E139" s="25" t="s">
        <v>1179</v>
      </c>
      <c r="F139" s="25" t="s">
        <v>1167</v>
      </c>
      <c r="G139" s="25" t="s">
        <v>1168</v>
      </c>
    </row>
    <row r="140" spans="2:7" x14ac:dyDescent="0.3">
      <c r="B140" s="25">
        <v>139</v>
      </c>
      <c r="C140" s="25">
        <v>22</v>
      </c>
      <c r="D140" s="25" t="s">
        <v>1161</v>
      </c>
      <c r="E140" s="25" t="s">
        <v>1162</v>
      </c>
      <c r="F140" s="25" t="s">
        <v>1172</v>
      </c>
      <c r="G140" s="25" t="s">
        <v>1170</v>
      </c>
    </row>
    <row r="141" spans="2:7" x14ac:dyDescent="0.3">
      <c r="B141" s="25">
        <v>140</v>
      </c>
      <c r="C141" s="25">
        <v>25</v>
      </c>
      <c r="D141" s="25" t="s">
        <v>1166</v>
      </c>
      <c r="E141" s="25" t="s">
        <v>1162</v>
      </c>
      <c r="F141" s="25" t="s">
        <v>1174</v>
      </c>
      <c r="G141" s="25" t="s">
        <v>1173</v>
      </c>
    </row>
    <row r="142" spans="2:7" x14ac:dyDescent="0.3">
      <c r="B142" s="25">
        <v>141</v>
      </c>
      <c r="C142" s="25">
        <v>19</v>
      </c>
      <c r="D142" s="25" t="s">
        <v>1171</v>
      </c>
      <c r="E142" s="25" t="s">
        <v>1175</v>
      </c>
      <c r="F142" s="25" t="s">
        <v>1163</v>
      </c>
      <c r="G142" s="25" t="s">
        <v>1173</v>
      </c>
    </row>
    <row r="143" spans="2:7" x14ac:dyDescent="0.3">
      <c r="B143" s="25">
        <v>142</v>
      </c>
      <c r="C143" s="25">
        <v>21</v>
      </c>
      <c r="D143" s="25" t="s">
        <v>1161</v>
      </c>
      <c r="E143" s="25" t="s">
        <v>1176</v>
      </c>
      <c r="F143" s="25" t="s">
        <v>1172</v>
      </c>
      <c r="G143" s="25" t="s">
        <v>1173</v>
      </c>
    </row>
    <row r="144" spans="2:7" x14ac:dyDescent="0.3">
      <c r="B144" s="25">
        <v>143</v>
      </c>
      <c r="C144" s="25">
        <v>19</v>
      </c>
      <c r="D144" s="25" t="s">
        <v>1166</v>
      </c>
      <c r="E144" s="25" t="s">
        <v>1162</v>
      </c>
      <c r="F144" s="25" t="s">
        <v>1167</v>
      </c>
      <c r="G144" s="25" t="s">
        <v>1170</v>
      </c>
    </row>
    <row r="145" spans="2:7" x14ac:dyDescent="0.3">
      <c r="B145" s="25">
        <v>144</v>
      </c>
      <c r="C145" s="25">
        <v>23</v>
      </c>
      <c r="D145" s="25" t="s">
        <v>1165</v>
      </c>
      <c r="E145" s="25" t="s">
        <v>1162</v>
      </c>
      <c r="F145" s="25" t="s">
        <v>1172</v>
      </c>
      <c r="G145" s="25" t="s">
        <v>1178</v>
      </c>
    </row>
    <row r="146" spans="2:7" x14ac:dyDescent="0.3">
      <c r="B146" s="25">
        <v>145</v>
      </c>
      <c r="C146" s="25">
        <v>22</v>
      </c>
      <c r="D146" s="25" t="s">
        <v>1166</v>
      </c>
      <c r="E146" s="25" t="s">
        <v>1162</v>
      </c>
      <c r="F146" s="25" t="s">
        <v>1172</v>
      </c>
      <c r="G146" s="25" t="s">
        <v>1173</v>
      </c>
    </row>
    <row r="147" spans="2:7" x14ac:dyDescent="0.3">
      <c r="B147" s="25">
        <v>146</v>
      </c>
      <c r="C147" s="25">
        <v>22</v>
      </c>
      <c r="D147" s="25" t="s">
        <v>1166</v>
      </c>
      <c r="E147" s="25" t="s">
        <v>1162</v>
      </c>
      <c r="F147" s="25" t="s">
        <v>1169</v>
      </c>
      <c r="G147" s="25" t="s">
        <v>1178</v>
      </c>
    </row>
    <row r="148" spans="2:7" x14ac:dyDescent="0.3">
      <c r="B148" s="25">
        <v>147</v>
      </c>
      <c r="C148" s="25">
        <v>21</v>
      </c>
      <c r="D148" s="25" t="s">
        <v>1166</v>
      </c>
      <c r="E148" s="25" t="s">
        <v>1162</v>
      </c>
      <c r="F148" s="25" t="s">
        <v>1172</v>
      </c>
      <c r="G148" s="25" t="s">
        <v>1170</v>
      </c>
    </row>
    <row r="149" spans="2:7" x14ac:dyDescent="0.3">
      <c r="B149" s="25">
        <v>148</v>
      </c>
      <c r="C149" s="25">
        <v>24</v>
      </c>
      <c r="D149" s="25" t="s">
        <v>1165</v>
      </c>
      <c r="E149" s="25" t="s">
        <v>1162</v>
      </c>
      <c r="F149" s="25" t="s">
        <v>1174</v>
      </c>
      <c r="G149" s="25" t="s">
        <v>1170</v>
      </c>
    </row>
    <row r="150" spans="2:7" x14ac:dyDescent="0.3">
      <c r="B150" s="25">
        <v>149</v>
      </c>
      <c r="C150" s="25">
        <v>19</v>
      </c>
      <c r="D150" s="25" t="s">
        <v>1165</v>
      </c>
      <c r="E150" s="25" t="s">
        <v>1179</v>
      </c>
      <c r="F150" s="25" t="s">
        <v>1163</v>
      </c>
      <c r="G150" s="25" t="s">
        <v>1178</v>
      </c>
    </row>
    <row r="151" spans="2:7" x14ac:dyDescent="0.3">
      <c r="B151" s="25">
        <v>150</v>
      </c>
      <c r="C151" s="25">
        <v>23</v>
      </c>
      <c r="D151" s="25" t="s">
        <v>1166</v>
      </c>
      <c r="E151" s="25" t="s">
        <v>1162</v>
      </c>
      <c r="F151" s="25" t="s">
        <v>1172</v>
      </c>
      <c r="G151" s="25" t="s">
        <v>1173</v>
      </c>
    </row>
    <row r="152" spans="2:7" x14ac:dyDescent="0.3">
      <c r="B152" s="25">
        <v>151</v>
      </c>
      <c r="C152" s="25">
        <v>21</v>
      </c>
      <c r="D152" s="25" t="s">
        <v>1166</v>
      </c>
      <c r="E152" s="25" t="s">
        <v>1162</v>
      </c>
      <c r="F152" s="25" t="s">
        <v>1169</v>
      </c>
      <c r="G152" s="25" t="s">
        <v>1170</v>
      </c>
    </row>
    <row r="153" spans="2:7" x14ac:dyDescent="0.3">
      <c r="B153" s="25">
        <v>152</v>
      </c>
      <c r="C153" s="25">
        <v>20</v>
      </c>
      <c r="D153" s="25" t="s">
        <v>1171</v>
      </c>
      <c r="E153" s="25" t="s">
        <v>1175</v>
      </c>
      <c r="F153" s="25" t="s">
        <v>1167</v>
      </c>
      <c r="G153" s="25" t="s">
        <v>1170</v>
      </c>
    </row>
    <row r="154" spans="2:7" x14ac:dyDescent="0.3">
      <c r="B154" s="25">
        <v>153</v>
      </c>
      <c r="C154" s="25">
        <v>18</v>
      </c>
      <c r="D154" s="25" t="s">
        <v>1166</v>
      </c>
      <c r="E154" s="25" t="s">
        <v>1176</v>
      </c>
      <c r="F154" s="25" t="s">
        <v>1167</v>
      </c>
      <c r="G154" s="25" t="s">
        <v>1170</v>
      </c>
    </row>
    <row r="155" spans="2:7" x14ac:dyDescent="0.3">
      <c r="B155" s="25">
        <v>154</v>
      </c>
      <c r="C155" s="25">
        <v>21</v>
      </c>
      <c r="D155" s="25" t="s">
        <v>1166</v>
      </c>
      <c r="E155" s="25" t="s">
        <v>1162</v>
      </c>
      <c r="F155" s="25" t="s">
        <v>1167</v>
      </c>
      <c r="G155" s="25" t="s">
        <v>1173</v>
      </c>
    </row>
    <row r="156" spans="2:7" x14ac:dyDescent="0.3">
      <c r="B156" s="25">
        <v>155</v>
      </c>
      <c r="C156" s="25">
        <v>25</v>
      </c>
      <c r="D156" s="25" t="s">
        <v>1165</v>
      </c>
      <c r="E156" s="25" t="s">
        <v>1179</v>
      </c>
      <c r="F156" s="25" t="s">
        <v>1169</v>
      </c>
      <c r="G156" s="25" t="s">
        <v>1178</v>
      </c>
    </row>
    <row r="157" spans="2:7" x14ac:dyDescent="0.3">
      <c r="B157" s="25">
        <v>156</v>
      </c>
      <c r="C157" s="25">
        <v>21</v>
      </c>
      <c r="D157" s="25" t="s">
        <v>1165</v>
      </c>
      <c r="E157" s="25" t="s">
        <v>1162</v>
      </c>
      <c r="F157" s="25" t="s">
        <v>1163</v>
      </c>
      <c r="G157" s="25" t="s">
        <v>1173</v>
      </c>
    </row>
    <row r="158" spans="2:7" x14ac:dyDescent="0.3">
      <c r="B158" s="25">
        <v>157</v>
      </c>
      <c r="C158" s="25">
        <v>19</v>
      </c>
      <c r="D158" s="25" t="s">
        <v>1171</v>
      </c>
      <c r="E158" s="25" t="s">
        <v>1176</v>
      </c>
      <c r="F158" s="25" t="s">
        <v>1172</v>
      </c>
      <c r="G158" s="25" t="s">
        <v>1178</v>
      </c>
    </row>
    <row r="159" spans="2:7" x14ac:dyDescent="0.3">
      <c r="B159" s="25">
        <v>158</v>
      </c>
      <c r="C159" s="25">
        <v>20</v>
      </c>
      <c r="D159" s="25" t="s">
        <v>1171</v>
      </c>
      <c r="E159" s="25" t="s">
        <v>1162</v>
      </c>
      <c r="F159" s="25" t="s">
        <v>1167</v>
      </c>
      <c r="G159" s="25" t="s">
        <v>1164</v>
      </c>
    </row>
    <row r="160" spans="2:7" x14ac:dyDescent="0.3">
      <c r="B160" s="25">
        <v>159</v>
      </c>
      <c r="C160" s="25">
        <v>21</v>
      </c>
      <c r="D160" s="25" t="s">
        <v>1166</v>
      </c>
      <c r="E160" s="25" t="s">
        <v>1162</v>
      </c>
      <c r="F160" s="25" t="s">
        <v>1172</v>
      </c>
      <c r="G160" s="25" t="s">
        <v>1173</v>
      </c>
    </row>
    <row r="161" spans="2:7" x14ac:dyDescent="0.3">
      <c r="B161" s="25">
        <v>160</v>
      </c>
      <c r="C161" s="25">
        <v>19</v>
      </c>
      <c r="D161" s="25" t="s">
        <v>1171</v>
      </c>
      <c r="E161" s="25" t="s">
        <v>1162</v>
      </c>
      <c r="F161" s="25" t="s">
        <v>1174</v>
      </c>
      <c r="G161" s="25" t="s">
        <v>1173</v>
      </c>
    </row>
    <row r="162" spans="2:7" x14ac:dyDescent="0.3">
      <c r="B162" s="25">
        <v>161</v>
      </c>
      <c r="C162" s="25">
        <v>25</v>
      </c>
      <c r="D162" s="25" t="s">
        <v>1171</v>
      </c>
      <c r="E162" s="25" t="s">
        <v>1162</v>
      </c>
      <c r="F162" s="25" t="s">
        <v>1172</v>
      </c>
      <c r="G162" s="25" t="s">
        <v>1170</v>
      </c>
    </row>
    <row r="163" spans="2:7" x14ac:dyDescent="0.3">
      <c r="B163" s="25">
        <v>162</v>
      </c>
      <c r="C163" s="25">
        <v>21</v>
      </c>
      <c r="D163" s="25" t="s">
        <v>1166</v>
      </c>
      <c r="E163" s="25" t="s">
        <v>1176</v>
      </c>
      <c r="F163" s="25" t="s">
        <v>1169</v>
      </c>
      <c r="G163" s="25" t="s">
        <v>1170</v>
      </c>
    </row>
    <row r="164" spans="2:7" x14ac:dyDescent="0.3">
      <c r="B164" s="25">
        <v>164</v>
      </c>
      <c r="C164" s="25">
        <v>25</v>
      </c>
      <c r="D164" s="25" t="s">
        <v>1166</v>
      </c>
      <c r="E164" s="25" t="s">
        <v>1175</v>
      </c>
      <c r="F164" s="25" t="s">
        <v>1172</v>
      </c>
      <c r="G164" s="25" t="s">
        <v>1178</v>
      </c>
    </row>
    <row r="165" spans="2:7" x14ac:dyDescent="0.3">
      <c r="B165" s="25">
        <v>165</v>
      </c>
      <c r="C165" s="25">
        <v>21</v>
      </c>
      <c r="D165" s="25" t="s">
        <v>1166</v>
      </c>
      <c r="E165" s="25" t="s">
        <v>1162</v>
      </c>
      <c r="F165" s="25" t="s">
        <v>1167</v>
      </c>
      <c r="G165" s="25" t="s">
        <v>1173</v>
      </c>
    </row>
    <row r="166" spans="2:7" x14ac:dyDescent="0.3">
      <c r="B166" s="25">
        <v>166</v>
      </c>
      <c r="C166" s="25">
        <v>25</v>
      </c>
      <c r="D166" s="25" t="s">
        <v>1161</v>
      </c>
      <c r="E166" s="25" t="s">
        <v>1162</v>
      </c>
      <c r="F166" s="25" t="s">
        <v>1172</v>
      </c>
      <c r="G166" s="25" t="s">
        <v>1178</v>
      </c>
    </row>
    <row r="167" spans="2:7" x14ac:dyDescent="0.3">
      <c r="B167" s="25">
        <v>167</v>
      </c>
      <c r="C167" s="25">
        <v>25</v>
      </c>
      <c r="D167" s="25" t="s">
        <v>1166</v>
      </c>
      <c r="E167" s="25" t="s">
        <v>1176</v>
      </c>
      <c r="F167" s="25" t="s">
        <v>1167</v>
      </c>
      <c r="G167" s="25" t="s">
        <v>1173</v>
      </c>
    </row>
    <row r="168" spans="2:7" x14ac:dyDescent="0.3">
      <c r="B168" s="25">
        <v>168</v>
      </c>
      <c r="C168" s="25">
        <v>22</v>
      </c>
      <c r="D168" s="25" t="s">
        <v>1166</v>
      </c>
      <c r="E168" s="25" t="s">
        <v>1177</v>
      </c>
      <c r="F168" s="25" t="s">
        <v>1167</v>
      </c>
      <c r="G168" s="25" t="s">
        <v>1173</v>
      </c>
    </row>
    <row r="169" spans="2:7" x14ac:dyDescent="0.3">
      <c r="B169" s="25">
        <v>169</v>
      </c>
      <c r="C169" s="25">
        <v>21</v>
      </c>
      <c r="D169" s="25" t="s">
        <v>1171</v>
      </c>
      <c r="E169" s="25" t="s">
        <v>1175</v>
      </c>
      <c r="F169" s="25" t="s">
        <v>1174</v>
      </c>
      <c r="G169" s="25" t="s">
        <v>1173</v>
      </c>
    </row>
    <row r="170" spans="2:7" x14ac:dyDescent="0.3">
      <c r="B170" s="25">
        <v>103</v>
      </c>
      <c r="C170" s="25">
        <v>19</v>
      </c>
      <c r="D170" s="25" t="s">
        <v>1165</v>
      </c>
      <c r="E170" s="25" t="s">
        <v>1162</v>
      </c>
      <c r="F170" s="25" t="s">
        <v>1167</v>
      </c>
      <c r="G170" s="25" t="s">
        <v>1178</v>
      </c>
    </row>
    <row r="171" spans="2:7" x14ac:dyDescent="0.3">
      <c r="B171" s="25">
        <v>170</v>
      </c>
      <c r="C171" s="25">
        <v>19</v>
      </c>
      <c r="D171" s="25" t="s">
        <v>1165</v>
      </c>
      <c r="E171" s="25" t="s">
        <v>1162</v>
      </c>
      <c r="F171" s="25" t="s">
        <v>1172</v>
      </c>
      <c r="G171" s="25" t="s">
        <v>1178</v>
      </c>
    </row>
    <row r="172" spans="2:7" x14ac:dyDescent="0.3">
      <c r="B172" s="25">
        <v>171</v>
      </c>
      <c r="C172" s="25">
        <v>25</v>
      </c>
      <c r="D172" s="25" t="s">
        <v>1166</v>
      </c>
      <c r="E172" s="25" t="s">
        <v>1176</v>
      </c>
      <c r="F172" s="25" t="s">
        <v>1167</v>
      </c>
      <c r="G172" s="25" t="s">
        <v>1170</v>
      </c>
    </row>
    <row r="173" spans="2:7" x14ac:dyDescent="0.3">
      <c r="B173" s="25">
        <v>172</v>
      </c>
      <c r="C173" s="25">
        <v>18</v>
      </c>
      <c r="D173" s="25" t="s">
        <v>1180</v>
      </c>
      <c r="E173" s="25" t="s">
        <v>1162</v>
      </c>
      <c r="F173" s="25" t="s">
        <v>1172</v>
      </c>
      <c r="G173" s="25" t="s">
        <v>1178</v>
      </c>
    </row>
    <row r="174" spans="2:7" x14ac:dyDescent="0.3">
      <c r="B174" s="25">
        <v>173</v>
      </c>
      <c r="C174" s="25">
        <v>25</v>
      </c>
      <c r="D174" s="25" t="s">
        <v>1166</v>
      </c>
      <c r="E174" s="25" t="s">
        <v>1162</v>
      </c>
      <c r="F174" s="25" t="s">
        <v>1167</v>
      </c>
      <c r="G174" s="25" t="s">
        <v>1168</v>
      </c>
    </row>
    <row r="175" spans="2:7" x14ac:dyDescent="0.3">
      <c r="B175" s="25">
        <v>174</v>
      </c>
      <c r="C175" s="25">
        <v>25</v>
      </c>
      <c r="D175" s="25" t="s">
        <v>1171</v>
      </c>
      <c r="E175" s="25" t="s">
        <v>1176</v>
      </c>
      <c r="F175" s="25" t="s">
        <v>1167</v>
      </c>
      <c r="G175" s="25" t="s">
        <v>1173</v>
      </c>
    </row>
    <row r="176" spans="2:7" x14ac:dyDescent="0.3">
      <c r="B176" s="25">
        <v>175</v>
      </c>
      <c r="C176" s="25">
        <v>22</v>
      </c>
      <c r="D176" s="25" t="s">
        <v>1161</v>
      </c>
      <c r="E176" s="25" t="s">
        <v>1177</v>
      </c>
      <c r="F176" s="25" t="s">
        <v>1167</v>
      </c>
      <c r="G176" s="25" t="s">
        <v>1170</v>
      </c>
    </row>
    <row r="177" spans="2:7" x14ac:dyDescent="0.3">
      <c r="B177" s="25">
        <v>176</v>
      </c>
      <c r="C177" s="25">
        <v>21</v>
      </c>
      <c r="D177" s="25" t="s">
        <v>1165</v>
      </c>
      <c r="E177" s="25" t="s">
        <v>1179</v>
      </c>
      <c r="F177" s="25" t="s">
        <v>1172</v>
      </c>
      <c r="G177" s="25" t="s">
        <v>1170</v>
      </c>
    </row>
    <row r="178" spans="2:7" x14ac:dyDescent="0.3">
      <c r="B178" s="25">
        <v>177</v>
      </c>
      <c r="C178" s="25">
        <v>21</v>
      </c>
      <c r="D178" s="25" t="s">
        <v>1165</v>
      </c>
      <c r="E178" s="25" t="s">
        <v>1162</v>
      </c>
      <c r="F178" s="25" t="s">
        <v>1172</v>
      </c>
      <c r="G178" s="25" t="s">
        <v>1173</v>
      </c>
    </row>
    <row r="179" spans="2:7" x14ac:dyDescent="0.3">
      <c r="B179" s="25">
        <v>178</v>
      </c>
      <c r="C179" s="25">
        <v>22</v>
      </c>
      <c r="D179" s="25" t="s">
        <v>1166</v>
      </c>
      <c r="E179" s="25" t="s">
        <v>1162</v>
      </c>
      <c r="F179" s="25" t="s">
        <v>1174</v>
      </c>
      <c r="G179" s="25" t="s">
        <v>1173</v>
      </c>
    </row>
    <row r="180" spans="2:7" x14ac:dyDescent="0.3">
      <c r="B180" s="25">
        <v>179</v>
      </c>
      <c r="C180" s="25">
        <v>21</v>
      </c>
      <c r="D180" s="25" t="s">
        <v>1165</v>
      </c>
      <c r="E180" s="25" t="s">
        <v>1162</v>
      </c>
      <c r="F180" s="25" t="s">
        <v>1172</v>
      </c>
      <c r="G180" s="25" t="s">
        <v>1173</v>
      </c>
    </row>
    <row r="181" spans="2:7" x14ac:dyDescent="0.3">
      <c r="B181" s="25">
        <v>180</v>
      </c>
      <c r="C181" s="25">
        <v>25</v>
      </c>
      <c r="D181" s="25" t="s">
        <v>1165</v>
      </c>
      <c r="E181" s="25" t="s">
        <v>1162</v>
      </c>
      <c r="F181" s="25" t="s">
        <v>1163</v>
      </c>
      <c r="G181" s="25" t="s">
        <v>1173</v>
      </c>
    </row>
    <row r="182" spans="2:7" x14ac:dyDescent="0.3">
      <c r="B182" s="25">
        <v>181</v>
      </c>
      <c r="C182" s="25">
        <v>21</v>
      </c>
      <c r="D182" s="25" t="s">
        <v>1171</v>
      </c>
      <c r="E182" s="25" t="s">
        <v>1177</v>
      </c>
      <c r="F182" s="25" t="s">
        <v>1163</v>
      </c>
      <c r="G182" s="25" t="s">
        <v>1168</v>
      </c>
    </row>
    <row r="183" spans="2:7" x14ac:dyDescent="0.3">
      <c r="B183" s="25">
        <v>182</v>
      </c>
      <c r="C183" s="25">
        <v>25</v>
      </c>
      <c r="D183" s="25" t="s">
        <v>1165</v>
      </c>
      <c r="E183" s="25" t="s">
        <v>1177</v>
      </c>
      <c r="F183" s="25" t="s">
        <v>1169</v>
      </c>
      <c r="G183" s="25" t="s">
        <v>1178</v>
      </c>
    </row>
    <row r="184" spans="2:7" x14ac:dyDescent="0.3">
      <c r="B184" s="25">
        <v>183</v>
      </c>
      <c r="C184" s="25">
        <v>21</v>
      </c>
      <c r="D184" s="25" t="s">
        <v>1165</v>
      </c>
      <c r="E184" s="25" t="s">
        <v>1177</v>
      </c>
      <c r="F184" s="25" t="s">
        <v>1169</v>
      </c>
      <c r="G184" s="25" t="s">
        <v>1173</v>
      </c>
    </row>
    <row r="185" spans="2:7" x14ac:dyDescent="0.3">
      <c r="B185" s="25">
        <v>184</v>
      </c>
      <c r="C185" s="25">
        <v>23</v>
      </c>
      <c r="D185" s="25" t="s">
        <v>1165</v>
      </c>
      <c r="E185" s="25" t="s">
        <v>1162</v>
      </c>
      <c r="F185" s="25" t="s">
        <v>1167</v>
      </c>
      <c r="G185" s="25" t="s">
        <v>1164</v>
      </c>
    </row>
    <row r="186" spans="2:7" x14ac:dyDescent="0.3">
      <c r="B186" s="25">
        <v>185</v>
      </c>
      <c r="C186" s="25">
        <v>24</v>
      </c>
      <c r="D186" s="25" t="s">
        <v>1166</v>
      </c>
      <c r="E186" s="25" t="s">
        <v>1162</v>
      </c>
      <c r="F186" s="25" t="s">
        <v>1172</v>
      </c>
      <c r="G186" s="25" t="s">
        <v>1178</v>
      </c>
    </row>
    <row r="187" spans="2:7" x14ac:dyDescent="0.3">
      <c r="B187" s="25">
        <v>186</v>
      </c>
      <c r="C187" s="25">
        <v>22</v>
      </c>
      <c r="D187" s="25" t="s">
        <v>1161</v>
      </c>
      <c r="E187" s="25" t="s">
        <v>1162</v>
      </c>
      <c r="F187" s="25" t="s">
        <v>1172</v>
      </c>
      <c r="G187" s="25" t="s">
        <v>1173</v>
      </c>
    </row>
    <row r="188" spans="2:7" x14ac:dyDescent="0.3">
      <c r="B188" s="25">
        <v>187</v>
      </c>
      <c r="C188" s="25">
        <v>20</v>
      </c>
      <c r="D188" s="25" t="s">
        <v>1166</v>
      </c>
      <c r="E188" s="25" t="s">
        <v>1162</v>
      </c>
      <c r="F188" s="25" t="s">
        <v>1167</v>
      </c>
      <c r="G188" s="25" t="s">
        <v>1173</v>
      </c>
    </row>
    <row r="189" spans="2:7" x14ac:dyDescent="0.3">
      <c r="B189" s="25">
        <v>188</v>
      </c>
      <c r="C189" s="25">
        <v>18</v>
      </c>
      <c r="D189" s="25" t="s">
        <v>1166</v>
      </c>
      <c r="E189" s="25" t="s">
        <v>1162</v>
      </c>
      <c r="F189" s="25" t="s">
        <v>1167</v>
      </c>
      <c r="G189" s="25" t="s">
        <v>1170</v>
      </c>
    </row>
    <row r="190" spans="2:7" x14ac:dyDescent="0.3">
      <c r="B190" s="25">
        <v>189</v>
      </c>
      <c r="C190" s="25">
        <v>20</v>
      </c>
      <c r="D190" s="25" t="s">
        <v>1166</v>
      </c>
      <c r="E190" s="25" t="s">
        <v>1162</v>
      </c>
      <c r="F190" s="25" t="s">
        <v>1167</v>
      </c>
      <c r="G190" s="25" t="s">
        <v>1170</v>
      </c>
    </row>
    <row r="191" spans="2:7" x14ac:dyDescent="0.3">
      <c r="B191" s="25">
        <v>190</v>
      </c>
      <c r="C191" s="25">
        <v>22</v>
      </c>
      <c r="D191" s="25" t="s">
        <v>1171</v>
      </c>
      <c r="E191" s="25" t="s">
        <v>1162</v>
      </c>
      <c r="F191" s="25" t="s">
        <v>1174</v>
      </c>
      <c r="G191" s="25" t="s">
        <v>1170</v>
      </c>
    </row>
    <row r="192" spans="2:7" x14ac:dyDescent="0.3">
      <c r="B192" s="25">
        <v>191</v>
      </c>
      <c r="C192" s="25">
        <v>20</v>
      </c>
      <c r="D192" s="25" t="s">
        <v>1161</v>
      </c>
      <c r="E192" s="25" t="s">
        <v>1176</v>
      </c>
      <c r="F192" s="25" t="s">
        <v>1172</v>
      </c>
      <c r="G192" s="25" t="s">
        <v>1164</v>
      </c>
    </row>
    <row r="193" spans="2:7" x14ac:dyDescent="0.3">
      <c r="B193" s="25">
        <v>192</v>
      </c>
      <c r="C193" s="25">
        <v>18</v>
      </c>
      <c r="D193" s="25" t="s">
        <v>1171</v>
      </c>
      <c r="E193" s="25" t="s">
        <v>1162</v>
      </c>
      <c r="F193" s="25" t="s">
        <v>1172</v>
      </c>
      <c r="G193" s="25" t="s">
        <v>1173</v>
      </c>
    </row>
    <row r="194" spans="2:7" x14ac:dyDescent="0.3">
      <c r="B194" s="25">
        <v>193</v>
      </c>
      <c r="C194" s="25">
        <v>18</v>
      </c>
      <c r="D194" s="25" t="s">
        <v>1165</v>
      </c>
      <c r="E194" s="25" t="s">
        <v>1175</v>
      </c>
      <c r="F194" s="25" t="s">
        <v>1172</v>
      </c>
      <c r="G194" s="25" t="s">
        <v>1170</v>
      </c>
    </row>
    <row r="195" spans="2:7" x14ac:dyDescent="0.3">
      <c r="B195" s="25">
        <v>194</v>
      </c>
      <c r="C195" s="25">
        <v>19</v>
      </c>
      <c r="D195" s="25" t="s">
        <v>1161</v>
      </c>
      <c r="E195" s="25" t="s">
        <v>1179</v>
      </c>
      <c r="F195" s="25" t="s">
        <v>1174</v>
      </c>
      <c r="G195" s="25" t="s">
        <v>1178</v>
      </c>
    </row>
    <row r="196" spans="2:7" x14ac:dyDescent="0.3">
      <c r="B196" s="25">
        <v>195</v>
      </c>
      <c r="C196" s="25">
        <v>20</v>
      </c>
      <c r="D196" s="25" t="s">
        <v>1171</v>
      </c>
      <c r="E196" s="25" t="s">
        <v>1176</v>
      </c>
      <c r="F196" s="25" t="s">
        <v>1167</v>
      </c>
      <c r="G196" s="25" t="s">
        <v>1178</v>
      </c>
    </row>
    <row r="197" spans="2:7" x14ac:dyDescent="0.3">
      <c r="B197" s="25">
        <v>196</v>
      </c>
      <c r="C197" s="25">
        <v>24</v>
      </c>
      <c r="D197" s="25" t="s">
        <v>1166</v>
      </c>
      <c r="E197" s="25" t="s">
        <v>1162</v>
      </c>
      <c r="F197" s="25" t="s">
        <v>1167</v>
      </c>
      <c r="G197" s="25" t="s">
        <v>1173</v>
      </c>
    </row>
    <row r="198" spans="2:7" x14ac:dyDescent="0.3">
      <c r="B198" s="25">
        <v>197</v>
      </c>
      <c r="C198" s="25">
        <v>21</v>
      </c>
      <c r="D198" s="25" t="s">
        <v>1161</v>
      </c>
      <c r="E198" s="25" t="s">
        <v>1176</v>
      </c>
      <c r="F198" s="25" t="s">
        <v>1172</v>
      </c>
      <c r="G198" s="25" t="s">
        <v>1178</v>
      </c>
    </row>
    <row r="199" spans="2:7" x14ac:dyDescent="0.3">
      <c r="B199" s="25">
        <v>198</v>
      </c>
      <c r="C199" s="25">
        <v>24</v>
      </c>
      <c r="D199" s="25" t="s">
        <v>1165</v>
      </c>
      <c r="E199" s="25" t="s">
        <v>1162</v>
      </c>
      <c r="F199" s="25" t="s">
        <v>1172</v>
      </c>
      <c r="G199" s="25" t="s">
        <v>1173</v>
      </c>
    </row>
    <row r="200" spans="2:7" x14ac:dyDescent="0.3">
      <c r="B200" s="25">
        <v>199</v>
      </c>
      <c r="C200" s="25">
        <v>21</v>
      </c>
      <c r="D200" s="25" t="s">
        <v>1165</v>
      </c>
      <c r="E200" s="25" t="s">
        <v>1177</v>
      </c>
      <c r="F200" s="25" t="s">
        <v>1174</v>
      </c>
      <c r="G200" s="25" t="s">
        <v>1168</v>
      </c>
    </row>
    <row r="201" spans="2:7" x14ac:dyDescent="0.3">
      <c r="B201" s="25">
        <v>200</v>
      </c>
      <c r="C201" s="25">
        <v>25</v>
      </c>
      <c r="D201" s="25" t="s">
        <v>1161</v>
      </c>
      <c r="E201" s="25" t="s">
        <v>1179</v>
      </c>
      <c r="F201" s="25" t="s">
        <v>1169</v>
      </c>
      <c r="G201" s="25" t="s">
        <v>1173</v>
      </c>
    </row>
    <row r="202" spans="2:7" x14ac:dyDescent="0.3">
      <c r="B202" s="25">
        <v>201</v>
      </c>
      <c r="C202" s="25">
        <v>25</v>
      </c>
      <c r="D202" s="25" t="s">
        <v>1161</v>
      </c>
      <c r="E202" s="25" t="s">
        <v>1176</v>
      </c>
      <c r="F202" s="25" t="s">
        <v>1167</v>
      </c>
      <c r="G202" s="25" t="s">
        <v>1178</v>
      </c>
    </row>
    <row r="203" spans="2:7" x14ac:dyDescent="0.3">
      <c r="B203" s="25">
        <v>202</v>
      </c>
      <c r="C203" s="25">
        <v>21</v>
      </c>
      <c r="D203" s="25" t="s">
        <v>1171</v>
      </c>
      <c r="E203" s="25" t="s">
        <v>1162</v>
      </c>
      <c r="F203" s="25" t="s">
        <v>1169</v>
      </c>
      <c r="G203" s="25" t="s">
        <v>1178</v>
      </c>
    </row>
    <row r="204" spans="2:7" x14ac:dyDescent="0.3">
      <c r="B204" s="25">
        <v>203</v>
      </c>
      <c r="C204" s="25">
        <v>24</v>
      </c>
      <c r="D204" s="25" t="s">
        <v>1166</v>
      </c>
      <c r="E204" s="25" t="s">
        <v>1162</v>
      </c>
      <c r="F204" s="25" t="s">
        <v>1163</v>
      </c>
      <c r="G204" s="25" t="s">
        <v>1173</v>
      </c>
    </row>
    <row r="205" spans="2:7" x14ac:dyDescent="0.3">
      <c r="B205" s="25">
        <v>204</v>
      </c>
      <c r="C205" s="25">
        <v>18</v>
      </c>
      <c r="D205" s="25" t="s">
        <v>1165</v>
      </c>
      <c r="E205" s="25" t="s">
        <v>1162</v>
      </c>
      <c r="F205" s="25" t="s">
        <v>1172</v>
      </c>
      <c r="G205" s="25" t="s">
        <v>1164</v>
      </c>
    </row>
    <row r="206" spans="2:7" x14ac:dyDescent="0.3">
      <c r="B206" s="25">
        <v>205</v>
      </c>
      <c r="C206" s="25">
        <v>20</v>
      </c>
      <c r="D206" s="25" t="s">
        <v>1166</v>
      </c>
      <c r="E206" s="25" t="s">
        <v>1162</v>
      </c>
      <c r="F206" s="25" t="s">
        <v>1172</v>
      </c>
      <c r="G206" s="25" t="s">
        <v>1173</v>
      </c>
    </row>
    <row r="207" spans="2:7" x14ac:dyDescent="0.3">
      <c r="B207" s="25">
        <v>206</v>
      </c>
      <c r="C207" s="25">
        <v>25</v>
      </c>
      <c r="D207" s="25" t="s">
        <v>1165</v>
      </c>
      <c r="E207" s="25" t="s">
        <v>1175</v>
      </c>
      <c r="F207" s="25" t="s">
        <v>1163</v>
      </c>
      <c r="G207" s="25" t="s">
        <v>1164</v>
      </c>
    </row>
    <row r="208" spans="2:7" x14ac:dyDescent="0.3">
      <c r="B208" s="25">
        <v>207</v>
      </c>
      <c r="C208" s="25">
        <v>20</v>
      </c>
      <c r="D208" s="25" t="s">
        <v>1171</v>
      </c>
      <c r="E208" s="25" t="s">
        <v>1175</v>
      </c>
      <c r="F208" s="25" t="s">
        <v>1163</v>
      </c>
      <c r="G208" s="25" t="s">
        <v>1164</v>
      </c>
    </row>
    <row r="209" spans="2:7" x14ac:dyDescent="0.3">
      <c r="B209" s="25">
        <v>208</v>
      </c>
      <c r="C209" s="25">
        <v>21</v>
      </c>
      <c r="D209" s="25" t="s">
        <v>1166</v>
      </c>
      <c r="E209" s="25" t="s">
        <v>1176</v>
      </c>
      <c r="F209" s="25" t="s">
        <v>1167</v>
      </c>
      <c r="G209" s="25" t="s">
        <v>1168</v>
      </c>
    </row>
    <row r="210" spans="2:7" x14ac:dyDescent="0.3">
      <c r="B210" s="25">
        <v>209</v>
      </c>
      <c r="C210" s="25">
        <v>23</v>
      </c>
      <c r="D210" s="25" t="s">
        <v>1166</v>
      </c>
      <c r="E210" s="25" t="s">
        <v>1179</v>
      </c>
      <c r="F210" s="25" t="s">
        <v>1167</v>
      </c>
      <c r="G210" s="25" t="s">
        <v>1170</v>
      </c>
    </row>
    <row r="211" spans="2:7" x14ac:dyDescent="0.3">
      <c r="B211" s="25">
        <v>210</v>
      </c>
      <c r="C211" s="25">
        <v>24</v>
      </c>
      <c r="D211" s="25" t="s">
        <v>1166</v>
      </c>
      <c r="E211" s="25" t="s">
        <v>1162</v>
      </c>
      <c r="F211" s="25" t="s">
        <v>1172</v>
      </c>
      <c r="G211" s="25" t="s">
        <v>1170</v>
      </c>
    </row>
    <row r="212" spans="2:7" x14ac:dyDescent="0.3">
      <c r="B212" s="25">
        <v>211</v>
      </c>
      <c r="C212" s="25">
        <v>24</v>
      </c>
      <c r="D212" s="25" t="s">
        <v>1165</v>
      </c>
      <c r="E212" s="25" t="s">
        <v>1162</v>
      </c>
      <c r="F212" s="25" t="s">
        <v>1174</v>
      </c>
      <c r="G212" s="25" t="s">
        <v>1173</v>
      </c>
    </row>
    <row r="213" spans="2:7" x14ac:dyDescent="0.3">
      <c r="B213" s="25">
        <v>212</v>
      </c>
      <c r="C213" s="25">
        <v>20</v>
      </c>
      <c r="D213" s="25" t="s">
        <v>1165</v>
      </c>
      <c r="E213" s="25" t="s">
        <v>1162</v>
      </c>
      <c r="F213" s="25" t="s">
        <v>1167</v>
      </c>
      <c r="G213" s="25" t="s">
        <v>1178</v>
      </c>
    </row>
    <row r="214" spans="2:7" x14ac:dyDescent="0.3">
      <c r="B214" s="25">
        <v>213</v>
      </c>
      <c r="C214" s="25">
        <v>21</v>
      </c>
      <c r="D214" s="25" t="s">
        <v>1166</v>
      </c>
      <c r="E214" s="25" t="s">
        <v>1162</v>
      </c>
      <c r="F214" s="25" t="s">
        <v>1172</v>
      </c>
      <c r="G214" s="25" t="s">
        <v>1170</v>
      </c>
    </row>
    <row r="215" spans="2:7" x14ac:dyDescent="0.3">
      <c r="B215" s="25">
        <v>214</v>
      </c>
      <c r="C215" s="25">
        <v>19</v>
      </c>
      <c r="D215" s="25" t="s">
        <v>1180</v>
      </c>
      <c r="E215" s="25" t="s">
        <v>1162</v>
      </c>
      <c r="F215" s="25" t="s">
        <v>1172</v>
      </c>
      <c r="G215" s="25" t="s">
        <v>1173</v>
      </c>
    </row>
    <row r="216" spans="2:7" x14ac:dyDescent="0.3">
      <c r="B216" s="25">
        <v>215</v>
      </c>
      <c r="C216" s="25">
        <v>20</v>
      </c>
      <c r="D216" s="25" t="s">
        <v>1166</v>
      </c>
      <c r="E216" s="25" t="s">
        <v>1162</v>
      </c>
      <c r="F216" s="25" t="s">
        <v>1167</v>
      </c>
      <c r="G216" s="25" t="s">
        <v>1173</v>
      </c>
    </row>
    <row r="217" spans="2:7" x14ac:dyDescent="0.3">
      <c r="B217" s="25">
        <v>216</v>
      </c>
      <c r="C217" s="25">
        <v>21</v>
      </c>
      <c r="D217" s="25" t="s">
        <v>1171</v>
      </c>
      <c r="E217" s="25" t="s">
        <v>1162</v>
      </c>
      <c r="F217" s="25" t="s">
        <v>1172</v>
      </c>
      <c r="G217" s="25" t="s">
        <v>1168</v>
      </c>
    </row>
    <row r="218" spans="2:7" x14ac:dyDescent="0.3">
      <c r="B218" s="25">
        <v>217</v>
      </c>
      <c r="C218" s="25">
        <v>19</v>
      </c>
      <c r="D218" s="25" t="s">
        <v>1166</v>
      </c>
      <c r="E218" s="25" t="s">
        <v>1176</v>
      </c>
      <c r="F218" s="25" t="s">
        <v>1174</v>
      </c>
      <c r="G218" s="25" t="s">
        <v>1170</v>
      </c>
    </row>
    <row r="219" spans="2:7" x14ac:dyDescent="0.3">
      <c r="B219" s="25">
        <v>218</v>
      </c>
      <c r="C219" s="25">
        <v>21</v>
      </c>
      <c r="D219" s="25" t="s">
        <v>1171</v>
      </c>
      <c r="E219" s="25" t="s">
        <v>1175</v>
      </c>
      <c r="F219" s="25" t="s">
        <v>1169</v>
      </c>
      <c r="G219" s="25" t="s">
        <v>1173</v>
      </c>
    </row>
    <row r="220" spans="2:7" x14ac:dyDescent="0.3">
      <c r="B220" s="25">
        <v>219</v>
      </c>
      <c r="C220" s="25">
        <v>24</v>
      </c>
      <c r="D220" s="25" t="s">
        <v>1166</v>
      </c>
      <c r="E220" s="25" t="s">
        <v>1162</v>
      </c>
      <c r="F220" s="25" t="s">
        <v>1172</v>
      </c>
      <c r="G220" s="25" t="s">
        <v>1173</v>
      </c>
    </row>
    <row r="221" spans="2:7" x14ac:dyDescent="0.3">
      <c r="B221" s="25">
        <v>221</v>
      </c>
      <c r="C221" s="25">
        <v>21</v>
      </c>
      <c r="D221" s="25" t="s">
        <v>1165</v>
      </c>
      <c r="E221" s="25" t="s">
        <v>1177</v>
      </c>
      <c r="F221" s="25" t="s">
        <v>1169</v>
      </c>
      <c r="G221" s="25" t="s">
        <v>1168</v>
      </c>
    </row>
    <row r="222" spans="2:7" x14ac:dyDescent="0.3">
      <c r="B222" s="25">
        <v>222</v>
      </c>
      <c r="C222" s="25">
        <v>21</v>
      </c>
      <c r="D222" s="25" t="s">
        <v>1171</v>
      </c>
      <c r="E222" s="25" t="s">
        <v>1179</v>
      </c>
      <c r="F222" s="25" t="s">
        <v>1169</v>
      </c>
      <c r="G222" s="25" t="s">
        <v>1170</v>
      </c>
    </row>
    <row r="223" spans="2:7" x14ac:dyDescent="0.3">
      <c r="B223" s="25">
        <v>223</v>
      </c>
      <c r="C223" s="25">
        <v>21</v>
      </c>
      <c r="D223" s="25" t="s">
        <v>1166</v>
      </c>
      <c r="E223" s="25" t="s">
        <v>1175</v>
      </c>
      <c r="F223" s="25" t="s">
        <v>1167</v>
      </c>
      <c r="G223" s="25" t="s">
        <v>1178</v>
      </c>
    </row>
    <row r="224" spans="2:7" x14ac:dyDescent="0.3">
      <c r="B224" s="25">
        <v>224</v>
      </c>
      <c r="C224" s="25">
        <v>23</v>
      </c>
      <c r="D224" s="25" t="s">
        <v>1165</v>
      </c>
      <c r="E224" s="25" t="s">
        <v>1162</v>
      </c>
      <c r="F224" s="25" t="s">
        <v>1172</v>
      </c>
      <c r="G224" s="25" t="s">
        <v>1170</v>
      </c>
    </row>
    <row r="225" spans="2:7" x14ac:dyDescent="0.3">
      <c r="B225" s="25">
        <v>225</v>
      </c>
      <c r="C225" s="25">
        <v>25</v>
      </c>
      <c r="D225" s="25" t="s">
        <v>1166</v>
      </c>
      <c r="E225" s="25" t="s">
        <v>1176</v>
      </c>
      <c r="F225" s="25" t="s">
        <v>1174</v>
      </c>
      <c r="G225" s="25" t="s">
        <v>1178</v>
      </c>
    </row>
    <row r="226" spans="2:7" x14ac:dyDescent="0.3">
      <c r="B226" s="25">
        <v>226</v>
      </c>
      <c r="C226" s="25">
        <v>21</v>
      </c>
      <c r="D226" s="25" t="s">
        <v>1166</v>
      </c>
      <c r="E226" s="25" t="s">
        <v>1162</v>
      </c>
      <c r="F226" s="25" t="s">
        <v>1163</v>
      </c>
      <c r="G226" s="25" t="s">
        <v>1178</v>
      </c>
    </row>
    <row r="227" spans="2:7" x14ac:dyDescent="0.3">
      <c r="B227" s="25">
        <v>227</v>
      </c>
      <c r="C227" s="25">
        <v>21</v>
      </c>
      <c r="D227" s="25" t="s">
        <v>1166</v>
      </c>
      <c r="E227" s="25" t="s">
        <v>1162</v>
      </c>
      <c r="F227" s="25" t="s">
        <v>1163</v>
      </c>
      <c r="G227" s="25" t="s">
        <v>1178</v>
      </c>
    </row>
    <row r="228" spans="2:7" x14ac:dyDescent="0.3">
      <c r="B228" s="25">
        <v>228</v>
      </c>
      <c r="C228" s="25">
        <v>19</v>
      </c>
      <c r="D228" s="25" t="s">
        <v>1171</v>
      </c>
      <c r="E228" s="25" t="s">
        <v>1162</v>
      </c>
      <c r="F228" s="25" t="s">
        <v>1174</v>
      </c>
      <c r="G228" s="25" t="s">
        <v>1168</v>
      </c>
    </row>
    <row r="229" spans="2:7" x14ac:dyDescent="0.3">
      <c r="B229" s="25">
        <v>229</v>
      </c>
      <c r="C229" s="25">
        <v>18</v>
      </c>
      <c r="D229" s="25" t="s">
        <v>1165</v>
      </c>
      <c r="E229" s="25" t="s">
        <v>1177</v>
      </c>
      <c r="F229" s="25" t="s">
        <v>1169</v>
      </c>
      <c r="G229" s="25" t="s">
        <v>1168</v>
      </c>
    </row>
    <row r="230" spans="2:7" x14ac:dyDescent="0.3">
      <c r="B230" s="25">
        <v>230</v>
      </c>
      <c r="C230" s="25">
        <v>19</v>
      </c>
      <c r="D230" s="25" t="s">
        <v>1166</v>
      </c>
      <c r="E230" s="25" t="s">
        <v>1175</v>
      </c>
      <c r="F230" s="25" t="s">
        <v>1167</v>
      </c>
      <c r="G230" s="25" t="s">
        <v>1173</v>
      </c>
    </row>
    <row r="231" spans="2:7" x14ac:dyDescent="0.3">
      <c r="B231" s="25">
        <v>231</v>
      </c>
      <c r="C231" s="25">
        <v>19</v>
      </c>
      <c r="D231" s="25" t="s">
        <v>1180</v>
      </c>
      <c r="E231" s="25" t="s">
        <v>1162</v>
      </c>
      <c r="F231" s="25" t="s">
        <v>1169</v>
      </c>
      <c r="G231" s="25" t="s">
        <v>1173</v>
      </c>
    </row>
    <row r="232" spans="2:7" x14ac:dyDescent="0.3">
      <c r="B232" s="25">
        <v>232</v>
      </c>
      <c r="C232" s="25">
        <v>18</v>
      </c>
      <c r="D232" s="25" t="s">
        <v>1171</v>
      </c>
      <c r="E232" s="25" t="s">
        <v>1176</v>
      </c>
      <c r="F232" s="25" t="s">
        <v>1169</v>
      </c>
      <c r="G232" s="25" t="s">
        <v>1173</v>
      </c>
    </row>
    <row r="233" spans="2:7" x14ac:dyDescent="0.3">
      <c r="B233" s="25">
        <v>233</v>
      </c>
      <c r="C233" s="25">
        <v>25</v>
      </c>
      <c r="D233" s="25" t="s">
        <v>1171</v>
      </c>
      <c r="E233" s="25" t="s">
        <v>1175</v>
      </c>
      <c r="F233" s="25" t="s">
        <v>1172</v>
      </c>
      <c r="G233" s="25" t="s">
        <v>1170</v>
      </c>
    </row>
    <row r="234" spans="2:7" x14ac:dyDescent="0.3">
      <c r="B234" s="25">
        <v>234</v>
      </c>
      <c r="C234" s="25">
        <v>18</v>
      </c>
      <c r="D234" s="25" t="s">
        <v>1165</v>
      </c>
      <c r="E234" s="25" t="s">
        <v>1177</v>
      </c>
      <c r="F234" s="25" t="s">
        <v>1169</v>
      </c>
      <c r="G234" s="25" t="s">
        <v>1168</v>
      </c>
    </row>
    <row r="235" spans="2:7" x14ac:dyDescent="0.3">
      <c r="B235" s="25">
        <v>235</v>
      </c>
      <c r="C235" s="25">
        <v>18</v>
      </c>
      <c r="D235" s="25" t="s">
        <v>1166</v>
      </c>
      <c r="E235" s="25" t="s">
        <v>1177</v>
      </c>
      <c r="F235" s="25" t="s">
        <v>1167</v>
      </c>
      <c r="G235" s="25" t="s">
        <v>1170</v>
      </c>
    </row>
    <row r="236" spans="2:7" x14ac:dyDescent="0.3">
      <c r="B236" s="25">
        <v>236</v>
      </c>
      <c r="C236" s="25">
        <v>21</v>
      </c>
      <c r="D236" s="25" t="s">
        <v>1171</v>
      </c>
      <c r="E236" s="25" t="s">
        <v>1162</v>
      </c>
      <c r="F236" s="25" t="s">
        <v>1174</v>
      </c>
      <c r="G236" s="25" t="s">
        <v>1164</v>
      </c>
    </row>
    <row r="237" spans="2:7" x14ac:dyDescent="0.3">
      <c r="B237" s="25">
        <v>237</v>
      </c>
      <c r="C237" s="25">
        <v>21</v>
      </c>
      <c r="D237" s="25" t="s">
        <v>1171</v>
      </c>
      <c r="E237" s="25" t="s">
        <v>1177</v>
      </c>
      <c r="F237" s="25" t="s">
        <v>1167</v>
      </c>
      <c r="G237" s="25" t="s">
        <v>1173</v>
      </c>
    </row>
    <row r="238" spans="2:7" x14ac:dyDescent="0.3">
      <c r="B238" s="25">
        <v>238</v>
      </c>
      <c r="C238" s="25">
        <v>20</v>
      </c>
      <c r="D238" s="25" t="s">
        <v>1165</v>
      </c>
      <c r="E238" s="25" t="s">
        <v>1162</v>
      </c>
      <c r="F238" s="25" t="s">
        <v>1172</v>
      </c>
      <c r="G238" s="25" t="s">
        <v>1168</v>
      </c>
    </row>
    <row r="239" spans="2:7" x14ac:dyDescent="0.3">
      <c r="B239" s="25">
        <v>239</v>
      </c>
      <c r="C239" s="25">
        <v>22</v>
      </c>
      <c r="D239" s="25" t="s">
        <v>1166</v>
      </c>
      <c r="E239" s="25" t="s">
        <v>1162</v>
      </c>
      <c r="F239" s="25" t="s">
        <v>1167</v>
      </c>
      <c r="G239" s="25" t="s">
        <v>1170</v>
      </c>
    </row>
    <row r="240" spans="2:7" x14ac:dyDescent="0.3">
      <c r="B240" s="25">
        <v>240</v>
      </c>
      <c r="C240" s="25">
        <v>19</v>
      </c>
      <c r="D240" s="25" t="s">
        <v>1166</v>
      </c>
      <c r="E240" s="25" t="s">
        <v>1162</v>
      </c>
      <c r="F240" s="25" t="s">
        <v>1167</v>
      </c>
      <c r="G240" s="25" t="s">
        <v>1170</v>
      </c>
    </row>
    <row r="241" spans="2:7" x14ac:dyDescent="0.3">
      <c r="B241" s="25">
        <v>241</v>
      </c>
      <c r="C241" s="25">
        <v>19</v>
      </c>
      <c r="D241" s="25" t="s">
        <v>1165</v>
      </c>
      <c r="E241" s="25" t="s">
        <v>1162</v>
      </c>
      <c r="F241" s="25" t="s">
        <v>1172</v>
      </c>
      <c r="G241" s="25" t="s">
        <v>1173</v>
      </c>
    </row>
    <row r="242" spans="2:7" x14ac:dyDescent="0.3">
      <c r="B242" s="25">
        <v>242</v>
      </c>
      <c r="C242" s="25">
        <v>19</v>
      </c>
      <c r="D242" s="25" t="s">
        <v>1165</v>
      </c>
      <c r="E242" s="25" t="s">
        <v>1177</v>
      </c>
      <c r="F242" s="25" t="s">
        <v>1174</v>
      </c>
      <c r="G242" s="25" t="s">
        <v>1173</v>
      </c>
    </row>
    <row r="243" spans="2:7" x14ac:dyDescent="0.3">
      <c r="B243" s="25">
        <v>243</v>
      </c>
      <c r="C243" s="25">
        <v>24</v>
      </c>
      <c r="D243" s="25" t="s">
        <v>1166</v>
      </c>
      <c r="E243" s="25" t="s">
        <v>1162</v>
      </c>
      <c r="F243" s="25" t="s">
        <v>1169</v>
      </c>
      <c r="G243" s="25" t="s">
        <v>1173</v>
      </c>
    </row>
    <row r="244" spans="2:7" x14ac:dyDescent="0.3">
      <c r="B244" s="25">
        <v>245</v>
      </c>
      <c r="C244" s="25">
        <v>22</v>
      </c>
      <c r="D244" s="25" t="s">
        <v>1166</v>
      </c>
      <c r="E244" s="25" t="s">
        <v>1162</v>
      </c>
      <c r="F244" s="25" t="s">
        <v>1167</v>
      </c>
      <c r="G244" s="25" t="s">
        <v>1168</v>
      </c>
    </row>
    <row r="245" spans="2:7" x14ac:dyDescent="0.3">
      <c r="B245" s="25">
        <v>246</v>
      </c>
      <c r="C245" s="25">
        <v>22</v>
      </c>
      <c r="D245" s="25" t="s">
        <v>1161</v>
      </c>
      <c r="E245" s="25" t="s">
        <v>1162</v>
      </c>
      <c r="F245" s="25" t="s">
        <v>1163</v>
      </c>
      <c r="G245" s="25" t="s">
        <v>1178</v>
      </c>
    </row>
    <row r="246" spans="2:7" x14ac:dyDescent="0.3">
      <c r="B246" s="25">
        <v>247</v>
      </c>
      <c r="C246" s="25">
        <v>20</v>
      </c>
      <c r="D246" s="25" t="s">
        <v>1171</v>
      </c>
      <c r="E246" s="25" t="s">
        <v>1175</v>
      </c>
      <c r="F246" s="25" t="s">
        <v>1163</v>
      </c>
      <c r="G246" s="25" t="s">
        <v>1170</v>
      </c>
    </row>
    <row r="247" spans="2:7" x14ac:dyDescent="0.3">
      <c r="B247" s="25">
        <v>248</v>
      </c>
      <c r="C247" s="25">
        <v>23</v>
      </c>
      <c r="D247" s="25" t="s">
        <v>1166</v>
      </c>
      <c r="E247" s="25" t="s">
        <v>1162</v>
      </c>
      <c r="F247" s="25" t="s">
        <v>1172</v>
      </c>
      <c r="G247" s="25" t="s">
        <v>1173</v>
      </c>
    </row>
    <row r="248" spans="2:7" x14ac:dyDescent="0.3">
      <c r="B248" s="25">
        <v>249</v>
      </c>
      <c r="C248" s="25">
        <v>19</v>
      </c>
      <c r="D248" s="25" t="s">
        <v>1165</v>
      </c>
      <c r="E248" s="25" t="s">
        <v>1162</v>
      </c>
      <c r="F248" s="25" t="s">
        <v>1172</v>
      </c>
      <c r="G248" s="25" t="s">
        <v>1173</v>
      </c>
    </row>
    <row r="249" spans="2:7" x14ac:dyDescent="0.3">
      <c r="B249" s="25">
        <v>250</v>
      </c>
      <c r="C249" s="25">
        <v>21</v>
      </c>
      <c r="D249" s="25" t="s">
        <v>1166</v>
      </c>
      <c r="E249" s="25" t="s">
        <v>1177</v>
      </c>
      <c r="F249" s="25" t="s">
        <v>1167</v>
      </c>
      <c r="G249" s="25" t="s">
        <v>1173</v>
      </c>
    </row>
    <row r="250" spans="2:7" x14ac:dyDescent="0.3">
      <c r="B250" s="25">
        <v>251</v>
      </c>
      <c r="C250" s="25">
        <v>21</v>
      </c>
      <c r="D250" s="25" t="s">
        <v>1166</v>
      </c>
      <c r="E250" s="25" t="s">
        <v>1176</v>
      </c>
      <c r="F250" s="25" t="s">
        <v>1174</v>
      </c>
      <c r="G250" s="25" t="s">
        <v>1170</v>
      </c>
    </row>
    <row r="251" spans="2:7" x14ac:dyDescent="0.3">
      <c r="B251" s="25">
        <v>252</v>
      </c>
      <c r="C251" s="25">
        <v>19</v>
      </c>
      <c r="D251" s="25" t="s">
        <v>1165</v>
      </c>
      <c r="E251" s="25" t="s">
        <v>1176</v>
      </c>
      <c r="F251" s="25" t="s">
        <v>1174</v>
      </c>
      <c r="G251" s="25" t="s">
        <v>1173</v>
      </c>
    </row>
    <row r="252" spans="2:7" x14ac:dyDescent="0.3">
      <c r="B252" s="25">
        <v>253</v>
      </c>
      <c r="C252" s="25">
        <v>18</v>
      </c>
      <c r="D252" s="25" t="s">
        <v>1166</v>
      </c>
      <c r="E252" s="25" t="s">
        <v>1176</v>
      </c>
      <c r="F252" s="25" t="s">
        <v>1167</v>
      </c>
      <c r="G252" s="25" t="s">
        <v>1173</v>
      </c>
    </row>
    <row r="253" spans="2:7" x14ac:dyDescent="0.3">
      <c r="B253" s="25">
        <v>254</v>
      </c>
      <c r="C253" s="25">
        <v>20</v>
      </c>
      <c r="D253" s="25" t="s">
        <v>1165</v>
      </c>
      <c r="E253" s="25" t="s">
        <v>1175</v>
      </c>
      <c r="F253" s="25" t="s">
        <v>1167</v>
      </c>
      <c r="G253" s="25" t="s">
        <v>1170</v>
      </c>
    </row>
    <row r="254" spans="2:7" x14ac:dyDescent="0.3">
      <c r="B254" s="25">
        <v>255</v>
      </c>
      <c r="C254" s="25">
        <v>24</v>
      </c>
      <c r="D254" s="25" t="s">
        <v>1171</v>
      </c>
      <c r="E254" s="25" t="s">
        <v>1162</v>
      </c>
      <c r="F254" s="25" t="s">
        <v>1172</v>
      </c>
      <c r="G254" s="25" t="s">
        <v>1178</v>
      </c>
    </row>
    <row r="255" spans="2:7" x14ac:dyDescent="0.3">
      <c r="B255" s="25">
        <v>256</v>
      </c>
      <c r="C255" s="25">
        <v>21</v>
      </c>
      <c r="D255" s="25" t="s">
        <v>1166</v>
      </c>
      <c r="E255" s="25" t="s">
        <v>1176</v>
      </c>
      <c r="F255" s="25" t="s">
        <v>1172</v>
      </c>
      <c r="G255" s="25" t="s">
        <v>1173</v>
      </c>
    </row>
    <row r="256" spans="2:7" x14ac:dyDescent="0.3">
      <c r="B256" s="25">
        <v>257</v>
      </c>
      <c r="C256" s="25">
        <v>21</v>
      </c>
      <c r="D256" s="25" t="s">
        <v>1166</v>
      </c>
      <c r="E256" s="25" t="s">
        <v>1162</v>
      </c>
      <c r="F256" s="25" t="s">
        <v>1163</v>
      </c>
      <c r="G256" s="25" t="s">
        <v>1173</v>
      </c>
    </row>
    <row r="257" spans="2:7" x14ac:dyDescent="0.3">
      <c r="B257" s="25">
        <v>258</v>
      </c>
      <c r="C257" s="25">
        <v>19</v>
      </c>
      <c r="D257" s="25" t="s">
        <v>1166</v>
      </c>
      <c r="E257" s="25" t="s">
        <v>1175</v>
      </c>
      <c r="F257" s="25" t="s">
        <v>1174</v>
      </c>
      <c r="G257" s="25" t="s">
        <v>1173</v>
      </c>
    </row>
    <row r="258" spans="2:7" x14ac:dyDescent="0.3">
      <c r="B258" s="25">
        <v>259</v>
      </c>
      <c r="C258" s="25">
        <v>21</v>
      </c>
      <c r="D258" s="25" t="s">
        <v>1165</v>
      </c>
      <c r="E258" s="25" t="s">
        <v>1162</v>
      </c>
      <c r="F258" s="25" t="s">
        <v>1167</v>
      </c>
      <c r="G258" s="25" t="s">
        <v>1170</v>
      </c>
    </row>
    <row r="259" spans="2:7" x14ac:dyDescent="0.3">
      <c r="B259" s="25">
        <v>260</v>
      </c>
      <c r="C259" s="25">
        <v>19</v>
      </c>
      <c r="D259" s="25" t="s">
        <v>1171</v>
      </c>
      <c r="E259" s="25" t="s">
        <v>1162</v>
      </c>
      <c r="F259" s="25" t="s">
        <v>1174</v>
      </c>
      <c r="G259" s="25" t="s">
        <v>1170</v>
      </c>
    </row>
    <row r="260" spans="2:7" x14ac:dyDescent="0.3">
      <c r="B260" s="25">
        <v>261</v>
      </c>
      <c r="C260" s="25">
        <v>18</v>
      </c>
      <c r="D260" s="25" t="s">
        <v>1166</v>
      </c>
      <c r="E260" s="25" t="s">
        <v>1177</v>
      </c>
      <c r="F260" s="25" t="s">
        <v>1174</v>
      </c>
      <c r="G260" s="25" t="s">
        <v>1173</v>
      </c>
    </row>
    <row r="261" spans="2:7" x14ac:dyDescent="0.3">
      <c r="B261" s="25">
        <v>262</v>
      </c>
      <c r="C261" s="25">
        <v>21</v>
      </c>
      <c r="D261" s="25" t="s">
        <v>1166</v>
      </c>
      <c r="E261" s="25" t="s">
        <v>1162</v>
      </c>
      <c r="F261" s="25" t="s">
        <v>1172</v>
      </c>
      <c r="G261" s="25" t="s">
        <v>1173</v>
      </c>
    </row>
    <row r="262" spans="2:7" x14ac:dyDescent="0.3">
      <c r="B262" s="25">
        <v>263</v>
      </c>
      <c r="C262" s="25">
        <v>22</v>
      </c>
      <c r="D262" s="25" t="s">
        <v>1165</v>
      </c>
      <c r="E262" s="25" t="s">
        <v>1176</v>
      </c>
      <c r="F262" s="25" t="s">
        <v>1163</v>
      </c>
      <c r="G262" s="25" t="s">
        <v>1173</v>
      </c>
    </row>
    <row r="263" spans="2:7" x14ac:dyDescent="0.3">
      <c r="B263" s="25">
        <v>265</v>
      </c>
      <c r="C263" s="25">
        <v>23</v>
      </c>
      <c r="D263" s="25" t="s">
        <v>1180</v>
      </c>
      <c r="E263" s="25" t="s">
        <v>1176</v>
      </c>
      <c r="F263" s="25" t="s">
        <v>1167</v>
      </c>
      <c r="G263" s="25" t="s">
        <v>1168</v>
      </c>
    </row>
    <row r="264" spans="2:7" x14ac:dyDescent="0.3">
      <c r="B264" s="25">
        <v>220</v>
      </c>
      <c r="C264" s="25">
        <v>24</v>
      </c>
      <c r="D264" s="25" t="s">
        <v>1166</v>
      </c>
      <c r="E264" s="25" t="s">
        <v>1162</v>
      </c>
      <c r="F264" s="25" t="s">
        <v>1167</v>
      </c>
      <c r="G264" s="25" t="s">
        <v>1173</v>
      </c>
    </row>
    <row r="265" spans="2:7" x14ac:dyDescent="0.3">
      <c r="B265" s="25">
        <v>266</v>
      </c>
      <c r="C265" s="25">
        <v>24</v>
      </c>
      <c r="D265" s="25" t="s">
        <v>1166</v>
      </c>
      <c r="E265" s="25" t="s">
        <v>1162</v>
      </c>
      <c r="F265" s="25" t="s">
        <v>1172</v>
      </c>
      <c r="G265" s="25" t="s">
        <v>1173</v>
      </c>
    </row>
    <row r="266" spans="2:7" x14ac:dyDescent="0.3">
      <c r="B266" s="25">
        <v>267</v>
      </c>
      <c r="C266" s="25">
        <v>22</v>
      </c>
      <c r="D266" s="25" t="s">
        <v>1165</v>
      </c>
      <c r="E266" s="25" t="s">
        <v>1162</v>
      </c>
      <c r="F266" s="25" t="s">
        <v>1172</v>
      </c>
      <c r="G266" s="25" t="s">
        <v>1164</v>
      </c>
    </row>
    <row r="267" spans="2:7" x14ac:dyDescent="0.3">
      <c r="B267" s="25">
        <v>268</v>
      </c>
      <c r="C267" s="25">
        <v>20</v>
      </c>
      <c r="D267" s="25" t="s">
        <v>1166</v>
      </c>
      <c r="E267" s="25" t="s">
        <v>1162</v>
      </c>
      <c r="F267" s="25" t="s">
        <v>1167</v>
      </c>
      <c r="G267" s="25" t="s">
        <v>1168</v>
      </c>
    </row>
    <row r="268" spans="2:7" x14ac:dyDescent="0.3">
      <c r="B268" s="25">
        <v>269</v>
      </c>
      <c r="C268" s="25">
        <v>21</v>
      </c>
      <c r="D268" s="25" t="s">
        <v>1166</v>
      </c>
      <c r="E268" s="25" t="s">
        <v>1162</v>
      </c>
      <c r="F268" s="25" t="s">
        <v>1167</v>
      </c>
      <c r="G268" s="25" t="s">
        <v>1170</v>
      </c>
    </row>
    <row r="269" spans="2:7" x14ac:dyDescent="0.3">
      <c r="B269" s="25">
        <v>270</v>
      </c>
      <c r="C269" s="25">
        <v>19</v>
      </c>
      <c r="D269" s="25" t="s">
        <v>1165</v>
      </c>
      <c r="E269" s="25" t="s">
        <v>1176</v>
      </c>
      <c r="F269" s="25" t="s">
        <v>1172</v>
      </c>
      <c r="G269" s="25" t="s">
        <v>1173</v>
      </c>
    </row>
    <row r="270" spans="2:7" x14ac:dyDescent="0.3">
      <c r="B270" s="25">
        <v>271</v>
      </c>
      <c r="C270" s="25">
        <v>21</v>
      </c>
      <c r="D270" s="25" t="s">
        <v>1171</v>
      </c>
      <c r="E270" s="25" t="s">
        <v>1175</v>
      </c>
      <c r="F270" s="25" t="s">
        <v>1167</v>
      </c>
      <c r="G270" s="25" t="s">
        <v>1164</v>
      </c>
    </row>
    <row r="271" spans="2:7" x14ac:dyDescent="0.3">
      <c r="B271" s="25">
        <v>272</v>
      </c>
      <c r="C271" s="25">
        <v>25</v>
      </c>
      <c r="D271" s="25" t="s">
        <v>1180</v>
      </c>
      <c r="E271" s="25" t="s">
        <v>1175</v>
      </c>
      <c r="F271" s="25" t="s">
        <v>1167</v>
      </c>
      <c r="G271" s="25" t="s">
        <v>1164</v>
      </c>
    </row>
    <row r="272" spans="2:7" x14ac:dyDescent="0.3">
      <c r="B272" s="25">
        <v>273</v>
      </c>
      <c r="C272" s="25">
        <v>21</v>
      </c>
      <c r="D272" s="25" t="s">
        <v>1166</v>
      </c>
      <c r="E272" s="25" t="s">
        <v>1162</v>
      </c>
      <c r="F272" s="25" t="s">
        <v>1172</v>
      </c>
      <c r="G272" s="25" t="s">
        <v>1168</v>
      </c>
    </row>
    <row r="273" spans="2:7" x14ac:dyDescent="0.3">
      <c r="B273" s="25">
        <v>274</v>
      </c>
      <c r="C273" s="25">
        <v>21</v>
      </c>
      <c r="D273" s="25" t="s">
        <v>1166</v>
      </c>
      <c r="E273" s="25" t="s">
        <v>1162</v>
      </c>
      <c r="F273" s="25" t="s">
        <v>1169</v>
      </c>
      <c r="G273" s="25" t="s">
        <v>1164</v>
      </c>
    </row>
    <row r="274" spans="2:7" x14ac:dyDescent="0.3">
      <c r="B274" s="25">
        <v>275</v>
      </c>
      <c r="C274" s="25">
        <v>21</v>
      </c>
      <c r="D274" s="25" t="s">
        <v>1171</v>
      </c>
      <c r="E274" s="25" t="s">
        <v>1162</v>
      </c>
      <c r="F274" s="25" t="s">
        <v>1172</v>
      </c>
      <c r="G274" s="25" t="s">
        <v>1173</v>
      </c>
    </row>
    <row r="275" spans="2:7" x14ac:dyDescent="0.3">
      <c r="B275" s="25">
        <v>276</v>
      </c>
      <c r="C275" s="25">
        <v>21</v>
      </c>
      <c r="D275" s="25" t="s">
        <v>1166</v>
      </c>
      <c r="E275" s="25" t="s">
        <v>1162</v>
      </c>
      <c r="F275" s="25" t="s">
        <v>1172</v>
      </c>
      <c r="G275" s="25" t="s">
        <v>1164</v>
      </c>
    </row>
    <row r="276" spans="2:7" x14ac:dyDescent="0.3">
      <c r="B276" s="25">
        <v>277</v>
      </c>
      <c r="C276" s="25">
        <v>21</v>
      </c>
      <c r="D276" s="25" t="s">
        <v>1165</v>
      </c>
      <c r="E276" s="25" t="s">
        <v>1162</v>
      </c>
      <c r="F276" s="25" t="s">
        <v>1172</v>
      </c>
      <c r="G276" s="25" t="s">
        <v>1170</v>
      </c>
    </row>
    <row r="277" spans="2:7" x14ac:dyDescent="0.3">
      <c r="B277" s="25">
        <v>278</v>
      </c>
      <c r="C277" s="25">
        <v>25</v>
      </c>
      <c r="D277" s="25" t="s">
        <v>1171</v>
      </c>
      <c r="E277" s="25" t="s">
        <v>1162</v>
      </c>
      <c r="F277" s="25" t="s">
        <v>1172</v>
      </c>
      <c r="G277" s="25" t="s">
        <v>1168</v>
      </c>
    </row>
    <row r="278" spans="2:7" x14ac:dyDescent="0.3">
      <c r="B278" s="25">
        <v>279</v>
      </c>
      <c r="C278" s="25">
        <v>18</v>
      </c>
      <c r="D278" s="25" t="s">
        <v>1165</v>
      </c>
      <c r="E278" s="25" t="s">
        <v>1162</v>
      </c>
      <c r="F278" s="25" t="s">
        <v>1174</v>
      </c>
      <c r="G278" s="25" t="s">
        <v>1170</v>
      </c>
    </row>
    <row r="279" spans="2:7" x14ac:dyDescent="0.3">
      <c r="B279" s="25">
        <v>280</v>
      </c>
      <c r="C279" s="25">
        <v>19</v>
      </c>
      <c r="D279" s="25" t="s">
        <v>1166</v>
      </c>
      <c r="E279" s="25" t="s">
        <v>1175</v>
      </c>
      <c r="F279" s="25" t="s">
        <v>1167</v>
      </c>
      <c r="G279" s="25" t="s">
        <v>1173</v>
      </c>
    </row>
    <row r="280" spans="2:7" x14ac:dyDescent="0.3">
      <c r="B280" s="25">
        <v>281</v>
      </c>
      <c r="C280" s="25">
        <v>19</v>
      </c>
      <c r="D280" s="25" t="s">
        <v>1166</v>
      </c>
      <c r="E280" s="25" t="s">
        <v>1162</v>
      </c>
      <c r="F280" s="25" t="s">
        <v>1167</v>
      </c>
      <c r="G280" s="25" t="s">
        <v>1178</v>
      </c>
    </row>
    <row r="281" spans="2:7" x14ac:dyDescent="0.3">
      <c r="B281" s="25">
        <v>282</v>
      </c>
      <c r="C281" s="25">
        <v>20</v>
      </c>
      <c r="D281" s="25" t="s">
        <v>1165</v>
      </c>
      <c r="E281" s="25" t="s">
        <v>1162</v>
      </c>
      <c r="F281" s="25" t="s">
        <v>1172</v>
      </c>
      <c r="G281" s="25" t="s">
        <v>1170</v>
      </c>
    </row>
    <row r="282" spans="2:7" x14ac:dyDescent="0.3">
      <c r="B282" s="25">
        <v>283</v>
      </c>
      <c r="C282" s="25">
        <v>23</v>
      </c>
      <c r="D282" s="25" t="s">
        <v>1165</v>
      </c>
      <c r="E282" s="25" t="s">
        <v>1162</v>
      </c>
      <c r="F282" s="25" t="s">
        <v>1169</v>
      </c>
      <c r="G282" s="25" t="s">
        <v>1170</v>
      </c>
    </row>
    <row r="283" spans="2:7" x14ac:dyDescent="0.3">
      <c r="B283" s="25">
        <v>284</v>
      </c>
      <c r="C283" s="25">
        <v>18</v>
      </c>
      <c r="D283" s="25" t="s">
        <v>1166</v>
      </c>
      <c r="E283" s="25" t="s">
        <v>1175</v>
      </c>
      <c r="F283" s="25" t="s">
        <v>1163</v>
      </c>
      <c r="G283" s="25" t="s">
        <v>1173</v>
      </c>
    </row>
    <row r="284" spans="2:7" x14ac:dyDescent="0.3">
      <c r="B284" s="25">
        <v>286</v>
      </c>
      <c r="C284" s="25">
        <v>19</v>
      </c>
      <c r="D284" s="25" t="s">
        <v>1166</v>
      </c>
      <c r="E284" s="25" t="s">
        <v>1162</v>
      </c>
      <c r="F284" s="25" t="s">
        <v>1172</v>
      </c>
      <c r="G284" s="25" t="s">
        <v>1168</v>
      </c>
    </row>
    <row r="285" spans="2:7" x14ac:dyDescent="0.3">
      <c r="B285" s="25">
        <v>287</v>
      </c>
      <c r="C285" s="25">
        <v>18</v>
      </c>
      <c r="D285" s="25" t="s">
        <v>1161</v>
      </c>
      <c r="E285" s="25" t="s">
        <v>1162</v>
      </c>
      <c r="F285" s="25" t="s">
        <v>1169</v>
      </c>
      <c r="G285" s="25" t="s">
        <v>1168</v>
      </c>
    </row>
    <row r="286" spans="2:7" x14ac:dyDescent="0.3">
      <c r="B286" s="25">
        <v>288</v>
      </c>
      <c r="C286" s="25">
        <v>21</v>
      </c>
      <c r="D286" s="25" t="s">
        <v>1166</v>
      </c>
      <c r="E286" s="25" t="s">
        <v>1162</v>
      </c>
      <c r="F286" s="25" t="s">
        <v>1167</v>
      </c>
      <c r="G286" s="25" t="s">
        <v>1170</v>
      </c>
    </row>
    <row r="287" spans="2:7" x14ac:dyDescent="0.3">
      <c r="B287" s="25">
        <v>289</v>
      </c>
      <c r="C287" s="25">
        <v>24</v>
      </c>
      <c r="D287" s="25" t="s">
        <v>1166</v>
      </c>
      <c r="E287" s="25" t="s">
        <v>1175</v>
      </c>
      <c r="F287" s="25" t="s">
        <v>1167</v>
      </c>
      <c r="G287" s="25" t="s">
        <v>1168</v>
      </c>
    </row>
    <row r="288" spans="2:7" x14ac:dyDescent="0.3">
      <c r="B288" s="25">
        <v>290</v>
      </c>
      <c r="C288" s="25">
        <v>25</v>
      </c>
      <c r="D288" s="25" t="s">
        <v>1166</v>
      </c>
      <c r="E288" s="25" t="s">
        <v>1162</v>
      </c>
      <c r="F288" s="25" t="s">
        <v>1163</v>
      </c>
      <c r="G288" s="25" t="s">
        <v>1173</v>
      </c>
    </row>
    <row r="289" spans="2:7" x14ac:dyDescent="0.3">
      <c r="B289" s="25">
        <v>291</v>
      </c>
      <c r="C289" s="25">
        <v>19</v>
      </c>
      <c r="D289" s="25" t="s">
        <v>1161</v>
      </c>
      <c r="E289" s="25" t="s">
        <v>1162</v>
      </c>
      <c r="F289" s="25" t="s">
        <v>1169</v>
      </c>
      <c r="G289" s="25" t="s">
        <v>1173</v>
      </c>
    </row>
    <row r="290" spans="2:7" x14ac:dyDescent="0.3">
      <c r="B290" s="25">
        <v>292</v>
      </c>
      <c r="C290" s="25">
        <v>19</v>
      </c>
      <c r="D290" s="25" t="s">
        <v>1166</v>
      </c>
      <c r="E290" s="25" t="s">
        <v>1162</v>
      </c>
      <c r="F290" s="25" t="s">
        <v>1172</v>
      </c>
      <c r="G290" s="25" t="s">
        <v>1173</v>
      </c>
    </row>
    <row r="291" spans="2:7" x14ac:dyDescent="0.3">
      <c r="B291" s="25">
        <v>293</v>
      </c>
      <c r="C291" s="25">
        <v>21</v>
      </c>
      <c r="D291" s="25" t="s">
        <v>1165</v>
      </c>
      <c r="E291" s="25" t="s">
        <v>1179</v>
      </c>
      <c r="F291" s="25" t="s">
        <v>1172</v>
      </c>
      <c r="G291" s="25" t="s">
        <v>1170</v>
      </c>
    </row>
    <row r="292" spans="2:7" x14ac:dyDescent="0.3">
      <c r="B292" s="25">
        <v>294</v>
      </c>
      <c r="C292" s="25">
        <v>22</v>
      </c>
      <c r="D292" s="25" t="s">
        <v>1166</v>
      </c>
      <c r="E292" s="25" t="s">
        <v>1179</v>
      </c>
      <c r="F292" s="25" t="s">
        <v>1172</v>
      </c>
      <c r="G292" s="25" t="s">
        <v>1170</v>
      </c>
    </row>
    <row r="293" spans="2:7" x14ac:dyDescent="0.3">
      <c r="B293" s="25">
        <v>295</v>
      </c>
      <c r="C293" s="25">
        <v>24</v>
      </c>
      <c r="D293" s="25" t="s">
        <v>1166</v>
      </c>
      <c r="E293" s="25" t="s">
        <v>1162</v>
      </c>
      <c r="F293" s="25" t="s">
        <v>1169</v>
      </c>
      <c r="G293" s="25" t="s">
        <v>1173</v>
      </c>
    </row>
    <row r="294" spans="2:7" x14ac:dyDescent="0.3">
      <c r="B294" s="25">
        <v>296</v>
      </c>
      <c r="C294" s="25">
        <v>19</v>
      </c>
      <c r="D294" s="25" t="s">
        <v>1166</v>
      </c>
      <c r="E294" s="25" t="s">
        <v>1162</v>
      </c>
      <c r="F294" s="25" t="s">
        <v>1167</v>
      </c>
      <c r="G294" s="25" t="s">
        <v>1170</v>
      </c>
    </row>
    <row r="295" spans="2:7" x14ac:dyDescent="0.3">
      <c r="B295" s="25">
        <v>297</v>
      </c>
      <c r="C295" s="25">
        <v>24</v>
      </c>
      <c r="D295" s="25" t="s">
        <v>1165</v>
      </c>
      <c r="E295" s="25" t="s">
        <v>1162</v>
      </c>
      <c r="F295" s="25" t="s">
        <v>1169</v>
      </c>
      <c r="G295" s="25" t="s">
        <v>1170</v>
      </c>
    </row>
    <row r="296" spans="2:7" x14ac:dyDescent="0.3">
      <c r="B296" s="25">
        <v>298</v>
      </c>
      <c r="C296" s="25">
        <v>19</v>
      </c>
      <c r="D296" s="25" t="s">
        <v>1171</v>
      </c>
      <c r="E296" s="25" t="s">
        <v>1162</v>
      </c>
      <c r="F296" s="25" t="s">
        <v>1172</v>
      </c>
      <c r="G296" s="25" t="s">
        <v>1178</v>
      </c>
    </row>
    <row r="297" spans="2:7" x14ac:dyDescent="0.3">
      <c r="B297" s="25">
        <v>299</v>
      </c>
      <c r="C297" s="25">
        <v>23</v>
      </c>
      <c r="D297" s="25" t="s">
        <v>1165</v>
      </c>
      <c r="E297" s="25" t="s">
        <v>1162</v>
      </c>
      <c r="F297" s="25" t="s">
        <v>1167</v>
      </c>
      <c r="G297" s="25" t="s">
        <v>1170</v>
      </c>
    </row>
    <row r="298" spans="2:7" x14ac:dyDescent="0.3">
      <c r="B298" s="25">
        <v>300</v>
      </c>
      <c r="C298" s="25">
        <v>20</v>
      </c>
      <c r="D298" s="25" t="s">
        <v>1166</v>
      </c>
      <c r="E298" s="25" t="s">
        <v>1162</v>
      </c>
      <c r="F298" s="25" t="s">
        <v>1172</v>
      </c>
      <c r="G298" s="25" t="s">
        <v>1173</v>
      </c>
    </row>
    <row r="299" spans="2:7" x14ac:dyDescent="0.3">
      <c r="B299" s="25">
        <v>301</v>
      </c>
      <c r="C299" s="25">
        <v>18</v>
      </c>
      <c r="D299" s="25" t="s">
        <v>1165</v>
      </c>
      <c r="E299" s="25" t="s">
        <v>1176</v>
      </c>
      <c r="F299" s="25" t="s">
        <v>1167</v>
      </c>
      <c r="G299" s="25" t="s">
        <v>1170</v>
      </c>
    </row>
    <row r="300" spans="2:7" x14ac:dyDescent="0.3">
      <c r="B300" s="25">
        <v>302</v>
      </c>
      <c r="C300" s="25">
        <v>25</v>
      </c>
      <c r="D300" s="25" t="s">
        <v>1161</v>
      </c>
      <c r="E300" s="25" t="s">
        <v>1179</v>
      </c>
      <c r="F300" s="25" t="s">
        <v>1167</v>
      </c>
      <c r="G300" s="25" t="s">
        <v>1173</v>
      </c>
    </row>
    <row r="301" spans="2:7" x14ac:dyDescent="0.3">
      <c r="B301" s="25">
        <v>303</v>
      </c>
      <c r="C301" s="25">
        <v>18</v>
      </c>
      <c r="D301" s="25" t="s">
        <v>1165</v>
      </c>
      <c r="E301" s="25" t="s">
        <v>1179</v>
      </c>
      <c r="F301" s="25" t="s">
        <v>1167</v>
      </c>
      <c r="G301" s="25" t="s">
        <v>1170</v>
      </c>
    </row>
    <row r="302" spans="2:7" x14ac:dyDescent="0.3">
      <c r="B302" s="25">
        <v>304</v>
      </c>
      <c r="C302" s="25">
        <v>20</v>
      </c>
      <c r="D302" s="25" t="s">
        <v>1165</v>
      </c>
      <c r="E302" s="25" t="s">
        <v>1177</v>
      </c>
      <c r="F302" s="25" t="s">
        <v>1167</v>
      </c>
      <c r="G302" s="25" t="s">
        <v>1173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709C-2349-4FDC-9585-A7CB9E1A841A}">
  <dimension ref="B1:Z16"/>
  <sheetViews>
    <sheetView showGridLines="0" zoomScale="70" zoomScaleNormal="70" workbookViewId="0">
      <selection activeCell="H36" sqref="H36"/>
    </sheetView>
  </sheetViews>
  <sheetFormatPr defaultRowHeight="15.6" x14ac:dyDescent="0.3"/>
  <cols>
    <col min="1" max="1" width="2.21875" style="7" customWidth="1"/>
    <col min="2" max="2" width="49.109375" style="7" bestFit="1" customWidth="1"/>
    <col min="3" max="3" width="18.6640625" style="7" bestFit="1" customWidth="1"/>
    <col min="4" max="6" width="9.33203125" style="7" bestFit="1" customWidth="1"/>
    <col min="7" max="7" width="7.5546875" style="7" bestFit="1" customWidth="1"/>
    <col min="8" max="8" width="12.109375" style="7" bestFit="1" customWidth="1"/>
    <col min="9" max="16384" width="8.88671875" style="7"/>
  </cols>
  <sheetData>
    <row r="1" spans="2:26" x14ac:dyDescent="0.3">
      <c r="B1" s="6" t="s">
        <v>1258</v>
      </c>
      <c r="C1" s="6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2:26" x14ac:dyDescent="0.3">
      <c r="B2" s="16" t="s">
        <v>1239</v>
      </c>
    </row>
    <row r="3" spans="2:26" x14ac:dyDescent="0.3">
      <c r="B3" s="16" t="s">
        <v>1222</v>
      </c>
    </row>
    <row r="4" spans="2:26" x14ac:dyDescent="0.3">
      <c r="B4" s="16" t="s">
        <v>1240</v>
      </c>
    </row>
    <row r="5" spans="2:26" x14ac:dyDescent="0.3">
      <c r="B5" s="16"/>
    </row>
    <row r="6" spans="2:26" x14ac:dyDescent="0.3">
      <c r="B6" s="16"/>
    </row>
    <row r="7" spans="2:26" x14ac:dyDescent="0.3">
      <c r="B7" s="17" t="s">
        <v>1157</v>
      </c>
      <c r="C7" s="7" t="s">
        <v>1248</v>
      </c>
    </row>
    <row r="9" spans="2:26" x14ac:dyDescent="0.3">
      <c r="B9" s="17" t="s">
        <v>1190</v>
      </c>
      <c r="C9" s="17" t="s">
        <v>1189</v>
      </c>
    </row>
    <row r="10" spans="2:26" x14ac:dyDescent="0.3">
      <c r="B10" s="17" t="s">
        <v>1187</v>
      </c>
      <c r="C10" s="7" t="s">
        <v>1163</v>
      </c>
      <c r="D10" s="7" t="s">
        <v>1174</v>
      </c>
      <c r="E10" s="7" t="s">
        <v>1167</v>
      </c>
      <c r="F10" s="7" t="s">
        <v>1172</v>
      </c>
      <c r="G10" s="7" t="s">
        <v>1169</v>
      </c>
      <c r="H10" s="7" t="s">
        <v>1188</v>
      </c>
    </row>
    <row r="11" spans="2:26" x14ac:dyDescent="0.3">
      <c r="B11" s="18" t="s">
        <v>1162</v>
      </c>
      <c r="C11" s="19">
        <v>2.7586206896551724E-2</v>
      </c>
      <c r="D11" s="19">
        <v>8.2758620689655171E-2</v>
      </c>
      <c r="E11" s="19">
        <v>0.16551724137931034</v>
      </c>
      <c r="F11" s="19">
        <v>0.22068965517241379</v>
      </c>
      <c r="G11" s="19">
        <v>5.5172413793103448E-2</v>
      </c>
      <c r="H11" s="19">
        <v>0.55172413793103448</v>
      </c>
    </row>
    <row r="12" spans="2:26" x14ac:dyDescent="0.3">
      <c r="B12" s="18" t="s">
        <v>1179</v>
      </c>
      <c r="C12" s="19">
        <v>1.3793103448275862E-2</v>
      </c>
      <c r="D12" s="19">
        <v>0</v>
      </c>
      <c r="E12" s="19">
        <v>3.4482758620689655E-2</v>
      </c>
      <c r="F12" s="19">
        <v>1.3793103448275862E-2</v>
      </c>
      <c r="G12" s="19">
        <v>1.3793103448275862E-2</v>
      </c>
      <c r="H12" s="19">
        <v>7.586206896551724E-2</v>
      </c>
    </row>
    <row r="13" spans="2:26" x14ac:dyDescent="0.3">
      <c r="B13" s="18" t="s">
        <v>1177</v>
      </c>
      <c r="C13" s="19">
        <v>6.8965517241379309E-3</v>
      </c>
      <c r="D13" s="19">
        <v>2.0689655172413793E-2</v>
      </c>
      <c r="E13" s="19">
        <v>2.7586206896551724E-2</v>
      </c>
      <c r="F13" s="19">
        <v>1.3793103448275862E-2</v>
      </c>
      <c r="G13" s="19">
        <v>4.1379310344827586E-2</v>
      </c>
      <c r="H13" s="19">
        <v>0.1103448275862069</v>
      </c>
    </row>
    <row r="14" spans="2:26" x14ac:dyDescent="0.3">
      <c r="B14" s="18" t="s">
        <v>1176</v>
      </c>
      <c r="C14" s="19">
        <v>1.3793103448275862E-2</v>
      </c>
      <c r="D14" s="19">
        <v>6.8965517241379309E-3</v>
      </c>
      <c r="E14" s="19">
        <v>6.2068965517241378E-2</v>
      </c>
      <c r="F14" s="19">
        <v>3.4482758620689655E-2</v>
      </c>
      <c r="G14" s="19">
        <v>2.0689655172413793E-2</v>
      </c>
      <c r="H14" s="19">
        <v>0.13793103448275862</v>
      </c>
    </row>
    <row r="15" spans="2:26" x14ac:dyDescent="0.3">
      <c r="B15" s="18" t="s">
        <v>1175</v>
      </c>
      <c r="C15" s="19">
        <v>2.7586206896551724E-2</v>
      </c>
      <c r="D15" s="19">
        <v>2.0689655172413793E-2</v>
      </c>
      <c r="E15" s="19">
        <v>4.1379310344827586E-2</v>
      </c>
      <c r="F15" s="19">
        <v>1.3793103448275862E-2</v>
      </c>
      <c r="G15" s="19">
        <v>2.0689655172413793E-2</v>
      </c>
      <c r="H15" s="19">
        <v>0.12413793103448276</v>
      </c>
    </row>
    <row r="16" spans="2:26" x14ac:dyDescent="0.3">
      <c r="B16" s="18" t="s">
        <v>1188</v>
      </c>
      <c r="C16" s="19">
        <v>8.9655172413793102E-2</v>
      </c>
      <c r="D16" s="19">
        <v>0.1310344827586207</v>
      </c>
      <c r="E16" s="19">
        <v>0.33103448275862069</v>
      </c>
      <c r="F16" s="19">
        <v>0.29655172413793102</v>
      </c>
      <c r="G16" s="19">
        <v>0.15172413793103448</v>
      </c>
      <c r="H16" s="1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FD0B-ABD6-4D48-B079-1FBD0ADC14D5}">
  <dimension ref="B1:Z14"/>
  <sheetViews>
    <sheetView showGridLines="0" zoomScale="70" zoomScaleNormal="70" workbookViewId="0">
      <selection activeCell="H20" sqref="H20"/>
    </sheetView>
  </sheetViews>
  <sheetFormatPr defaultRowHeight="15.6" x14ac:dyDescent="0.3"/>
  <cols>
    <col min="1" max="1" width="2.33203125" style="7" customWidth="1"/>
    <col min="2" max="2" width="8.88671875" style="7"/>
    <col min="3" max="3" width="16.77734375" style="7" bestFit="1" customWidth="1"/>
    <col min="4" max="6" width="9" style="7" bestFit="1" customWidth="1"/>
    <col min="7" max="7" width="7.109375" style="7" bestFit="1" customWidth="1"/>
    <col min="8" max="8" width="11.109375" style="7" bestFit="1" customWidth="1"/>
    <col min="9" max="16384" width="8.88671875" style="7"/>
  </cols>
  <sheetData>
    <row r="1" spans="2:26" x14ac:dyDescent="0.3">
      <c r="B1" s="6" t="s">
        <v>1261</v>
      </c>
      <c r="C1" s="6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2:26" x14ac:dyDescent="0.3">
      <c r="B2" s="16" t="s">
        <v>1241</v>
      </c>
    </row>
    <row r="3" spans="2:26" x14ac:dyDescent="0.3">
      <c r="B3" s="16" t="s">
        <v>1224</v>
      </c>
    </row>
    <row r="4" spans="2:26" x14ac:dyDescent="0.3">
      <c r="B4" s="16" t="s">
        <v>1242</v>
      </c>
    </row>
    <row r="5" spans="2:26" x14ac:dyDescent="0.3">
      <c r="B5" s="16"/>
    </row>
    <row r="7" spans="2:26" x14ac:dyDescent="0.3">
      <c r="B7" s="17" t="s">
        <v>1193</v>
      </c>
      <c r="C7" s="17" t="s">
        <v>1189</v>
      </c>
    </row>
    <row r="8" spans="2:26" x14ac:dyDescent="0.3">
      <c r="B8" s="17" t="s">
        <v>1187</v>
      </c>
      <c r="C8" s="7" t="s">
        <v>1163</v>
      </c>
      <c r="D8" s="7" t="s">
        <v>1174</v>
      </c>
      <c r="E8" s="7" t="s">
        <v>1167</v>
      </c>
      <c r="F8" s="7" t="s">
        <v>1172</v>
      </c>
      <c r="G8" s="7" t="s">
        <v>1169</v>
      </c>
      <c r="H8" s="7" t="s">
        <v>1188</v>
      </c>
    </row>
    <row r="9" spans="2:26" x14ac:dyDescent="0.3">
      <c r="B9" s="18" t="s">
        <v>1162</v>
      </c>
      <c r="C9" s="19">
        <v>9.8331870061457424E-2</v>
      </c>
      <c r="D9" s="19">
        <v>5.0921861281826165E-2</v>
      </c>
      <c r="E9" s="19">
        <v>0.11501316944688324</v>
      </c>
      <c r="F9" s="19">
        <v>0.25021949078138717</v>
      </c>
      <c r="G9" s="19">
        <v>1.2291483757682178E-2</v>
      </c>
      <c r="H9" s="19">
        <v>0.52677787532923614</v>
      </c>
    </row>
    <row r="10" spans="2:26" x14ac:dyDescent="0.3">
      <c r="B10" s="18" t="s">
        <v>1179</v>
      </c>
      <c r="C10" s="19">
        <v>6.145741878841089E-3</v>
      </c>
      <c r="D10" s="19">
        <v>6.145741878841089E-3</v>
      </c>
      <c r="E10" s="19">
        <v>3.5118525021949078E-3</v>
      </c>
      <c r="F10" s="19">
        <v>8.7796312554872698E-3</v>
      </c>
      <c r="G10" s="19">
        <v>2.1949078138718173E-2</v>
      </c>
      <c r="H10" s="19">
        <v>4.6532045654082525E-2</v>
      </c>
    </row>
    <row r="11" spans="2:26" x14ac:dyDescent="0.3">
      <c r="B11" s="18" t="s">
        <v>1177</v>
      </c>
      <c r="C11" s="19">
        <v>4.2142230026338892E-2</v>
      </c>
      <c r="D11" s="19">
        <v>2.1949078138718173E-2</v>
      </c>
      <c r="E11" s="19">
        <v>6.3213345039508345E-2</v>
      </c>
      <c r="F11" s="19">
        <v>2.6338893766461809E-2</v>
      </c>
      <c r="G11" s="19">
        <v>4.3898156277436349E-3</v>
      </c>
      <c r="H11" s="19">
        <v>0.15803336259877085</v>
      </c>
    </row>
    <row r="12" spans="2:26" x14ac:dyDescent="0.3">
      <c r="B12" s="18" t="s">
        <v>1176</v>
      </c>
      <c r="C12" s="19">
        <v>2.4582967515364356E-2</v>
      </c>
      <c r="D12" s="19">
        <v>3.0728709394205442E-2</v>
      </c>
      <c r="E12" s="19">
        <v>7.2870939420544331E-2</v>
      </c>
      <c r="F12" s="19">
        <v>2.1071115013169446E-2</v>
      </c>
      <c r="G12" s="19">
        <v>2.6338893766461808E-3</v>
      </c>
      <c r="H12" s="19">
        <v>0.15188762071992976</v>
      </c>
    </row>
    <row r="13" spans="2:26" x14ac:dyDescent="0.3">
      <c r="B13" s="18" t="s">
        <v>1175</v>
      </c>
      <c r="C13" s="19">
        <v>1.755926251097454E-2</v>
      </c>
      <c r="D13" s="19">
        <v>1.4925373134328358E-2</v>
      </c>
      <c r="E13" s="19">
        <v>4.9165935030728712E-2</v>
      </c>
      <c r="F13" s="19">
        <v>2.9850746268656716E-2</v>
      </c>
      <c r="G13" s="19">
        <v>5.2677787532923615E-3</v>
      </c>
      <c r="H13" s="19">
        <v>0.11676909569798069</v>
      </c>
    </row>
    <row r="14" spans="2:26" x14ac:dyDescent="0.3">
      <c r="B14" s="18" t="s">
        <v>1188</v>
      </c>
      <c r="C14" s="19">
        <v>0.18876207199297629</v>
      </c>
      <c r="D14" s="19">
        <v>0.12467076382791922</v>
      </c>
      <c r="E14" s="19">
        <v>0.30377524143985951</v>
      </c>
      <c r="F14" s="19">
        <v>0.33625987708516242</v>
      </c>
      <c r="G14" s="19">
        <v>4.6532045654082525E-2</v>
      </c>
      <c r="H14" s="19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6486-FB54-4615-B1AB-F39E302357DF}">
  <dimension ref="B1:Z60"/>
  <sheetViews>
    <sheetView showGridLines="0" zoomScale="70" zoomScaleNormal="70" workbookViewId="0">
      <selection activeCell="H56" sqref="H56"/>
    </sheetView>
  </sheetViews>
  <sheetFormatPr defaultRowHeight="15.6" x14ac:dyDescent="0.3"/>
  <cols>
    <col min="1" max="1" width="2.44140625" style="7" customWidth="1"/>
    <col min="2" max="2" width="58.21875" style="7" customWidth="1"/>
    <col min="3" max="3" width="29.5546875" style="7" bestFit="1" customWidth="1"/>
    <col min="4" max="6" width="9.33203125" style="7" bestFit="1" customWidth="1"/>
    <col min="7" max="7" width="7.5546875" style="7" bestFit="1" customWidth="1"/>
    <col min="8" max="8" width="12.109375" style="7" bestFit="1" customWidth="1"/>
    <col min="9" max="16384" width="8.88671875" style="7"/>
  </cols>
  <sheetData>
    <row r="1" spans="2:26" x14ac:dyDescent="0.3">
      <c r="B1" s="6" t="s">
        <v>1263</v>
      </c>
      <c r="C1" s="6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2:26" x14ac:dyDescent="0.3">
      <c r="B2" s="7" t="s">
        <v>1247</v>
      </c>
    </row>
    <row r="3" spans="2:26" x14ac:dyDescent="0.3">
      <c r="B3" s="7" t="s">
        <v>1227</v>
      </c>
    </row>
    <row r="4" spans="2:26" x14ac:dyDescent="0.3">
      <c r="B4" s="7" t="s">
        <v>1228</v>
      </c>
    </row>
    <row r="5" spans="2:26" x14ac:dyDescent="0.3">
      <c r="B5" s="7" t="s">
        <v>1251</v>
      </c>
    </row>
    <row r="6" spans="2:26" x14ac:dyDescent="0.3">
      <c r="B6" s="7" t="s">
        <v>1229</v>
      </c>
    </row>
    <row r="7" spans="2:26" x14ac:dyDescent="0.3">
      <c r="B7" s="7" t="s">
        <v>1230</v>
      </c>
    </row>
    <row r="8" spans="2:26" x14ac:dyDescent="0.3">
      <c r="B8" s="7" t="s">
        <v>1250</v>
      </c>
    </row>
    <row r="11" spans="2:26" x14ac:dyDescent="0.3">
      <c r="B11" s="17" t="s">
        <v>1187</v>
      </c>
      <c r="C11" s="7" t="s">
        <v>1193</v>
      </c>
    </row>
    <row r="12" spans="2:26" x14ac:dyDescent="0.3">
      <c r="B12" s="18">
        <v>25</v>
      </c>
      <c r="C12" s="19">
        <v>7.1115013169446878E-2</v>
      </c>
    </row>
    <row r="13" spans="2:26" x14ac:dyDescent="0.3">
      <c r="B13" s="18">
        <v>35</v>
      </c>
      <c r="C13" s="19">
        <v>0.36259877085162423</v>
      </c>
    </row>
    <row r="14" spans="2:26" x14ac:dyDescent="0.3">
      <c r="B14" s="18">
        <v>45</v>
      </c>
      <c r="C14" s="19">
        <v>0.32396839332748023</v>
      </c>
    </row>
    <row r="15" spans="2:26" x14ac:dyDescent="0.3">
      <c r="B15" s="18">
        <v>55</v>
      </c>
      <c r="C15" s="19">
        <v>0.19227392449517119</v>
      </c>
    </row>
    <row r="16" spans="2:26" x14ac:dyDescent="0.3">
      <c r="B16" s="18">
        <v>70</v>
      </c>
      <c r="C16" s="19">
        <v>5.0043898156277439E-2</v>
      </c>
    </row>
    <row r="17" spans="2:3" x14ac:dyDescent="0.3">
      <c r="B17" s="18" t="s">
        <v>1188</v>
      </c>
      <c r="C17" s="19">
        <v>1</v>
      </c>
    </row>
    <row r="28" spans="2:3" x14ac:dyDescent="0.3">
      <c r="B28" s="17" t="s">
        <v>1157</v>
      </c>
      <c r="C28" s="7" t="s">
        <v>1248</v>
      </c>
    </row>
    <row r="30" spans="2:3" x14ac:dyDescent="0.3">
      <c r="B30" s="17" t="s">
        <v>1187</v>
      </c>
      <c r="C30" s="7" t="s">
        <v>1190</v>
      </c>
    </row>
    <row r="31" spans="2:3" x14ac:dyDescent="0.3">
      <c r="B31" s="18" t="s">
        <v>1173</v>
      </c>
      <c r="C31" s="19">
        <v>0.28965517241379313</v>
      </c>
    </row>
    <row r="32" spans="2:3" x14ac:dyDescent="0.3">
      <c r="B32" s="18" t="s">
        <v>1178</v>
      </c>
      <c r="C32" s="19">
        <v>0.17241379310344829</v>
      </c>
    </row>
    <row r="33" spans="2:3" x14ac:dyDescent="0.3">
      <c r="B33" s="18" t="s">
        <v>1164</v>
      </c>
      <c r="C33" s="19">
        <v>0.1310344827586207</v>
      </c>
    </row>
    <row r="34" spans="2:3" x14ac:dyDescent="0.3">
      <c r="B34" s="18" t="s">
        <v>1168</v>
      </c>
      <c r="C34" s="19">
        <v>0.1103448275862069</v>
      </c>
    </row>
    <row r="35" spans="2:3" x14ac:dyDescent="0.3">
      <c r="B35" s="18" t="s">
        <v>1170</v>
      </c>
      <c r="C35" s="19">
        <v>0.29655172413793102</v>
      </c>
    </row>
    <row r="36" spans="2:3" x14ac:dyDescent="0.3">
      <c r="B36" s="18" t="s">
        <v>1188</v>
      </c>
      <c r="C36" s="19">
        <v>1</v>
      </c>
    </row>
    <row r="47" spans="2:3" x14ac:dyDescent="0.3">
      <c r="B47" s="17" t="s">
        <v>1157</v>
      </c>
      <c r="C47" s="7" t="s">
        <v>1248</v>
      </c>
    </row>
    <row r="48" spans="2:3" x14ac:dyDescent="0.3">
      <c r="B48" s="17" t="s">
        <v>1158</v>
      </c>
      <c r="C48" s="7" t="s">
        <v>1162</v>
      </c>
    </row>
    <row r="49" spans="2:3" x14ac:dyDescent="0.3">
      <c r="B49" s="17" t="s">
        <v>1159</v>
      </c>
      <c r="C49" s="7" t="s">
        <v>1248</v>
      </c>
    </row>
    <row r="51" spans="2:3" x14ac:dyDescent="0.3">
      <c r="B51" s="17" t="s">
        <v>1187</v>
      </c>
      <c r="C51" s="7" t="s">
        <v>1190</v>
      </c>
    </row>
    <row r="52" spans="2:3" x14ac:dyDescent="0.3">
      <c r="B52" s="18" t="s">
        <v>1173</v>
      </c>
      <c r="C52" s="19">
        <v>0.30555555555555558</v>
      </c>
    </row>
    <row r="53" spans="2:3" x14ac:dyDescent="0.3">
      <c r="B53" s="18" t="s">
        <v>1178</v>
      </c>
      <c r="C53" s="19">
        <v>0.16666666666666666</v>
      </c>
    </row>
    <row r="54" spans="2:3" x14ac:dyDescent="0.3">
      <c r="B54" s="18" t="s">
        <v>1164</v>
      </c>
      <c r="C54" s="19">
        <v>0.18055555555555555</v>
      </c>
    </row>
    <row r="55" spans="2:3" x14ac:dyDescent="0.3">
      <c r="B55" s="18" t="s">
        <v>1168</v>
      </c>
      <c r="C55" s="19">
        <v>8.3333333333333329E-2</v>
      </c>
    </row>
    <row r="56" spans="2:3" x14ac:dyDescent="0.3">
      <c r="B56" s="18" t="s">
        <v>1170</v>
      </c>
      <c r="C56" s="19">
        <v>0.2638888888888889</v>
      </c>
    </row>
    <row r="57" spans="2:3" x14ac:dyDescent="0.3">
      <c r="B57" s="18" t="s">
        <v>1188</v>
      </c>
      <c r="C57" s="19">
        <v>1</v>
      </c>
    </row>
    <row r="59" spans="2:3" x14ac:dyDescent="0.3">
      <c r="B59" s="3" t="s">
        <v>1249</v>
      </c>
    </row>
    <row r="60" spans="2:3" x14ac:dyDescent="0.3">
      <c r="B60" s="3" t="s">
        <v>1252</v>
      </c>
      <c r="C60" s="29">
        <f>SUM(C52:C55)</f>
        <v>0.73611111111111116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060B-CC27-400E-8B1A-A9CB2C3B80CB}">
  <dimension ref="B1:Z16"/>
  <sheetViews>
    <sheetView showGridLines="0" zoomScale="70" zoomScaleNormal="70" workbookViewId="0">
      <selection activeCell="C21" sqref="C21"/>
    </sheetView>
  </sheetViews>
  <sheetFormatPr defaultRowHeight="15.6" x14ac:dyDescent="0.3"/>
  <cols>
    <col min="1" max="1" width="2.5546875" style="7" customWidth="1"/>
    <col min="2" max="2" width="33.33203125" style="7" customWidth="1"/>
    <col min="3" max="3" width="30" style="7" bestFit="1" customWidth="1"/>
    <col min="4" max="4" width="24.6640625" style="7" bestFit="1" customWidth="1"/>
    <col min="5" max="5" width="16" style="7" bestFit="1" customWidth="1"/>
    <col min="6" max="6" width="30.5546875" style="7" bestFit="1" customWidth="1"/>
    <col min="7" max="7" width="11.88671875" style="7" bestFit="1" customWidth="1"/>
    <col min="8" max="16384" width="8.88671875" style="7"/>
  </cols>
  <sheetData>
    <row r="1" spans="2:26" x14ac:dyDescent="0.3">
      <c r="B1" s="6" t="s">
        <v>1265</v>
      </c>
      <c r="C1" s="6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2:26" x14ac:dyDescent="0.3">
      <c r="B2" s="7" t="s">
        <v>1231</v>
      </c>
    </row>
    <row r="3" spans="2:26" x14ac:dyDescent="0.3">
      <c r="B3" s="7" t="s">
        <v>1232</v>
      </c>
    </row>
    <row r="4" spans="2:26" x14ac:dyDescent="0.3">
      <c r="B4" s="7" t="s">
        <v>1267</v>
      </c>
    </row>
    <row r="7" spans="2:26" x14ac:dyDescent="0.3"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</row>
    <row r="8" spans="2:26" x14ac:dyDescent="0.3">
      <c r="B8" s="1" t="s">
        <v>6</v>
      </c>
      <c r="C8" s="7">
        <f ca="1">IF($C7=B$8,0,COUNTIFS(OFFSET('Step 1. Personal_data'!$O$10,0,ROW($B8)-ROW($B$8), 1139,1),1,'Step 1. Personal_data'!O$10:O$1148,1))</f>
        <v>0</v>
      </c>
      <c r="D8" s="7">
        <f ca="1">IF($C7=C$8,0,COUNTIFS(OFFSET('Step 1. Personal_data'!$O$10,0,ROW($B8)-ROW($B$8), 1139,1),1,'Step 1. Personal_data'!P$10:P$1148,1))</f>
        <v>62</v>
      </c>
      <c r="E8" s="7">
        <f ca="1">IF($C7=D$8,0,COUNTIFS(OFFSET('Step 1. Personal_data'!$O$10,0,ROW($B8)-ROW($B$8), 1139,1),1,'Step 1. Personal_data'!Q$10:Q$1148,1))</f>
        <v>20</v>
      </c>
      <c r="F8" s="7">
        <f ca="1">IF($C7=E$8,0,COUNTIFS(OFFSET('Step 1. Personal_data'!$O$10,0,ROW($B8)-ROW($B$8), 1139,1),1,'Step 1. Personal_data'!R$10:R$1148,1))</f>
        <v>16</v>
      </c>
      <c r="G8" s="7">
        <f ca="1">IF($C7=F$8,0,COUNTIFS(OFFSET('Step 1. Personal_data'!$O$10,0,ROW($B8)-ROW($B$8), 1139,1),1,'Step 1. Personal_data'!S$10:S$1148,1))</f>
        <v>61</v>
      </c>
    </row>
    <row r="9" spans="2:26" x14ac:dyDescent="0.3">
      <c r="B9" s="1" t="s">
        <v>7</v>
      </c>
      <c r="C9" s="7">
        <f ca="1">IF($C8=B$8,0,COUNTIFS(OFFSET('Step 1. Personal_data'!$O$10,0,ROW($B9)-ROW($B$8), 1139,1),1,'Step 1. Personal_data'!O$10:O$1148,1))</f>
        <v>62</v>
      </c>
      <c r="D9" s="7">
        <f ca="1">IF($C8=C$8,0,COUNTIFS(OFFSET('Step 1. Personal_data'!$O$10,0,ROW($B9)-ROW($B$8), 1139,1),1,'Step 1. Personal_data'!P$10:P$1148,1))</f>
        <v>0</v>
      </c>
      <c r="E9" s="7">
        <f ca="1">IF($C8=D$8,0,COUNTIFS(OFFSET('Step 1. Personal_data'!$O$10,0,ROW($B9)-ROW($B$8), 1139,1),1,'Step 1. Personal_data'!Q$10:Q$1148,1))</f>
        <v>16</v>
      </c>
      <c r="F9" s="7">
        <f ca="1">IF($C8=E$8,0,COUNTIFS(OFFSET('Step 1. Personal_data'!$O$10,0,ROW($B9)-ROW($B$8), 1139,1),1,'Step 1. Personal_data'!R$10:R$1148,1))</f>
        <v>26</v>
      </c>
      <c r="G9" s="7">
        <f ca="1">IF($C8=F$8,0,COUNTIFS(OFFSET('Step 1. Personal_data'!$O$10,0,ROW($B9)-ROW($B$8), 1139,1),1,'Step 1. Personal_data'!S$10:S$1148,1))</f>
        <v>37</v>
      </c>
    </row>
    <row r="10" spans="2:26" x14ac:dyDescent="0.3">
      <c r="B10" s="1" t="s">
        <v>8</v>
      </c>
      <c r="C10" s="7">
        <f ca="1">IF($C9=B$8,0,COUNTIFS(OFFSET('Step 1. Personal_data'!$O$10,0,ROW($B10)-ROW($B$8), 1139,1),1,'Step 1. Personal_data'!O$10:O$1148,1))</f>
        <v>20</v>
      </c>
      <c r="D10" s="7">
        <f ca="1">IF($C9=C$8,0,COUNTIFS(OFFSET('Step 1. Personal_data'!$O$10,0,ROW($B10)-ROW($B$8), 1139,1),1,'Step 1. Personal_data'!P$10:P$1148,1))</f>
        <v>16</v>
      </c>
      <c r="E10" s="7">
        <f ca="1">IF($C9=D$8,0,COUNTIFS(OFFSET('Step 1. Personal_data'!$O$10,0,ROW($B10)-ROW($B$8), 1139,1),1,'Step 1. Personal_data'!Q$10:Q$1148,1))</f>
        <v>0</v>
      </c>
      <c r="F10" s="7">
        <f ca="1">IF($C9=E$8,0,COUNTIFS(OFFSET('Step 1. Personal_data'!$O$10,0,ROW($B10)-ROW($B$8), 1139,1),1,'Step 1. Personal_data'!R$10:R$1148,1))</f>
        <v>6</v>
      </c>
      <c r="G10" s="7">
        <f ca="1">IF($C9=F$8,0,COUNTIFS(OFFSET('Step 1. Personal_data'!$O$10,0,ROW($B10)-ROW($B$8), 1139,1),1,'Step 1. Personal_data'!S$10:S$1148,1))</f>
        <v>11</v>
      </c>
    </row>
    <row r="11" spans="2:26" x14ac:dyDescent="0.3">
      <c r="B11" s="1" t="s">
        <v>9</v>
      </c>
      <c r="C11" s="7">
        <f ca="1">IF($C10=B$8,0,COUNTIFS(OFFSET('Step 1. Personal_data'!$O$10,0,ROW($B11)-ROW($B$8), 1139,1),1,'Step 1. Personal_data'!O$10:O$1148,1))</f>
        <v>16</v>
      </c>
      <c r="D11" s="7">
        <f ca="1">IF($C10=C$8,0,COUNTIFS(OFFSET('Step 1. Personal_data'!$O$10,0,ROW($B11)-ROW($B$8), 1139,1),1,'Step 1. Personal_data'!P$10:P$1148,1))</f>
        <v>26</v>
      </c>
      <c r="E11" s="7">
        <f ca="1">IF($C10=D$8,0,COUNTIFS(OFFSET('Step 1. Personal_data'!$O$10,0,ROW($B11)-ROW($B$8), 1139,1),1,'Step 1. Personal_data'!Q$10:Q$1148,1))</f>
        <v>6</v>
      </c>
      <c r="F11" s="7">
        <f ca="1">IF($C10=E$8,0,COUNTIFS(OFFSET('Step 1. Personal_data'!$O$10,0,ROW($B11)-ROW($B$8), 1139,1),1,'Step 1. Personal_data'!R$10:R$1148,1))</f>
        <v>0</v>
      </c>
      <c r="G11" s="7">
        <f ca="1">IF($C10=F$8,0,COUNTIFS(OFFSET('Step 1. Personal_data'!$O$10,0,ROW($B11)-ROW($B$8), 1139,1),1,'Step 1. Personal_data'!S$10:S$1148,1))</f>
        <v>6</v>
      </c>
    </row>
    <row r="12" spans="2:26" x14ac:dyDescent="0.3">
      <c r="B12" s="1" t="s">
        <v>10</v>
      </c>
      <c r="C12" s="7">
        <f ca="1">IF($C11=B$8,0,COUNTIFS(OFFSET('Step 1. Personal_data'!$O$10,0,ROW($B12)-ROW($B$8), 1139,1),1,'Step 1. Personal_data'!O$10:O$1148,1))</f>
        <v>61</v>
      </c>
      <c r="D12" s="7">
        <f ca="1">IF($C11=C$8,0,COUNTIFS(OFFSET('Step 1. Personal_data'!$O$10,0,ROW($B12)-ROW($B$8), 1139,1),1,'Step 1. Personal_data'!P$10:P$1148,1))</f>
        <v>37</v>
      </c>
      <c r="E12" s="7">
        <f ca="1">IF($C11=D$8,0,COUNTIFS(OFFSET('Step 1. Personal_data'!$O$10,0,ROW($B12)-ROW($B$8), 1139,1),1,'Step 1. Personal_data'!Q$10:Q$1148,1))</f>
        <v>11</v>
      </c>
      <c r="F12" s="7">
        <f ca="1">IF($C11=E$8,0,COUNTIFS(OFFSET('Step 1. Personal_data'!$O$10,0,ROW($B12)-ROW($B$8), 1139,1),1,'Step 1. Personal_data'!R$10:R$1148,1))</f>
        <v>6</v>
      </c>
      <c r="G12" s="7">
        <f ca="1">IF($C11=F$8,0,COUNTIFS(OFFSET('Step 1. Personal_data'!$O$10,0,ROW($B12)-ROW($B$8), 1139,1),1,'Step 1. Personal_data'!S$10:S$1148,1))</f>
        <v>0</v>
      </c>
    </row>
    <row r="15" spans="2:26" x14ac:dyDescent="0.3">
      <c r="B15" s="3" t="s">
        <v>1266</v>
      </c>
      <c r="D15" s="30" t="s">
        <v>6</v>
      </c>
      <c r="E15" s="31"/>
    </row>
    <row r="16" spans="2:26" x14ac:dyDescent="0.3">
      <c r="D16" s="30" t="s">
        <v>7</v>
      </c>
      <c r="E16" s="31"/>
    </row>
  </sheetData>
  <conditionalFormatting sqref="C8:G12">
    <cfRule type="colorScale" priority="1">
      <colorScale>
        <cfvo type="min"/>
        <cfvo type="max"/>
        <color theme="0"/>
        <color theme="9" tint="0.39997558519241921"/>
      </colorScale>
    </cfRule>
    <cfRule type="colorScale" priority="2">
      <colorScale>
        <cfvo type="min"/>
        <cfvo type="max"/>
        <color theme="0"/>
        <color theme="9" tint="-0.249977111117893"/>
      </colorScale>
    </cfRule>
    <cfRule type="colorScale" priority="3">
      <colorScale>
        <cfvo type="min"/>
        <cfvo type="max"/>
        <color theme="0"/>
        <color rgb="FF026A4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Introduction</vt:lpstr>
      <vt:lpstr>Tariff fee</vt:lpstr>
      <vt:lpstr>Step 1. Personal_data</vt:lpstr>
      <vt:lpstr>Step 2. Survey_results</vt:lpstr>
      <vt:lpstr>Step 3. Survey_pivot</vt:lpstr>
      <vt:lpstr>Step 4. Personal_pivot</vt:lpstr>
      <vt:lpstr>Step 5. Pie_charts</vt:lpstr>
      <vt:lpstr>Step 6. Matrix</vt:lpstr>
      <vt:lpstr>Personal_data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Obieedkov</dc:creator>
  <cp:lastModifiedBy>Evgenii Obieedkov</cp:lastModifiedBy>
  <cp:lastPrinted>2025-04-10T14:51:51Z</cp:lastPrinted>
  <dcterms:created xsi:type="dcterms:W3CDTF">2015-06-05T18:17:20Z</dcterms:created>
  <dcterms:modified xsi:type="dcterms:W3CDTF">2025-04-10T20:43:39Z</dcterms:modified>
</cp:coreProperties>
</file>