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а\Учеба 3 курс 2 семестр\Studies\ЭКОНОМЕТРИКА\В процессе\"/>
    </mc:Choice>
  </mc:AlternateContent>
  <xr:revisionPtr revIDLastSave="0" documentId="13_ncr:1_{CE47B0B1-0BD8-4B7B-9A54-1C35C3D36B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5" i="1" l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H194" i="1"/>
  <c r="G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194" i="1"/>
  <c r="S121" i="1" l="1"/>
  <c r="S122" i="1"/>
  <c r="S123" i="1"/>
  <c r="S124" i="1"/>
  <c r="S125" i="1"/>
  <c r="S126" i="1"/>
  <c r="S127" i="1"/>
  <c r="S128" i="1"/>
  <c r="S129" i="1"/>
  <c r="S130" i="1"/>
  <c r="S131" i="1"/>
  <c r="S120" i="1"/>
  <c r="R121" i="1"/>
  <c r="R122" i="1"/>
  <c r="R123" i="1"/>
  <c r="R124" i="1"/>
  <c r="R125" i="1"/>
  <c r="R126" i="1"/>
  <c r="R127" i="1"/>
  <c r="R128" i="1"/>
  <c r="R129" i="1"/>
  <c r="R130" i="1"/>
  <c r="R131" i="1"/>
  <c r="R120" i="1"/>
  <c r="Q120" i="1"/>
  <c r="Q131" i="1"/>
  <c r="Q130" i="1"/>
  <c r="Q129" i="1"/>
  <c r="Q128" i="1"/>
  <c r="Q127" i="1"/>
  <c r="Q126" i="1"/>
  <c r="Q125" i="1"/>
  <c r="Q124" i="1"/>
  <c r="Q123" i="1"/>
  <c r="Q122" i="1"/>
  <c r="Q121" i="1"/>
  <c r="O120" i="1"/>
  <c r="O122" i="1"/>
  <c r="M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21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20" i="1"/>
  <c r="F132" i="1"/>
  <c r="F120" i="1" a="1"/>
  <c r="F120" i="1" s="1"/>
  <c r="C120" i="1" a="1"/>
  <c r="C120" i="1" s="1"/>
  <c r="B105" i="1" a="1"/>
  <c r="B105" i="1" s="1"/>
  <c r="B100" i="1"/>
  <c r="B86" i="1" a="1"/>
  <c r="B8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<sst xmlns="http://schemas.openxmlformats.org/spreadsheetml/2006/main" count="142" uniqueCount="89">
  <si>
    <t>ПЛАНИРОВКА   (Нп-новая пл., Ин-индивидуальная пл., Су-, 2у-)</t>
  </si>
  <si>
    <t>ПОДРАЙОН</t>
  </si>
  <si>
    <t>ОРИЕНТИР</t>
  </si>
  <si>
    <t>УЛИЦА</t>
  </si>
  <si>
    <t>ПОД</t>
  </si>
  <si>
    <t>ЭТАЖ</t>
  </si>
  <si>
    <t>ВСЕГО ЭТАЖЕЙ</t>
  </si>
  <si>
    <t>МАТЕРИАЛ СТЕН         (П-панель,  К-кирпич,  М-монолит, Х-)</t>
  </si>
  <si>
    <t>ОБЩАЯ ПЛОЩАДЬ</t>
  </si>
  <si>
    <t>БАЛКОН/ЛОДЖИЯ</t>
  </si>
  <si>
    <t>СРОК СДАЧИ</t>
  </si>
  <si>
    <t>ЗАСТРОЙЩИК</t>
  </si>
  <si>
    <t>ЦЕНА</t>
  </si>
  <si>
    <t>N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</si>
  <si>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</si>
  <si>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</si>
  <si>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</si>
  <si>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</si>
  <si>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</si>
  <si>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</si>
  <si>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</si>
  <si>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</si>
  <si>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</si>
  <si>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</si>
  <si>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</si>
  <si>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</si>
  <si>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</si>
  <si>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</si>
  <si>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</si>
  <si>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</si>
  <si>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</si>
  <si>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</si>
  <si>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</si>
  <si>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</si>
  <si>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</si>
  <si>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</si>
  <si>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</si>
  <si>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</si>
  <si>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</si>
  <si>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</si>
  <si>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</si>
  <si>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Переменная X 4</t>
  </si>
  <si>
    <t>Переменная X 5</t>
  </si>
  <si>
    <t>Переменная X 6</t>
  </si>
  <si>
    <t>ВЫВОД ОСТАТКА</t>
  </si>
  <si>
    <t>Наблюдение</t>
  </si>
  <si>
    <t>Предсказанное Y</t>
  </si>
  <si>
    <t>Остатки</t>
  </si>
  <si>
    <t>X2</t>
  </si>
  <si>
    <t>X3</t>
  </si>
  <si>
    <t>X4</t>
  </si>
  <si>
    <t>X6</t>
  </si>
  <si>
    <t>X7</t>
  </si>
  <si>
    <t>X9</t>
  </si>
  <si>
    <t>X11</t>
  </si>
  <si>
    <t>X12</t>
  </si>
  <si>
    <t>n</t>
  </si>
  <si>
    <t>Транспонируем</t>
  </si>
  <si>
    <t>Произведение матриц XtX</t>
  </si>
  <si>
    <t>Обратная матрица</t>
  </si>
  <si>
    <t>Проиведение матриц XtY</t>
  </si>
  <si>
    <t>Коэффициент регресии</t>
  </si>
  <si>
    <t>X1</t>
  </si>
  <si>
    <t>X5</t>
  </si>
  <si>
    <t>X8</t>
  </si>
  <si>
    <t>X10</t>
  </si>
  <si>
    <t>Y среднее</t>
  </si>
  <si>
    <t>Прогнозируемая цена</t>
  </si>
  <si>
    <t>SS2</t>
  </si>
  <si>
    <t>SS1</t>
  </si>
  <si>
    <t>Сумма</t>
  </si>
  <si>
    <t>Остаточная дисперсия</t>
  </si>
  <si>
    <t>Значимсоть</t>
  </si>
  <si>
    <t>t-табличный</t>
  </si>
  <si>
    <t>Значения явлются независимыми т.к. данные неадекватно описанны</t>
  </si>
  <si>
    <t>Сравним модели и исходные данные</t>
  </si>
  <si>
    <t>Реальная цена</t>
  </si>
  <si>
    <t>X1^2</t>
  </si>
  <si>
    <t>X2^2</t>
  </si>
  <si>
    <t>X3^2</t>
  </si>
  <si>
    <t>X1*X2</t>
  </si>
  <si>
    <t>X1*X3</t>
  </si>
  <si>
    <t>X2*X3</t>
  </si>
  <si>
    <t>e2i = X2*(5,59311)+X3^2*(-5,97093)</t>
  </si>
  <si>
    <t>Учитывая наличие P-значений меньше - 0,05 можно сделать вывод, что есть гетероскедастичность</t>
  </si>
  <si>
    <t xml:space="preserve">Регрессия имеет вид: 1931,6122 + x1*59,60465 + x2*45,42557 + x3*(-94,05877) + x4*91,91826 + x5*39,16483 + x6*8,88374+x7*(-44,72381)+x8*(-26,00862)+x9*42,29774+x10*25,17896+x11*133,52474+x12*98,15299 </t>
  </si>
  <si>
    <t>Прогнозируемая цена методом наименьших квадратов</t>
  </si>
  <si>
    <t>Прогнозируемая цена матричным методом</t>
  </si>
  <si>
    <t>Проверить модель из прошлой лабораторной на гетероскедастичность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</si>
</sst>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3" xfId="0" applyFill="1" applyBorder="1" applyAlignmen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4" fillId="0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0" fillId="0" borderId="1" xfId="0" applyFill="1" applyBorder="1"/>
    <xf numFmtId="0" fontId="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10" xfId="0" applyFont="1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/>
    </xf>
    <xf numFmtId="0" fontId="1" fillId="0" borderId="10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29"/>
  <sheetViews>
    <sheetView tabSelected="1" topLeftCell="A249" zoomScale="85" zoomScaleNormal="85" workbookViewId="0">
      <selection activeCell="D275" sqref="D275:J280"/>
    </sheetView>
  </sheetViews>
  <sheetFormatPr defaultRowHeight="15" x14ac:dyDescent="0.25"/>
  <cols>
    <col min="1" max="1" width="37.85546875" bestFit="1" customWidth="1"/>
    <col min="2" max="2" width="12" customWidth="1"/>
    <col min="3" max="3" width="71.85546875" customWidth="1"/>
    <col min="4" max="4" width="56.7109375" customWidth="1"/>
    <col min="5" max="5" width="33.85546875" customWidth="1"/>
    <col min="6" max="6" width="19.28515625" bestFit="1" customWidth="1"/>
    <col min="7" max="7" width="13.140625" bestFit="1" customWidth="1"/>
    <col min="8" max="8" width="17.28515625" bestFit="1" customWidth="1"/>
    <col min="9" max="9" width="23.5703125" bestFit="1" customWidth="1"/>
    <col min="10" max="10" width="15.85546875" bestFit="1" customWidth="1"/>
    <col min="11" max="11" width="21.42578125" bestFit="1" customWidth="1"/>
    <col min="12" max="12" width="15.85546875" bestFit="1" customWidth="1"/>
    <col min="13" max="13" width="25" bestFit="1" customWidth="1"/>
    <col min="14" max="14" width="10" bestFit="1" customWidth="1"/>
    <col min="15" max="15" width="30.42578125" bestFit="1" customWidth="1"/>
    <col min="16" max="16" width="6.28515625" bestFit="1" customWidth="1"/>
    <col min="17" max="17" width="28.42578125" bestFit="1" customWidth="1"/>
    <col min="18" max="18" width="17.140625" bestFit="1" customWidth="1"/>
    <col min="19" max="19" width="16.28515625" bestFit="1" customWidth="1"/>
    <col min="20" max="21" width="8.7109375" bestFit="1" customWidth="1"/>
    <col min="22" max="22" width="6.28515625" bestFit="1" customWidth="1"/>
    <col min="23" max="23" width="10" bestFit="1" customWidth="1"/>
    <col min="24" max="26" width="8.7109375" bestFit="1" customWidth="1"/>
    <col min="27" max="27" width="10" bestFit="1" customWidth="1"/>
    <col min="28" max="28" width="8.7109375" bestFit="1" customWidth="1"/>
    <col min="29" max="30" width="6.28515625" bestFit="1" customWidth="1"/>
    <col min="31" max="31" width="8.7109375" bestFit="1" customWidth="1"/>
    <col min="32" max="33" width="6.28515625" bestFit="1" customWidth="1"/>
    <col min="34" max="35" width="10" bestFit="1" customWidth="1"/>
    <col min="36" max="36" width="6.28515625" bestFit="1" customWidth="1"/>
    <col min="37" max="38" width="10" bestFit="1" customWidth="1"/>
    <col min="39" max="39" width="7.42578125" bestFit="1" customWidth="1"/>
    <col min="40" max="40" width="8.7109375" bestFit="1" customWidth="1"/>
    <col min="41" max="41" width="6.28515625" bestFit="1" customWidth="1"/>
    <col min="42" max="42" width="8.7109375" bestFit="1" customWidth="1"/>
    <col min="43" max="43" width="6.28515625" bestFit="1" customWidth="1"/>
    <col min="44" max="44" width="8.7109375" bestFit="1" customWidth="1"/>
    <col min="45" max="48" width="10" bestFit="1" customWidth="1"/>
    <col min="49" max="51" width="6.28515625" bestFit="1" customWidth="1"/>
  </cols>
  <sheetData>
    <row r="1" spans="1:17" ht="58.5" customHeight="1" x14ac:dyDescent="0.25">
      <c r="A1" s="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5" t="s">
        <v>12</v>
      </c>
      <c r="O1" s="28"/>
      <c r="P1" s="22"/>
      <c r="Q1" s="22"/>
    </row>
    <row r="2" spans="1:17" ht="15.75" x14ac:dyDescent="0.25">
      <c r="A2" s="4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9</v>
      </c>
      <c r="H2" s="3">
        <v>25</v>
      </c>
      <c r="I2" s="3">
        <v>2</v>
      </c>
      <c r="J2" s="3">
        <v>28.5</v>
      </c>
      <c r="K2" s="3">
        <v>1</v>
      </c>
      <c r="L2" s="3">
        <v>4</v>
      </c>
      <c r="M2" s="3">
        <v>1</v>
      </c>
      <c r="N2" s="26">
        <v>1000</v>
      </c>
      <c r="O2" s="29"/>
      <c r="P2" s="8"/>
      <c r="Q2" s="8"/>
    </row>
    <row r="3" spans="1:17" ht="15.75" x14ac:dyDescent="0.25">
      <c r="A3" s="4">
        <v>1</v>
      </c>
      <c r="B3" s="3">
        <v>2</v>
      </c>
      <c r="C3" s="3">
        <v>7</v>
      </c>
      <c r="D3" s="3">
        <v>3</v>
      </c>
      <c r="E3" s="3">
        <v>6</v>
      </c>
      <c r="F3" s="3">
        <v>1</v>
      </c>
      <c r="G3" s="3">
        <v>10</v>
      </c>
      <c r="H3" s="3">
        <v>20</v>
      </c>
      <c r="I3" s="3">
        <v>2</v>
      </c>
      <c r="J3" s="3">
        <v>37.200000000000003</v>
      </c>
      <c r="K3" s="3">
        <v>3</v>
      </c>
      <c r="L3" s="3">
        <v>1</v>
      </c>
      <c r="M3" s="3">
        <v>2</v>
      </c>
      <c r="N3" s="26">
        <v>1797</v>
      </c>
      <c r="O3" s="29"/>
      <c r="P3" s="8"/>
      <c r="Q3" s="8"/>
    </row>
    <row r="4" spans="1:17" ht="15.75" x14ac:dyDescent="0.25">
      <c r="A4" s="4">
        <v>1</v>
      </c>
      <c r="B4" s="5">
        <v>2</v>
      </c>
      <c r="C4" s="5">
        <v>7</v>
      </c>
      <c r="D4" s="5">
        <v>3</v>
      </c>
      <c r="E4" s="5">
        <v>6</v>
      </c>
      <c r="F4" s="5">
        <v>1</v>
      </c>
      <c r="G4" s="5">
        <v>12</v>
      </c>
      <c r="H4" s="5">
        <v>20</v>
      </c>
      <c r="I4" s="5">
        <v>2</v>
      </c>
      <c r="J4" s="5">
        <v>39.6</v>
      </c>
      <c r="K4" s="5">
        <v>2</v>
      </c>
      <c r="L4" s="5">
        <v>1</v>
      </c>
      <c r="M4" s="5">
        <v>2</v>
      </c>
      <c r="N4" s="26">
        <v>1912</v>
      </c>
      <c r="O4" s="29"/>
      <c r="P4" s="8"/>
      <c r="Q4" s="8"/>
    </row>
    <row r="5" spans="1:17" ht="15.75" x14ac:dyDescent="0.25">
      <c r="A5" s="4">
        <v>1</v>
      </c>
      <c r="B5" s="5">
        <v>2</v>
      </c>
      <c r="C5" s="5">
        <v>7</v>
      </c>
      <c r="D5" s="5">
        <v>3</v>
      </c>
      <c r="E5" s="5">
        <v>6</v>
      </c>
      <c r="F5" s="5">
        <v>2</v>
      </c>
      <c r="G5" s="5">
        <v>11</v>
      </c>
      <c r="H5" s="5">
        <v>20</v>
      </c>
      <c r="I5" s="5">
        <v>2</v>
      </c>
      <c r="J5" s="5">
        <v>37.6</v>
      </c>
      <c r="K5" s="5">
        <v>3</v>
      </c>
      <c r="L5" s="5">
        <v>1</v>
      </c>
      <c r="M5" s="5">
        <v>2</v>
      </c>
      <c r="N5" s="26">
        <v>1827</v>
      </c>
      <c r="O5" s="29"/>
      <c r="P5" s="8"/>
      <c r="Q5" s="8"/>
    </row>
    <row r="6" spans="1:17" ht="15.75" x14ac:dyDescent="0.25">
      <c r="A6" s="4">
        <v>1</v>
      </c>
      <c r="B6" s="5">
        <v>2</v>
      </c>
      <c r="C6" s="5">
        <v>7</v>
      </c>
      <c r="D6" s="5">
        <v>3</v>
      </c>
      <c r="E6" s="5">
        <v>6</v>
      </c>
      <c r="F6" s="5">
        <v>2</v>
      </c>
      <c r="G6" s="5">
        <v>2</v>
      </c>
      <c r="H6" s="5">
        <v>20</v>
      </c>
      <c r="I6" s="5">
        <v>2</v>
      </c>
      <c r="J6" s="5">
        <v>41.5</v>
      </c>
      <c r="K6" s="5">
        <v>3</v>
      </c>
      <c r="L6" s="5">
        <v>1</v>
      </c>
      <c r="M6" s="5">
        <v>2</v>
      </c>
      <c r="N6" s="26">
        <v>2017</v>
      </c>
      <c r="O6" s="29"/>
      <c r="P6" s="8"/>
      <c r="Q6" s="8"/>
    </row>
    <row r="7" spans="1:17" ht="15.75" x14ac:dyDescent="0.25">
      <c r="A7" s="4">
        <v>1</v>
      </c>
      <c r="B7" s="3">
        <v>2</v>
      </c>
      <c r="C7" s="3">
        <v>5</v>
      </c>
      <c r="D7" s="3">
        <v>6</v>
      </c>
      <c r="E7" s="3">
        <v>4</v>
      </c>
      <c r="F7" s="3">
        <v>1</v>
      </c>
      <c r="G7" s="3">
        <v>3</v>
      </c>
      <c r="H7" s="3">
        <v>17</v>
      </c>
      <c r="I7" s="3">
        <v>1</v>
      </c>
      <c r="J7" s="3">
        <v>45.6</v>
      </c>
      <c r="K7" s="3">
        <v>2</v>
      </c>
      <c r="L7" s="3">
        <v>5</v>
      </c>
      <c r="M7" s="3">
        <v>3</v>
      </c>
      <c r="N7" s="26">
        <v>2280</v>
      </c>
      <c r="O7" s="29"/>
      <c r="P7" s="8"/>
      <c r="Q7" s="8"/>
    </row>
    <row r="8" spans="1:17" ht="15.75" x14ac:dyDescent="0.25">
      <c r="A8" s="4">
        <v>1</v>
      </c>
      <c r="B8" s="3">
        <v>2</v>
      </c>
      <c r="C8" s="3">
        <v>2</v>
      </c>
      <c r="D8" s="3">
        <v>4</v>
      </c>
      <c r="E8" s="3">
        <v>7</v>
      </c>
      <c r="F8" s="3">
        <v>1</v>
      </c>
      <c r="G8" s="3">
        <v>6</v>
      </c>
      <c r="H8" s="3">
        <v>25</v>
      </c>
      <c r="I8" s="3">
        <v>4</v>
      </c>
      <c r="J8" s="3">
        <v>38.700000000000003</v>
      </c>
      <c r="K8" s="3">
        <v>3</v>
      </c>
      <c r="L8" s="3">
        <v>8</v>
      </c>
      <c r="M8" s="3">
        <v>4</v>
      </c>
      <c r="N8" s="26">
        <v>2500</v>
      </c>
      <c r="O8" s="29"/>
      <c r="P8" s="8"/>
      <c r="Q8" s="8"/>
    </row>
    <row r="9" spans="1:17" ht="15.75" x14ac:dyDescent="0.25">
      <c r="A9" s="4">
        <v>1</v>
      </c>
      <c r="B9" s="5">
        <v>2</v>
      </c>
      <c r="C9" s="5">
        <v>2</v>
      </c>
      <c r="D9" s="5">
        <v>4</v>
      </c>
      <c r="E9" s="5">
        <v>7</v>
      </c>
      <c r="F9" s="5">
        <v>2</v>
      </c>
      <c r="G9" s="5">
        <v>10</v>
      </c>
      <c r="H9" s="5">
        <v>19</v>
      </c>
      <c r="I9" s="5">
        <v>4</v>
      </c>
      <c r="J9" s="5">
        <v>28.6</v>
      </c>
      <c r="K9" s="5">
        <v>3</v>
      </c>
      <c r="L9" s="5">
        <v>3</v>
      </c>
      <c r="M9" s="5">
        <v>4</v>
      </c>
      <c r="N9" s="26">
        <v>1848</v>
      </c>
      <c r="O9" s="29"/>
      <c r="P9" s="8"/>
      <c r="Q9" s="8"/>
    </row>
    <row r="10" spans="1:17" ht="15.75" x14ac:dyDescent="0.25">
      <c r="A10" s="4">
        <v>1</v>
      </c>
      <c r="B10" s="5">
        <v>2</v>
      </c>
      <c r="C10" s="5">
        <v>2</v>
      </c>
      <c r="D10" s="5">
        <v>4</v>
      </c>
      <c r="E10" s="5">
        <v>7</v>
      </c>
      <c r="F10" s="5">
        <v>4</v>
      </c>
      <c r="G10" s="5">
        <v>14</v>
      </c>
      <c r="H10" s="5">
        <v>19</v>
      </c>
      <c r="I10" s="5">
        <v>4</v>
      </c>
      <c r="J10" s="5">
        <v>37.700000000000003</v>
      </c>
      <c r="K10" s="5">
        <v>3</v>
      </c>
      <c r="L10" s="5">
        <v>3</v>
      </c>
      <c r="M10" s="5">
        <v>4</v>
      </c>
      <c r="N10" s="26">
        <v>2303</v>
      </c>
      <c r="O10" s="29"/>
      <c r="P10" s="8"/>
      <c r="Q10" s="8"/>
    </row>
    <row r="11" spans="1:17" ht="15.75" x14ac:dyDescent="0.25">
      <c r="A11" s="4">
        <v>1</v>
      </c>
      <c r="B11" s="3">
        <v>1</v>
      </c>
      <c r="C11" s="3">
        <v>4</v>
      </c>
      <c r="D11" s="3">
        <v>7</v>
      </c>
      <c r="E11" s="3">
        <v>5</v>
      </c>
      <c r="F11" s="3">
        <v>1</v>
      </c>
      <c r="G11" s="3">
        <v>12</v>
      </c>
      <c r="H11" s="3">
        <v>25</v>
      </c>
      <c r="I11" s="3">
        <v>4</v>
      </c>
      <c r="J11" s="3">
        <v>28.97</v>
      </c>
      <c r="K11" s="3">
        <v>1</v>
      </c>
      <c r="L11" s="3">
        <v>7</v>
      </c>
      <c r="M11" s="3">
        <v>5</v>
      </c>
      <c r="N11" s="26">
        <v>1650</v>
      </c>
      <c r="O11" s="29"/>
      <c r="P11" s="8"/>
      <c r="Q11" s="8"/>
    </row>
    <row r="12" spans="1:17" ht="15.75" x14ac:dyDescent="0.25">
      <c r="A12" s="4">
        <v>1</v>
      </c>
      <c r="B12" s="3">
        <v>2</v>
      </c>
      <c r="C12" s="3">
        <v>4</v>
      </c>
      <c r="D12" s="3">
        <v>2</v>
      </c>
      <c r="E12" s="3">
        <v>2</v>
      </c>
      <c r="F12" s="3">
        <v>1</v>
      </c>
      <c r="G12" s="3">
        <v>3</v>
      </c>
      <c r="H12" s="3">
        <v>16</v>
      </c>
      <c r="I12" s="3">
        <v>2</v>
      </c>
      <c r="J12" s="3">
        <v>44.2</v>
      </c>
      <c r="K12" s="3">
        <v>3</v>
      </c>
      <c r="L12" s="3">
        <v>3</v>
      </c>
      <c r="M12" s="3">
        <v>7</v>
      </c>
      <c r="N12" s="26">
        <v>2785</v>
      </c>
      <c r="O12" s="29"/>
      <c r="P12" s="8"/>
      <c r="Q12" s="8"/>
    </row>
    <row r="13" spans="1:17" ht="15.75" x14ac:dyDescent="0.25">
      <c r="A13" s="4">
        <v>1</v>
      </c>
      <c r="B13" s="3">
        <v>2</v>
      </c>
      <c r="C13" s="3">
        <v>2</v>
      </c>
      <c r="D13" s="3">
        <v>4</v>
      </c>
      <c r="E13" s="3">
        <v>7</v>
      </c>
      <c r="F13" s="3">
        <v>4</v>
      </c>
      <c r="G13" s="3">
        <v>7</v>
      </c>
      <c r="H13" s="3">
        <v>26</v>
      </c>
      <c r="I13" s="3">
        <v>2</v>
      </c>
      <c r="J13" s="3">
        <v>23.9</v>
      </c>
      <c r="K13" s="3">
        <v>2</v>
      </c>
      <c r="L13" s="3">
        <v>6</v>
      </c>
      <c r="M13" s="3">
        <v>4</v>
      </c>
      <c r="N13" s="26">
        <v>1650</v>
      </c>
      <c r="O13" s="29"/>
      <c r="P13" s="8"/>
      <c r="Q13" s="8"/>
    </row>
    <row r="14" spans="1:17" ht="15.75" x14ac:dyDescent="0.25">
      <c r="A14" s="4">
        <v>1</v>
      </c>
      <c r="B14" s="3">
        <v>3</v>
      </c>
      <c r="C14" s="3">
        <v>6</v>
      </c>
      <c r="D14" s="3">
        <v>5</v>
      </c>
      <c r="E14" s="3">
        <v>8</v>
      </c>
      <c r="F14" s="3">
        <v>1</v>
      </c>
      <c r="G14" s="3">
        <v>1</v>
      </c>
      <c r="H14" s="3">
        <v>14</v>
      </c>
      <c r="I14" s="3">
        <v>4</v>
      </c>
      <c r="J14" s="3">
        <v>34.159999999999997</v>
      </c>
      <c r="K14" s="3">
        <v>1</v>
      </c>
      <c r="L14" s="3">
        <v>3</v>
      </c>
      <c r="M14" s="3">
        <v>7</v>
      </c>
      <c r="N14" s="26">
        <v>2370</v>
      </c>
      <c r="O14" s="29"/>
      <c r="P14" s="8"/>
      <c r="Q14" s="8"/>
    </row>
    <row r="15" spans="1:17" ht="15.75" x14ac:dyDescent="0.25">
      <c r="A15" s="4">
        <v>1</v>
      </c>
      <c r="B15" s="5">
        <v>3</v>
      </c>
      <c r="C15" s="5">
        <v>6</v>
      </c>
      <c r="D15" s="5">
        <v>5</v>
      </c>
      <c r="E15" s="5">
        <v>8</v>
      </c>
      <c r="F15" s="5">
        <v>1</v>
      </c>
      <c r="G15" s="5">
        <v>5</v>
      </c>
      <c r="H15" s="5">
        <v>14</v>
      </c>
      <c r="I15" s="5">
        <v>4</v>
      </c>
      <c r="J15" s="5">
        <v>45.95</v>
      </c>
      <c r="K15" s="5">
        <v>1</v>
      </c>
      <c r="L15" s="5">
        <v>3</v>
      </c>
      <c r="M15" s="5">
        <v>7</v>
      </c>
      <c r="N15" s="26">
        <v>3380</v>
      </c>
      <c r="O15" s="29"/>
      <c r="P15" s="8"/>
      <c r="Q15" s="8"/>
    </row>
    <row r="16" spans="1:17" ht="15.75" x14ac:dyDescent="0.25">
      <c r="A16" s="4">
        <v>1</v>
      </c>
      <c r="B16" s="3">
        <v>3</v>
      </c>
      <c r="C16" s="3">
        <v>7</v>
      </c>
      <c r="D16" s="3">
        <v>3</v>
      </c>
      <c r="E16" s="3">
        <v>6</v>
      </c>
      <c r="F16" s="3">
        <v>1</v>
      </c>
      <c r="G16" s="3">
        <v>9</v>
      </c>
      <c r="H16" s="3">
        <v>20</v>
      </c>
      <c r="I16" s="3">
        <v>4</v>
      </c>
      <c r="J16" s="3">
        <v>39.6</v>
      </c>
      <c r="K16" s="3">
        <v>1</v>
      </c>
      <c r="L16" s="3">
        <v>1</v>
      </c>
      <c r="M16" s="3">
        <v>2</v>
      </c>
      <c r="N16" s="26">
        <v>1925</v>
      </c>
      <c r="O16" s="29"/>
      <c r="P16" s="8"/>
      <c r="Q16" s="8"/>
    </row>
    <row r="17" spans="1:17" ht="15.75" x14ac:dyDescent="0.25">
      <c r="A17" s="4">
        <v>1</v>
      </c>
      <c r="B17" s="3">
        <v>2</v>
      </c>
      <c r="C17" s="3">
        <v>1</v>
      </c>
      <c r="D17" s="3">
        <v>1</v>
      </c>
      <c r="E17" s="3">
        <v>1</v>
      </c>
      <c r="F17" s="3">
        <v>1</v>
      </c>
      <c r="G17" s="3">
        <v>7</v>
      </c>
      <c r="H17" s="3">
        <v>25</v>
      </c>
      <c r="I17" s="3">
        <v>4</v>
      </c>
      <c r="J17" s="3">
        <v>28.39</v>
      </c>
      <c r="K17" s="3">
        <v>3</v>
      </c>
      <c r="L17" s="3">
        <v>4</v>
      </c>
      <c r="M17" s="3">
        <v>7</v>
      </c>
      <c r="N17" s="26">
        <v>1550</v>
      </c>
      <c r="O17" s="29"/>
      <c r="P17" s="8"/>
      <c r="Q17" s="8"/>
    </row>
    <row r="18" spans="1:17" ht="15.75" x14ac:dyDescent="0.25">
      <c r="A18" s="4">
        <v>1</v>
      </c>
      <c r="B18" s="5">
        <v>2</v>
      </c>
      <c r="C18" s="5">
        <v>1</v>
      </c>
      <c r="D18" s="5">
        <v>1</v>
      </c>
      <c r="E18" s="5">
        <v>1</v>
      </c>
      <c r="F18" s="5">
        <v>1</v>
      </c>
      <c r="G18" s="5">
        <v>11</v>
      </c>
      <c r="H18" s="5">
        <v>25</v>
      </c>
      <c r="I18" s="5">
        <v>4</v>
      </c>
      <c r="J18" s="5">
        <v>38</v>
      </c>
      <c r="K18" s="5">
        <v>1</v>
      </c>
      <c r="L18" s="5">
        <v>4</v>
      </c>
      <c r="M18" s="5">
        <v>7</v>
      </c>
      <c r="N18" s="26">
        <v>1990</v>
      </c>
      <c r="O18" s="29"/>
      <c r="P18" s="8"/>
      <c r="Q18" s="8"/>
    </row>
    <row r="19" spans="1:17" ht="15.75" x14ac:dyDescent="0.25">
      <c r="A19" s="4">
        <v>1</v>
      </c>
      <c r="B19" s="3">
        <v>2</v>
      </c>
      <c r="C19" s="3">
        <v>2</v>
      </c>
      <c r="D19" s="3">
        <v>4</v>
      </c>
      <c r="E19" s="3">
        <v>7</v>
      </c>
      <c r="F19" s="3">
        <v>4</v>
      </c>
      <c r="G19" s="3">
        <v>24</v>
      </c>
      <c r="H19" s="3">
        <v>25</v>
      </c>
      <c r="I19" s="3">
        <v>3</v>
      </c>
      <c r="J19" s="3">
        <v>29.5</v>
      </c>
      <c r="K19" s="3">
        <v>3</v>
      </c>
      <c r="L19" s="3">
        <v>6</v>
      </c>
      <c r="M19" s="3">
        <v>4</v>
      </c>
      <c r="N19" s="26">
        <v>2064.96</v>
      </c>
      <c r="O19" s="29"/>
      <c r="P19" s="8"/>
      <c r="Q19" s="8"/>
    </row>
    <row r="20" spans="1:17" ht="15.75" x14ac:dyDescent="0.25">
      <c r="A20" s="4">
        <v>1</v>
      </c>
      <c r="B20" s="5">
        <v>2</v>
      </c>
      <c r="C20" s="5">
        <v>2</v>
      </c>
      <c r="D20" s="5">
        <v>4</v>
      </c>
      <c r="E20" s="5">
        <v>7</v>
      </c>
      <c r="F20" s="5">
        <v>1</v>
      </c>
      <c r="G20" s="5">
        <v>22</v>
      </c>
      <c r="H20" s="5">
        <v>25</v>
      </c>
      <c r="I20" s="5">
        <v>3</v>
      </c>
      <c r="J20" s="5">
        <v>43.3</v>
      </c>
      <c r="K20" s="5">
        <v>3</v>
      </c>
      <c r="L20" s="5">
        <v>6</v>
      </c>
      <c r="M20" s="5">
        <v>4</v>
      </c>
      <c r="N20" s="26">
        <v>2803.4</v>
      </c>
      <c r="O20" s="29"/>
      <c r="P20" s="8"/>
      <c r="Q20" s="8"/>
    </row>
    <row r="21" spans="1:17" ht="15.75" x14ac:dyDescent="0.25">
      <c r="A21" s="4">
        <v>1</v>
      </c>
      <c r="B21" s="3">
        <v>2</v>
      </c>
      <c r="C21" s="3">
        <v>7</v>
      </c>
      <c r="D21" s="3">
        <v>3</v>
      </c>
      <c r="E21" s="3">
        <v>6</v>
      </c>
      <c r="F21" s="3">
        <v>2</v>
      </c>
      <c r="G21" s="3">
        <v>5</v>
      </c>
      <c r="H21" s="3">
        <v>19</v>
      </c>
      <c r="I21" s="3">
        <v>4</v>
      </c>
      <c r="J21" s="3">
        <v>39.5</v>
      </c>
      <c r="K21" s="3">
        <v>3</v>
      </c>
      <c r="L21" s="3">
        <v>1</v>
      </c>
      <c r="M21" s="3">
        <v>2</v>
      </c>
      <c r="N21" s="26">
        <v>1919.7</v>
      </c>
      <c r="O21" s="29"/>
      <c r="P21" s="8"/>
      <c r="Q21" s="8"/>
    </row>
    <row r="22" spans="1:17" ht="15.75" x14ac:dyDescent="0.25">
      <c r="A22" s="4">
        <v>1</v>
      </c>
      <c r="B22" s="5">
        <v>2</v>
      </c>
      <c r="C22" s="5">
        <v>7</v>
      </c>
      <c r="D22" s="5">
        <v>3</v>
      </c>
      <c r="E22" s="5">
        <v>6</v>
      </c>
      <c r="F22" s="5">
        <v>1</v>
      </c>
      <c r="G22" s="5">
        <v>4</v>
      </c>
      <c r="H22" s="5">
        <v>19</v>
      </c>
      <c r="I22" s="5">
        <v>4</v>
      </c>
      <c r="J22" s="5">
        <v>19.5</v>
      </c>
      <c r="K22" s="5">
        <v>3</v>
      </c>
      <c r="L22" s="5">
        <v>1</v>
      </c>
      <c r="M22" s="5">
        <v>2</v>
      </c>
      <c r="N22" s="26">
        <v>1200</v>
      </c>
      <c r="O22" s="29"/>
      <c r="P22" s="8"/>
      <c r="Q22" s="8"/>
    </row>
    <row r="23" spans="1:17" ht="15.75" x14ac:dyDescent="0.25">
      <c r="A23" s="4">
        <v>1</v>
      </c>
      <c r="B23" s="3">
        <v>1</v>
      </c>
      <c r="C23" s="3">
        <v>2</v>
      </c>
      <c r="D23" s="3">
        <v>4</v>
      </c>
      <c r="E23" s="3">
        <v>7</v>
      </c>
      <c r="F23" s="3">
        <v>3</v>
      </c>
      <c r="G23" s="3">
        <v>10</v>
      </c>
      <c r="H23" s="3">
        <v>19</v>
      </c>
      <c r="I23" s="3">
        <v>4</v>
      </c>
      <c r="J23" s="3">
        <v>22.2</v>
      </c>
      <c r="K23" s="3">
        <v>1</v>
      </c>
      <c r="L23" s="3">
        <v>3</v>
      </c>
      <c r="M23" s="3">
        <v>4</v>
      </c>
      <c r="N23" s="26">
        <v>1429.68</v>
      </c>
      <c r="O23" s="29"/>
      <c r="P23" s="8"/>
      <c r="Q23" s="8"/>
    </row>
    <row r="24" spans="1:17" ht="15.75" x14ac:dyDescent="0.25">
      <c r="A24" s="4">
        <v>1</v>
      </c>
      <c r="B24" s="5">
        <v>2</v>
      </c>
      <c r="C24" s="5">
        <v>2</v>
      </c>
      <c r="D24" s="5">
        <v>4</v>
      </c>
      <c r="E24" s="5">
        <v>7</v>
      </c>
      <c r="F24" s="5">
        <v>2</v>
      </c>
      <c r="G24" s="5">
        <v>14</v>
      </c>
      <c r="H24" s="5">
        <v>19</v>
      </c>
      <c r="I24" s="5">
        <v>4</v>
      </c>
      <c r="J24" s="5">
        <v>31.6</v>
      </c>
      <c r="K24" s="5">
        <v>3</v>
      </c>
      <c r="L24" s="5">
        <v>3</v>
      </c>
      <c r="M24" s="5">
        <v>4</v>
      </c>
      <c r="N24" s="26">
        <v>1927.6</v>
      </c>
      <c r="O24" s="29"/>
      <c r="P24" s="8"/>
      <c r="Q24" s="8"/>
    </row>
    <row r="25" spans="1:17" ht="15.75" x14ac:dyDescent="0.25">
      <c r="A25" s="4">
        <v>1</v>
      </c>
      <c r="B25" s="5">
        <v>2</v>
      </c>
      <c r="C25" s="5">
        <v>2</v>
      </c>
      <c r="D25" s="5">
        <v>4</v>
      </c>
      <c r="E25" s="5">
        <v>7</v>
      </c>
      <c r="F25" s="5">
        <v>3</v>
      </c>
      <c r="G25" s="5">
        <v>8</v>
      </c>
      <c r="H25" s="5">
        <v>19</v>
      </c>
      <c r="I25" s="5">
        <v>4</v>
      </c>
      <c r="J25" s="5">
        <v>27.4</v>
      </c>
      <c r="K25" s="5">
        <v>1</v>
      </c>
      <c r="L25" s="5">
        <v>3</v>
      </c>
      <c r="M25" s="5">
        <v>4</v>
      </c>
      <c r="N25" s="26">
        <v>1685.1</v>
      </c>
      <c r="O25" s="29"/>
      <c r="P25" s="8"/>
      <c r="Q25" s="8"/>
    </row>
    <row r="26" spans="1:17" ht="15.75" x14ac:dyDescent="0.25">
      <c r="A26" s="4">
        <v>1</v>
      </c>
      <c r="B26" s="5">
        <v>1</v>
      </c>
      <c r="C26" s="5">
        <v>2</v>
      </c>
      <c r="D26" s="5">
        <v>4</v>
      </c>
      <c r="E26" s="5">
        <v>7</v>
      </c>
      <c r="F26" s="5">
        <v>3</v>
      </c>
      <c r="G26" s="5">
        <v>8</v>
      </c>
      <c r="H26" s="5">
        <v>19</v>
      </c>
      <c r="I26" s="5">
        <v>4</v>
      </c>
      <c r="J26" s="5">
        <v>17.7</v>
      </c>
      <c r="K26" s="5">
        <v>1</v>
      </c>
      <c r="L26" s="5">
        <v>3</v>
      </c>
      <c r="M26" s="5">
        <v>4</v>
      </c>
      <c r="N26" s="26">
        <v>1141.5999999999999</v>
      </c>
      <c r="O26" s="29"/>
      <c r="P26" s="8"/>
      <c r="Q26" s="8"/>
    </row>
    <row r="27" spans="1:17" ht="15.75" x14ac:dyDescent="0.25">
      <c r="A27" s="4">
        <v>1</v>
      </c>
      <c r="B27" s="5">
        <v>2</v>
      </c>
      <c r="C27" s="5">
        <v>2</v>
      </c>
      <c r="D27" s="5">
        <v>4</v>
      </c>
      <c r="E27" s="5">
        <v>7</v>
      </c>
      <c r="F27" s="5">
        <v>2</v>
      </c>
      <c r="G27" s="5">
        <v>11</v>
      </c>
      <c r="H27" s="5">
        <v>19</v>
      </c>
      <c r="I27" s="5">
        <v>4</v>
      </c>
      <c r="J27" s="5">
        <v>28.6</v>
      </c>
      <c r="K27" s="5">
        <v>3</v>
      </c>
      <c r="L27" s="5">
        <v>3</v>
      </c>
      <c r="M27" s="5">
        <v>4</v>
      </c>
      <c r="N27" s="26">
        <v>1778.92</v>
      </c>
      <c r="O27" s="29"/>
      <c r="P27" s="8"/>
      <c r="Q27" s="8"/>
    </row>
    <row r="28" spans="1:17" ht="15.75" x14ac:dyDescent="0.25">
      <c r="A28" s="4">
        <v>1</v>
      </c>
      <c r="B28" s="3">
        <v>3</v>
      </c>
      <c r="C28" s="3">
        <v>2</v>
      </c>
      <c r="D28" s="3">
        <v>8</v>
      </c>
      <c r="E28" s="3">
        <v>7</v>
      </c>
      <c r="F28" s="3">
        <v>1</v>
      </c>
      <c r="G28" s="3">
        <v>2</v>
      </c>
      <c r="H28" s="3">
        <v>19</v>
      </c>
      <c r="I28" s="3">
        <v>4</v>
      </c>
      <c r="J28" s="3">
        <v>40.200000000000003</v>
      </c>
      <c r="K28" s="3">
        <v>1</v>
      </c>
      <c r="L28" s="3">
        <v>3</v>
      </c>
      <c r="M28" s="3">
        <v>8</v>
      </c>
      <c r="N28" s="26">
        <v>2251.1999999999998</v>
      </c>
      <c r="O28" s="29"/>
      <c r="P28" s="8"/>
      <c r="Q28" s="8"/>
    </row>
    <row r="29" spans="1:17" ht="15.75" x14ac:dyDescent="0.25">
      <c r="A29" s="4">
        <v>1</v>
      </c>
      <c r="B29" s="5">
        <v>3</v>
      </c>
      <c r="C29" s="5">
        <v>2</v>
      </c>
      <c r="D29" s="5">
        <v>8</v>
      </c>
      <c r="E29" s="5">
        <v>7</v>
      </c>
      <c r="F29" s="5">
        <v>1</v>
      </c>
      <c r="G29" s="5">
        <v>11</v>
      </c>
      <c r="H29" s="5">
        <v>19</v>
      </c>
      <c r="I29" s="5">
        <v>4</v>
      </c>
      <c r="J29" s="5">
        <v>40</v>
      </c>
      <c r="K29" s="5">
        <v>1</v>
      </c>
      <c r="L29" s="5">
        <v>3</v>
      </c>
      <c r="M29" s="5">
        <v>8</v>
      </c>
      <c r="N29" s="26">
        <v>2240</v>
      </c>
      <c r="O29" s="29"/>
      <c r="P29" s="8"/>
      <c r="Q29" s="8"/>
    </row>
    <row r="30" spans="1:17" ht="15.75" x14ac:dyDescent="0.25">
      <c r="A30" s="4">
        <v>1</v>
      </c>
      <c r="B30" s="3">
        <v>3</v>
      </c>
      <c r="C30" s="3">
        <v>2</v>
      </c>
      <c r="D30" s="3">
        <v>8</v>
      </c>
      <c r="E30" s="3">
        <v>7</v>
      </c>
      <c r="F30" s="3">
        <v>2</v>
      </c>
      <c r="G30" s="3">
        <v>2</v>
      </c>
      <c r="H30" s="3">
        <v>19</v>
      </c>
      <c r="I30" s="3">
        <v>4</v>
      </c>
      <c r="J30" s="3">
        <v>30.5</v>
      </c>
      <c r="K30" s="3">
        <v>3</v>
      </c>
      <c r="L30" s="3">
        <v>3</v>
      </c>
      <c r="M30" s="3">
        <v>8</v>
      </c>
      <c r="N30" s="26">
        <v>1769</v>
      </c>
      <c r="O30" s="29"/>
      <c r="P30" s="8"/>
      <c r="Q30" s="8"/>
    </row>
    <row r="31" spans="1:17" ht="15.75" x14ac:dyDescent="0.25">
      <c r="A31" s="4">
        <v>1</v>
      </c>
      <c r="B31" s="5">
        <v>3</v>
      </c>
      <c r="C31" s="5">
        <v>2</v>
      </c>
      <c r="D31" s="5">
        <v>8</v>
      </c>
      <c r="E31" s="5">
        <v>7</v>
      </c>
      <c r="F31" s="5">
        <v>2</v>
      </c>
      <c r="G31" s="5">
        <v>3</v>
      </c>
      <c r="H31" s="5">
        <v>19</v>
      </c>
      <c r="I31" s="5">
        <v>4</v>
      </c>
      <c r="J31" s="5">
        <v>31.3</v>
      </c>
      <c r="K31" s="5">
        <v>1</v>
      </c>
      <c r="L31" s="5">
        <v>3</v>
      </c>
      <c r="M31" s="5">
        <v>8</v>
      </c>
      <c r="N31" s="26">
        <v>1803.8</v>
      </c>
      <c r="O31" s="29"/>
      <c r="P31" s="8"/>
      <c r="Q31" s="8"/>
    </row>
    <row r="32" spans="1:17" ht="15.75" x14ac:dyDescent="0.25">
      <c r="A32" s="4">
        <v>1</v>
      </c>
      <c r="B32" s="3">
        <v>2</v>
      </c>
      <c r="C32" s="3">
        <v>5</v>
      </c>
      <c r="D32" s="3">
        <v>9</v>
      </c>
      <c r="E32" s="3">
        <v>3</v>
      </c>
      <c r="F32" s="3">
        <v>1</v>
      </c>
      <c r="G32" s="3">
        <v>7</v>
      </c>
      <c r="H32" s="3">
        <v>17</v>
      </c>
      <c r="I32" s="3">
        <v>1</v>
      </c>
      <c r="J32" s="3">
        <v>35.299999999999997</v>
      </c>
      <c r="K32" s="3">
        <v>3</v>
      </c>
      <c r="L32" s="3">
        <v>2</v>
      </c>
      <c r="M32" s="3">
        <v>9</v>
      </c>
      <c r="N32" s="26">
        <v>1800</v>
      </c>
      <c r="O32" s="29"/>
      <c r="P32" s="8"/>
      <c r="Q32" s="8"/>
    </row>
    <row r="33" spans="1:17" ht="15.75" x14ac:dyDescent="0.25">
      <c r="A33" s="4">
        <v>1</v>
      </c>
      <c r="B33" s="3">
        <v>2</v>
      </c>
      <c r="C33" s="3">
        <v>5</v>
      </c>
      <c r="D33" s="3">
        <v>9</v>
      </c>
      <c r="E33" s="3">
        <v>3</v>
      </c>
      <c r="F33" s="3">
        <v>1</v>
      </c>
      <c r="G33" s="3">
        <v>1</v>
      </c>
      <c r="H33" s="3">
        <v>17</v>
      </c>
      <c r="I33" s="3">
        <v>1</v>
      </c>
      <c r="J33" s="3">
        <v>35.299999999999997</v>
      </c>
      <c r="K33" s="3">
        <v>3</v>
      </c>
      <c r="L33" s="3">
        <v>2</v>
      </c>
      <c r="M33" s="3">
        <v>9</v>
      </c>
      <c r="N33" s="26">
        <v>1740</v>
      </c>
      <c r="O33" s="29"/>
      <c r="P33" s="8"/>
      <c r="Q33" s="8"/>
    </row>
    <row r="34" spans="1:17" ht="15.75" x14ac:dyDescent="0.25">
      <c r="A34" s="4">
        <v>1</v>
      </c>
      <c r="B34" s="3">
        <v>2</v>
      </c>
      <c r="C34" s="3">
        <v>7</v>
      </c>
      <c r="D34" s="3">
        <v>3</v>
      </c>
      <c r="E34" s="3">
        <v>6</v>
      </c>
      <c r="F34" s="3">
        <v>2</v>
      </c>
      <c r="G34" s="3">
        <v>4</v>
      </c>
      <c r="H34" s="3">
        <v>19</v>
      </c>
      <c r="I34" s="3">
        <v>4</v>
      </c>
      <c r="J34" s="3">
        <v>38.1</v>
      </c>
      <c r="K34" s="3">
        <v>3</v>
      </c>
      <c r="L34" s="3">
        <v>1</v>
      </c>
      <c r="M34" s="3">
        <v>2</v>
      </c>
      <c r="N34" s="26">
        <v>1840.23</v>
      </c>
      <c r="O34" s="29"/>
      <c r="P34" s="8"/>
      <c r="Q34" s="8"/>
    </row>
    <row r="35" spans="1:17" ht="15.75" x14ac:dyDescent="0.25">
      <c r="A35" s="4">
        <v>1</v>
      </c>
      <c r="B35" s="3">
        <v>2</v>
      </c>
      <c r="C35" s="3">
        <v>7</v>
      </c>
      <c r="D35" s="3">
        <v>3</v>
      </c>
      <c r="E35" s="3">
        <v>6</v>
      </c>
      <c r="F35" s="3">
        <v>2</v>
      </c>
      <c r="G35" s="3">
        <v>6</v>
      </c>
      <c r="H35" s="3">
        <v>19</v>
      </c>
      <c r="I35" s="3">
        <v>4</v>
      </c>
      <c r="J35" s="3">
        <v>40.1</v>
      </c>
      <c r="K35" s="3">
        <v>3</v>
      </c>
      <c r="L35" s="3">
        <v>1</v>
      </c>
      <c r="M35" s="3">
        <v>2</v>
      </c>
      <c r="N35" s="26">
        <v>1948.86</v>
      </c>
      <c r="O35" s="29"/>
      <c r="P35" s="8"/>
      <c r="Q35" s="8"/>
    </row>
    <row r="36" spans="1:17" ht="15.75" x14ac:dyDescent="0.25">
      <c r="A36" s="4">
        <v>1</v>
      </c>
      <c r="B36" s="5">
        <v>2</v>
      </c>
      <c r="C36" s="5">
        <v>5</v>
      </c>
      <c r="D36" s="5">
        <v>9</v>
      </c>
      <c r="E36" s="5">
        <v>3</v>
      </c>
      <c r="F36" s="5">
        <v>1</v>
      </c>
      <c r="G36" s="5">
        <v>3</v>
      </c>
      <c r="H36" s="5">
        <v>17</v>
      </c>
      <c r="I36" s="5">
        <v>1</v>
      </c>
      <c r="J36" s="5">
        <v>45.1</v>
      </c>
      <c r="K36" s="5">
        <v>3</v>
      </c>
      <c r="L36" s="5">
        <v>2</v>
      </c>
      <c r="M36" s="5">
        <v>9</v>
      </c>
      <c r="N36" s="26">
        <v>2230</v>
      </c>
      <c r="O36" s="29"/>
      <c r="P36" s="8"/>
      <c r="Q36" s="8"/>
    </row>
    <row r="37" spans="1:17" ht="15.75" x14ac:dyDescent="0.25">
      <c r="A37" s="4">
        <v>1</v>
      </c>
      <c r="B37" s="5">
        <v>2</v>
      </c>
      <c r="C37" s="5">
        <v>3</v>
      </c>
      <c r="D37" s="5">
        <v>10</v>
      </c>
      <c r="E37" s="5">
        <v>9</v>
      </c>
      <c r="F37" s="5">
        <v>1</v>
      </c>
      <c r="G37" s="5">
        <v>2</v>
      </c>
      <c r="H37" s="5">
        <v>25</v>
      </c>
      <c r="I37" s="5">
        <v>3</v>
      </c>
      <c r="J37" s="5">
        <v>42.69</v>
      </c>
      <c r="K37" s="5">
        <v>3</v>
      </c>
      <c r="L37" s="5">
        <v>2</v>
      </c>
      <c r="M37" s="5">
        <v>10</v>
      </c>
      <c r="N37" s="26">
        <v>2121.69</v>
      </c>
      <c r="O37" s="29"/>
      <c r="P37" s="8"/>
      <c r="Q37" s="8"/>
    </row>
    <row r="38" spans="1:17" ht="15.75" x14ac:dyDescent="0.25">
      <c r="A38" s="4">
        <v>1</v>
      </c>
      <c r="B38" s="5">
        <v>2</v>
      </c>
      <c r="C38" s="5">
        <v>3</v>
      </c>
      <c r="D38" s="5">
        <v>10</v>
      </c>
      <c r="E38" s="5">
        <v>9</v>
      </c>
      <c r="F38" s="5">
        <v>1</v>
      </c>
      <c r="G38" s="5">
        <v>2</v>
      </c>
      <c r="H38" s="5">
        <v>25</v>
      </c>
      <c r="I38" s="5">
        <v>3</v>
      </c>
      <c r="J38" s="5">
        <v>38.89</v>
      </c>
      <c r="K38" s="5">
        <v>3</v>
      </c>
      <c r="L38" s="5">
        <v>2</v>
      </c>
      <c r="M38" s="5">
        <v>10</v>
      </c>
      <c r="N38" s="26">
        <v>1932.83</v>
      </c>
      <c r="O38" s="29"/>
      <c r="P38" s="8"/>
      <c r="Q38" s="8"/>
    </row>
    <row r="39" spans="1:17" ht="15.75" x14ac:dyDescent="0.25">
      <c r="A39" s="4">
        <v>1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16</v>
      </c>
      <c r="H39" s="3">
        <v>25</v>
      </c>
      <c r="I39" s="3">
        <v>4</v>
      </c>
      <c r="J39" s="3">
        <v>28.52</v>
      </c>
      <c r="K39" s="3">
        <v>1</v>
      </c>
      <c r="L39" s="3">
        <v>4</v>
      </c>
      <c r="M39" s="3">
        <v>7</v>
      </c>
      <c r="N39" s="26">
        <v>1550</v>
      </c>
      <c r="O39" s="29"/>
      <c r="P39" s="8"/>
      <c r="Q39" s="8"/>
    </row>
    <row r="40" spans="1:17" ht="15.75" x14ac:dyDescent="0.25">
      <c r="A40" s="4">
        <v>1</v>
      </c>
      <c r="B40" s="3">
        <v>2</v>
      </c>
      <c r="C40" s="3">
        <v>1</v>
      </c>
      <c r="D40" s="3">
        <v>1</v>
      </c>
      <c r="E40" s="3">
        <v>1</v>
      </c>
      <c r="F40" s="3">
        <v>1</v>
      </c>
      <c r="G40" s="3">
        <v>19</v>
      </c>
      <c r="H40" s="3">
        <v>25</v>
      </c>
      <c r="I40" s="3">
        <v>4</v>
      </c>
      <c r="J40" s="3">
        <v>40.01</v>
      </c>
      <c r="K40" s="3">
        <v>3</v>
      </c>
      <c r="L40" s="3">
        <v>4</v>
      </c>
      <c r="M40" s="3">
        <v>7</v>
      </c>
      <c r="N40" s="26">
        <v>1840.5</v>
      </c>
      <c r="O40" s="29"/>
      <c r="P40" s="8"/>
      <c r="Q40" s="8"/>
    </row>
    <row r="41" spans="1:17" ht="15.75" x14ac:dyDescent="0.25">
      <c r="A41" s="4">
        <v>1</v>
      </c>
      <c r="B41" s="3">
        <v>2</v>
      </c>
      <c r="C41" s="3">
        <v>2</v>
      </c>
      <c r="D41" s="3">
        <v>8</v>
      </c>
      <c r="E41" s="3">
        <v>7</v>
      </c>
      <c r="F41" s="3">
        <v>4</v>
      </c>
      <c r="G41" s="3">
        <v>11</v>
      </c>
      <c r="H41" s="3">
        <v>25</v>
      </c>
      <c r="I41" s="3">
        <v>2</v>
      </c>
      <c r="J41" s="3">
        <v>29.8</v>
      </c>
      <c r="K41" s="3">
        <v>3</v>
      </c>
      <c r="L41" s="3">
        <v>3</v>
      </c>
      <c r="M41" s="3">
        <v>8</v>
      </c>
      <c r="N41" s="26">
        <v>1728</v>
      </c>
      <c r="O41" s="29"/>
      <c r="P41" s="8"/>
      <c r="Q41" s="8"/>
    </row>
    <row r="42" spans="1:17" ht="15.75" x14ac:dyDescent="0.25">
      <c r="A42" s="4">
        <v>1</v>
      </c>
      <c r="B42" s="5">
        <v>2</v>
      </c>
      <c r="C42" s="5">
        <v>2</v>
      </c>
      <c r="D42" s="5">
        <v>8</v>
      </c>
      <c r="E42" s="5">
        <v>7</v>
      </c>
      <c r="F42" s="5">
        <v>4</v>
      </c>
      <c r="G42" s="5">
        <v>13</v>
      </c>
      <c r="H42" s="5">
        <v>25</v>
      </c>
      <c r="I42" s="5">
        <v>2</v>
      </c>
      <c r="J42" s="5">
        <v>32.299999999999997</v>
      </c>
      <c r="K42" s="5">
        <v>2</v>
      </c>
      <c r="L42" s="5">
        <v>3</v>
      </c>
      <c r="M42" s="5">
        <v>8</v>
      </c>
      <c r="N42" s="26">
        <v>1873.4</v>
      </c>
      <c r="O42" s="29"/>
      <c r="P42" s="8"/>
      <c r="Q42" s="8"/>
    </row>
    <row r="43" spans="1:17" ht="15.75" x14ac:dyDescent="0.25">
      <c r="A43" s="4">
        <v>1</v>
      </c>
      <c r="B43" s="5">
        <v>2</v>
      </c>
      <c r="C43" s="5">
        <v>2</v>
      </c>
      <c r="D43" s="5">
        <v>8</v>
      </c>
      <c r="E43" s="5">
        <v>7</v>
      </c>
      <c r="F43" s="5">
        <v>4</v>
      </c>
      <c r="G43" s="5">
        <v>2</v>
      </c>
      <c r="H43" s="5">
        <v>25</v>
      </c>
      <c r="I43" s="5">
        <v>2</v>
      </c>
      <c r="J43" s="5">
        <v>32.5</v>
      </c>
      <c r="K43" s="5">
        <v>3</v>
      </c>
      <c r="L43" s="5">
        <v>3</v>
      </c>
      <c r="M43" s="5">
        <v>8</v>
      </c>
      <c r="N43" s="26">
        <v>1885</v>
      </c>
      <c r="O43" s="29"/>
      <c r="P43" s="8"/>
      <c r="Q43" s="8"/>
    </row>
    <row r="44" spans="1:17" ht="15.75" x14ac:dyDescent="0.25">
      <c r="A44" s="4">
        <v>1</v>
      </c>
      <c r="B44" s="5">
        <v>2</v>
      </c>
      <c r="C44" s="5">
        <v>2</v>
      </c>
      <c r="D44" s="5">
        <v>8</v>
      </c>
      <c r="E44" s="5">
        <v>7</v>
      </c>
      <c r="F44" s="5">
        <v>4</v>
      </c>
      <c r="G44" s="5">
        <v>15</v>
      </c>
      <c r="H44" s="5">
        <v>25</v>
      </c>
      <c r="I44" s="5">
        <v>2</v>
      </c>
      <c r="J44" s="5">
        <v>40.299999999999997</v>
      </c>
      <c r="K44" s="5">
        <v>3</v>
      </c>
      <c r="L44" s="5">
        <v>3</v>
      </c>
      <c r="M44" s="5">
        <v>8</v>
      </c>
      <c r="N44" s="26">
        <v>2256.8000000000002</v>
      </c>
      <c r="O44" s="29"/>
      <c r="P44" s="8"/>
      <c r="Q44" s="8"/>
    </row>
    <row r="45" spans="1:17" ht="15.75" x14ac:dyDescent="0.25">
      <c r="A45" s="4">
        <v>1</v>
      </c>
      <c r="B45" s="3">
        <v>2</v>
      </c>
      <c r="C45" s="3">
        <v>3</v>
      </c>
      <c r="D45" s="3">
        <v>10</v>
      </c>
      <c r="E45" s="3">
        <v>9</v>
      </c>
      <c r="F45" s="3">
        <v>1</v>
      </c>
      <c r="G45" s="3">
        <v>4</v>
      </c>
      <c r="H45" s="3">
        <v>25</v>
      </c>
      <c r="I45" s="3">
        <v>3</v>
      </c>
      <c r="J45" s="3">
        <v>38.89</v>
      </c>
      <c r="K45" s="3">
        <v>2</v>
      </c>
      <c r="L45" s="3">
        <v>2</v>
      </c>
      <c r="M45" s="3">
        <v>10</v>
      </c>
      <c r="N45" s="26">
        <v>1932.83</v>
      </c>
      <c r="O45" s="29"/>
      <c r="P45" s="8"/>
      <c r="Q45" s="8"/>
    </row>
    <row r="46" spans="1:17" ht="15.75" x14ac:dyDescent="0.25">
      <c r="A46" s="4">
        <v>1</v>
      </c>
      <c r="B46" s="5">
        <v>2</v>
      </c>
      <c r="C46" s="5">
        <v>3</v>
      </c>
      <c r="D46" s="5">
        <v>10</v>
      </c>
      <c r="E46" s="5">
        <v>9</v>
      </c>
      <c r="F46" s="5">
        <v>1</v>
      </c>
      <c r="G46" s="5">
        <v>4</v>
      </c>
      <c r="H46" s="5">
        <v>25</v>
      </c>
      <c r="I46" s="5">
        <v>3</v>
      </c>
      <c r="J46" s="5">
        <v>42.69</v>
      </c>
      <c r="K46" s="5">
        <v>3</v>
      </c>
      <c r="L46" s="5">
        <v>2</v>
      </c>
      <c r="M46" s="5">
        <v>10</v>
      </c>
      <c r="N46" s="26">
        <v>2121.69</v>
      </c>
      <c r="O46" s="29"/>
      <c r="P46" s="8"/>
      <c r="Q46" s="8"/>
    </row>
    <row r="47" spans="1:17" ht="15.75" x14ac:dyDescent="0.25">
      <c r="A47" s="4">
        <v>1</v>
      </c>
      <c r="B47" s="5">
        <v>2</v>
      </c>
      <c r="C47" s="5">
        <v>3</v>
      </c>
      <c r="D47" s="5">
        <v>10</v>
      </c>
      <c r="E47" s="5">
        <v>9</v>
      </c>
      <c r="F47" s="5">
        <v>1</v>
      </c>
      <c r="G47" s="5">
        <v>3</v>
      </c>
      <c r="H47" s="5">
        <v>25</v>
      </c>
      <c r="I47" s="5">
        <v>3</v>
      </c>
      <c r="J47" s="5">
        <v>41.69</v>
      </c>
      <c r="K47" s="5">
        <v>3</v>
      </c>
      <c r="L47" s="5">
        <v>2</v>
      </c>
      <c r="M47" s="5">
        <v>10</v>
      </c>
      <c r="N47" s="26">
        <v>2071.9899999999998</v>
      </c>
      <c r="O47" s="29"/>
      <c r="P47" s="8"/>
      <c r="Q47" s="8"/>
    </row>
    <row r="48" spans="1:17" ht="15.75" x14ac:dyDescent="0.25">
      <c r="A48" s="4">
        <v>1</v>
      </c>
      <c r="B48" s="5">
        <v>2</v>
      </c>
      <c r="C48" s="5">
        <v>3</v>
      </c>
      <c r="D48" s="5">
        <v>10</v>
      </c>
      <c r="E48" s="5">
        <v>9</v>
      </c>
      <c r="F48" s="5">
        <v>1</v>
      </c>
      <c r="G48" s="5">
        <v>3</v>
      </c>
      <c r="H48" s="5">
        <v>25</v>
      </c>
      <c r="I48" s="5">
        <v>3</v>
      </c>
      <c r="J48" s="5">
        <v>38.89</v>
      </c>
      <c r="K48" s="5">
        <v>3</v>
      </c>
      <c r="L48" s="5">
        <v>2</v>
      </c>
      <c r="M48" s="5">
        <v>10</v>
      </c>
      <c r="N48" s="26">
        <v>1932.83</v>
      </c>
      <c r="O48" s="29"/>
      <c r="P48" s="8"/>
      <c r="Q48" s="8"/>
    </row>
    <row r="49" spans="1:18" ht="15.75" x14ac:dyDescent="0.25">
      <c r="A49" s="4">
        <v>1</v>
      </c>
      <c r="B49" s="3">
        <v>2</v>
      </c>
      <c r="C49" s="3">
        <v>7</v>
      </c>
      <c r="D49" s="3">
        <v>3</v>
      </c>
      <c r="E49" s="3">
        <v>6</v>
      </c>
      <c r="F49" s="3">
        <v>2</v>
      </c>
      <c r="G49" s="3">
        <v>14</v>
      </c>
      <c r="H49" s="3">
        <v>20</v>
      </c>
      <c r="I49" s="3">
        <v>4</v>
      </c>
      <c r="J49" s="3">
        <v>38.1</v>
      </c>
      <c r="K49" s="3">
        <v>2</v>
      </c>
      <c r="L49" s="3">
        <v>1</v>
      </c>
      <c r="M49" s="3">
        <v>2</v>
      </c>
      <c r="N49" s="26">
        <v>1851</v>
      </c>
      <c r="O49" s="29"/>
      <c r="P49" s="8"/>
      <c r="Q49" s="8"/>
    </row>
    <row r="50" spans="1:18" ht="15.75" x14ac:dyDescent="0.25">
      <c r="A50" s="4">
        <v>1</v>
      </c>
      <c r="B50" s="5">
        <v>2</v>
      </c>
      <c r="C50" s="5">
        <v>7</v>
      </c>
      <c r="D50" s="5">
        <v>3</v>
      </c>
      <c r="E50" s="5">
        <v>6</v>
      </c>
      <c r="F50" s="5">
        <v>1</v>
      </c>
      <c r="G50" s="5">
        <v>10</v>
      </c>
      <c r="H50" s="5">
        <v>20</v>
      </c>
      <c r="I50" s="5">
        <v>4</v>
      </c>
      <c r="J50" s="5">
        <v>39.6</v>
      </c>
      <c r="K50" s="5">
        <v>3</v>
      </c>
      <c r="L50" s="5">
        <v>1</v>
      </c>
      <c r="M50" s="5">
        <v>2</v>
      </c>
      <c r="N50" s="26">
        <v>1924</v>
      </c>
      <c r="O50" s="29"/>
      <c r="P50" s="8"/>
      <c r="Q50" s="8"/>
    </row>
    <row r="51" spans="1:18" ht="15.75" x14ac:dyDescent="0.25">
      <c r="A51" s="4">
        <v>1</v>
      </c>
      <c r="B51" s="6">
        <v>2</v>
      </c>
      <c r="C51" s="6">
        <v>7</v>
      </c>
      <c r="D51" s="6">
        <v>3</v>
      </c>
      <c r="E51" s="6">
        <v>6</v>
      </c>
      <c r="F51" s="6">
        <v>1</v>
      </c>
      <c r="G51" s="6">
        <v>11</v>
      </c>
      <c r="H51" s="6">
        <v>20</v>
      </c>
      <c r="I51" s="6">
        <v>4</v>
      </c>
      <c r="J51" s="6">
        <v>18.100000000000001</v>
      </c>
      <c r="K51" s="6">
        <v>3</v>
      </c>
      <c r="L51" s="6">
        <v>1</v>
      </c>
      <c r="M51" s="6">
        <v>2</v>
      </c>
      <c r="N51" s="27">
        <v>1200</v>
      </c>
      <c r="O51" s="29"/>
      <c r="P51" s="8"/>
      <c r="Q51" s="8"/>
    </row>
    <row r="52" spans="1:18" ht="15.75" x14ac:dyDescent="0.25">
      <c r="A52" s="75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8"/>
      <c r="P52" s="8"/>
      <c r="Q52" s="8"/>
    </row>
    <row r="53" spans="1:18" ht="15.75" x14ac:dyDescent="0.25">
      <c r="A53" s="74"/>
      <c r="B53" s="11"/>
      <c r="C53" s="11"/>
      <c r="D53" s="11"/>
      <c r="E53" s="11"/>
      <c r="F53" s="8"/>
      <c r="G53" s="8"/>
      <c r="H53" s="8"/>
      <c r="I53" s="8"/>
      <c r="J53" s="8"/>
      <c r="K53" s="8"/>
      <c r="L53" s="8"/>
      <c r="M53" s="11"/>
      <c r="N53" s="8"/>
      <c r="O53" s="8"/>
      <c r="P53" s="8"/>
      <c r="Q53" s="8"/>
    </row>
    <row r="54" spans="1:18" ht="15.75" x14ac:dyDescent="0.25">
      <c r="A54" s="7"/>
      <c r="B54" s="8"/>
      <c r="C54" s="11"/>
      <c r="D54" s="11"/>
      <c r="E54" s="11"/>
      <c r="F54" s="8"/>
      <c r="G54" s="8"/>
      <c r="H54" s="8"/>
      <c r="I54" s="8"/>
      <c r="J54" s="8"/>
      <c r="K54" s="8"/>
      <c r="L54" s="8"/>
      <c r="M54" s="11"/>
      <c r="N54" s="8"/>
      <c r="O54" s="8"/>
      <c r="P54" s="8"/>
      <c r="Q54" s="8"/>
      <c r="R54" s="9"/>
    </row>
    <row r="55" spans="1:18" ht="15.75" x14ac:dyDescent="0.25">
      <c r="A55" s="7"/>
      <c r="B55" s="8"/>
      <c r="C55" s="11"/>
      <c r="D55" s="11"/>
      <c r="E55" s="11"/>
      <c r="F55" s="8"/>
      <c r="G55" s="8"/>
      <c r="H55" s="8"/>
      <c r="I55" s="8"/>
      <c r="J55" s="8"/>
      <c r="K55" s="8"/>
      <c r="L55" s="11"/>
      <c r="M55" s="11"/>
      <c r="N55" s="8"/>
      <c r="O55" s="8"/>
      <c r="P55" s="8"/>
      <c r="Q55" s="8"/>
      <c r="R55" s="9"/>
    </row>
    <row r="56" spans="1:18" ht="15.75" x14ac:dyDescent="0.25">
      <c r="A56" s="7"/>
      <c r="B56" s="8"/>
      <c r="C56" s="11"/>
      <c r="D56" s="11"/>
      <c r="E56" s="11"/>
      <c r="F56" s="8"/>
      <c r="G56" s="8"/>
      <c r="H56" s="8"/>
      <c r="I56" s="8"/>
      <c r="J56" s="8"/>
      <c r="K56" s="8"/>
      <c r="L56" s="11"/>
      <c r="M56" s="11"/>
      <c r="N56" s="8"/>
      <c r="O56" s="8"/>
      <c r="P56" s="8"/>
      <c r="Q56" s="8"/>
      <c r="R56" s="9"/>
    </row>
    <row r="57" spans="1:18" ht="15.75" x14ac:dyDescent="0.25">
      <c r="A57" s="7"/>
      <c r="B57" s="8"/>
      <c r="C57" s="11"/>
      <c r="D57" s="11"/>
      <c r="E57" s="11"/>
      <c r="F57" s="8"/>
      <c r="G57" s="8"/>
      <c r="H57" s="8"/>
      <c r="I57" s="8"/>
      <c r="J57" s="8"/>
      <c r="K57" s="8"/>
      <c r="L57" s="8"/>
      <c r="M57" s="11"/>
      <c r="N57" s="8"/>
      <c r="O57" s="8"/>
      <c r="P57" s="8"/>
      <c r="Q57" s="8"/>
    </row>
    <row r="58" spans="1:18" ht="15.75" x14ac:dyDescent="0.25">
      <c r="A58" s="7"/>
      <c r="B58" s="8"/>
      <c r="C58" s="11"/>
      <c r="D58" s="11"/>
      <c r="E58" s="11"/>
      <c r="F58" s="8"/>
      <c r="G58" s="8"/>
      <c r="H58" s="8"/>
      <c r="I58" s="8"/>
      <c r="J58" s="8"/>
      <c r="K58" s="8"/>
      <c r="L58" s="8"/>
      <c r="M58" s="11"/>
      <c r="N58" s="8"/>
      <c r="O58" s="8"/>
      <c r="P58" s="8"/>
      <c r="Q58" s="8"/>
    </row>
    <row r="59" spans="1:18" ht="15.75" x14ac:dyDescent="0.25">
      <c r="A59" s="7"/>
      <c r="B59" s="8"/>
      <c r="C59" s="8"/>
      <c r="D59" s="11"/>
      <c r="E59" s="11"/>
      <c r="F59" s="8"/>
      <c r="G59" s="8"/>
      <c r="H59" s="8"/>
      <c r="I59" s="8"/>
      <c r="J59" s="8"/>
      <c r="K59" s="8"/>
      <c r="L59" s="8"/>
      <c r="M59" s="11"/>
      <c r="N59" s="8"/>
      <c r="O59" s="8"/>
      <c r="P59" s="8"/>
      <c r="Q59" s="8"/>
    </row>
    <row r="60" spans="1:18" ht="15.75" x14ac:dyDescent="0.25">
      <c r="A60" s="7"/>
      <c r="B60" s="8"/>
      <c r="C60" s="8"/>
      <c r="D60" s="11"/>
      <c r="E60" s="11"/>
      <c r="F60" s="8"/>
      <c r="G60" s="8"/>
      <c r="H60" s="8"/>
      <c r="I60" s="8"/>
      <c r="J60" s="8"/>
      <c r="K60" s="8"/>
      <c r="L60" s="8"/>
      <c r="M60" s="11"/>
      <c r="N60" s="8"/>
      <c r="O60" s="8"/>
      <c r="P60" s="8"/>
      <c r="Q60" s="8"/>
    </row>
    <row r="61" spans="1:18" ht="15.75" x14ac:dyDescent="0.25">
      <c r="A61" s="10"/>
      <c r="B61" s="11"/>
      <c r="C61" s="11"/>
      <c r="D61" s="11"/>
      <c r="E61" s="8"/>
      <c r="F61" s="11"/>
      <c r="G61" s="11"/>
      <c r="H61" s="11"/>
      <c r="I61" s="11"/>
      <c r="J61" s="11"/>
      <c r="K61" s="11"/>
      <c r="L61" s="11"/>
      <c r="M61" s="11"/>
      <c r="N61" s="11"/>
      <c r="O61" s="8"/>
      <c r="P61" s="8"/>
      <c r="Q61" s="8"/>
    </row>
    <row r="62" spans="1:18" ht="15.75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11"/>
      <c r="N62" s="8"/>
      <c r="O62" s="8"/>
      <c r="P62" s="8"/>
      <c r="Q62" s="8"/>
    </row>
    <row r="63" spans="1:18" ht="15.75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8" ht="15.75" customHeight="1" x14ac:dyDescent="0.25">
      <c r="A64" s="64" t="s">
        <v>57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8"/>
      <c r="P64" s="8"/>
      <c r="Q64" s="8"/>
    </row>
    <row r="65" spans="1:51" ht="15.75" customHeight="1" x14ac:dyDescent="0.2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15"/>
      <c r="P65" s="8"/>
      <c r="Q65" s="8"/>
    </row>
    <row r="66" spans="1:51" ht="15.75" x14ac:dyDescent="0.25">
      <c r="A66" s="9"/>
      <c r="B66" s="9"/>
      <c r="C66" s="9"/>
      <c r="D66" s="9"/>
      <c r="E66" s="9"/>
      <c r="F66" s="9"/>
      <c r="G66" s="9"/>
      <c r="H66" s="9"/>
      <c r="I66" s="9"/>
      <c r="J66" s="12"/>
      <c r="K66" s="12"/>
      <c r="L66" s="12"/>
      <c r="M66" s="12"/>
      <c r="N66" s="12"/>
      <c r="O66" s="12"/>
      <c r="P66" s="8"/>
      <c r="Q66" s="8"/>
      <c r="R66" s="9"/>
    </row>
    <row r="67" spans="1:51" ht="15.75" x14ac:dyDescent="0.25">
      <c r="A67" s="9"/>
      <c r="B67" s="9"/>
      <c r="C67" s="9"/>
      <c r="D67" s="9"/>
      <c r="E67" s="9"/>
      <c r="F67" s="9"/>
      <c r="G67" s="9"/>
      <c r="H67" s="9"/>
      <c r="I67" s="9"/>
      <c r="J67" s="12"/>
      <c r="K67" s="12"/>
      <c r="L67" s="12"/>
      <c r="M67" s="12"/>
      <c r="N67" s="12"/>
      <c r="O67" s="12"/>
      <c r="P67" s="8"/>
      <c r="Q67" s="8"/>
      <c r="R67" s="9"/>
    </row>
    <row r="68" spans="1:51" ht="15.75" x14ac:dyDescent="0.25">
      <c r="A68" s="1" t="s">
        <v>13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4">
        <v>1</v>
      </c>
      <c r="AX68" s="4">
        <v>1</v>
      </c>
      <c r="AY68" s="4">
        <v>1</v>
      </c>
    </row>
    <row r="69" spans="1:51" ht="31.5" x14ac:dyDescent="0.25">
      <c r="A69" s="1" t="s">
        <v>0</v>
      </c>
      <c r="B69" s="3">
        <v>1</v>
      </c>
      <c r="C69" s="3">
        <v>2</v>
      </c>
      <c r="D69" s="5">
        <v>2</v>
      </c>
      <c r="E69" s="5">
        <v>2</v>
      </c>
      <c r="F69" s="5">
        <v>2</v>
      </c>
      <c r="G69" s="3">
        <v>2</v>
      </c>
      <c r="H69" s="3">
        <v>2</v>
      </c>
      <c r="I69" s="5">
        <v>2</v>
      </c>
      <c r="J69" s="5">
        <v>2</v>
      </c>
      <c r="K69" s="3">
        <v>1</v>
      </c>
      <c r="L69" s="3">
        <v>2</v>
      </c>
      <c r="M69" s="3">
        <v>2</v>
      </c>
      <c r="N69" s="3">
        <v>3</v>
      </c>
      <c r="O69" s="5">
        <v>3</v>
      </c>
      <c r="P69" s="3">
        <v>3</v>
      </c>
      <c r="Q69" s="3">
        <v>2</v>
      </c>
      <c r="R69" s="5">
        <v>2</v>
      </c>
      <c r="S69" s="3">
        <v>2</v>
      </c>
      <c r="T69" s="5">
        <v>2</v>
      </c>
      <c r="U69" s="3">
        <v>2</v>
      </c>
      <c r="V69" s="5">
        <v>2</v>
      </c>
      <c r="W69" s="3">
        <v>1</v>
      </c>
      <c r="X69" s="5">
        <v>2</v>
      </c>
      <c r="Y69" s="5">
        <v>2</v>
      </c>
      <c r="Z69" s="5">
        <v>1</v>
      </c>
      <c r="AA69" s="5">
        <v>2</v>
      </c>
      <c r="AB69" s="3">
        <v>3</v>
      </c>
      <c r="AC69" s="5">
        <v>3</v>
      </c>
      <c r="AD69" s="3">
        <v>3</v>
      </c>
      <c r="AE69" s="5">
        <v>3</v>
      </c>
      <c r="AF69" s="3">
        <v>2</v>
      </c>
      <c r="AG69" s="3">
        <v>2</v>
      </c>
      <c r="AH69" s="3">
        <v>2</v>
      </c>
      <c r="AI69" s="3">
        <v>2</v>
      </c>
      <c r="AJ69" s="5">
        <v>2</v>
      </c>
      <c r="AK69" s="5">
        <v>2</v>
      </c>
      <c r="AL69" s="5">
        <v>2</v>
      </c>
      <c r="AM69" s="3">
        <v>1</v>
      </c>
      <c r="AN69" s="3">
        <v>2</v>
      </c>
      <c r="AO69" s="3">
        <v>2</v>
      </c>
      <c r="AP69" s="5">
        <v>2</v>
      </c>
      <c r="AQ69" s="5">
        <v>2</v>
      </c>
      <c r="AR69" s="5">
        <v>2</v>
      </c>
      <c r="AS69" s="3">
        <v>2</v>
      </c>
      <c r="AT69" s="5">
        <v>2</v>
      </c>
      <c r="AU69" s="5">
        <v>2</v>
      </c>
      <c r="AV69" s="5">
        <v>2</v>
      </c>
      <c r="AW69" s="3">
        <v>2</v>
      </c>
      <c r="AX69" s="5">
        <v>2</v>
      </c>
      <c r="AY69" s="6">
        <v>2</v>
      </c>
    </row>
    <row r="70" spans="1:51" ht="15.75" x14ac:dyDescent="0.25">
      <c r="A70" s="2" t="s">
        <v>1</v>
      </c>
      <c r="B70" s="3">
        <v>1</v>
      </c>
      <c r="C70" s="3">
        <v>7</v>
      </c>
      <c r="D70" s="5">
        <v>7</v>
      </c>
      <c r="E70" s="5">
        <v>7</v>
      </c>
      <c r="F70" s="5">
        <v>7</v>
      </c>
      <c r="G70" s="3">
        <v>5</v>
      </c>
      <c r="H70" s="3">
        <v>2</v>
      </c>
      <c r="I70" s="5">
        <v>2</v>
      </c>
      <c r="J70" s="5">
        <v>2</v>
      </c>
      <c r="K70" s="3">
        <v>4</v>
      </c>
      <c r="L70" s="3">
        <v>4</v>
      </c>
      <c r="M70" s="3">
        <v>2</v>
      </c>
      <c r="N70" s="3">
        <v>6</v>
      </c>
      <c r="O70" s="5">
        <v>6</v>
      </c>
      <c r="P70" s="3">
        <v>7</v>
      </c>
      <c r="Q70" s="3">
        <v>1</v>
      </c>
      <c r="R70" s="5">
        <v>1</v>
      </c>
      <c r="S70" s="3">
        <v>2</v>
      </c>
      <c r="T70" s="5">
        <v>2</v>
      </c>
      <c r="U70" s="3">
        <v>7</v>
      </c>
      <c r="V70" s="5">
        <v>7</v>
      </c>
      <c r="W70" s="3">
        <v>2</v>
      </c>
      <c r="X70" s="5">
        <v>2</v>
      </c>
      <c r="Y70" s="5">
        <v>2</v>
      </c>
      <c r="Z70" s="5">
        <v>2</v>
      </c>
      <c r="AA70" s="5">
        <v>2</v>
      </c>
      <c r="AB70" s="3">
        <v>2</v>
      </c>
      <c r="AC70" s="5">
        <v>2</v>
      </c>
      <c r="AD70" s="3">
        <v>2</v>
      </c>
      <c r="AE70" s="5">
        <v>2</v>
      </c>
      <c r="AF70" s="3">
        <v>5</v>
      </c>
      <c r="AG70" s="3">
        <v>5</v>
      </c>
      <c r="AH70" s="3">
        <v>7</v>
      </c>
      <c r="AI70" s="3">
        <v>7</v>
      </c>
      <c r="AJ70" s="5">
        <v>5</v>
      </c>
      <c r="AK70" s="5">
        <v>3</v>
      </c>
      <c r="AL70" s="5">
        <v>3</v>
      </c>
      <c r="AM70" s="3">
        <v>1</v>
      </c>
      <c r="AN70" s="3">
        <v>1</v>
      </c>
      <c r="AO70" s="3">
        <v>2</v>
      </c>
      <c r="AP70" s="5">
        <v>2</v>
      </c>
      <c r="AQ70" s="5">
        <v>2</v>
      </c>
      <c r="AR70" s="5">
        <v>2</v>
      </c>
      <c r="AS70" s="3">
        <v>3</v>
      </c>
      <c r="AT70" s="5">
        <v>3</v>
      </c>
      <c r="AU70" s="5">
        <v>3</v>
      </c>
      <c r="AV70" s="5">
        <v>3</v>
      </c>
      <c r="AW70" s="3">
        <v>7</v>
      </c>
      <c r="AX70" s="5">
        <v>7</v>
      </c>
      <c r="AY70" s="6">
        <v>7</v>
      </c>
    </row>
    <row r="71" spans="1:51" ht="15.75" x14ac:dyDescent="0.25">
      <c r="A71" s="2" t="s">
        <v>2</v>
      </c>
      <c r="B71" s="3">
        <v>1</v>
      </c>
      <c r="C71" s="3">
        <v>3</v>
      </c>
      <c r="D71" s="5">
        <v>3</v>
      </c>
      <c r="E71" s="5">
        <v>3</v>
      </c>
      <c r="F71" s="5">
        <v>3</v>
      </c>
      <c r="G71" s="3">
        <v>6</v>
      </c>
      <c r="H71" s="3">
        <v>4</v>
      </c>
      <c r="I71" s="5">
        <v>4</v>
      </c>
      <c r="J71" s="5">
        <v>4</v>
      </c>
      <c r="K71" s="3">
        <v>7</v>
      </c>
      <c r="L71" s="3">
        <v>2</v>
      </c>
      <c r="M71" s="3">
        <v>4</v>
      </c>
      <c r="N71" s="3">
        <v>5</v>
      </c>
      <c r="O71" s="5">
        <v>5</v>
      </c>
      <c r="P71" s="3">
        <v>3</v>
      </c>
      <c r="Q71" s="3">
        <v>1</v>
      </c>
      <c r="R71" s="5">
        <v>1</v>
      </c>
      <c r="S71" s="3">
        <v>4</v>
      </c>
      <c r="T71" s="5">
        <v>4</v>
      </c>
      <c r="U71" s="3">
        <v>3</v>
      </c>
      <c r="V71" s="5">
        <v>3</v>
      </c>
      <c r="W71" s="3">
        <v>4</v>
      </c>
      <c r="X71" s="5">
        <v>4</v>
      </c>
      <c r="Y71" s="5">
        <v>4</v>
      </c>
      <c r="Z71" s="5">
        <v>4</v>
      </c>
      <c r="AA71" s="5">
        <v>4</v>
      </c>
      <c r="AB71" s="3">
        <v>8</v>
      </c>
      <c r="AC71" s="5">
        <v>8</v>
      </c>
      <c r="AD71" s="3">
        <v>8</v>
      </c>
      <c r="AE71" s="5">
        <v>8</v>
      </c>
      <c r="AF71" s="3">
        <v>9</v>
      </c>
      <c r="AG71" s="3">
        <v>9</v>
      </c>
      <c r="AH71" s="3">
        <v>3</v>
      </c>
      <c r="AI71" s="3">
        <v>3</v>
      </c>
      <c r="AJ71" s="5">
        <v>9</v>
      </c>
      <c r="AK71" s="5">
        <v>10</v>
      </c>
      <c r="AL71" s="5">
        <v>10</v>
      </c>
      <c r="AM71" s="3">
        <v>1</v>
      </c>
      <c r="AN71" s="3">
        <v>1</v>
      </c>
      <c r="AO71" s="3">
        <v>8</v>
      </c>
      <c r="AP71" s="5">
        <v>8</v>
      </c>
      <c r="AQ71" s="5">
        <v>8</v>
      </c>
      <c r="AR71" s="5">
        <v>8</v>
      </c>
      <c r="AS71" s="3">
        <v>10</v>
      </c>
      <c r="AT71" s="5">
        <v>10</v>
      </c>
      <c r="AU71" s="5">
        <v>10</v>
      </c>
      <c r="AV71" s="5">
        <v>10</v>
      </c>
      <c r="AW71" s="3">
        <v>3</v>
      </c>
      <c r="AX71" s="5">
        <v>3</v>
      </c>
      <c r="AY71" s="6">
        <v>3</v>
      </c>
    </row>
    <row r="72" spans="1:51" ht="15.75" x14ac:dyDescent="0.25">
      <c r="A72" s="2" t="s">
        <v>3</v>
      </c>
      <c r="B72" s="3">
        <v>1</v>
      </c>
      <c r="C72" s="3">
        <v>6</v>
      </c>
      <c r="D72" s="5">
        <v>6</v>
      </c>
      <c r="E72" s="5">
        <v>6</v>
      </c>
      <c r="F72" s="5">
        <v>6</v>
      </c>
      <c r="G72" s="3">
        <v>4</v>
      </c>
      <c r="H72" s="3">
        <v>7</v>
      </c>
      <c r="I72" s="5">
        <v>7</v>
      </c>
      <c r="J72" s="5">
        <v>7</v>
      </c>
      <c r="K72" s="3">
        <v>5</v>
      </c>
      <c r="L72" s="3">
        <v>2</v>
      </c>
      <c r="M72" s="3">
        <v>7</v>
      </c>
      <c r="N72" s="3">
        <v>8</v>
      </c>
      <c r="O72" s="5">
        <v>8</v>
      </c>
      <c r="P72" s="3">
        <v>6</v>
      </c>
      <c r="Q72" s="3">
        <v>1</v>
      </c>
      <c r="R72" s="5">
        <v>1</v>
      </c>
      <c r="S72" s="3">
        <v>7</v>
      </c>
      <c r="T72" s="5">
        <v>7</v>
      </c>
      <c r="U72" s="3">
        <v>6</v>
      </c>
      <c r="V72" s="5">
        <v>6</v>
      </c>
      <c r="W72" s="3">
        <v>7</v>
      </c>
      <c r="X72" s="5">
        <v>7</v>
      </c>
      <c r="Y72" s="5">
        <v>7</v>
      </c>
      <c r="Z72" s="5">
        <v>7</v>
      </c>
      <c r="AA72" s="5">
        <v>7</v>
      </c>
      <c r="AB72" s="3">
        <v>7</v>
      </c>
      <c r="AC72" s="5">
        <v>7</v>
      </c>
      <c r="AD72" s="3">
        <v>7</v>
      </c>
      <c r="AE72" s="5">
        <v>7</v>
      </c>
      <c r="AF72" s="3">
        <v>3</v>
      </c>
      <c r="AG72" s="3">
        <v>3</v>
      </c>
      <c r="AH72" s="3">
        <v>6</v>
      </c>
      <c r="AI72" s="3">
        <v>6</v>
      </c>
      <c r="AJ72" s="5">
        <v>3</v>
      </c>
      <c r="AK72" s="5">
        <v>9</v>
      </c>
      <c r="AL72" s="5">
        <v>9</v>
      </c>
      <c r="AM72" s="3">
        <v>1</v>
      </c>
      <c r="AN72" s="3">
        <v>1</v>
      </c>
      <c r="AO72" s="3">
        <v>7</v>
      </c>
      <c r="AP72" s="5">
        <v>7</v>
      </c>
      <c r="AQ72" s="5">
        <v>7</v>
      </c>
      <c r="AR72" s="5">
        <v>7</v>
      </c>
      <c r="AS72" s="3">
        <v>9</v>
      </c>
      <c r="AT72" s="5">
        <v>9</v>
      </c>
      <c r="AU72" s="5">
        <v>9</v>
      </c>
      <c r="AV72" s="5">
        <v>9</v>
      </c>
      <c r="AW72" s="3">
        <v>6</v>
      </c>
      <c r="AX72" s="5">
        <v>6</v>
      </c>
      <c r="AY72" s="6">
        <v>6</v>
      </c>
    </row>
    <row r="73" spans="1:51" ht="15.75" x14ac:dyDescent="0.25">
      <c r="A73" s="2" t="s">
        <v>4</v>
      </c>
      <c r="B73" s="3">
        <v>1</v>
      </c>
      <c r="C73" s="3">
        <v>1</v>
      </c>
      <c r="D73" s="5">
        <v>1</v>
      </c>
      <c r="E73" s="5">
        <v>2</v>
      </c>
      <c r="F73" s="5">
        <v>2</v>
      </c>
      <c r="G73" s="3">
        <v>1</v>
      </c>
      <c r="H73" s="3">
        <v>1</v>
      </c>
      <c r="I73" s="5">
        <v>2</v>
      </c>
      <c r="J73" s="5">
        <v>4</v>
      </c>
      <c r="K73" s="3">
        <v>1</v>
      </c>
      <c r="L73" s="3">
        <v>1</v>
      </c>
      <c r="M73" s="3">
        <v>4</v>
      </c>
      <c r="N73" s="3">
        <v>1</v>
      </c>
      <c r="O73" s="5">
        <v>1</v>
      </c>
      <c r="P73" s="3">
        <v>1</v>
      </c>
      <c r="Q73" s="3">
        <v>1</v>
      </c>
      <c r="R73" s="5">
        <v>1</v>
      </c>
      <c r="S73" s="3">
        <v>4</v>
      </c>
      <c r="T73" s="5">
        <v>1</v>
      </c>
      <c r="U73" s="3">
        <v>2</v>
      </c>
      <c r="V73" s="5">
        <v>1</v>
      </c>
      <c r="W73" s="3">
        <v>3</v>
      </c>
      <c r="X73" s="5">
        <v>2</v>
      </c>
      <c r="Y73" s="5">
        <v>3</v>
      </c>
      <c r="Z73" s="5">
        <v>3</v>
      </c>
      <c r="AA73" s="5">
        <v>2</v>
      </c>
      <c r="AB73" s="3">
        <v>1</v>
      </c>
      <c r="AC73" s="5">
        <v>1</v>
      </c>
      <c r="AD73" s="3">
        <v>2</v>
      </c>
      <c r="AE73" s="5">
        <v>2</v>
      </c>
      <c r="AF73" s="3">
        <v>1</v>
      </c>
      <c r="AG73" s="3">
        <v>1</v>
      </c>
      <c r="AH73" s="3">
        <v>2</v>
      </c>
      <c r="AI73" s="3">
        <v>2</v>
      </c>
      <c r="AJ73" s="5">
        <v>1</v>
      </c>
      <c r="AK73" s="5">
        <v>1</v>
      </c>
      <c r="AL73" s="5">
        <v>1</v>
      </c>
      <c r="AM73" s="3">
        <v>1</v>
      </c>
      <c r="AN73" s="3">
        <v>1</v>
      </c>
      <c r="AO73" s="3">
        <v>4</v>
      </c>
      <c r="AP73" s="5">
        <v>4</v>
      </c>
      <c r="AQ73" s="5">
        <v>4</v>
      </c>
      <c r="AR73" s="5">
        <v>4</v>
      </c>
      <c r="AS73" s="3">
        <v>1</v>
      </c>
      <c r="AT73" s="5">
        <v>1</v>
      </c>
      <c r="AU73" s="5">
        <v>1</v>
      </c>
      <c r="AV73" s="5">
        <v>1</v>
      </c>
      <c r="AW73" s="3">
        <v>2</v>
      </c>
      <c r="AX73" s="5">
        <v>1</v>
      </c>
      <c r="AY73" s="6">
        <v>1</v>
      </c>
    </row>
    <row r="74" spans="1:51" ht="15.75" x14ac:dyDescent="0.25">
      <c r="A74" s="2" t="s">
        <v>5</v>
      </c>
      <c r="B74" s="3">
        <v>9</v>
      </c>
      <c r="C74" s="3">
        <v>10</v>
      </c>
      <c r="D74" s="5">
        <v>12</v>
      </c>
      <c r="E74" s="5">
        <v>11</v>
      </c>
      <c r="F74" s="5">
        <v>2</v>
      </c>
      <c r="G74" s="3">
        <v>3</v>
      </c>
      <c r="H74" s="3">
        <v>6</v>
      </c>
      <c r="I74" s="5">
        <v>10</v>
      </c>
      <c r="J74" s="5">
        <v>14</v>
      </c>
      <c r="K74" s="3">
        <v>12</v>
      </c>
      <c r="L74" s="3">
        <v>3</v>
      </c>
      <c r="M74" s="3">
        <v>7</v>
      </c>
      <c r="N74" s="3">
        <v>1</v>
      </c>
      <c r="O74" s="5">
        <v>5</v>
      </c>
      <c r="P74" s="3">
        <v>9</v>
      </c>
      <c r="Q74" s="3">
        <v>7</v>
      </c>
      <c r="R74" s="5">
        <v>11</v>
      </c>
      <c r="S74" s="3">
        <v>24</v>
      </c>
      <c r="T74" s="5">
        <v>22</v>
      </c>
      <c r="U74" s="3">
        <v>5</v>
      </c>
      <c r="V74" s="5">
        <v>4</v>
      </c>
      <c r="W74" s="3">
        <v>10</v>
      </c>
      <c r="X74" s="5">
        <v>14</v>
      </c>
      <c r="Y74" s="5">
        <v>8</v>
      </c>
      <c r="Z74" s="5">
        <v>8</v>
      </c>
      <c r="AA74" s="5">
        <v>11</v>
      </c>
      <c r="AB74" s="3">
        <v>2</v>
      </c>
      <c r="AC74" s="5">
        <v>11</v>
      </c>
      <c r="AD74" s="3">
        <v>2</v>
      </c>
      <c r="AE74" s="5">
        <v>3</v>
      </c>
      <c r="AF74" s="3">
        <v>7</v>
      </c>
      <c r="AG74" s="3">
        <v>1</v>
      </c>
      <c r="AH74" s="3">
        <v>4</v>
      </c>
      <c r="AI74" s="3">
        <v>6</v>
      </c>
      <c r="AJ74" s="5">
        <v>3</v>
      </c>
      <c r="AK74" s="5">
        <v>2</v>
      </c>
      <c r="AL74" s="5">
        <v>2</v>
      </c>
      <c r="AM74" s="3">
        <v>16</v>
      </c>
      <c r="AN74" s="3">
        <v>19</v>
      </c>
      <c r="AO74" s="3">
        <v>11</v>
      </c>
      <c r="AP74" s="5">
        <v>13</v>
      </c>
      <c r="AQ74" s="5">
        <v>2</v>
      </c>
      <c r="AR74" s="5">
        <v>15</v>
      </c>
      <c r="AS74" s="3">
        <v>4</v>
      </c>
      <c r="AT74" s="5">
        <v>4</v>
      </c>
      <c r="AU74" s="5">
        <v>3</v>
      </c>
      <c r="AV74" s="5">
        <v>3</v>
      </c>
      <c r="AW74" s="3">
        <v>14</v>
      </c>
      <c r="AX74" s="5">
        <v>10</v>
      </c>
      <c r="AY74" s="6">
        <v>11</v>
      </c>
    </row>
    <row r="75" spans="1:51" ht="15.75" x14ac:dyDescent="0.25">
      <c r="A75" s="1" t="s">
        <v>6</v>
      </c>
      <c r="B75" s="3">
        <v>25</v>
      </c>
      <c r="C75" s="3">
        <v>20</v>
      </c>
      <c r="D75" s="5">
        <v>20</v>
      </c>
      <c r="E75" s="5">
        <v>20</v>
      </c>
      <c r="F75" s="5">
        <v>20</v>
      </c>
      <c r="G75" s="3">
        <v>17</v>
      </c>
      <c r="H75" s="3">
        <v>25</v>
      </c>
      <c r="I75" s="5">
        <v>19</v>
      </c>
      <c r="J75" s="5">
        <v>19</v>
      </c>
      <c r="K75" s="3">
        <v>25</v>
      </c>
      <c r="L75" s="3">
        <v>16</v>
      </c>
      <c r="M75" s="3">
        <v>26</v>
      </c>
      <c r="N75" s="3">
        <v>14</v>
      </c>
      <c r="O75" s="5">
        <v>14</v>
      </c>
      <c r="P75" s="3">
        <v>20</v>
      </c>
      <c r="Q75" s="3">
        <v>25</v>
      </c>
      <c r="R75" s="5">
        <v>25</v>
      </c>
      <c r="S75" s="3">
        <v>25</v>
      </c>
      <c r="T75" s="5">
        <v>25</v>
      </c>
      <c r="U75" s="3">
        <v>19</v>
      </c>
      <c r="V75" s="5">
        <v>19</v>
      </c>
      <c r="W75" s="3">
        <v>19</v>
      </c>
      <c r="X75" s="5">
        <v>19</v>
      </c>
      <c r="Y75" s="5">
        <v>19</v>
      </c>
      <c r="Z75" s="5">
        <v>19</v>
      </c>
      <c r="AA75" s="5">
        <v>19</v>
      </c>
      <c r="AB75" s="3">
        <v>19</v>
      </c>
      <c r="AC75" s="5">
        <v>19</v>
      </c>
      <c r="AD75" s="3">
        <v>19</v>
      </c>
      <c r="AE75" s="5">
        <v>19</v>
      </c>
      <c r="AF75" s="3">
        <v>17</v>
      </c>
      <c r="AG75" s="3">
        <v>17</v>
      </c>
      <c r="AH75" s="3">
        <v>19</v>
      </c>
      <c r="AI75" s="3">
        <v>19</v>
      </c>
      <c r="AJ75" s="5">
        <v>17</v>
      </c>
      <c r="AK75" s="5">
        <v>25</v>
      </c>
      <c r="AL75" s="5">
        <v>25</v>
      </c>
      <c r="AM75" s="3">
        <v>25</v>
      </c>
      <c r="AN75" s="3">
        <v>25</v>
      </c>
      <c r="AO75" s="3">
        <v>25</v>
      </c>
      <c r="AP75" s="5">
        <v>25</v>
      </c>
      <c r="AQ75" s="5">
        <v>25</v>
      </c>
      <c r="AR75" s="5">
        <v>25</v>
      </c>
      <c r="AS75" s="3">
        <v>25</v>
      </c>
      <c r="AT75" s="5">
        <v>25</v>
      </c>
      <c r="AU75" s="5">
        <v>25</v>
      </c>
      <c r="AV75" s="5">
        <v>25</v>
      </c>
      <c r="AW75" s="3">
        <v>20</v>
      </c>
      <c r="AX75" s="5">
        <v>20</v>
      </c>
      <c r="AY75" s="6">
        <v>20</v>
      </c>
    </row>
    <row r="76" spans="1:51" ht="31.5" x14ac:dyDescent="0.25">
      <c r="A76" s="1" t="s">
        <v>7</v>
      </c>
      <c r="B76" s="3">
        <v>2</v>
      </c>
      <c r="C76" s="3">
        <v>2</v>
      </c>
      <c r="D76" s="5">
        <v>2</v>
      </c>
      <c r="E76" s="5">
        <v>2</v>
      </c>
      <c r="F76" s="5">
        <v>2</v>
      </c>
      <c r="G76" s="3">
        <v>1</v>
      </c>
      <c r="H76" s="3">
        <v>4</v>
      </c>
      <c r="I76" s="5">
        <v>4</v>
      </c>
      <c r="J76" s="5">
        <v>4</v>
      </c>
      <c r="K76" s="3">
        <v>4</v>
      </c>
      <c r="L76" s="3">
        <v>2</v>
      </c>
      <c r="M76" s="3">
        <v>2</v>
      </c>
      <c r="N76" s="3">
        <v>4</v>
      </c>
      <c r="O76" s="5">
        <v>4</v>
      </c>
      <c r="P76" s="3">
        <v>4</v>
      </c>
      <c r="Q76" s="3">
        <v>4</v>
      </c>
      <c r="R76" s="5">
        <v>4</v>
      </c>
      <c r="S76" s="3">
        <v>3</v>
      </c>
      <c r="T76" s="5">
        <v>3</v>
      </c>
      <c r="U76" s="3">
        <v>4</v>
      </c>
      <c r="V76" s="5">
        <v>4</v>
      </c>
      <c r="W76" s="3">
        <v>4</v>
      </c>
      <c r="X76" s="5">
        <v>4</v>
      </c>
      <c r="Y76" s="5">
        <v>4</v>
      </c>
      <c r="Z76" s="5">
        <v>4</v>
      </c>
      <c r="AA76" s="5">
        <v>4</v>
      </c>
      <c r="AB76" s="3">
        <v>4</v>
      </c>
      <c r="AC76" s="5">
        <v>4</v>
      </c>
      <c r="AD76" s="3">
        <v>4</v>
      </c>
      <c r="AE76" s="5">
        <v>4</v>
      </c>
      <c r="AF76" s="3">
        <v>1</v>
      </c>
      <c r="AG76" s="3">
        <v>1</v>
      </c>
      <c r="AH76" s="3">
        <v>4</v>
      </c>
      <c r="AI76" s="3">
        <v>4</v>
      </c>
      <c r="AJ76" s="5">
        <v>1</v>
      </c>
      <c r="AK76" s="5">
        <v>3</v>
      </c>
      <c r="AL76" s="5">
        <v>3</v>
      </c>
      <c r="AM76" s="3">
        <v>4</v>
      </c>
      <c r="AN76" s="3">
        <v>4</v>
      </c>
      <c r="AO76" s="3">
        <v>2</v>
      </c>
      <c r="AP76" s="5">
        <v>2</v>
      </c>
      <c r="AQ76" s="5">
        <v>2</v>
      </c>
      <c r="AR76" s="5">
        <v>2</v>
      </c>
      <c r="AS76" s="3">
        <v>3</v>
      </c>
      <c r="AT76" s="5">
        <v>3</v>
      </c>
      <c r="AU76" s="5">
        <v>3</v>
      </c>
      <c r="AV76" s="5">
        <v>3</v>
      </c>
      <c r="AW76" s="3">
        <v>4</v>
      </c>
      <c r="AX76" s="5">
        <v>4</v>
      </c>
      <c r="AY76" s="6">
        <v>4</v>
      </c>
    </row>
    <row r="77" spans="1:51" ht="15.75" x14ac:dyDescent="0.25">
      <c r="A77" s="1" t="s">
        <v>8</v>
      </c>
      <c r="B77" s="3">
        <v>28.5</v>
      </c>
      <c r="C77" s="3">
        <v>37.200000000000003</v>
      </c>
      <c r="D77" s="5">
        <v>39.6</v>
      </c>
      <c r="E77" s="5">
        <v>37.6</v>
      </c>
      <c r="F77" s="5">
        <v>41.5</v>
      </c>
      <c r="G77" s="3">
        <v>45.6</v>
      </c>
      <c r="H77" s="3">
        <v>38.700000000000003</v>
      </c>
      <c r="I77" s="5">
        <v>28.6</v>
      </c>
      <c r="J77" s="5">
        <v>37.700000000000003</v>
      </c>
      <c r="K77" s="3">
        <v>28.97</v>
      </c>
      <c r="L77" s="3">
        <v>44.2</v>
      </c>
      <c r="M77" s="3">
        <v>23.9</v>
      </c>
      <c r="N77" s="3">
        <v>34.159999999999997</v>
      </c>
      <c r="O77" s="5">
        <v>45.95</v>
      </c>
      <c r="P77" s="3">
        <v>39.6</v>
      </c>
      <c r="Q77" s="3">
        <v>28.39</v>
      </c>
      <c r="R77" s="5">
        <v>38</v>
      </c>
      <c r="S77" s="3">
        <v>29.5</v>
      </c>
      <c r="T77" s="5">
        <v>43.3</v>
      </c>
      <c r="U77" s="3">
        <v>39.5</v>
      </c>
      <c r="V77" s="5">
        <v>19.5</v>
      </c>
      <c r="W77" s="3">
        <v>22.2</v>
      </c>
      <c r="X77" s="5">
        <v>31.6</v>
      </c>
      <c r="Y77" s="5">
        <v>27.4</v>
      </c>
      <c r="Z77" s="5">
        <v>17.7</v>
      </c>
      <c r="AA77" s="5">
        <v>28.6</v>
      </c>
      <c r="AB77" s="3">
        <v>40.200000000000003</v>
      </c>
      <c r="AC77" s="5">
        <v>40</v>
      </c>
      <c r="AD77" s="3">
        <v>30.5</v>
      </c>
      <c r="AE77" s="5">
        <v>31.3</v>
      </c>
      <c r="AF77" s="3">
        <v>35.299999999999997</v>
      </c>
      <c r="AG77" s="3">
        <v>35.299999999999997</v>
      </c>
      <c r="AH77" s="3">
        <v>38.1</v>
      </c>
      <c r="AI77" s="3">
        <v>40.1</v>
      </c>
      <c r="AJ77" s="5">
        <v>45.1</v>
      </c>
      <c r="AK77" s="5">
        <v>42.69</v>
      </c>
      <c r="AL77" s="5">
        <v>38.89</v>
      </c>
      <c r="AM77" s="3">
        <v>28.52</v>
      </c>
      <c r="AN77" s="3">
        <v>40.01</v>
      </c>
      <c r="AO77" s="3">
        <v>29.8</v>
      </c>
      <c r="AP77" s="5">
        <v>32.299999999999997</v>
      </c>
      <c r="AQ77" s="5">
        <v>32.5</v>
      </c>
      <c r="AR77" s="5">
        <v>40.299999999999997</v>
      </c>
      <c r="AS77" s="3">
        <v>38.89</v>
      </c>
      <c r="AT77" s="5">
        <v>42.69</v>
      </c>
      <c r="AU77" s="5">
        <v>41.69</v>
      </c>
      <c r="AV77" s="5">
        <v>38.89</v>
      </c>
      <c r="AW77" s="3">
        <v>38.1</v>
      </c>
      <c r="AX77" s="5">
        <v>39.6</v>
      </c>
      <c r="AY77" s="6">
        <v>18.100000000000001</v>
      </c>
    </row>
    <row r="78" spans="1:51" ht="15.75" x14ac:dyDescent="0.25">
      <c r="A78" s="1" t="s">
        <v>9</v>
      </c>
      <c r="B78" s="3">
        <v>1</v>
      </c>
      <c r="C78" s="3">
        <v>3</v>
      </c>
      <c r="D78" s="5">
        <v>2</v>
      </c>
      <c r="E78" s="5">
        <v>3</v>
      </c>
      <c r="F78" s="5">
        <v>3</v>
      </c>
      <c r="G78" s="3">
        <v>2</v>
      </c>
      <c r="H78" s="3">
        <v>3</v>
      </c>
      <c r="I78" s="5">
        <v>3</v>
      </c>
      <c r="J78" s="5">
        <v>3</v>
      </c>
      <c r="K78" s="3">
        <v>1</v>
      </c>
      <c r="L78" s="3">
        <v>3</v>
      </c>
      <c r="M78" s="3">
        <v>2</v>
      </c>
      <c r="N78" s="3">
        <v>1</v>
      </c>
      <c r="O78" s="5">
        <v>1</v>
      </c>
      <c r="P78" s="3">
        <v>1</v>
      </c>
      <c r="Q78" s="3">
        <v>3</v>
      </c>
      <c r="R78" s="5">
        <v>1</v>
      </c>
      <c r="S78" s="3">
        <v>3</v>
      </c>
      <c r="T78" s="5">
        <v>3</v>
      </c>
      <c r="U78" s="3">
        <v>3</v>
      </c>
      <c r="V78" s="5">
        <v>3</v>
      </c>
      <c r="W78" s="3">
        <v>1</v>
      </c>
      <c r="X78" s="5">
        <v>3</v>
      </c>
      <c r="Y78" s="5">
        <v>1</v>
      </c>
      <c r="Z78" s="5">
        <v>1</v>
      </c>
      <c r="AA78" s="5">
        <v>3</v>
      </c>
      <c r="AB78" s="3">
        <v>1</v>
      </c>
      <c r="AC78" s="5">
        <v>1</v>
      </c>
      <c r="AD78" s="3">
        <v>3</v>
      </c>
      <c r="AE78" s="5">
        <v>1</v>
      </c>
      <c r="AF78" s="3">
        <v>3</v>
      </c>
      <c r="AG78" s="3">
        <v>3</v>
      </c>
      <c r="AH78" s="3">
        <v>3</v>
      </c>
      <c r="AI78" s="3">
        <v>3</v>
      </c>
      <c r="AJ78" s="5">
        <v>3</v>
      </c>
      <c r="AK78" s="5">
        <v>3</v>
      </c>
      <c r="AL78" s="5">
        <v>3</v>
      </c>
      <c r="AM78" s="3">
        <v>1</v>
      </c>
      <c r="AN78" s="3">
        <v>3</v>
      </c>
      <c r="AO78" s="3">
        <v>3</v>
      </c>
      <c r="AP78" s="5">
        <v>2</v>
      </c>
      <c r="AQ78" s="5">
        <v>3</v>
      </c>
      <c r="AR78" s="5">
        <v>3</v>
      </c>
      <c r="AS78" s="3">
        <v>2</v>
      </c>
      <c r="AT78" s="5">
        <v>3</v>
      </c>
      <c r="AU78" s="5">
        <v>3</v>
      </c>
      <c r="AV78" s="5">
        <v>3</v>
      </c>
      <c r="AW78" s="3">
        <v>2</v>
      </c>
      <c r="AX78" s="5">
        <v>3</v>
      </c>
      <c r="AY78" s="6">
        <v>3</v>
      </c>
    </row>
    <row r="79" spans="1:51" ht="15.75" x14ac:dyDescent="0.25">
      <c r="A79" s="1" t="s">
        <v>10</v>
      </c>
      <c r="B79" s="3">
        <v>4</v>
      </c>
      <c r="C79" s="3">
        <v>1</v>
      </c>
      <c r="D79" s="5">
        <v>1</v>
      </c>
      <c r="E79" s="5">
        <v>1</v>
      </c>
      <c r="F79" s="5">
        <v>1</v>
      </c>
      <c r="G79" s="3">
        <v>5</v>
      </c>
      <c r="H79" s="3">
        <v>8</v>
      </c>
      <c r="I79" s="5">
        <v>3</v>
      </c>
      <c r="J79" s="5">
        <v>3</v>
      </c>
      <c r="K79" s="3">
        <v>7</v>
      </c>
      <c r="L79" s="3">
        <v>3</v>
      </c>
      <c r="M79" s="3">
        <v>6</v>
      </c>
      <c r="N79" s="3">
        <v>3</v>
      </c>
      <c r="O79" s="5">
        <v>3</v>
      </c>
      <c r="P79" s="3">
        <v>1</v>
      </c>
      <c r="Q79" s="3">
        <v>4</v>
      </c>
      <c r="R79" s="5">
        <v>4</v>
      </c>
      <c r="S79" s="3">
        <v>6</v>
      </c>
      <c r="T79" s="5">
        <v>6</v>
      </c>
      <c r="U79" s="3">
        <v>1</v>
      </c>
      <c r="V79" s="5">
        <v>1</v>
      </c>
      <c r="W79" s="3">
        <v>3</v>
      </c>
      <c r="X79" s="5">
        <v>3</v>
      </c>
      <c r="Y79" s="5">
        <v>3</v>
      </c>
      <c r="Z79" s="5">
        <v>3</v>
      </c>
      <c r="AA79" s="5">
        <v>3</v>
      </c>
      <c r="AB79" s="3">
        <v>3</v>
      </c>
      <c r="AC79" s="5">
        <v>3</v>
      </c>
      <c r="AD79" s="3">
        <v>3</v>
      </c>
      <c r="AE79" s="5">
        <v>3</v>
      </c>
      <c r="AF79" s="3">
        <v>2</v>
      </c>
      <c r="AG79" s="3">
        <v>2</v>
      </c>
      <c r="AH79" s="3">
        <v>1</v>
      </c>
      <c r="AI79" s="3">
        <v>1</v>
      </c>
      <c r="AJ79" s="5">
        <v>2</v>
      </c>
      <c r="AK79" s="5">
        <v>2</v>
      </c>
      <c r="AL79" s="5">
        <v>2</v>
      </c>
      <c r="AM79" s="3">
        <v>4</v>
      </c>
      <c r="AN79" s="3">
        <v>4</v>
      </c>
      <c r="AO79" s="3">
        <v>3</v>
      </c>
      <c r="AP79" s="5">
        <v>3</v>
      </c>
      <c r="AQ79" s="5">
        <v>3</v>
      </c>
      <c r="AR79" s="5">
        <v>3</v>
      </c>
      <c r="AS79" s="3">
        <v>2</v>
      </c>
      <c r="AT79" s="5">
        <v>2</v>
      </c>
      <c r="AU79" s="5">
        <v>2</v>
      </c>
      <c r="AV79" s="5">
        <v>2</v>
      </c>
      <c r="AW79" s="3">
        <v>1</v>
      </c>
      <c r="AX79" s="5">
        <v>1</v>
      </c>
      <c r="AY79" s="6">
        <v>1</v>
      </c>
    </row>
    <row r="80" spans="1:51" ht="15.75" x14ac:dyDescent="0.25">
      <c r="A80" s="2" t="s">
        <v>11</v>
      </c>
      <c r="B80" s="3">
        <v>1</v>
      </c>
      <c r="C80" s="3">
        <v>2</v>
      </c>
      <c r="D80" s="5">
        <v>2</v>
      </c>
      <c r="E80" s="5">
        <v>2</v>
      </c>
      <c r="F80" s="5">
        <v>2</v>
      </c>
      <c r="G80" s="3">
        <v>3</v>
      </c>
      <c r="H80" s="3">
        <v>4</v>
      </c>
      <c r="I80" s="5">
        <v>4</v>
      </c>
      <c r="J80" s="5">
        <v>4</v>
      </c>
      <c r="K80" s="3">
        <v>5</v>
      </c>
      <c r="L80" s="3">
        <v>7</v>
      </c>
      <c r="M80" s="3">
        <v>4</v>
      </c>
      <c r="N80" s="3">
        <v>7</v>
      </c>
      <c r="O80" s="5">
        <v>7</v>
      </c>
      <c r="P80" s="3">
        <v>2</v>
      </c>
      <c r="Q80" s="3">
        <v>7</v>
      </c>
      <c r="R80" s="5">
        <v>7</v>
      </c>
      <c r="S80" s="3">
        <v>4</v>
      </c>
      <c r="T80" s="5">
        <v>4</v>
      </c>
      <c r="U80" s="3">
        <v>2</v>
      </c>
      <c r="V80" s="5">
        <v>2</v>
      </c>
      <c r="W80" s="3">
        <v>4</v>
      </c>
      <c r="X80" s="5">
        <v>4</v>
      </c>
      <c r="Y80" s="5">
        <v>4</v>
      </c>
      <c r="Z80" s="5">
        <v>4</v>
      </c>
      <c r="AA80" s="5">
        <v>4</v>
      </c>
      <c r="AB80" s="3">
        <v>8</v>
      </c>
      <c r="AC80" s="5">
        <v>8</v>
      </c>
      <c r="AD80" s="3">
        <v>8</v>
      </c>
      <c r="AE80" s="5">
        <v>8</v>
      </c>
      <c r="AF80" s="3">
        <v>9</v>
      </c>
      <c r="AG80" s="3">
        <v>9</v>
      </c>
      <c r="AH80" s="3">
        <v>2</v>
      </c>
      <c r="AI80" s="3">
        <v>2</v>
      </c>
      <c r="AJ80" s="5">
        <v>9</v>
      </c>
      <c r="AK80" s="5">
        <v>10</v>
      </c>
      <c r="AL80" s="5">
        <v>10</v>
      </c>
      <c r="AM80" s="3">
        <v>7</v>
      </c>
      <c r="AN80" s="3">
        <v>7</v>
      </c>
      <c r="AO80" s="3">
        <v>8</v>
      </c>
      <c r="AP80" s="5">
        <v>8</v>
      </c>
      <c r="AQ80" s="5">
        <v>8</v>
      </c>
      <c r="AR80" s="5">
        <v>8</v>
      </c>
      <c r="AS80" s="3">
        <v>10</v>
      </c>
      <c r="AT80" s="5">
        <v>10</v>
      </c>
      <c r="AU80" s="5">
        <v>10</v>
      </c>
      <c r="AV80" s="5">
        <v>10</v>
      </c>
      <c r="AW80" s="3">
        <v>2</v>
      </c>
      <c r="AX80" s="5">
        <v>2</v>
      </c>
      <c r="AY80" s="6">
        <v>2</v>
      </c>
    </row>
    <row r="81" spans="1:51" ht="15.75" x14ac:dyDescent="0.25">
      <c r="A81" s="25" t="s">
        <v>12</v>
      </c>
      <c r="B81" s="26">
        <v>1000</v>
      </c>
      <c r="C81" s="26">
        <v>1797</v>
      </c>
      <c r="D81" s="26">
        <v>1912</v>
      </c>
      <c r="E81" s="26">
        <v>1827</v>
      </c>
      <c r="F81" s="26">
        <v>2017</v>
      </c>
      <c r="G81" s="26">
        <v>2280</v>
      </c>
      <c r="H81" s="26">
        <v>2500</v>
      </c>
      <c r="I81" s="26">
        <v>1848</v>
      </c>
      <c r="J81" s="26">
        <v>2303</v>
      </c>
      <c r="K81" s="26">
        <v>1650</v>
      </c>
      <c r="L81" s="26">
        <v>2785</v>
      </c>
      <c r="M81" s="26">
        <v>1650</v>
      </c>
      <c r="N81" s="26">
        <v>2370</v>
      </c>
      <c r="O81" s="26">
        <v>3380</v>
      </c>
      <c r="P81" s="26">
        <v>1925</v>
      </c>
      <c r="Q81" s="26">
        <v>1550</v>
      </c>
      <c r="R81" s="26">
        <v>1990</v>
      </c>
      <c r="S81" s="26">
        <v>2064.96</v>
      </c>
      <c r="T81" s="26">
        <v>2803.4</v>
      </c>
      <c r="U81" s="26">
        <v>1919.7</v>
      </c>
      <c r="V81" s="26">
        <v>1200</v>
      </c>
      <c r="W81" s="26">
        <v>1429.68</v>
      </c>
      <c r="X81" s="26">
        <v>1927.6</v>
      </c>
      <c r="Y81" s="26">
        <v>1685.1</v>
      </c>
      <c r="Z81" s="26">
        <v>1141.5999999999999</v>
      </c>
      <c r="AA81" s="26">
        <v>1778.92</v>
      </c>
      <c r="AB81" s="26">
        <v>2251.1999999999998</v>
      </c>
      <c r="AC81" s="26">
        <v>2240</v>
      </c>
      <c r="AD81" s="26">
        <v>1769</v>
      </c>
      <c r="AE81" s="26">
        <v>1803.8</v>
      </c>
      <c r="AF81" s="26">
        <v>1800</v>
      </c>
      <c r="AG81" s="26">
        <v>1740</v>
      </c>
      <c r="AH81" s="26">
        <v>1840.23</v>
      </c>
      <c r="AI81" s="26">
        <v>1948.86</v>
      </c>
      <c r="AJ81" s="26">
        <v>2230</v>
      </c>
      <c r="AK81" s="26">
        <v>2121.69</v>
      </c>
      <c r="AL81" s="26">
        <v>1932.83</v>
      </c>
      <c r="AM81" s="26">
        <v>1550</v>
      </c>
      <c r="AN81" s="26">
        <v>1840.5</v>
      </c>
      <c r="AO81" s="26">
        <v>1728</v>
      </c>
      <c r="AP81" s="26">
        <v>1873.4</v>
      </c>
      <c r="AQ81" s="26">
        <v>1885</v>
      </c>
      <c r="AR81" s="26">
        <v>2256.8000000000002</v>
      </c>
      <c r="AS81" s="26">
        <v>1932.83</v>
      </c>
      <c r="AT81" s="26">
        <v>2121.69</v>
      </c>
      <c r="AU81" s="26">
        <v>2071.9899999999998</v>
      </c>
      <c r="AV81" s="26">
        <v>1932.83</v>
      </c>
      <c r="AW81" s="26">
        <v>1851</v>
      </c>
      <c r="AX81" s="26">
        <v>1924</v>
      </c>
      <c r="AY81" s="27">
        <v>1200</v>
      </c>
    </row>
    <row r="82" spans="1:51" ht="15.7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8"/>
      <c r="K82" s="8"/>
      <c r="L82" s="8"/>
      <c r="M82" s="8"/>
      <c r="N82" s="8"/>
      <c r="O82" s="8"/>
      <c r="P82" s="8"/>
      <c r="Q82" s="8"/>
      <c r="R82" s="9"/>
    </row>
    <row r="83" spans="1:51" ht="15.7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8"/>
      <c r="K83" s="8"/>
      <c r="L83" s="8"/>
      <c r="M83" s="8"/>
      <c r="N83" s="8"/>
      <c r="O83" s="8"/>
      <c r="P83" s="8"/>
      <c r="Q83" s="8"/>
      <c r="R83" s="9"/>
    </row>
    <row r="84" spans="1:51" ht="15.7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8"/>
      <c r="K84" s="8"/>
      <c r="L84" s="8"/>
      <c r="M84" s="8"/>
      <c r="N84" s="8"/>
      <c r="O84" s="8"/>
      <c r="P84" s="8"/>
      <c r="Q84" s="8"/>
      <c r="R84" s="9"/>
    </row>
    <row r="85" spans="1:51" ht="18.75" x14ac:dyDescent="0.3">
      <c r="A85" s="12"/>
      <c r="B85" s="65" t="s">
        <v>58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8"/>
      <c r="O85" s="8"/>
      <c r="P85" s="8"/>
      <c r="Q85" s="8"/>
      <c r="R85" s="9"/>
    </row>
    <row r="86" spans="1:51" ht="15.75" x14ac:dyDescent="0.25">
      <c r="A86" s="12"/>
      <c r="B86" s="23" cm="1">
        <f t="array" ref="B86:M97">MMULT(B69:AY80,B2:M51)</f>
        <v>220</v>
      </c>
      <c r="C86" s="23">
        <v>387</v>
      </c>
      <c r="D86" s="23">
        <v>550</v>
      </c>
      <c r="E86" s="23">
        <v>629</v>
      </c>
      <c r="F86" s="23">
        <v>176</v>
      </c>
      <c r="G86" s="23">
        <v>790</v>
      </c>
      <c r="H86" s="23">
        <v>2127</v>
      </c>
      <c r="I86" s="23">
        <v>326</v>
      </c>
      <c r="J86" s="5">
        <v>3648.4999999999995</v>
      </c>
      <c r="K86" s="5">
        <v>240</v>
      </c>
      <c r="L86" s="5">
        <v>282</v>
      </c>
      <c r="M86" s="5">
        <v>581</v>
      </c>
      <c r="N86" s="8"/>
      <c r="O86" s="8"/>
      <c r="P86" s="8"/>
      <c r="Q86" s="8"/>
      <c r="R86" s="9"/>
    </row>
    <row r="87" spans="1:51" ht="15.75" x14ac:dyDescent="0.25">
      <c r="A87" s="12"/>
      <c r="B87" s="23">
        <v>387</v>
      </c>
      <c r="C87" s="23">
        <v>927</v>
      </c>
      <c r="D87" s="23">
        <v>914</v>
      </c>
      <c r="E87" s="23">
        <v>1126</v>
      </c>
      <c r="F87" s="23">
        <v>291</v>
      </c>
      <c r="G87" s="23">
        <v>1354</v>
      </c>
      <c r="H87" s="23">
        <v>3719</v>
      </c>
      <c r="I87" s="23">
        <v>572</v>
      </c>
      <c r="J87" s="5">
        <v>6686.18</v>
      </c>
      <c r="K87" s="5">
        <v>453</v>
      </c>
      <c r="L87" s="5">
        <v>413</v>
      </c>
      <c r="M87" s="5">
        <v>875</v>
      </c>
      <c r="N87" s="8"/>
      <c r="O87" s="8"/>
      <c r="P87" s="8"/>
      <c r="Q87" s="8"/>
      <c r="R87" s="9"/>
    </row>
    <row r="88" spans="1:51" ht="15.75" x14ac:dyDescent="0.25">
      <c r="A88" s="12"/>
      <c r="B88" s="23">
        <v>550</v>
      </c>
      <c r="C88" s="23">
        <v>914</v>
      </c>
      <c r="D88" s="23">
        <v>1783</v>
      </c>
      <c r="E88" s="23">
        <v>1741</v>
      </c>
      <c r="F88" s="23">
        <v>463</v>
      </c>
      <c r="G88" s="23">
        <v>1781</v>
      </c>
      <c r="H88" s="23">
        <v>5585</v>
      </c>
      <c r="I88" s="23">
        <v>775</v>
      </c>
      <c r="J88" s="5">
        <v>9424.9599999999955</v>
      </c>
      <c r="K88" s="5">
        <v>631</v>
      </c>
      <c r="L88" s="5">
        <v>725</v>
      </c>
      <c r="M88" s="5">
        <v>1769</v>
      </c>
      <c r="N88" s="8"/>
      <c r="O88" s="8"/>
      <c r="P88" s="8"/>
      <c r="Q88" s="8"/>
      <c r="R88" s="9"/>
    </row>
    <row r="89" spans="1:51" ht="15.75" x14ac:dyDescent="0.25">
      <c r="A89" s="12"/>
      <c r="B89" s="23">
        <v>629</v>
      </c>
      <c r="C89" s="23">
        <v>1126</v>
      </c>
      <c r="D89" s="23">
        <v>1741</v>
      </c>
      <c r="E89" s="23">
        <v>2054</v>
      </c>
      <c r="F89" s="23">
        <v>560</v>
      </c>
      <c r="G89" s="23">
        <v>2322</v>
      </c>
      <c r="H89" s="23">
        <v>6363</v>
      </c>
      <c r="I89" s="23">
        <v>969</v>
      </c>
      <c r="J89" s="5">
        <v>10574.41</v>
      </c>
      <c r="K89" s="5">
        <v>717</v>
      </c>
      <c r="L89" s="5">
        <v>824</v>
      </c>
      <c r="M89" s="5">
        <v>1713</v>
      </c>
      <c r="N89" s="8"/>
      <c r="O89" s="8"/>
      <c r="P89" s="8"/>
      <c r="Q89" s="8"/>
      <c r="R89" s="9"/>
    </row>
    <row r="90" spans="1:51" ht="15.75" x14ac:dyDescent="0.25">
      <c r="A90" s="12"/>
      <c r="B90" s="23">
        <v>176</v>
      </c>
      <c r="C90" s="23">
        <v>291</v>
      </c>
      <c r="D90" s="23">
        <v>463</v>
      </c>
      <c r="E90" s="23">
        <v>560</v>
      </c>
      <c r="F90" s="23">
        <v>212</v>
      </c>
      <c r="G90" s="23">
        <v>798</v>
      </c>
      <c r="H90" s="23">
        <v>1894</v>
      </c>
      <c r="I90" s="23">
        <v>273</v>
      </c>
      <c r="J90" s="5">
        <v>2954.4399999999991</v>
      </c>
      <c r="K90" s="5">
        <v>211</v>
      </c>
      <c r="L90" s="5">
        <v>262</v>
      </c>
      <c r="M90" s="5">
        <v>473</v>
      </c>
      <c r="N90" s="8"/>
      <c r="O90" s="8"/>
      <c r="P90" s="8"/>
      <c r="Q90" s="8"/>
      <c r="R90" s="9"/>
    </row>
    <row r="91" spans="1:51" ht="15.75" x14ac:dyDescent="0.25">
      <c r="A91" s="12"/>
      <c r="B91" s="23">
        <v>790</v>
      </c>
      <c r="C91" s="23">
        <v>1354</v>
      </c>
      <c r="D91" s="23">
        <v>1781</v>
      </c>
      <c r="E91" s="23">
        <v>2322</v>
      </c>
      <c r="F91" s="23">
        <v>798</v>
      </c>
      <c r="G91" s="23">
        <v>4776</v>
      </c>
      <c r="H91" s="23">
        <v>8885</v>
      </c>
      <c r="I91" s="23">
        <v>1328</v>
      </c>
      <c r="J91" s="5">
        <v>13923.009999999997</v>
      </c>
      <c r="K91" s="5">
        <v>955</v>
      </c>
      <c r="L91" s="5">
        <v>1298</v>
      </c>
      <c r="M91" s="5">
        <v>1995</v>
      </c>
      <c r="N91" s="8"/>
      <c r="O91" s="8"/>
      <c r="P91" s="8"/>
      <c r="Q91" s="8"/>
      <c r="R91" s="9"/>
    </row>
    <row r="92" spans="1:51" ht="15.75" x14ac:dyDescent="0.25">
      <c r="A92" s="12"/>
      <c r="B92" s="23">
        <v>2127</v>
      </c>
      <c r="C92" s="23">
        <v>3719</v>
      </c>
      <c r="D92" s="23">
        <v>5585</v>
      </c>
      <c r="E92" s="23">
        <v>6363</v>
      </c>
      <c r="F92" s="23">
        <v>1894</v>
      </c>
      <c r="G92" s="23">
        <v>8885</v>
      </c>
      <c r="H92" s="23">
        <v>22970</v>
      </c>
      <c r="I92" s="23">
        <v>3334</v>
      </c>
      <c r="J92" s="5">
        <v>37068.49</v>
      </c>
      <c r="K92" s="5">
        <v>2517</v>
      </c>
      <c r="L92" s="5">
        <v>3113</v>
      </c>
      <c r="M92" s="5">
        <v>5984</v>
      </c>
      <c r="N92" s="8"/>
      <c r="O92" s="8"/>
      <c r="P92" s="8"/>
      <c r="Q92" s="8"/>
      <c r="R92" s="9"/>
    </row>
    <row r="93" spans="1:51" ht="15.75" x14ac:dyDescent="0.25">
      <c r="A93" s="12"/>
      <c r="B93" s="23">
        <v>326</v>
      </c>
      <c r="C93" s="23">
        <v>572</v>
      </c>
      <c r="D93" s="23">
        <v>775</v>
      </c>
      <c r="E93" s="23">
        <v>969</v>
      </c>
      <c r="F93" s="23">
        <v>273</v>
      </c>
      <c r="G93" s="23">
        <v>1328</v>
      </c>
      <c r="H93" s="23">
        <v>3334</v>
      </c>
      <c r="I93" s="23">
        <v>552</v>
      </c>
      <c r="J93" s="5">
        <v>5450.1200000000008</v>
      </c>
      <c r="K93" s="5">
        <v>360</v>
      </c>
      <c r="L93" s="5">
        <v>453</v>
      </c>
      <c r="M93" s="5">
        <v>846</v>
      </c>
      <c r="N93" s="8"/>
      <c r="O93" s="8"/>
      <c r="P93" s="8"/>
      <c r="Q93" s="8"/>
      <c r="R93" s="9"/>
    </row>
    <row r="94" spans="1:51" ht="15.75" x14ac:dyDescent="0.25">
      <c r="A94" s="12"/>
      <c r="B94" s="23">
        <v>3648.4999999999995</v>
      </c>
      <c r="C94" s="23">
        <v>6686.18</v>
      </c>
      <c r="D94" s="23">
        <v>9424.9599999999955</v>
      </c>
      <c r="E94" s="23">
        <v>10574.41</v>
      </c>
      <c r="F94" s="23">
        <v>2954.4399999999991</v>
      </c>
      <c r="G94" s="23">
        <v>13923.009999999997</v>
      </c>
      <c r="H94" s="23">
        <v>37068.49</v>
      </c>
      <c r="I94" s="23">
        <v>5450.1200000000008</v>
      </c>
      <c r="J94" s="5">
        <v>64241.436199999989</v>
      </c>
      <c r="K94" s="5">
        <v>4205.6300000000019</v>
      </c>
      <c r="L94" s="5">
        <v>4906.6799999999994</v>
      </c>
      <c r="M94" s="5">
        <v>9992.4599999999991</v>
      </c>
      <c r="N94" s="8"/>
      <c r="O94" s="8"/>
      <c r="P94" s="8"/>
      <c r="Q94" s="8"/>
      <c r="R94" s="9"/>
    </row>
    <row r="95" spans="1:51" ht="15.75" x14ac:dyDescent="0.25">
      <c r="A95" s="9"/>
      <c r="B95" s="30">
        <v>240</v>
      </c>
      <c r="C95" s="30">
        <v>453</v>
      </c>
      <c r="D95" s="30">
        <v>631</v>
      </c>
      <c r="E95" s="30">
        <v>717</v>
      </c>
      <c r="F95" s="30">
        <v>211</v>
      </c>
      <c r="G95" s="30">
        <v>955</v>
      </c>
      <c r="H95" s="30">
        <v>2517</v>
      </c>
      <c r="I95" s="30">
        <v>360</v>
      </c>
      <c r="J95" s="5">
        <v>4205.6300000000019</v>
      </c>
      <c r="K95" s="5">
        <v>316</v>
      </c>
      <c r="L95" s="5">
        <v>320</v>
      </c>
      <c r="M95" s="5">
        <v>658</v>
      </c>
      <c r="N95" s="8"/>
      <c r="O95" s="8"/>
      <c r="P95" s="8"/>
      <c r="Q95" s="8"/>
      <c r="R95" s="9"/>
    </row>
    <row r="96" spans="1:51" ht="15.75" x14ac:dyDescent="0.25">
      <c r="A96" s="9"/>
      <c r="B96" s="30">
        <v>282</v>
      </c>
      <c r="C96" s="30">
        <v>413</v>
      </c>
      <c r="D96" s="30">
        <v>725</v>
      </c>
      <c r="E96" s="30">
        <v>824</v>
      </c>
      <c r="F96" s="30">
        <v>262</v>
      </c>
      <c r="G96" s="30">
        <v>1298</v>
      </c>
      <c r="H96" s="30">
        <v>3113</v>
      </c>
      <c r="I96" s="30">
        <v>453</v>
      </c>
      <c r="J96" s="5">
        <v>4906.6799999999994</v>
      </c>
      <c r="K96" s="5">
        <v>320</v>
      </c>
      <c r="L96" s="5">
        <v>536</v>
      </c>
      <c r="M96" s="5">
        <v>807</v>
      </c>
      <c r="N96" s="8"/>
      <c r="O96" s="8"/>
      <c r="P96" s="8"/>
      <c r="Q96" s="8"/>
      <c r="R96" s="9"/>
    </row>
    <row r="97" spans="1:18" ht="15.75" x14ac:dyDescent="0.25">
      <c r="A97" s="9"/>
      <c r="B97" s="30">
        <v>581</v>
      </c>
      <c r="C97" s="30">
        <v>875</v>
      </c>
      <c r="D97" s="30">
        <v>1769</v>
      </c>
      <c r="E97" s="30">
        <v>1713</v>
      </c>
      <c r="F97" s="30">
        <v>473</v>
      </c>
      <c r="G97" s="30">
        <v>1995</v>
      </c>
      <c r="H97" s="30">
        <v>5984</v>
      </c>
      <c r="I97" s="30">
        <v>846</v>
      </c>
      <c r="J97" s="5">
        <v>9992.4599999999991</v>
      </c>
      <c r="K97" s="5">
        <v>658</v>
      </c>
      <c r="L97" s="5">
        <v>807</v>
      </c>
      <c r="M97" s="5">
        <v>1957</v>
      </c>
      <c r="N97" s="8"/>
      <c r="O97" s="8"/>
      <c r="P97" s="8"/>
      <c r="Q97" s="8"/>
      <c r="R97" s="9"/>
    </row>
    <row r="98" spans="1:18" ht="15.75" x14ac:dyDescent="0.25">
      <c r="A98" s="9"/>
      <c r="B98" s="9"/>
      <c r="C98" s="9"/>
      <c r="D98" s="9"/>
      <c r="E98" s="9"/>
      <c r="F98" s="9"/>
      <c r="G98" s="9"/>
      <c r="H98" s="9"/>
      <c r="I98" s="9"/>
      <c r="J98" s="8"/>
      <c r="K98" s="8"/>
      <c r="L98" s="8"/>
      <c r="M98" s="8"/>
      <c r="N98" s="8"/>
      <c r="O98" s="8"/>
      <c r="P98" s="8"/>
      <c r="Q98" s="8"/>
      <c r="R98" s="9"/>
    </row>
    <row r="99" spans="1:18" ht="15.75" x14ac:dyDescent="0.25">
      <c r="A99" s="9"/>
      <c r="B99" s="9"/>
      <c r="C99" s="9"/>
      <c r="D99" s="9"/>
      <c r="E99" s="9"/>
      <c r="F99" s="9"/>
      <c r="G99" s="9"/>
      <c r="H99" s="9"/>
      <c r="I99" s="9"/>
      <c r="J99" s="8"/>
      <c r="K99" s="8"/>
      <c r="L99" s="8"/>
      <c r="M99" s="8"/>
      <c r="N99" s="8"/>
      <c r="O99" s="8"/>
      <c r="P99" s="8"/>
      <c r="Q99" s="8"/>
      <c r="R99" s="9"/>
    </row>
    <row r="100" spans="1:18" ht="15.75" x14ac:dyDescent="0.25">
      <c r="A100" s="15"/>
      <c r="B100" s="15">
        <f>MDETERM(_xlfn.ANCHORARRAY(B86))</f>
        <v>3.0939142468076417E+27</v>
      </c>
      <c r="C100" s="15"/>
      <c r="D100" s="9"/>
      <c r="E100" s="9"/>
      <c r="F100" s="9"/>
      <c r="G100" s="9"/>
      <c r="H100" s="9"/>
      <c r="I100" s="9"/>
      <c r="J100" s="8"/>
      <c r="K100" s="8"/>
      <c r="L100" s="8"/>
      <c r="M100" s="8"/>
      <c r="N100" s="8"/>
      <c r="O100" s="8"/>
      <c r="P100" s="8"/>
      <c r="Q100" s="8"/>
      <c r="R100" s="9"/>
    </row>
    <row r="101" spans="1:18" ht="15.75" x14ac:dyDescent="0.25">
      <c r="A101" s="12"/>
      <c r="B101" s="12"/>
      <c r="C101" s="12"/>
      <c r="D101" s="9"/>
      <c r="E101" s="9"/>
      <c r="F101" s="9"/>
      <c r="G101" s="9"/>
      <c r="H101" s="9"/>
      <c r="I101" s="9"/>
      <c r="J101" s="8"/>
      <c r="K101" s="8"/>
      <c r="L101" s="8"/>
      <c r="M101" s="8"/>
      <c r="N101" s="8"/>
      <c r="O101" s="8"/>
      <c r="P101" s="8"/>
      <c r="Q101" s="8"/>
      <c r="R101" s="9"/>
    </row>
    <row r="102" spans="1:18" ht="15.75" x14ac:dyDescent="0.25">
      <c r="A102" s="12"/>
      <c r="B102" s="12"/>
      <c r="C102" s="12"/>
      <c r="D102" s="9"/>
      <c r="E102" s="9"/>
      <c r="F102" s="9"/>
      <c r="G102" s="9"/>
      <c r="H102" s="9"/>
      <c r="I102" s="9"/>
      <c r="J102" s="8"/>
      <c r="K102" s="8"/>
      <c r="L102" s="8"/>
      <c r="M102" s="8"/>
      <c r="N102" s="8"/>
      <c r="O102" s="8"/>
      <c r="P102" s="8"/>
      <c r="Q102" s="8"/>
      <c r="R102" s="9"/>
    </row>
    <row r="103" spans="1:18" ht="15.75" x14ac:dyDescent="0.25">
      <c r="A103" s="12"/>
      <c r="B103" s="12"/>
      <c r="C103" s="12"/>
      <c r="D103" s="9"/>
      <c r="E103" s="9"/>
      <c r="F103" s="9"/>
      <c r="G103" s="9"/>
      <c r="H103" s="9"/>
      <c r="I103" s="9"/>
      <c r="J103" s="8"/>
      <c r="K103" s="8"/>
      <c r="L103" s="8"/>
      <c r="M103" s="8"/>
      <c r="N103" s="8"/>
      <c r="O103" s="8"/>
      <c r="P103" s="8"/>
      <c r="Q103" s="8"/>
      <c r="R103" s="9"/>
    </row>
    <row r="104" spans="1:18" ht="18.75" x14ac:dyDescent="0.3">
      <c r="A104" s="12"/>
      <c r="B104" s="67" t="s">
        <v>59</v>
      </c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8"/>
      <c r="O104" s="8"/>
      <c r="P104" s="8"/>
      <c r="Q104" s="8"/>
      <c r="R104" s="9"/>
    </row>
    <row r="105" spans="1:18" ht="15.75" x14ac:dyDescent="0.25">
      <c r="A105" s="12"/>
      <c r="B105" s="32" cm="1">
        <f t="array" ref="B105:M116">MINVERSE(_xlfn.ANCHORARRAY(B86))</f>
        <v>0.14289233194223588</v>
      </c>
      <c r="C105" s="23">
        <v>-1.1815490695824141E-2</v>
      </c>
      <c r="D105" s="30">
        <v>2.591325885520242E-3</v>
      </c>
      <c r="E105" s="30">
        <v>-5.4863665430782971E-3</v>
      </c>
      <c r="F105" s="30">
        <v>-1.4583766150911977E-2</v>
      </c>
      <c r="G105" s="30">
        <v>7.2655198196990695E-4</v>
      </c>
      <c r="H105" s="30">
        <v>5.0086768858616584E-3</v>
      </c>
      <c r="I105" s="30">
        <v>-2.6016736456718443E-2</v>
      </c>
      <c r="J105" s="5">
        <v>-4.1586866999906887E-3</v>
      </c>
      <c r="K105" s="5">
        <v>2.2764246280749856E-4</v>
      </c>
      <c r="L105" s="5">
        <v>-6.9946264683747482E-3</v>
      </c>
      <c r="M105" s="5">
        <v>-1.1921577945020963E-2</v>
      </c>
      <c r="N105" s="8"/>
      <c r="O105" s="8"/>
      <c r="P105" s="8"/>
      <c r="Q105" s="8"/>
      <c r="R105" s="9"/>
    </row>
    <row r="106" spans="1:18" ht="15.75" x14ac:dyDescent="0.25">
      <c r="A106" s="12"/>
      <c r="B106" s="23">
        <v>-1.1815490695824089E-2</v>
      </c>
      <c r="C106" s="32">
        <v>1.1606323865783502E-2</v>
      </c>
      <c r="D106" s="30">
        <v>-3.5994735437594521E-3</v>
      </c>
      <c r="E106" s="30">
        <v>1.2161690648501409E-3</v>
      </c>
      <c r="F106" s="30">
        <v>2.4813534028281341E-3</v>
      </c>
      <c r="G106" s="30">
        <v>4.9562725751691578E-4</v>
      </c>
      <c r="H106" s="30">
        <v>-9.2218266622866492E-4</v>
      </c>
      <c r="I106" s="30">
        <v>-2.0632599945238947E-3</v>
      </c>
      <c r="J106" s="5">
        <v>-1.1427705229245686E-3</v>
      </c>
      <c r="K106" s="5">
        <v>-3.4659743655880816E-3</v>
      </c>
      <c r="L106" s="5">
        <v>5.9627408370764648E-3</v>
      </c>
      <c r="M106" s="5">
        <v>7.6559061373889098E-3</v>
      </c>
      <c r="N106" s="8"/>
      <c r="O106" s="8"/>
      <c r="P106" s="8"/>
      <c r="Q106" s="8"/>
      <c r="R106" s="9"/>
    </row>
    <row r="107" spans="1:18" ht="15.75" x14ac:dyDescent="0.25">
      <c r="A107" s="12"/>
      <c r="B107" s="23">
        <v>2.5913258855203535E-3</v>
      </c>
      <c r="C107" s="23">
        <v>-3.5994735437594569E-3</v>
      </c>
      <c r="D107" s="33">
        <v>1.7252211087108723E-2</v>
      </c>
      <c r="E107" s="30">
        <v>-1.0885930406843708E-2</v>
      </c>
      <c r="F107" s="30">
        <v>1.0916680837542913E-3</v>
      </c>
      <c r="G107" s="30">
        <v>5.0701332797898463E-4</v>
      </c>
      <c r="H107" s="30">
        <v>-1.255185597636399E-4</v>
      </c>
      <c r="I107" s="30">
        <v>1.2906938611214561E-2</v>
      </c>
      <c r="J107" s="5">
        <v>2.7324853421640318E-4</v>
      </c>
      <c r="K107" s="5">
        <v>1.3017479921602453E-3</v>
      </c>
      <c r="L107" s="5">
        <v>-2.0659971796488752E-3</v>
      </c>
      <c r="M107" s="5">
        <v>-1.2183605883672182E-2</v>
      </c>
      <c r="N107" s="8"/>
      <c r="O107" s="8"/>
      <c r="P107" s="8"/>
      <c r="Q107" s="8"/>
      <c r="R107" s="9"/>
    </row>
    <row r="108" spans="1:18" ht="15.75" x14ac:dyDescent="0.25">
      <c r="A108" s="12"/>
      <c r="B108" s="23">
        <v>-5.4863665430784419E-3</v>
      </c>
      <c r="C108" s="23">
        <v>1.216169064850153E-3</v>
      </c>
      <c r="D108" s="30">
        <v>-1.0885930406843694E-2</v>
      </c>
      <c r="E108" s="33">
        <v>1.282616858497509E-2</v>
      </c>
      <c r="F108" s="30">
        <v>-5.7709662721548097E-3</v>
      </c>
      <c r="G108" s="30">
        <v>2.3811069890346598E-4</v>
      </c>
      <c r="H108" s="30">
        <v>-2.1763278410355524E-4</v>
      </c>
      <c r="I108" s="30">
        <v>-1.144851778413738E-2</v>
      </c>
      <c r="J108" s="5">
        <v>-1.4929964232698799E-4</v>
      </c>
      <c r="K108" s="5">
        <v>-1.3223070611350972E-3</v>
      </c>
      <c r="L108" s="5">
        <v>1.9660908563102178E-3</v>
      </c>
      <c r="M108" s="5">
        <v>6.8610758254741156E-3</v>
      </c>
      <c r="N108" s="8"/>
      <c r="O108" s="8"/>
      <c r="P108" s="8"/>
      <c r="Q108" s="8"/>
      <c r="R108" s="9"/>
    </row>
    <row r="109" spans="1:18" ht="15.75" x14ac:dyDescent="0.25">
      <c r="A109" s="12"/>
      <c r="B109" s="23">
        <v>-1.4583766150911868E-2</v>
      </c>
      <c r="C109" s="23">
        <v>2.4813534028281328E-3</v>
      </c>
      <c r="D109" s="30">
        <v>1.0916680837543106E-3</v>
      </c>
      <c r="E109" s="30">
        <v>-5.7709662721548375E-3</v>
      </c>
      <c r="F109" s="33">
        <v>2.6883564838958048E-2</v>
      </c>
      <c r="G109" s="30">
        <v>-1.4239517051531435E-3</v>
      </c>
      <c r="H109" s="30">
        <v>-2.0271021853956453E-3</v>
      </c>
      <c r="I109" s="30">
        <v>7.6349877155517379E-3</v>
      </c>
      <c r="J109" s="5">
        <v>1.0046792962269456E-3</v>
      </c>
      <c r="K109" s="5">
        <v>-3.7220298062005421E-3</v>
      </c>
      <c r="L109" s="5">
        <v>-2.2519374542414274E-4</v>
      </c>
      <c r="M109" s="5">
        <v>1.3510142707769917E-3</v>
      </c>
      <c r="N109" s="8"/>
      <c r="O109" s="8"/>
      <c r="P109" s="8"/>
      <c r="Q109" s="8"/>
      <c r="R109" s="9"/>
    </row>
    <row r="110" spans="1:18" ht="15.75" x14ac:dyDescent="0.25">
      <c r="A110" s="12"/>
      <c r="B110" s="23">
        <v>7.2655198196989112E-4</v>
      </c>
      <c r="C110" s="23">
        <v>4.9562725751691643E-4</v>
      </c>
      <c r="D110" s="30">
        <v>5.0701332797898702E-4</v>
      </c>
      <c r="E110" s="30">
        <v>2.3811069890346414E-4</v>
      </c>
      <c r="F110" s="30">
        <v>-1.4239517051531409E-3</v>
      </c>
      <c r="G110" s="33">
        <v>1.173843703422193E-3</v>
      </c>
      <c r="H110" s="30">
        <v>-4.2676797700697477E-4</v>
      </c>
      <c r="I110" s="30">
        <v>-6.9702319444056127E-4</v>
      </c>
      <c r="J110" s="5">
        <v>-1.3418666392438461E-4</v>
      </c>
      <c r="K110" s="5">
        <v>-2.3012063144016448E-4</v>
      </c>
      <c r="L110" s="5">
        <v>-3.953005122540705E-4</v>
      </c>
      <c r="M110" s="5">
        <v>5.7530054651142536E-4</v>
      </c>
      <c r="N110" s="8"/>
      <c r="O110" s="8"/>
      <c r="P110" s="8"/>
      <c r="Q110" s="8"/>
      <c r="R110" s="9"/>
    </row>
    <row r="111" spans="1:18" ht="15.75" x14ac:dyDescent="0.25">
      <c r="A111" s="12"/>
      <c r="B111" s="23">
        <v>5.0086768858616853E-3</v>
      </c>
      <c r="C111" s="23">
        <v>-9.2218266622867305E-4</v>
      </c>
      <c r="D111" s="30">
        <v>-1.2551855976365269E-4</v>
      </c>
      <c r="E111" s="30">
        <v>-2.1763278410353779E-4</v>
      </c>
      <c r="F111" s="30">
        <v>-2.0271021853956674E-3</v>
      </c>
      <c r="G111" s="30">
        <v>-4.2676797700697168E-4</v>
      </c>
      <c r="H111" s="33">
        <v>2.0915510841886054E-3</v>
      </c>
      <c r="I111" s="30">
        <v>-2.9863690655917161E-3</v>
      </c>
      <c r="J111" s="5">
        <v>-3.4475144244165657E-4</v>
      </c>
      <c r="K111" s="5">
        <v>-2.6252321832689186E-3</v>
      </c>
      <c r="L111" s="5">
        <v>-2.1692804627847797E-3</v>
      </c>
      <c r="M111" s="5">
        <v>-1.4126259827380858E-3</v>
      </c>
      <c r="N111" s="8"/>
      <c r="O111" s="8"/>
      <c r="P111" s="8"/>
      <c r="Q111" s="8"/>
      <c r="R111" s="9"/>
    </row>
    <row r="112" spans="1:18" ht="15.75" x14ac:dyDescent="0.25">
      <c r="A112" s="12"/>
      <c r="B112" s="23">
        <v>-2.6016736456718356E-2</v>
      </c>
      <c r="C112" s="23">
        <v>-2.0632599945238752E-3</v>
      </c>
      <c r="D112" s="30">
        <v>1.2906938611214591E-2</v>
      </c>
      <c r="E112" s="30">
        <v>-1.1448517784137429E-2</v>
      </c>
      <c r="F112" s="30">
        <v>7.6349877155517474E-3</v>
      </c>
      <c r="G112" s="30">
        <v>-6.9702319444057146E-4</v>
      </c>
      <c r="H112" s="30">
        <v>-2.9863690655916944E-3</v>
      </c>
      <c r="I112" s="33">
        <v>3.4611997961674926E-2</v>
      </c>
      <c r="J112" s="5">
        <v>9.9738758910542305E-4</v>
      </c>
      <c r="K112" s="5">
        <v>5.9396217071452295E-3</v>
      </c>
      <c r="L112" s="5">
        <v>-1.5477036660209447E-3</v>
      </c>
      <c r="M112" s="5">
        <v>-6.4168229839181527E-3</v>
      </c>
      <c r="N112" s="8"/>
      <c r="O112" s="8"/>
      <c r="P112" s="8"/>
      <c r="Q112" s="8"/>
      <c r="R112" s="9"/>
    </row>
    <row r="113" spans="1:19" ht="15.75" x14ac:dyDescent="0.25">
      <c r="A113" s="12"/>
      <c r="B113" s="23">
        <v>-4.1586866999907043E-3</v>
      </c>
      <c r="C113" s="23">
        <v>-1.1427705229245673E-3</v>
      </c>
      <c r="D113" s="30">
        <v>2.7324853421641315E-4</v>
      </c>
      <c r="E113" s="30">
        <v>-1.4929964232699892E-4</v>
      </c>
      <c r="F113" s="30">
        <v>1.0046792962269541E-3</v>
      </c>
      <c r="G113" s="30">
        <v>-1.3418666392438574E-4</v>
      </c>
      <c r="H113" s="30">
        <v>-3.4475144244165668E-4</v>
      </c>
      <c r="I113" s="30">
        <v>9.9738758910544105E-4</v>
      </c>
      <c r="J113" s="34">
        <v>6.4736112561829696E-4</v>
      </c>
      <c r="K113" s="5">
        <v>-6.1738522226942088E-4</v>
      </c>
      <c r="L113" s="5">
        <v>-5.3589718172119204E-4</v>
      </c>
      <c r="M113" s="5">
        <v>-7.3062596947426979E-4</v>
      </c>
      <c r="N113" s="8"/>
      <c r="O113" s="8"/>
      <c r="P113" s="8"/>
      <c r="Q113" s="8"/>
      <c r="R113" s="9"/>
    </row>
    <row r="114" spans="1:19" ht="15.75" x14ac:dyDescent="0.25">
      <c r="A114" s="12"/>
      <c r="B114" s="23">
        <v>2.2764246280741927E-4</v>
      </c>
      <c r="C114" s="23">
        <v>-3.4659743655880574E-3</v>
      </c>
      <c r="D114" s="30">
        <v>1.3017479921602184E-3</v>
      </c>
      <c r="E114" s="30">
        <v>-1.3223070611350671E-3</v>
      </c>
      <c r="F114" s="30">
        <v>-3.7220298062005512E-3</v>
      </c>
      <c r="G114" s="30">
        <v>-2.3012063144016472E-4</v>
      </c>
      <c r="H114" s="30">
        <v>-2.6252321832689177E-3</v>
      </c>
      <c r="I114" s="30">
        <v>5.9396217071452078E-3</v>
      </c>
      <c r="J114" s="5">
        <v>-6.1738522226942435E-4</v>
      </c>
      <c r="K114" s="34">
        <v>3.3670823933317627E-2</v>
      </c>
      <c r="L114" s="5">
        <v>3.020011368353634E-3</v>
      </c>
      <c r="M114" s="5">
        <v>-1.3574281600318479E-3</v>
      </c>
      <c r="N114" s="8"/>
      <c r="O114" s="8"/>
      <c r="P114" s="8"/>
      <c r="Q114" s="8"/>
      <c r="R114" s="9"/>
    </row>
    <row r="115" spans="1:19" ht="15.75" x14ac:dyDescent="0.25">
      <c r="A115" s="12"/>
      <c r="B115" s="23">
        <v>-6.9946264683747586E-3</v>
      </c>
      <c r="C115" s="23">
        <v>5.9627408370764743E-3</v>
      </c>
      <c r="D115" s="30">
        <v>-2.0659971796488778E-3</v>
      </c>
      <c r="E115" s="30">
        <v>1.9660908563102109E-3</v>
      </c>
      <c r="F115" s="30">
        <v>-2.2519374542412994E-4</v>
      </c>
      <c r="G115" s="30">
        <v>-3.9530051225407381E-4</v>
      </c>
      <c r="H115" s="30">
        <v>-2.1692804627847766E-3</v>
      </c>
      <c r="I115" s="30">
        <v>-1.547703666020954E-3</v>
      </c>
      <c r="J115" s="5">
        <v>-5.358971817211915E-4</v>
      </c>
      <c r="K115" s="5">
        <v>3.0200113683536223E-3</v>
      </c>
      <c r="L115" s="34">
        <v>1.3697344924600612E-2</v>
      </c>
      <c r="M115" s="5">
        <v>3.3892663218426039E-3</v>
      </c>
      <c r="N115" s="8"/>
      <c r="O115" s="8"/>
      <c r="P115" s="8"/>
      <c r="Q115" s="8"/>
      <c r="R115" s="9"/>
    </row>
    <row r="116" spans="1:19" ht="15.75" x14ac:dyDescent="0.25">
      <c r="A116" s="12"/>
      <c r="B116" s="23">
        <v>-1.1921577945020986E-2</v>
      </c>
      <c r="C116" s="23">
        <v>7.6559061373889124E-3</v>
      </c>
      <c r="D116" s="30">
        <v>-1.2183605883672182E-2</v>
      </c>
      <c r="E116" s="30">
        <v>6.8610758254741199E-3</v>
      </c>
      <c r="F116" s="30">
        <v>1.3510142707770017E-3</v>
      </c>
      <c r="G116" s="30">
        <v>5.7530054651142514E-4</v>
      </c>
      <c r="H116" s="30">
        <v>-1.4126259827380891E-3</v>
      </c>
      <c r="I116" s="30">
        <v>-6.416822983918144E-3</v>
      </c>
      <c r="J116" s="5">
        <v>-7.3062596947426513E-4</v>
      </c>
      <c r="K116" s="5">
        <v>-1.3574281600318755E-3</v>
      </c>
      <c r="L116" s="5">
        <v>3.3892663218425996E-3</v>
      </c>
      <c r="M116" s="34">
        <v>1.4604561677189218E-2</v>
      </c>
      <c r="N116" s="8"/>
      <c r="O116" s="8"/>
      <c r="P116" s="8"/>
      <c r="Q116" s="8"/>
      <c r="R116" s="9"/>
    </row>
    <row r="117" spans="1:19" ht="15.75" x14ac:dyDescent="0.25">
      <c r="A117" s="12"/>
      <c r="B117" s="12"/>
      <c r="C117" s="12"/>
      <c r="D117" s="9"/>
      <c r="E117" s="9"/>
      <c r="F117" s="9"/>
      <c r="G117" s="9"/>
      <c r="H117" s="9"/>
      <c r="I117" s="9"/>
      <c r="J117" s="8"/>
      <c r="K117" s="8"/>
      <c r="L117" s="8"/>
      <c r="M117" s="8"/>
      <c r="N117" s="8"/>
      <c r="O117" s="8"/>
      <c r="P117" s="8"/>
      <c r="Q117" s="8"/>
      <c r="R117" s="9"/>
    </row>
    <row r="118" spans="1:19" ht="18.75" x14ac:dyDescent="0.3">
      <c r="A118" s="12"/>
      <c r="B118" s="12"/>
      <c r="C118" s="12"/>
      <c r="D118" s="9"/>
      <c r="E118" s="9"/>
      <c r="F118" s="9"/>
      <c r="G118" s="9"/>
      <c r="H118" s="69" t="s">
        <v>67</v>
      </c>
      <c r="I118" s="69"/>
      <c r="J118" s="8"/>
      <c r="K118" s="8"/>
      <c r="L118" s="8"/>
      <c r="M118" s="8"/>
      <c r="N118" s="8"/>
      <c r="O118" s="8"/>
      <c r="P118" s="8"/>
      <c r="Q118" s="8"/>
      <c r="R118" s="9"/>
    </row>
    <row r="119" spans="1:19" ht="18.75" x14ac:dyDescent="0.3">
      <c r="A119" s="12"/>
      <c r="B119" s="69" t="s">
        <v>60</v>
      </c>
      <c r="C119" s="69"/>
      <c r="D119" s="9"/>
      <c r="E119" s="70" t="s">
        <v>61</v>
      </c>
      <c r="F119" s="70"/>
      <c r="G119" s="9"/>
      <c r="H119" s="35" t="s">
        <v>68</v>
      </c>
      <c r="I119" s="37"/>
      <c r="J119" s="8"/>
      <c r="K119" s="69" t="s">
        <v>47</v>
      </c>
      <c r="L119" s="69"/>
      <c r="M119" s="70" t="s">
        <v>70</v>
      </c>
      <c r="N119" s="8"/>
      <c r="O119" s="31" t="s">
        <v>71</v>
      </c>
      <c r="P119" s="31" t="s">
        <v>56</v>
      </c>
      <c r="Q119" s="31" t="s">
        <v>19</v>
      </c>
      <c r="R119" s="31" t="s">
        <v>32</v>
      </c>
      <c r="S119" s="31" t="s">
        <v>72</v>
      </c>
    </row>
    <row r="120" spans="1:19" ht="31.5" x14ac:dyDescent="0.3">
      <c r="A120" s="12"/>
      <c r="B120" s="1" t="s">
        <v>0</v>
      </c>
      <c r="C120" s="23" cm="1">
        <f t="array" ref="C120:C131">MMULT(B69:AY80,N2:N51)</f>
        <v>202128.94</v>
      </c>
      <c r="D120" s="9"/>
      <c r="E120" s="31" t="s">
        <v>62</v>
      </c>
      <c r="F120" s="30" cm="1">
        <f t="array" ref="F120:F131">MMULT(_xlfn.ANCHORARRAY(B105),_xlfn.ANCHORARRAY(C120))</f>
        <v>59.604657500131907</v>
      </c>
      <c r="G120" s="9"/>
      <c r="H120" s="36">
        <f>(N2-I120)^2</f>
        <v>7256.9318830335797</v>
      </c>
      <c r="I120" s="36">
        <f>$F$120*B2+$F$121*C2+D2*$F$122+E2*$F$123+F2*$F$124+G2*$F$125+H2*$F$126+I2*$F$127+J2*$F$128+K2*$F$129 + L2*$F$130+ M2*$F$131</f>
        <v>914.81237247678757</v>
      </c>
      <c r="J120" s="8"/>
      <c r="K120" s="35" t="s">
        <v>69</v>
      </c>
      <c r="L120" s="35"/>
      <c r="M120" s="70"/>
      <c r="N120" s="8"/>
      <c r="O120" s="38">
        <f>M121/(50-10-1)</f>
        <v>2475.5110257823235</v>
      </c>
      <c r="P120" s="31" t="s">
        <v>62</v>
      </c>
      <c r="Q120" s="38">
        <f>$O$120*SQRT(B105)</f>
        <v>935.77045017190005</v>
      </c>
      <c r="R120" s="38">
        <f>F120/Q120</f>
        <v>6.3695810750577342E-2</v>
      </c>
      <c r="S120" s="38" t="str">
        <f>IF(ABS(R120) &gt; $O$122, "Значимый", "Незначимый")</f>
        <v>Незначимый</v>
      </c>
    </row>
    <row r="121" spans="1:19" ht="18.75" x14ac:dyDescent="0.3">
      <c r="A121" s="12"/>
      <c r="B121" s="2" t="s">
        <v>1</v>
      </c>
      <c r="C121" s="23">
        <v>360173.52999999997</v>
      </c>
      <c r="D121" s="9"/>
      <c r="E121" s="31" t="s">
        <v>48</v>
      </c>
      <c r="F121" s="30">
        <v>45.425579534668032</v>
      </c>
      <c r="G121" s="9"/>
      <c r="H121" s="36">
        <f t="shared" ref="H121:H169" si="0">(N3-I121)^2</f>
        <v>4882.4055090160591</v>
      </c>
      <c r="I121" s="36">
        <f t="shared" ref="I121:I169" si="1">$F$120*B3+$F$121*C3+D3*$F$122+E3*$F$123+F3*$F$124+G3*$F$125+H3*$F$126+I3*$F$127+J3*$F$128+K3*$F$129 + L3*$F$130+ M3*$F$131</f>
        <v>1866.8742120457616</v>
      </c>
      <c r="J121" s="8"/>
      <c r="K121" s="5">
        <f>(I120-$F$132)^2</f>
        <v>1033881.8892512346</v>
      </c>
      <c r="L121" s="5">
        <f>I120</f>
        <v>914.81237247678757</v>
      </c>
      <c r="M121" s="38">
        <f>SUM(L121:L170)</f>
        <v>96544.930005510614</v>
      </c>
      <c r="N121" s="8"/>
      <c r="O121" s="31" t="s">
        <v>73</v>
      </c>
      <c r="P121" s="31" t="s">
        <v>48</v>
      </c>
      <c r="Q121" s="38">
        <f>$O$120*SQRT(C106)</f>
        <v>266.69336279411073</v>
      </c>
      <c r="R121" s="38">
        <f t="shared" ref="R121:R131" si="2">F121/Q121</f>
        <v>0.17032887155027146</v>
      </c>
      <c r="S121" s="38" t="str">
        <f t="shared" ref="S121:S131" si="3">IF(ABS(R121) &gt; $O$122, "Значимый", "Незначимый")</f>
        <v>Незначимый</v>
      </c>
    </row>
    <row r="122" spans="1:19" ht="18.75" x14ac:dyDescent="0.3">
      <c r="A122" s="12"/>
      <c r="B122" s="2" t="s">
        <v>2</v>
      </c>
      <c r="C122" s="23">
        <v>515621.1100000001</v>
      </c>
      <c r="D122" s="9"/>
      <c r="E122" s="31" t="s">
        <v>49</v>
      </c>
      <c r="F122" s="30">
        <v>-94.058778580500075</v>
      </c>
      <c r="G122" s="9"/>
      <c r="H122" s="36">
        <f t="shared" si="0"/>
        <v>2398.7804956051209</v>
      </c>
      <c r="I122" s="36">
        <f t="shared" si="1"/>
        <v>1960.9773467595492</v>
      </c>
      <c r="J122" s="8"/>
      <c r="K122" s="5">
        <f t="shared" ref="K122:K170" si="4">(I121-$F$132)^2</f>
        <v>4191.0070843631165</v>
      </c>
      <c r="L122" s="5">
        <f t="shared" ref="L122:L170" si="5">I121</f>
        <v>1866.8742120457616</v>
      </c>
      <c r="M122" s="8"/>
      <c r="N122" s="8"/>
      <c r="O122" s="38">
        <f>TINV(0.05,(50-10-1))</f>
        <v>2.0226909200367595</v>
      </c>
      <c r="P122" s="31" t="s">
        <v>49</v>
      </c>
      <c r="Q122" s="38">
        <f>$O$120*SQRT(D107)</f>
        <v>325.15261163482023</v>
      </c>
      <c r="R122" s="38">
        <f t="shared" si="2"/>
        <v>-0.28927578993625841</v>
      </c>
      <c r="S122" s="38" t="str">
        <f t="shared" si="3"/>
        <v>Незначимый</v>
      </c>
    </row>
    <row r="123" spans="1:19" ht="18.75" x14ac:dyDescent="0.3">
      <c r="A123" s="12"/>
      <c r="B123" s="2" t="s">
        <v>3</v>
      </c>
      <c r="C123" s="23">
        <v>589952.19999999995</v>
      </c>
      <c r="D123" s="9"/>
      <c r="E123" s="31" t="s">
        <v>50</v>
      </c>
      <c r="F123" s="30">
        <v>91.918263108300835</v>
      </c>
      <c r="G123" s="9"/>
      <c r="H123" s="36">
        <f t="shared" si="0"/>
        <v>10991.823939718872</v>
      </c>
      <c r="I123" s="36">
        <f t="shared" si="1"/>
        <v>1931.8418997334504</v>
      </c>
      <c r="J123" s="8"/>
      <c r="K123" s="5">
        <f t="shared" si="4"/>
        <v>862.31184420985903</v>
      </c>
      <c r="L123" s="5">
        <f t="shared" si="5"/>
        <v>1960.9773467595492</v>
      </c>
      <c r="M123" s="8"/>
      <c r="N123" s="8"/>
      <c r="O123" s="39"/>
      <c r="P123" s="31" t="s">
        <v>50</v>
      </c>
      <c r="Q123" s="38">
        <f>$O$120*SQRT(E108)</f>
        <v>280.35824774187216</v>
      </c>
      <c r="R123" s="38">
        <f t="shared" si="2"/>
        <v>0.32786002854794066</v>
      </c>
      <c r="S123" s="38" t="str">
        <f t="shared" si="3"/>
        <v>Незначимый</v>
      </c>
    </row>
    <row r="124" spans="1:19" ht="18.75" x14ac:dyDescent="0.3">
      <c r="A124" s="12"/>
      <c r="B124" s="2" t="s">
        <v>4</v>
      </c>
      <c r="C124" s="23">
        <v>166907.96</v>
      </c>
      <c r="D124" s="9"/>
      <c r="E124" s="31" t="s">
        <v>63</v>
      </c>
      <c r="F124" s="30">
        <v>39.164838918652663</v>
      </c>
      <c r="G124" s="9"/>
      <c r="H124" s="36">
        <f t="shared" si="0"/>
        <v>2.2687733061131667E-2</v>
      </c>
      <c r="I124" s="36">
        <f t="shared" si="1"/>
        <v>2016.8493755230345</v>
      </c>
      <c r="J124" s="8"/>
      <c r="K124" s="5">
        <f t="shared" si="4"/>
        <v>5.2761967547179538E-2</v>
      </c>
      <c r="L124" s="5">
        <f t="shared" si="5"/>
        <v>1931.8418997334504</v>
      </c>
      <c r="M124" s="8"/>
      <c r="N124" s="8"/>
      <c r="O124" s="39"/>
      <c r="P124" s="31" t="s">
        <v>63</v>
      </c>
      <c r="Q124" s="38">
        <f>$O$120*SQRT(F109)</f>
        <v>405.88994561487203</v>
      </c>
      <c r="R124" s="38">
        <f t="shared" si="2"/>
        <v>9.6491276371290444E-2</v>
      </c>
      <c r="S124" s="38" t="str">
        <f t="shared" si="3"/>
        <v>Незначимый</v>
      </c>
    </row>
    <row r="125" spans="1:19" ht="18.75" x14ac:dyDescent="0.3">
      <c r="A125" s="12"/>
      <c r="B125" s="2" t="s">
        <v>5</v>
      </c>
      <c r="C125" s="23">
        <v>778369.41999999993</v>
      </c>
      <c r="D125" s="9"/>
      <c r="E125" s="31" t="s">
        <v>51</v>
      </c>
      <c r="F125" s="30">
        <v>8.8837493177878741</v>
      </c>
      <c r="G125" s="9"/>
      <c r="H125" s="36">
        <f t="shared" si="0"/>
        <v>8168.2026446807859</v>
      </c>
      <c r="I125" s="36">
        <f t="shared" si="1"/>
        <v>2370.3781093223397</v>
      </c>
      <c r="J125" s="8"/>
      <c r="K125" s="5">
        <f t="shared" si="4"/>
        <v>7265.3760911445861</v>
      </c>
      <c r="L125" s="5">
        <f t="shared" si="5"/>
        <v>2016.8493755230345</v>
      </c>
      <c r="M125" s="8"/>
      <c r="N125" s="8"/>
      <c r="O125" s="39"/>
      <c r="P125" s="31" t="s">
        <v>51</v>
      </c>
      <c r="Q125" s="38">
        <f>$O$120*SQRT(G110)</f>
        <v>84.814479725376103</v>
      </c>
      <c r="R125" s="38">
        <f t="shared" si="2"/>
        <v>0.10474330971023922</v>
      </c>
      <c r="S125" s="38" t="str">
        <f t="shared" si="3"/>
        <v>Незначимый</v>
      </c>
    </row>
    <row r="126" spans="1:19" ht="18.75" x14ac:dyDescent="0.3">
      <c r="A126" s="12"/>
      <c r="B126" s="1" t="s">
        <v>6</v>
      </c>
      <c r="C126" s="23">
        <v>2028665.1100000003</v>
      </c>
      <c r="D126" s="9"/>
      <c r="E126" s="31" t="s">
        <v>52</v>
      </c>
      <c r="F126" s="30">
        <v>-44.723817772677421</v>
      </c>
      <c r="G126" s="9"/>
      <c r="H126" s="36">
        <f t="shared" si="0"/>
        <v>435.15090428568124</v>
      </c>
      <c r="I126" s="36">
        <f t="shared" si="1"/>
        <v>2520.8602709542729</v>
      </c>
      <c r="J126" s="8"/>
      <c r="K126" s="5">
        <f t="shared" si="4"/>
        <v>192515.52318345959</v>
      </c>
      <c r="L126" s="5">
        <f t="shared" si="5"/>
        <v>2370.3781093223397</v>
      </c>
      <c r="M126" s="8"/>
      <c r="N126" s="8"/>
      <c r="O126" s="39"/>
      <c r="P126" s="31" t="s">
        <v>52</v>
      </c>
      <c r="Q126" s="38">
        <f>$O$120*SQRT(H111)</f>
        <v>113.21373104489018</v>
      </c>
      <c r="R126" s="38">
        <f t="shared" si="2"/>
        <v>-0.39503881163446558</v>
      </c>
      <c r="S126" s="38" t="str">
        <f t="shared" si="3"/>
        <v>Незначимый</v>
      </c>
    </row>
    <row r="127" spans="1:19" ht="31.5" x14ac:dyDescent="0.3">
      <c r="A127" s="12"/>
      <c r="B127" s="1" t="s">
        <v>7</v>
      </c>
      <c r="C127" s="23">
        <v>303727.81999999995</v>
      </c>
      <c r="D127" s="9"/>
      <c r="E127" s="31" t="s">
        <v>64</v>
      </c>
      <c r="F127" s="30">
        <v>-26.008622147308415</v>
      </c>
      <c r="G127" s="9"/>
      <c r="H127" s="36">
        <f t="shared" si="0"/>
        <v>6229.6215786980219</v>
      </c>
      <c r="I127" s="36">
        <f t="shared" si="1"/>
        <v>1769.0720481787471</v>
      </c>
      <c r="J127" s="8"/>
      <c r="K127" s="5">
        <f t="shared" si="4"/>
        <v>347213.28912333178</v>
      </c>
      <c r="L127" s="5">
        <f t="shared" si="5"/>
        <v>2520.8602709542729</v>
      </c>
      <c r="M127" s="8"/>
      <c r="N127" s="8"/>
      <c r="O127" s="39"/>
      <c r="P127" s="31" t="s">
        <v>64</v>
      </c>
      <c r="Q127" s="38">
        <f>$O$120*SQRT(I112)</f>
        <v>460.55149851925404</v>
      </c>
      <c r="R127" s="38">
        <f t="shared" si="2"/>
        <v>-5.6472777161577482E-2</v>
      </c>
      <c r="S127" s="38" t="str">
        <f t="shared" si="3"/>
        <v>Незначимый</v>
      </c>
    </row>
    <row r="128" spans="1:19" ht="18.75" x14ac:dyDescent="0.3">
      <c r="A128" s="12"/>
      <c r="B128" s="1" t="s">
        <v>8</v>
      </c>
      <c r="C128" s="23">
        <v>3505591.143399999</v>
      </c>
      <c r="D128" s="9"/>
      <c r="E128" s="31" t="s">
        <v>53</v>
      </c>
      <c r="F128" s="30">
        <v>42.297748628121667</v>
      </c>
      <c r="G128" s="9"/>
      <c r="H128" s="36">
        <f t="shared" si="0"/>
        <v>1235.7871372104689</v>
      </c>
      <c r="I128" s="36">
        <f t="shared" si="1"/>
        <v>2267.8462358031111</v>
      </c>
      <c r="J128" s="8"/>
      <c r="K128" s="5">
        <f t="shared" si="4"/>
        <v>26419.300954075959</v>
      </c>
      <c r="L128" s="5">
        <f t="shared" si="5"/>
        <v>1769.0720481787471</v>
      </c>
      <c r="M128" s="8"/>
      <c r="N128" s="8"/>
      <c r="O128" s="39"/>
      <c r="P128" s="31" t="s">
        <v>53</v>
      </c>
      <c r="Q128" s="38">
        <f>$O$120*SQRT(J113)</f>
        <v>62.985150745149959</v>
      </c>
      <c r="R128" s="38">
        <f t="shared" si="2"/>
        <v>0.67155112161700614</v>
      </c>
      <c r="S128" s="38" t="str">
        <f t="shared" si="3"/>
        <v>Незначимый</v>
      </c>
    </row>
    <row r="129" spans="1:19" ht="18.75" x14ac:dyDescent="0.3">
      <c r="A129" s="12"/>
      <c r="B129" s="1" t="s">
        <v>9</v>
      </c>
      <c r="C129" s="23">
        <v>229409.83999999997</v>
      </c>
      <c r="D129" s="9"/>
      <c r="E129" s="31" t="s">
        <v>65</v>
      </c>
      <c r="F129" s="30">
        <v>25.178960629279914</v>
      </c>
      <c r="G129" s="9"/>
      <c r="H129" s="36">
        <f t="shared" si="0"/>
        <v>62.257673292493912</v>
      </c>
      <c r="I129" s="36">
        <f t="shared" si="1"/>
        <v>1642.1096468208011</v>
      </c>
      <c r="J129" s="8"/>
      <c r="K129" s="5">
        <f t="shared" si="4"/>
        <v>113053.32683244777</v>
      </c>
      <c r="L129" s="5">
        <f t="shared" si="5"/>
        <v>2267.8462358031111</v>
      </c>
      <c r="M129" s="8"/>
      <c r="N129" s="8"/>
      <c r="O129" s="39"/>
      <c r="P129" s="31" t="s">
        <v>65</v>
      </c>
      <c r="Q129" s="38">
        <f>$O$120*SQRT(K114)</f>
        <v>454.2466539363038</v>
      </c>
      <c r="R129" s="38">
        <f t="shared" si="2"/>
        <v>5.5430151022775841E-2</v>
      </c>
      <c r="S129" s="38" t="str">
        <f t="shared" si="3"/>
        <v>Незначимый</v>
      </c>
    </row>
    <row r="130" spans="1:19" ht="18.75" x14ac:dyDescent="0.3">
      <c r="A130" s="12"/>
      <c r="B130" s="1" t="s">
        <v>10</v>
      </c>
      <c r="C130" s="23">
        <v>280279.96999999997</v>
      </c>
      <c r="D130" s="9"/>
      <c r="E130" s="31" t="s">
        <v>54</v>
      </c>
      <c r="F130" s="30">
        <v>133.52474089147313</v>
      </c>
      <c r="G130" s="9"/>
      <c r="H130" s="36">
        <f t="shared" si="0"/>
        <v>24777.615039076038</v>
      </c>
      <c r="I130" s="36">
        <f t="shared" si="1"/>
        <v>2627.5909308868258</v>
      </c>
      <c r="J130" s="8"/>
      <c r="K130" s="5">
        <f t="shared" si="4"/>
        <v>83811.728297274894</v>
      </c>
      <c r="L130" s="5">
        <f t="shared" si="5"/>
        <v>1642.1096468208011</v>
      </c>
      <c r="M130" s="8"/>
      <c r="N130" s="8"/>
      <c r="O130" s="8"/>
      <c r="P130" s="31" t="s">
        <v>54</v>
      </c>
      <c r="Q130" s="8">
        <f>$O$120*SQRT(L115)</f>
        <v>289.72305841612075</v>
      </c>
      <c r="R130" s="38">
        <f t="shared" si="2"/>
        <v>0.46087025872719961</v>
      </c>
      <c r="S130" s="38" t="str">
        <f t="shared" si="3"/>
        <v>Незначимый</v>
      </c>
    </row>
    <row r="131" spans="1:19" ht="18.75" x14ac:dyDescent="0.3">
      <c r="A131" s="12"/>
      <c r="B131" s="2" t="s">
        <v>11</v>
      </c>
      <c r="C131" s="23">
        <v>551127.32000000007</v>
      </c>
      <c r="D131" s="9"/>
      <c r="E131" s="31" t="s">
        <v>55</v>
      </c>
      <c r="F131" s="30">
        <v>98.152996650355817</v>
      </c>
      <c r="G131" s="9"/>
      <c r="H131" s="36">
        <f t="shared" si="0"/>
        <v>7447.1448427847617</v>
      </c>
      <c r="I131" s="36">
        <f t="shared" si="1"/>
        <v>1736.2968414415311</v>
      </c>
      <c r="J131" s="8"/>
      <c r="K131" s="5">
        <f t="shared" si="4"/>
        <v>484386.3938468367</v>
      </c>
      <c r="L131" s="5">
        <f t="shared" si="5"/>
        <v>2627.5909308868258</v>
      </c>
      <c r="M131" s="8"/>
      <c r="N131" s="8"/>
      <c r="O131" s="8"/>
      <c r="P131" s="31" t="s">
        <v>55</v>
      </c>
      <c r="Q131" s="8">
        <f>$O$120*SQRT(M116)</f>
        <v>299.1638603009726</v>
      </c>
      <c r="R131" s="38">
        <f t="shared" si="2"/>
        <v>0.32809108878194509</v>
      </c>
      <c r="S131" s="38" t="str">
        <f t="shared" si="3"/>
        <v>Незначимый</v>
      </c>
    </row>
    <row r="132" spans="1:19" ht="18.75" x14ac:dyDescent="0.3">
      <c r="A132" s="12"/>
      <c r="B132" s="12"/>
      <c r="C132" s="12"/>
      <c r="D132" s="9"/>
      <c r="E132" s="31" t="s">
        <v>66</v>
      </c>
      <c r="F132" s="30">
        <f>AVERAGE(N2:N51)</f>
        <v>1931.6122</v>
      </c>
      <c r="G132" s="9"/>
      <c r="H132" s="36">
        <f t="shared" si="0"/>
        <v>49290.911322002205</v>
      </c>
      <c r="I132" s="36">
        <f t="shared" si="1"/>
        <v>2592.0155654948594</v>
      </c>
      <c r="J132" s="8"/>
      <c r="K132" s="5">
        <f t="shared" si="4"/>
        <v>38148.089288823277</v>
      </c>
      <c r="L132" s="5">
        <f t="shared" si="5"/>
        <v>1736.2968414415311</v>
      </c>
      <c r="M132" s="8"/>
      <c r="N132" s="8"/>
      <c r="O132" s="8"/>
      <c r="P132" s="8"/>
      <c r="Q132" s="8"/>
      <c r="R132" s="9"/>
    </row>
    <row r="133" spans="1:19" ht="18.75" x14ac:dyDescent="0.3">
      <c r="A133" s="12"/>
      <c r="B133" s="12"/>
      <c r="C133" s="12"/>
      <c r="D133" s="9"/>
      <c r="E133" s="9"/>
      <c r="F133" s="9"/>
      <c r="G133" s="9"/>
      <c r="H133" s="36">
        <f t="shared" si="0"/>
        <v>64393.620391687349</v>
      </c>
      <c r="I133" s="36">
        <f t="shared" si="1"/>
        <v>3126.2410190915652</v>
      </c>
      <c r="J133" s="8"/>
      <c r="K133" s="5">
        <f t="shared" si="4"/>
        <v>436132.6051569368</v>
      </c>
      <c r="L133" s="5">
        <f t="shared" si="5"/>
        <v>2592.0155654948594</v>
      </c>
      <c r="M133" s="8"/>
      <c r="N133" s="8"/>
      <c r="O133" s="8"/>
      <c r="P133" s="8"/>
      <c r="Q133" s="8"/>
      <c r="R133" s="9"/>
    </row>
    <row r="134" spans="1:19" ht="18.75" x14ac:dyDescent="0.3">
      <c r="A134" s="77" t="s">
        <v>85</v>
      </c>
      <c r="B134" s="77"/>
      <c r="C134" s="77"/>
      <c r="D134" s="77"/>
      <c r="E134" s="77"/>
      <c r="F134" s="77"/>
      <c r="G134" s="9"/>
      <c r="H134" s="36">
        <f t="shared" si="0"/>
        <v>68.317640849839734</v>
      </c>
      <c r="I134" s="36">
        <f t="shared" si="1"/>
        <v>1916.7345513824209</v>
      </c>
      <c r="J134" s="8"/>
      <c r="K134" s="5">
        <f t="shared" si="4"/>
        <v>1427138.0154041077</v>
      </c>
      <c r="L134" s="5">
        <f t="shared" si="5"/>
        <v>3126.2410190915652</v>
      </c>
      <c r="M134" s="8"/>
      <c r="N134" s="8"/>
      <c r="O134" s="71" t="s">
        <v>74</v>
      </c>
      <c r="P134" s="71"/>
      <c r="Q134" s="71"/>
      <c r="R134" s="71"/>
      <c r="S134" s="71"/>
    </row>
    <row r="135" spans="1:19" ht="18.75" x14ac:dyDescent="0.3">
      <c r="A135" s="77"/>
      <c r="B135" s="77"/>
      <c r="C135" s="77"/>
      <c r="D135" s="77"/>
      <c r="E135" s="77"/>
      <c r="F135" s="77"/>
      <c r="G135" s="9"/>
      <c r="H135" s="36">
        <f t="shared" si="0"/>
        <v>115.44565859449554</v>
      </c>
      <c r="I135" s="36">
        <f t="shared" si="1"/>
        <v>1539.2554358583284</v>
      </c>
      <c r="J135" s="8"/>
      <c r="K135" s="5">
        <f t="shared" si="4"/>
        <v>221.34442838815323</v>
      </c>
      <c r="L135" s="5">
        <f t="shared" si="5"/>
        <v>1916.7345513824209</v>
      </c>
      <c r="M135" s="8"/>
      <c r="N135" s="8"/>
      <c r="O135" s="71"/>
      <c r="P135" s="71"/>
      <c r="Q135" s="71"/>
      <c r="R135" s="71"/>
      <c r="S135" s="71"/>
    </row>
    <row r="136" spans="1:19" ht="18.75" x14ac:dyDescent="0.3">
      <c r="A136" s="77"/>
      <c r="B136" s="77"/>
      <c r="C136" s="77"/>
      <c r="D136" s="77"/>
      <c r="E136" s="77"/>
      <c r="F136" s="77"/>
      <c r="G136" s="9"/>
      <c r="H136" s="36">
        <f t="shared" si="0"/>
        <v>3491.1700272251851</v>
      </c>
      <c r="I136" s="36">
        <f t="shared" si="1"/>
        <v>1930.9138761871691</v>
      </c>
      <c r="J136" s="8"/>
      <c r="K136" s="5">
        <f t="shared" si="4"/>
        <v>153943.83036772336</v>
      </c>
      <c r="L136" s="5">
        <f t="shared" si="5"/>
        <v>1539.2554358583284</v>
      </c>
      <c r="M136" s="8"/>
      <c r="N136" s="8"/>
      <c r="O136" s="71"/>
      <c r="P136" s="71"/>
      <c r="Q136" s="71"/>
      <c r="R136" s="71"/>
      <c r="S136" s="71"/>
    </row>
    <row r="137" spans="1:19" ht="18.75" x14ac:dyDescent="0.3">
      <c r="A137" s="77"/>
      <c r="B137" s="77"/>
      <c r="C137" s="77"/>
      <c r="D137" s="77"/>
      <c r="E137" s="77"/>
      <c r="F137" s="77"/>
      <c r="G137" s="9"/>
      <c r="H137" s="36">
        <f t="shared" si="0"/>
        <v>10634.173369057369</v>
      </c>
      <c r="I137" s="36">
        <f t="shared" si="1"/>
        <v>2168.0821284160552</v>
      </c>
      <c r="J137" s="8"/>
      <c r="K137" s="5">
        <f t="shared" si="4"/>
        <v>0.48765614756675496</v>
      </c>
      <c r="L137" s="5">
        <f t="shared" si="5"/>
        <v>1930.9138761871691</v>
      </c>
      <c r="M137" s="8"/>
      <c r="N137" s="8"/>
      <c r="O137" s="71"/>
      <c r="P137" s="71"/>
      <c r="Q137" s="71"/>
      <c r="R137" s="71"/>
      <c r="S137" s="71"/>
    </row>
    <row r="138" spans="1:19" ht="18.75" x14ac:dyDescent="0.3">
      <c r="A138" s="77"/>
      <c r="B138" s="77"/>
      <c r="C138" s="77"/>
      <c r="D138" s="77"/>
      <c r="E138" s="77"/>
      <c r="F138" s="77"/>
      <c r="G138" s="9"/>
      <c r="H138" s="36">
        <f t="shared" si="0"/>
        <v>34920.754161745434</v>
      </c>
      <c r="I138" s="36">
        <f t="shared" si="1"/>
        <v>2616.5290440926001</v>
      </c>
      <c r="J138" s="8"/>
      <c r="K138" s="5">
        <f t="shared" si="4"/>
        <v>55918.027045094248</v>
      </c>
      <c r="L138" s="5">
        <f t="shared" si="5"/>
        <v>2168.0821284160552</v>
      </c>
      <c r="M138" s="8"/>
      <c r="N138" s="8"/>
      <c r="O138" s="71"/>
      <c r="P138" s="71"/>
      <c r="Q138" s="71"/>
      <c r="R138" s="71"/>
      <c r="S138" s="71"/>
    </row>
    <row r="139" spans="1:19" ht="18.75" x14ac:dyDescent="0.3">
      <c r="A139" s="77"/>
      <c r="B139" s="77"/>
      <c r="C139" s="77"/>
      <c r="D139" s="77"/>
      <c r="E139" s="77"/>
      <c r="F139" s="77"/>
      <c r="G139" s="9"/>
      <c r="H139" s="36">
        <f t="shared" si="0"/>
        <v>1018.3565776290691</v>
      </c>
      <c r="I139" s="36">
        <f t="shared" si="1"/>
        <v>1951.6116996982153</v>
      </c>
      <c r="J139" s="8"/>
      <c r="K139" s="5">
        <f t="shared" si="4"/>
        <v>469111.08332176704</v>
      </c>
      <c r="L139" s="5">
        <f t="shared" si="5"/>
        <v>2616.5290440926001</v>
      </c>
      <c r="M139" s="8"/>
      <c r="N139" s="8"/>
      <c r="O139" s="8"/>
      <c r="P139" s="8"/>
      <c r="Q139" s="8"/>
      <c r="R139" s="9"/>
    </row>
    <row r="140" spans="1:19" ht="18.75" x14ac:dyDescent="0.3">
      <c r="A140" s="77"/>
      <c r="B140" s="77"/>
      <c r="C140" s="77"/>
      <c r="D140" s="77"/>
      <c r="E140" s="77"/>
      <c r="F140" s="77"/>
      <c r="G140" s="9"/>
      <c r="H140" s="36">
        <f t="shared" si="0"/>
        <v>20275.442107709256</v>
      </c>
      <c r="I140" s="36">
        <f t="shared" si="1"/>
        <v>1057.6081388993414</v>
      </c>
      <c r="J140" s="8"/>
      <c r="K140" s="5">
        <f t="shared" si="4"/>
        <v>399.97998817891113</v>
      </c>
      <c r="L140" s="5">
        <f t="shared" si="5"/>
        <v>1951.6116996982153</v>
      </c>
      <c r="M140" s="8"/>
      <c r="N140" s="8"/>
      <c r="O140" s="8"/>
      <c r="P140" s="8"/>
      <c r="Q140" s="8"/>
      <c r="R140" s="9"/>
    </row>
    <row r="141" spans="1:19" ht="18.75" x14ac:dyDescent="0.3">
      <c r="A141" s="77"/>
      <c r="B141" s="77"/>
      <c r="C141" s="77"/>
      <c r="D141" s="77"/>
      <c r="E141" s="77"/>
      <c r="F141" s="77"/>
      <c r="G141" s="9"/>
      <c r="H141" s="36">
        <f t="shared" si="0"/>
        <v>4.4575154047474745</v>
      </c>
      <c r="I141" s="36">
        <f t="shared" si="1"/>
        <v>1427.5687171187292</v>
      </c>
      <c r="J141" s="8"/>
      <c r="K141" s="5">
        <f t="shared" si="4"/>
        <v>763883.09882044385</v>
      </c>
      <c r="L141" s="5">
        <f t="shared" si="5"/>
        <v>1057.6081388993414</v>
      </c>
      <c r="M141" s="8"/>
      <c r="N141" s="8"/>
      <c r="O141" s="8"/>
      <c r="P141" s="8"/>
      <c r="Q141" s="8"/>
      <c r="R141" s="9"/>
    </row>
    <row r="142" spans="1:19" ht="18.75" x14ac:dyDescent="0.3">
      <c r="A142" s="77"/>
      <c r="B142" s="77"/>
      <c r="C142" s="77"/>
      <c r="D142" s="77"/>
      <c r="E142" s="77"/>
      <c r="F142" s="77"/>
      <c r="G142" s="9"/>
      <c r="H142" s="36">
        <f t="shared" si="0"/>
        <v>15.212272492131394</v>
      </c>
      <c r="I142" s="36">
        <f t="shared" si="1"/>
        <v>1931.5002913342635</v>
      </c>
      <c r="J142" s="8"/>
      <c r="K142" s="5">
        <f t="shared" si="4"/>
        <v>254059.83263508198</v>
      </c>
      <c r="L142" s="5">
        <f t="shared" si="5"/>
        <v>1427.5687171187292</v>
      </c>
      <c r="M142" s="8"/>
      <c r="N142" s="8"/>
      <c r="O142" s="8"/>
      <c r="P142" s="8"/>
      <c r="Q142" s="8"/>
      <c r="R142" s="9"/>
    </row>
    <row r="143" spans="1:19" ht="18.75" x14ac:dyDescent="0.3">
      <c r="A143" s="77"/>
      <c r="B143" s="77"/>
      <c r="C143" s="77"/>
      <c r="D143" s="77"/>
      <c r="E143" s="77"/>
      <c r="F143" s="77"/>
      <c r="G143" s="9"/>
      <c r="H143" s="36">
        <f t="shared" si="0"/>
        <v>18.097952600209386</v>
      </c>
      <c r="I143" s="36">
        <f t="shared" si="1"/>
        <v>1689.3541688495179</v>
      </c>
      <c r="J143" s="8"/>
      <c r="K143" s="5">
        <f t="shared" si="4"/>
        <v>1.2523549466938061E-2</v>
      </c>
      <c r="L143" s="5">
        <f t="shared" si="5"/>
        <v>1931.5002913342635</v>
      </c>
      <c r="M143" s="8"/>
      <c r="N143" s="8"/>
      <c r="O143" s="8"/>
      <c r="P143" s="8"/>
      <c r="Q143" s="8"/>
      <c r="R143" s="9"/>
    </row>
    <row r="144" spans="1:19" ht="18.75" x14ac:dyDescent="0.3">
      <c r="A144" s="12"/>
      <c r="B144" s="12"/>
      <c r="C144" s="12"/>
      <c r="D144" s="9"/>
      <c r="E144" s="9"/>
      <c r="F144" s="9"/>
      <c r="G144" s="9"/>
      <c r="H144" s="36">
        <f t="shared" si="0"/>
        <v>6062.3897703482362</v>
      </c>
      <c r="I144" s="36">
        <f t="shared" si="1"/>
        <v>1219.4613496566058</v>
      </c>
      <c r="J144" s="8"/>
      <c r="K144" s="5">
        <f t="shared" si="4"/>
        <v>58688.953656907957</v>
      </c>
      <c r="L144" s="5">
        <f t="shared" si="5"/>
        <v>1689.3541688495179</v>
      </c>
      <c r="M144" s="8"/>
      <c r="N144" s="8"/>
      <c r="O144" s="8"/>
      <c r="P144" s="8"/>
      <c r="Q144" s="8"/>
      <c r="R144" s="9"/>
    </row>
    <row r="145" spans="1:18" ht="18.75" x14ac:dyDescent="0.3">
      <c r="A145" s="12"/>
      <c r="B145" s="12"/>
      <c r="C145" s="12"/>
      <c r="D145" s="9"/>
      <c r="E145" s="9"/>
      <c r="F145" s="9"/>
      <c r="G145" s="9"/>
      <c r="H145" s="36">
        <f t="shared" si="0"/>
        <v>0.92968646768861807</v>
      </c>
      <c r="I145" s="36">
        <f t="shared" si="1"/>
        <v>1777.9557974965348</v>
      </c>
      <c r="J145" s="8"/>
      <c r="K145" s="5">
        <f t="shared" si="4"/>
        <v>507158.83364481956</v>
      </c>
      <c r="L145" s="5">
        <f t="shared" si="5"/>
        <v>1219.4613496566058</v>
      </c>
      <c r="M145" s="8"/>
      <c r="N145" s="8"/>
      <c r="O145" s="8"/>
      <c r="P145" s="8"/>
      <c r="Q145" s="8"/>
      <c r="R145" s="9"/>
    </row>
    <row r="146" spans="1:18" ht="18.75" x14ac:dyDescent="0.3">
      <c r="A146" s="12"/>
      <c r="B146" s="12"/>
      <c r="C146" s="12"/>
      <c r="D146" s="9"/>
      <c r="E146" s="9"/>
      <c r="F146" s="9"/>
      <c r="G146" s="9"/>
      <c r="H146" s="36">
        <f t="shared" si="0"/>
        <v>5788.9717614407382</v>
      </c>
      <c r="I146" s="36">
        <f t="shared" si="1"/>
        <v>2175.1147073249977</v>
      </c>
      <c r="J146" s="8"/>
      <c r="K146" s="5">
        <f t="shared" si="4"/>
        <v>23610.290030306904</v>
      </c>
      <c r="L146" s="5">
        <f t="shared" si="5"/>
        <v>1777.9557974965348</v>
      </c>
      <c r="M146" s="8"/>
      <c r="N146" s="8"/>
      <c r="O146" s="8"/>
      <c r="P146" s="8"/>
      <c r="Q146" s="8"/>
      <c r="R146" s="9"/>
    </row>
    <row r="147" spans="1:18" ht="18.75" x14ac:dyDescent="0.3">
      <c r="A147" s="12"/>
      <c r="B147" s="12"/>
      <c r="C147" s="12"/>
      <c r="D147" s="9"/>
      <c r="E147" s="9"/>
      <c r="F147" s="9"/>
      <c r="G147" s="9"/>
      <c r="H147" s="36">
        <f t="shared" si="0"/>
        <v>43.677578500912063</v>
      </c>
      <c r="I147" s="36">
        <f t="shared" si="1"/>
        <v>2246.6089014594645</v>
      </c>
      <c r="J147" s="8"/>
      <c r="K147" s="5">
        <f t="shared" si="4"/>
        <v>59293.471073560519</v>
      </c>
      <c r="L147" s="5">
        <f t="shared" si="5"/>
        <v>2175.1147073249977</v>
      </c>
      <c r="M147" s="8"/>
      <c r="N147" s="8"/>
      <c r="O147" s="8"/>
      <c r="P147" s="8"/>
      <c r="Q147" s="8"/>
      <c r="R147" s="9"/>
    </row>
    <row r="148" spans="1:18" ht="18.75" x14ac:dyDescent="0.3">
      <c r="A148" s="12"/>
      <c r="B148" s="12"/>
      <c r="C148" s="12"/>
      <c r="D148" s="9"/>
      <c r="E148" s="9"/>
      <c r="F148" s="9"/>
      <c r="G148" s="9"/>
      <c r="H148" s="36">
        <f t="shared" si="0"/>
        <v>7284.5040021516024</v>
      </c>
      <c r="I148" s="36">
        <f t="shared" si="1"/>
        <v>1854.34930580943</v>
      </c>
      <c r="J148" s="8"/>
      <c r="K148" s="5">
        <f t="shared" si="4"/>
        <v>99222.921930342985</v>
      </c>
      <c r="L148" s="5">
        <f t="shared" si="5"/>
        <v>2246.6089014594645</v>
      </c>
      <c r="M148" s="8"/>
      <c r="N148" s="8"/>
      <c r="O148" s="8"/>
      <c r="P148" s="8"/>
      <c r="Q148" s="8"/>
      <c r="R148" s="9"/>
    </row>
    <row r="149" spans="1:18" ht="18.75" x14ac:dyDescent="0.3">
      <c r="A149" s="12"/>
      <c r="B149" s="12"/>
      <c r="C149" s="12"/>
      <c r="D149" s="9"/>
      <c r="E149" s="9"/>
      <c r="F149" s="9"/>
      <c r="G149" s="9"/>
      <c r="H149" s="36">
        <f t="shared" si="0"/>
        <v>1841.5541295279208</v>
      </c>
      <c r="I149" s="36">
        <f t="shared" si="1"/>
        <v>1846.7133327711554</v>
      </c>
      <c r="J149" s="8"/>
      <c r="K149" s="5">
        <f t="shared" si="4"/>
        <v>5969.5548187032191</v>
      </c>
      <c r="L149" s="5">
        <f t="shared" si="5"/>
        <v>1854.34930580943</v>
      </c>
      <c r="M149" s="8"/>
      <c r="N149" s="8"/>
      <c r="O149" s="8"/>
      <c r="P149" s="8"/>
      <c r="Q149" s="8"/>
      <c r="R149" s="9"/>
    </row>
    <row r="150" spans="1:18" ht="18.75" x14ac:dyDescent="0.3">
      <c r="A150" s="12"/>
      <c r="B150" s="12"/>
      <c r="C150" s="12"/>
      <c r="D150" s="9"/>
      <c r="E150" s="9"/>
      <c r="F150" s="9"/>
      <c r="G150" s="9"/>
      <c r="H150" s="36">
        <f t="shared" si="0"/>
        <v>93.594300388007071</v>
      </c>
      <c r="I150" s="36">
        <f t="shared" si="1"/>
        <v>1809.6744147310319</v>
      </c>
      <c r="J150" s="8"/>
      <c r="K150" s="5">
        <f t="shared" si="4"/>
        <v>7207.8176567409946</v>
      </c>
      <c r="L150" s="5">
        <f t="shared" si="5"/>
        <v>1846.7133327711554</v>
      </c>
      <c r="M150" s="8"/>
      <c r="N150" s="8"/>
      <c r="O150" s="8"/>
      <c r="P150" s="8"/>
      <c r="Q150" s="8"/>
      <c r="R150" s="9"/>
    </row>
    <row r="151" spans="1:18" ht="18.75" x14ac:dyDescent="0.3">
      <c r="A151" s="12"/>
      <c r="B151" s="12"/>
      <c r="C151" s="12"/>
      <c r="D151" s="9"/>
      <c r="E151" s="9"/>
      <c r="F151" s="9"/>
      <c r="G151" s="9"/>
      <c r="H151" s="36">
        <f t="shared" si="0"/>
        <v>268.03972598962866</v>
      </c>
      <c r="I151" s="36">
        <f t="shared" si="1"/>
        <v>1756.3719188243049</v>
      </c>
      <c r="J151" s="8"/>
      <c r="K151" s="5">
        <f t="shared" si="4"/>
        <v>14868.82347630098</v>
      </c>
      <c r="L151" s="5">
        <f t="shared" si="5"/>
        <v>1809.6744147310319</v>
      </c>
      <c r="M151" s="8"/>
      <c r="N151" s="8"/>
      <c r="O151" s="8"/>
      <c r="P151" s="8"/>
      <c r="Q151" s="8"/>
      <c r="R151" s="9"/>
    </row>
    <row r="152" spans="1:18" ht="18.75" x14ac:dyDescent="0.3">
      <c r="A152" s="12"/>
      <c r="B152" s="12"/>
      <c r="C152" s="12"/>
      <c r="D152" s="12"/>
      <c r="E152" s="12"/>
      <c r="F152" s="12"/>
      <c r="G152" s="12"/>
      <c r="H152" s="36">
        <f t="shared" si="0"/>
        <v>1873.2538163945605</v>
      </c>
      <c r="I152" s="36">
        <f t="shared" si="1"/>
        <v>1883.511102301057</v>
      </c>
      <c r="J152" s="8"/>
      <c r="K152" s="5">
        <f t="shared" si="4"/>
        <v>30709.156146536694</v>
      </c>
      <c r="L152" s="5">
        <f t="shared" si="5"/>
        <v>1756.3719188243049</v>
      </c>
      <c r="M152" s="12"/>
      <c r="N152" s="8"/>
      <c r="O152" s="8"/>
      <c r="P152" s="8"/>
      <c r="Q152" s="8"/>
      <c r="R152" s="9"/>
    </row>
    <row r="153" spans="1:18" ht="18.75" x14ac:dyDescent="0.3">
      <c r="A153" s="21"/>
      <c r="B153" s="22"/>
      <c r="C153" s="22"/>
      <c r="D153" s="22"/>
      <c r="E153" s="22"/>
      <c r="F153" s="21"/>
      <c r="G153" s="21"/>
      <c r="H153" s="36">
        <f t="shared" si="0"/>
        <v>1370.0434650318805</v>
      </c>
      <c r="I153" s="36">
        <f t="shared" si="1"/>
        <v>1985.8740981928761</v>
      </c>
      <c r="J153" s="22"/>
      <c r="K153" s="5">
        <f t="shared" si="4"/>
        <v>2313.7155998432618</v>
      </c>
      <c r="L153" s="5">
        <f t="shared" si="5"/>
        <v>1883.511102301057</v>
      </c>
      <c r="M153" s="22"/>
      <c r="N153" s="22"/>
      <c r="O153" s="8"/>
      <c r="P153" s="8"/>
      <c r="Q153" s="8"/>
      <c r="R153" s="9"/>
    </row>
    <row r="154" spans="1:18" ht="18.75" x14ac:dyDescent="0.3">
      <c r="A154" s="7"/>
      <c r="B154" s="8"/>
      <c r="C154" s="8"/>
      <c r="D154" s="8"/>
      <c r="E154" s="8"/>
      <c r="F154" s="8"/>
      <c r="G154" s="8"/>
      <c r="H154" s="36">
        <f t="shared" si="0"/>
        <v>1709.214377001912</v>
      </c>
      <c r="I154" s="36">
        <f t="shared" si="1"/>
        <v>2188.6573540154732</v>
      </c>
      <c r="J154" s="8"/>
      <c r="K154" s="5">
        <f t="shared" si="4"/>
        <v>2944.3535954940462</v>
      </c>
      <c r="L154" s="5">
        <f t="shared" si="5"/>
        <v>1985.8740981928761</v>
      </c>
      <c r="M154" s="8"/>
      <c r="N154" s="8"/>
      <c r="O154" s="8"/>
      <c r="P154" s="8"/>
      <c r="Q154" s="8"/>
      <c r="R154" s="9"/>
    </row>
    <row r="155" spans="1:18" ht="18.75" x14ac:dyDescent="0.3">
      <c r="A155" s="7"/>
      <c r="B155" s="8"/>
      <c r="C155" s="8"/>
      <c r="D155" s="8"/>
      <c r="E155" s="8"/>
      <c r="F155" s="8"/>
      <c r="G155" s="8"/>
      <c r="H155" s="36">
        <f t="shared" si="0"/>
        <v>123.00765639983857</v>
      </c>
      <c r="I155" s="36">
        <f t="shared" si="1"/>
        <v>2132.7808816782003</v>
      </c>
      <c r="J155" s="8"/>
      <c r="K155" s="5">
        <f t="shared" si="4"/>
        <v>66072.211202838313</v>
      </c>
      <c r="L155" s="5">
        <f t="shared" si="5"/>
        <v>2188.6573540154732</v>
      </c>
      <c r="M155" s="8"/>
      <c r="N155" s="8"/>
      <c r="O155" s="8"/>
      <c r="P155" s="8"/>
      <c r="Q155" s="8"/>
      <c r="R155" s="9"/>
    </row>
    <row r="156" spans="1:18" ht="18.75" x14ac:dyDescent="0.3">
      <c r="A156" s="7"/>
      <c r="B156" s="8"/>
      <c r="C156" s="8"/>
      <c r="D156" s="8"/>
      <c r="E156" s="8"/>
      <c r="F156" s="8"/>
      <c r="G156" s="8"/>
      <c r="H156" s="36">
        <f t="shared" si="0"/>
        <v>1538.1642300736692</v>
      </c>
      <c r="I156" s="36">
        <f t="shared" si="1"/>
        <v>1972.0494368913382</v>
      </c>
      <c r="J156" s="8"/>
      <c r="K156" s="5">
        <f t="shared" si="4"/>
        <v>40468.838488145084</v>
      </c>
      <c r="L156" s="5">
        <f t="shared" si="5"/>
        <v>2132.7808816782003</v>
      </c>
      <c r="M156" s="8"/>
      <c r="N156" s="8"/>
      <c r="O156" s="8"/>
      <c r="P156" s="8"/>
      <c r="Q156" s="8"/>
      <c r="R156" s="9"/>
    </row>
    <row r="157" spans="1:18" ht="18.75" x14ac:dyDescent="0.3">
      <c r="A157" s="7"/>
      <c r="B157" s="8"/>
      <c r="C157" s="8"/>
      <c r="D157" s="8"/>
      <c r="E157" s="8"/>
      <c r="F157" s="8"/>
      <c r="G157" s="8"/>
      <c r="H157" s="36">
        <f t="shared" si="0"/>
        <v>1242.8932881747128</v>
      </c>
      <c r="I157" s="36">
        <f t="shared" si="1"/>
        <v>1514.7453082813831</v>
      </c>
      <c r="J157" s="8"/>
      <c r="K157" s="5">
        <f t="shared" si="4"/>
        <v>1635.1701274062043</v>
      </c>
      <c r="L157" s="5">
        <f t="shared" si="5"/>
        <v>1972.0494368913382</v>
      </c>
      <c r="M157" s="8"/>
      <c r="N157" s="8"/>
      <c r="O157" s="8"/>
      <c r="P157" s="8"/>
      <c r="Q157" s="8"/>
      <c r="R157" s="9"/>
    </row>
    <row r="158" spans="1:18" ht="18.75" x14ac:dyDescent="0.3">
      <c r="A158" s="7"/>
      <c r="B158" s="8"/>
      <c r="C158" s="8"/>
      <c r="D158" s="8"/>
      <c r="E158" s="8"/>
      <c r="F158" s="8"/>
      <c r="G158" s="8"/>
      <c r="H158" s="36">
        <f t="shared" si="0"/>
        <v>88126.017963337028</v>
      </c>
      <c r="I158" s="36">
        <f t="shared" si="1"/>
        <v>2137.3602667305563</v>
      </c>
      <c r="J158" s="8"/>
      <c r="K158" s="5">
        <f t="shared" si="4"/>
        <v>173778.00541114106</v>
      </c>
      <c r="L158" s="5">
        <f t="shared" si="5"/>
        <v>1514.7453082813831</v>
      </c>
      <c r="M158" s="8"/>
      <c r="N158" s="8"/>
      <c r="O158" s="8"/>
      <c r="P158" s="8"/>
      <c r="Q158" s="8"/>
      <c r="R158" s="9"/>
    </row>
    <row r="159" spans="1:18" ht="18.75" x14ac:dyDescent="0.3">
      <c r="A159" s="7"/>
      <c r="B159" s="8"/>
      <c r="C159" s="8"/>
      <c r="D159" s="8"/>
      <c r="E159" s="8"/>
      <c r="F159" s="8"/>
      <c r="G159" s="8"/>
      <c r="H159" s="36">
        <f t="shared" si="0"/>
        <v>437.06152064829695</v>
      </c>
      <c r="I159" s="36">
        <f t="shared" si="1"/>
        <v>1707.0939836255613</v>
      </c>
      <c r="J159" s="8"/>
      <c r="K159" s="5">
        <f t="shared" si="4"/>
        <v>42332.266963361435</v>
      </c>
      <c r="L159" s="5">
        <f t="shared" si="5"/>
        <v>2137.3602667305563</v>
      </c>
      <c r="M159" s="8"/>
      <c r="N159" s="8"/>
      <c r="O159" s="8"/>
      <c r="P159" s="8"/>
      <c r="Q159" s="8"/>
      <c r="R159" s="9"/>
    </row>
    <row r="160" spans="1:18" ht="18.75" x14ac:dyDescent="0.3">
      <c r="A160" s="7"/>
      <c r="B160" s="8"/>
      <c r="C160" s="8"/>
      <c r="D160" s="8"/>
      <c r="E160" s="8"/>
      <c r="F160" s="8"/>
      <c r="G160" s="8"/>
      <c r="H160" s="36">
        <f t="shared" si="0"/>
        <v>4620.3432477503829</v>
      </c>
      <c r="I160" s="36">
        <f t="shared" si="1"/>
        <v>1805.4268932021614</v>
      </c>
      <c r="J160" s="8"/>
      <c r="K160" s="5">
        <f t="shared" si="4"/>
        <v>50408.429483959262</v>
      </c>
      <c r="L160" s="5">
        <f t="shared" si="5"/>
        <v>1707.0939836255613</v>
      </c>
      <c r="M160" s="8"/>
      <c r="N160" s="8"/>
      <c r="O160" s="8"/>
      <c r="P160" s="8"/>
      <c r="Q160" s="8"/>
      <c r="R160" s="9"/>
    </row>
    <row r="161" spans="1:18" ht="18.75" x14ac:dyDescent="0.3">
      <c r="A161" s="7"/>
      <c r="B161" s="8"/>
      <c r="C161" s="8"/>
      <c r="D161" s="8"/>
      <c r="E161" s="8"/>
      <c r="F161" s="8"/>
      <c r="G161" s="8"/>
      <c r="H161" s="36">
        <f t="shared" si="0"/>
        <v>20637.000061153252</v>
      </c>
      <c r="I161" s="36">
        <f t="shared" si="1"/>
        <v>1741.3441610613991</v>
      </c>
      <c r="J161" s="8"/>
      <c r="K161" s="5">
        <f t="shared" si="4"/>
        <v>15922.731651664657</v>
      </c>
      <c r="L161" s="5">
        <f t="shared" si="5"/>
        <v>1805.4268932021614</v>
      </c>
      <c r="M161" s="8"/>
      <c r="N161" s="8"/>
      <c r="O161" s="8"/>
      <c r="P161" s="8"/>
      <c r="Q161" s="8"/>
      <c r="R161" s="9"/>
    </row>
    <row r="162" spans="1:18" ht="18.75" x14ac:dyDescent="0.3">
      <c r="A162" s="7"/>
      <c r="B162" s="8"/>
      <c r="C162" s="8"/>
      <c r="D162" s="8"/>
      <c r="E162" s="8"/>
      <c r="F162" s="8"/>
      <c r="G162" s="8"/>
      <c r="H162" s="36">
        <f t="shared" si="0"/>
        <v>4906.2541855037216</v>
      </c>
      <c r="I162" s="36">
        <f t="shared" si="1"/>
        <v>2186.7553414919903</v>
      </c>
      <c r="J162" s="8"/>
      <c r="K162" s="5">
        <f t="shared" si="4"/>
        <v>36201.926641540973</v>
      </c>
      <c r="L162" s="5">
        <f t="shared" si="5"/>
        <v>1741.3441610613991</v>
      </c>
      <c r="M162" s="8"/>
      <c r="N162" s="8"/>
      <c r="O162" s="8"/>
      <c r="P162" s="8"/>
      <c r="Q162" s="8"/>
      <c r="R162" s="9"/>
    </row>
    <row r="163" spans="1:18" ht="18.75" x14ac:dyDescent="0.3">
      <c r="A163" s="7"/>
      <c r="B163" s="8"/>
      <c r="C163" s="8"/>
      <c r="D163" s="8"/>
      <c r="E163" s="8"/>
      <c r="F163" s="8"/>
      <c r="G163" s="8"/>
      <c r="H163" s="36">
        <f t="shared" si="0"/>
        <v>1011.7472670885317</v>
      </c>
      <c r="I163" s="36">
        <f t="shared" si="1"/>
        <v>1964.6379748976342</v>
      </c>
      <c r="J163" s="8"/>
      <c r="K163" s="5">
        <f t="shared" si="4"/>
        <v>65098.022650401763</v>
      </c>
      <c r="L163" s="5">
        <f t="shared" si="5"/>
        <v>2186.7553414919903</v>
      </c>
      <c r="M163" s="8"/>
      <c r="N163" s="8"/>
      <c r="O163" s="8"/>
      <c r="P163" s="8"/>
      <c r="Q163" s="8"/>
      <c r="R163" s="9"/>
    </row>
    <row r="164" spans="1:18" ht="18.75" x14ac:dyDescent="0.3">
      <c r="A164" s="7"/>
      <c r="B164" s="8"/>
      <c r="C164" s="8"/>
      <c r="D164" s="8"/>
      <c r="E164" s="8"/>
      <c r="F164" s="8"/>
      <c r="G164" s="8"/>
      <c r="H164" s="36">
        <f t="shared" si="0"/>
        <v>832.80611433452248</v>
      </c>
      <c r="I164" s="36">
        <f t="shared" si="1"/>
        <v>2150.5483803137759</v>
      </c>
      <c r="J164" s="8"/>
      <c r="K164" s="5">
        <f t="shared" si="4"/>
        <v>1090.7018075892029</v>
      </c>
      <c r="L164" s="5">
        <f t="shared" si="5"/>
        <v>1964.6379748976342</v>
      </c>
      <c r="M164" s="8"/>
      <c r="N164" s="8"/>
      <c r="O164" s="8"/>
      <c r="P164" s="8"/>
      <c r="Q164" s="8"/>
      <c r="R164" s="9"/>
    </row>
    <row r="165" spans="1:18" ht="18.75" x14ac:dyDescent="0.3">
      <c r="A165" s="7"/>
      <c r="B165" s="8"/>
      <c r="C165" s="8"/>
      <c r="D165" s="8"/>
      <c r="E165" s="8"/>
      <c r="F165" s="8"/>
      <c r="G165" s="8"/>
      <c r="H165" s="36">
        <f t="shared" si="0"/>
        <v>749.49368818402615</v>
      </c>
      <c r="I165" s="36">
        <f t="shared" si="1"/>
        <v>2099.3668823678668</v>
      </c>
      <c r="J165" s="8"/>
      <c r="K165" s="5">
        <f t="shared" si="4"/>
        <v>47933.051050386159</v>
      </c>
      <c r="L165" s="5">
        <f t="shared" si="5"/>
        <v>2150.5483803137759</v>
      </c>
      <c r="M165" s="8"/>
      <c r="N165" s="8"/>
      <c r="O165" s="8"/>
      <c r="P165" s="8"/>
      <c r="Q165" s="8"/>
      <c r="R165" s="9"/>
    </row>
    <row r="166" spans="1:18" ht="18.75" x14ac:dyDescent="0.3">
      <c r="A166" s="7"/>
      <c r="B166" s="8"/>
      <c r="C166" s="8"/>
      <c r="D166" s="8"/>
      <c r="E166" s="8"/>
      <c r="F166" s="8"/>
      <c r="G166" s="8"/>
      <c r="H166" s="36">
        <f t="shared" si="0"/>
        <v>2313.9165234698794</v>
      </c>
      <c r="I166" s="36">
        <f t="shared" si="1"/>
        <v>1980.9331862091262</v>
      </c>
      <c r="J166" s="8"/>
      <c r="K166" s="5">
        <f t="shared" si="4"/>
        <v>28141.633456343858</v>
      </c>
      <c r="L166" s="5">
        <f t="shared" si="5"/>
        <v>2099.3668823678668</v>
      </c>
      <c r="M166" s="8"/>
      <c r="N166" s="8"/>
      <c r="O166" s="8"/>
      <c r="P166" s="8"/>
      <c r="Q166" s="8"/>
      <c r="R166" s="9"/>
    </row>
    <row r="167" spans="1:18" ht="18.75" x14ac:dyDescent="0.3">
      <c r="A167" s="7"/>
      <c r="B167" s="8"/>
      <c r="C167" s="8"/>
      <c r="D167" s="8"/>
      <c r="E167" s="8"/>
      <c r="F167" s="8"/>
      <c r="G167" s="8"/>
      <c r="H167" s="36">
        <f t="shared" si="0"/>
        <v>2646.6720947179356</v>
      </c>
      <c r="I167" s="36">
        <f t="shared" si="1"/>
        <v>1902.4458170769785</v>
      </c>
      <c r="J167" s="8"/>
      <c r="K167" s="5">
        <f t="shared" si="4"/>
        <v>2432.5596806408171</v>
      </c>
      <c r="L167" s="5">
        <f t="shared" si="5"/>
        <v>1980.9331862091262</v>
      </c>
      <c r="M167" s="8"/>
      <c r="N167" s="8"/>
      <c r="O167" s="8"/>
      <c r="P167" s="8"/>
      <c r="Q167" s="8"/>
      <c r="R167" s="9"/>
    </row>
    <row r="168" spans="1:18" ht="18.75" x14ac:dyDescent="0.3">
      <c r="A168" s="7"/>
      <c r="B168" s="8"/>
      <c r="C168" s="8"/>
      <c r="D168" s="8"/>
      <c r="E168" s="8"/>
      <c r="F168" s="8"/>
      <c r="G168" s="8"/>
      <c r="H168" s="36">
        <f t="shared" si="0"/>
        <v>58.193028808736116</v>
      </c>
      <c r="I168" s="36">
        <f t="shared" si="1"/>
        <v>1916.3715644586366</v>
      </c>
      <c r="J168" s="8"/>
      <c r="K168" s="5">
        <f t="shared" si="4"/>
        <v>850.67789281232024</v>
      </c>
      <c r="L168" s="5">
        <f t="shared" si="5"/>
        <v>1902.4458170769785</v>
      </c>
      <c r="M168" s="8"/>
      <c r="N168" s="8"/>
      <c r="O168" s="8"/>
      <c r="P168" s="8"/>
      <c r="Q168" s="8"/>
      <c r="R168" s="9"/>
    </row>
    <row r="169" spans="1:18" ht="18.75" x14ac:dyDescent="0.3">
      <c r="A169" s="7"/>
      <c r="B169" s="8"/>
      <c r="C169" s="8"/>
      <c r="D169" s="8"/>
      <c r="E169" s="8"/>
      <c r="F169" s="8"/>
      <c r="G169" s="8"/>
      <c r="H169" s="36">
        <f t="shared" si="0"/>
        <v>33909.853074318402</v>
      </c>
      <c r="I169" s="36">
        <f t="shared" si="1"/>
        <v>1015.8537182718087</v>
      </c>
      <c r="J169" s="8"/>
      <c r="K169" s="5">
        <f t="shared" si="4"/>
        <v>232.27697170466979</v>
      </c>
      <c r="L169" s="5">
        <f t="shared" si="5"/>
        <v>1916.3715644586366</v>
      </c>
      <c r="M169" s="8"/>
      <c r="N169" s="8"/>
      <c r="O169" s="8"/>
      <c r="P169" s="8"/>
      <c r="Q169" s="8"/>
      <c r="R169" s="9"/>
    </row>
    <row r="170" spans="1:18" ht="18.75" x14ac:dyDescent="0.3">
      <c r="A170" s="7"/>
      <c r="B170" s="8"/>
      <c r="C170" s="8"/>
      <c r="D170" s="8"/>
      <c r="E170" s="8"/>
      <c r="F170" s="8"/>
      <c r="G170" s="8"/>
      <c r="H170" s="36"/>
      <c r="I170" s="36"/>
      <c r="J170" s="8"/>
      <c r="K170" s="5">
        <f t="shared" si="4"/>
        <v>838613.59685712215</v>
      </c>
      <c r="L170" s="5">
        <f t="shared" si="5"/>
        <v>1015.8537182718087</v>
      </c>
      <c r="M170" s="8"/>
      <c r="N170" s="8"/>
      <c r="O170" s="8"/>
      <c r="P170" s="8"/>
      <c r="Q170" s="8"/>
      <c r="R170" s="9"/>
    </row>
    <row r="171" spans="1:18" ht="15.75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/>
    </row>
    <row r="172" spans="1:18" ht="15.75" x14ac:dyDescent="0.25">
      <c r="A172" s="7"/>
      <c r="B172" s="71" t="s">
        <v>75</v>
      </c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8"/>
      <c r="O172" s="8"/>
      <c r="P172" s="8"/>
      <c r="Q172" s="8"/>
      <c r="R172" s="9"/>
    </row>
    <row r="173" spans="1:18" ht="15.75" x14ac:dyDescent="0.25">
      <c r="A173" s="7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8"/>
      <c r="O173" s="8"/>
      <c r="P173" s="8"/>
      <c r="Q173" s="8"/>
      <c r="R173" s="9"/>
    </row>
    <row r="174" spans="1:18" ht="15.75" x14ac:dyDescent="0.25">
      <c r="A174" s="7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8"/>
      <c r="O174" s="8"/>
      <c r="P174" s="8"/>
      <c r="Q174" s="8"/>
      <c r="R174" s="9"/>
    </row>
    <row r="175" spans="1:18" ht="15.75" x14ac:dyDescent="0.25">
      <c r="A175" s="7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8"/>
      <c r="O175" s="8"/>
      <c r="P175" s="8"/>
      <c r="Q175" s="8"/>
      <c r="R175" s="9"/>
    </row>
    <row r="176" spans="1:18" ht="15.75" x14ac:dyDescent="0.25">
      <c r="A176" s="7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8"/>
      <c r="O176" s="8"/>
      <c r="P176" s="8"/>
      <c r="Q176" s="8"/>
      <c r="R176" s="9"/>
    </row>
    <row r="177" spans="1:18" ht="15.75" x14ac:dyDescent="0.25">
      <c r="A177" s="7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8"/>
      <c r="O177" s="8"/>
      <c r="P177" s="8"/>
      <c r="Q177" s="8"/>
      <c r="R177" s="9"/>
    </row>
    <row r="178" spans="1:18" ht="15.75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</row>
    <row r="179" spans="1:18" ht="15.75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/>
    </row>
    <row r="180" spans="1:18" ht="18.75" x14ac:dyDescent="0.3">
      <c r="A180" s="7"/>
      <c r="B180" s="48" t="s">
        <v>13</v>
      </c>
      <c r="C180" s="49" t="s">
        <v>86</v>
      </c>
      <c r="D180" s="49" t="s">
        <v>87</v>
      </c>
      <c r="E180" s="49" t="s">
        <v>76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9"/>
    </row>
    <row r="181" spans="1:18" ht="18.75" x14ac:dyDescent="0.3">
      <c r="A181" s="7"/>
      <c r="B181" s="50">
        <v>1</v>
      </c>
      <c r="C181" s="51">
        <v>996.92386874817009</v>
      </c>
      <c r="D181" s="52">
        <v>914.81237247678757</v>
      </c>
      <c r="E181" s="53">
        <v>1000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9"/>
    </row>
    <row r="182" spans="1:18" ht="18.75" x14ac:dyDescent="0.3">
      <c r="A182" s="7"/>
      <c r="B182" s="50">
        <v>5</v>
      </c>
      <c r="C182" s="51">
        <v>1948.947661989904</v>
      </c>
      <c r="D182" s="52">
        <v>2016.8493755230345</v>
      </c>
      <c r="E182" s="53">
        <v>2017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</row>
    <row r="183" spans="1:18" ht="18.75" x14ac:dyDescent="0.3">
      <c r="A183" s="7"/>
      <c r="B183" s="50">
        <v>14</v>
      </c>
      <c r="C183" s="51">
        <v>3140.1777704211663</v>
      </c>
      <c r="D183" s="52">
        <v>3126.2410190915652</v>
      </c>
      <c r="E183" s="53">
        <v>3380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</row>
    <row r="184" spans="1:18" ht="18.75" x14ac:dyDescent="0.3">
      <c r="A184" s="7"/>
      <c r="B184" s="50">
        <v>28</v>
      </c>
      <c r="C184" s="51">
        <v>2319.1194525824585</v>
      </c>
      <c r="D184" s="54">
        <v>2246.6089014594645</v>
      </c>
      <c r="E184" s="53">
        <v>2240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9"/>
    </row>
    <row r="185" spans="1:18" ht="18.75" x14ac:dyDescent="0.3">
      <c r="A185" s="7"/>
      <c r="B185" s="50">
        <v>35</v>
      </c>
      <c r="C185" s="51">
        <v>2173.0129454935573</v>
      </c>
      <c r="D185" s="54">
        <v>2188.6573540154732</v>
      </c>
      <c r="E185" s="53">
        <v>2230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</row>
    <row r="186" spans="1:18" ht="18.75" x14ac:dyDescent="0.3">
      <c r="A186" s="7"/>
      <c r="B186" s="50"/>
      <c r="C186" s="51"/>
      <c r="D186" s="54"/>
      <c r="E186" s="53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9"/>
    </row>
    <row r="187" spans="1:18" ht="18.75" x14ac:dyDescent="0.3">
      <c r="A187" s="7"/>
      <c r="B187" s="8"/>
      <c r="C187" s="46"/>
      <c r="D187" s="42"/>
      <c r="E187" s="47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9"/>
    </row>
    <row r="188" spans="1:18" ht="18.75" customHeight="1" x14ac:dyDescent="0.25">
      <c r="A188" s="7"/>
      <c r="B188" s="59" t="s">
        <v>88</v>
      </c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8"/>
      <c r="O188" s="8"/>
      <c r="P188" s="8"/>
      <c r="Q188" s="8"/>
      <c r="R188" s="9"/>
    </row>
    <row r="189" spans="1:18" ht="18.75" customHeight="1" x14ac:dyDescent="0.25">
      <c r="A189" s="7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8"/>
      <c r="O189" s="8"/>
      <c r="P189" s="8"/>
      <c r="Q189" s="8"/>
      <c r="R189" s="9"/>
    </row>
    <row r="190" spans="1:18" ht="18.75" customHeight="1" x14ac:dyDescent="0.25">
      <c r="A190" s="7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8"/>
      <c r="O190" s="8"/>
      <c r="P190" s="8"/>
      <c r="Q190" s="8"/>
      <c r="R190" s="9"/>
    </row>
    <row r="191" spans="1:18" ht="18.75" customHeight="1" x14ac:dyDescent="0.25">
      <c r="A191" s="7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8"/>
      <c r="O191" s="8"/>
      <c r="P191" s="8"/>
      <c r="Q191" s="8"/>
      <c r="R191" s="9"/>
    </row>
    <row r="192" spans="1:18" ht="18.75" x14ac:dyDescent="0.3">
      <c r="A192" s="55" t="s">
        <v>62</v>
      </c>
      <c r="B192" s="41" t="s">
        <v>48</v>
      </c>
      <c r="C192" s="43" t="s">
        <v>49</v>
      </c>
      <c r="D192" s="44" t="s">
        <v>77</v>
      </c>
      <c r="E192" s="45" t="s">
        <v>78</v>
      </c>
      <c r="F192" s="41" t="s">
        <v>79</v>
      </c>
      <c r="G192" s="61" t="s">
        <v>80</v>
      </c>
      <c r="H192" s="61" t="s">
        <v>81</v>
      </c>
      <c r="I192" s="61" t="s">
        <v>82</v>
      </c>
      <c r="J192" s="62" t="s">
        <v>12</v>
      </c>
      <c r="K192" s="8"/>
      <c r="L192" s="8"/>
      <c r="M192" s="8"/>
      <c r="N192" s="8"/>
      <c r="O192" s="8"/>
      <c r="P192" s="8"/>
      <c r="Q192" s="8"/>
      <c r="R192" s="9"/>
    </row>
    <row r="193" spans="1:18" ht="15.75" x14ac:dyDescent="0.25">
      <c r="A193" s="2" t="s">
        <v>2</v>
      </c>
      <c r="B193" s="2" t="s">
        <v>5</v>
      </c>
      <c r="C193" s="1" t="s">
        <v>6</v>
      </c>
      <c r="D193" s="2" t="s">
        <v>2</v>
      </c>
      <c r="E193" s="2" t="s">
        <v>5</v>
      </c>
      <c r="F193" s="56" t="s">
        <v>6</v>
      </c>
      <c r="G193" s="61"/>
      <c r="H193" s="61"/>
      <c r="I193" s="61"/>
      <c r="J193" s="63"/>
      <c r="K193" s="8"/>
      <c r="L193" s="8"/>
      <c r="M193" s="8"/>
      <c r="N193" s="8"/>
      <c r="O193" s="8"/>
      <c r="P193" s="8"/>
      <c r="Q193" s="8"/>
      <c r="R193" s="9"/>
    </row>
    <row r="194" spans="1:18" ht="18.75" x14ac:dyDescent="0.3">
      <c r="A194" s="3">
        <v>1</v>
      </c>
      <c r="B194" s="3">
        <v>9</v>
      </c>
      <c r="C194" s="3">
        <v>25</v>
      </c>
      <c r="D194" s="40">
        <f>A194^2</f>
        <v>1</v>
      </c>
      <c r="E194" s="57">
        <f>B194^2</f>
        <v>81</v>
      </c>
      <c r="F194" s="5">
        <f>C194^2</f>
        <v>625</v>
      </c>
      <c r="G194" s="5">
        <f>A194*B194</f>
        <v>9</v>
      </c>
      <c r="H194" s="5">
        <f>A194*C194</f>
        <v>25</v>
      </c>
      <c r="I194" s="5">
        <f>B194*C194</f>
        <v>225</v>
      </c>
      <c r="J194" s="20">
        <v>1000</v>
      </c>
      <c r="K194" s="8"/>
      <c r="L194" s="8"/>
      <c r="M194" s="8"/>
      <c r="N194" s="8"/>
      <c r="O194" s="8"/>
      <c r="P194" s="8"/>
      <c r="Q194" s="8"/>
      <c r="R194" s="9"/>
    </row>
    <row r="195" spans="1:18" ht="18.75" x14ac:dyDescent="0.3">
      <c r="A195" s="3">
        <v>3</v>
      </c>
      <c r="B195" s="3">
        <v>10</v>
      </c>
      <c r="C195" s="3">
        <v>20</v>
      </c>
      <c r="D195" s="40">
        <f t="shared" ref="D195:D243" si="6">A195^2</f>
        <v>9</v>
      </c>
      <c r="E195" s="57">
        <f t="shared" ref="E195:E243" si="7">B195^2</f>
        <v>100</v>
      </c>
      <c r="F195" s="5">
        <f t="shared" ref="F195:F243" si="8">C195^2</f>
        <v>400</v>
      </c>
      <c r="G195" s="5">
        <f t="shared" ref="G195:G243" si="9">A195*B195</f>
        <v>30</v>
      </c>
      <c r="H195" s="5">
        <f t="shared" ref="H195:H243" si="10">A195*C195</f>
        <v>60</v>
      </c>
      <c r="I195" s="5">
        <f t="shared" ref="I195:I243" si="11">B195*C195</f>
        <v>200</v>
      </c>
      <c r="J195" s="20">
        <v>1797</v>
      </c>
      <c r="K195" s="8"/>
      <c r="L195" s="8"/>
      <c r="M195" s="8"/>
      <c r="N195" s="8"/>
      <c r="O195" s="8"/>
      <c r="P195" s="8"/>
      <c r="Q195" s="8"/>
      <c r="R195" s="9"/>
    </row>
    <row r="196" spans="1:18" ht="18.75" x14ac:dyDescent="0.3">
      <c r="A196" s="3">
        <v>3</v>
      </c>
      <c r="B196" s="3">
        <v>12</v>
      </c>
      <c r="C196" s="3">
        <v>20</v>
      </c>
      <c r="D196" s="40">
        <f t="shared" si="6"/>
        <v>9</v>
      </c>
      <c r="E196" s="57">
        <f t="shared" si="7"/>
        <v>144</v>
      </c>
      <c r="F196" s="5">
        <f t="shared" si="8"/>
        <v>400</v>
      </c>
      <c r="G196" s="5">
        <f t="shared" si="9"/>
        <v>36</v>
      </c>
      <c r="H196" s="5">
        <f t="shared" si="10"/>
        <v>60</v>
      </c>
      <c r="I196" s="5">
        <f t="shared" si="11"/>
        <v>240</v>
      </c>
      <c r="J196" s="20">
        <v>1912</v>
      </c>
      <c r="K196" s="8"/>
      <c r="L196" s="8"/>
      <c r="M196" s="8"/>
      <c r="N196" s="8"/>
      <c r="O196" s="8"/>
      <c r="P196" s="8"/>
      <c r="Q196" s="8"/>
      <c r="R196" s="9"/>
    </row>
    <row r="197" spans="1:18" ht="18.75" x14ac:dyDescent="0.3">
      <c r="A197" s="3">
        <v>3</v>
      </c>
      <c r="B197" s="3">
        <v>11</v>
      </c>
      <c r="C197" s="3">
        <v>20</v>
      </c>
      <c r="D197" s="40">
        <f t="shared" si="6"/>
        <v>9</v>
      </c>
      <c r="E197" s="57">
        <f t="shared" si="7"/>
        <v>121</v>
      </c>
      <c r="F197" s="5">
        <f t="shared" si="8"/>
        <v>400</v>
      </c>
      <c r="G197" s="5">
        <f t="shared" si="9"/>
        <v>33</v>
      </c>
      <c r="H197" s="5">
        <f t="shared" si="10"/>
        <v>60</v>
      </c>
      <c r="I197" s="5">
        <f t="shared" si="11"/>
        <v>220</v>
      </c>
      <c r="J197" s="20">
        <v>1827</v>
      </c>
      <c r="K197" s="8"/>
      <c r="L197" s="8"/>
      <c r="M197" s="8"/>
      <c r="N197" s="8"/>
      <c r="O197" s="8"/>
      <c r="P197" s="8"/>
      <c r="Q197" s="8"/>
      <c r="R197" s="9"/>
    </row>
    <row r="198" spans="1:18" ht="18.75" x14ac:dyDescent="0.3">
      <c r="A198" s="3">
        <v>3</v>
      </c>
      <c r="B198" s="3">
        <v>2</v>
      </c>
      <c r="C198" s="3">
        <v>20</v>
      </c>
      <c r="D198" s="40">
        <f t="shared" si="6"/>
        <v>9</v>
      </c>
      <c r="E198" s="57">
        <f t="shared" si="7"/>
        <v>4</v>
      </c>
      <c r="F198" s="5">
        <f t="shared" si="8"/>
        <v>400</v>
      </c>
      <c r="G198" s="5">
        <f t="shared" si="9"/>
        <v>6</v>
      </c>
      <c r="H198" s="5">
        <f t="shared" si="10"/>
        <v>60</v>
      </c>
      <c r="I198" s="5">
        <f t="shared" si="11"/>
        <v>40</v>
      </c>
      <c r="J198" s="20">
        <v>2017</v>
      </c>
      <c r="K198" s="8"/>
      <c r="L198" s="8"/>
      <c r="M198" s="8"/>
      <c r="N198" s="8"/>
      <c r="O198" s="8"/>
      <c r="P198" s="8"/>
      <c r="Q198" s="8"/>
      <c r="R198" s="9"/>
    </row>
    <row r="199" spans="1:18" ht="18.75" x14ac:dyDescent="0.3">
      <c r="A199" s="3">
        <v>6</v>
      </c>
      <c r="B199" s="3">
        <v>3</v>
      </c>
      <c r="C199" s="3">
        <v>17</v>
      </c>
      <c r="D199" s="40">
        <f t="shared" si="6"/>
        <v>36</v>
      </c>
      <c r="E199" s="57">
        <f t="shared" si="7"/>
        <v>9</v>
      </c>
      <c r="F199" s="5">
        <f t="shared" si="8"/>
        <v>289</v>
      </c>
      <c r="G199" s="5">
        <f t="shared" si="9"/>
        <v>18</v>
      </c>
      <c r="H199" s="5">
        <f t="shared" si="10"/>
        <v>102</v>
      </c>
      <c r="I199" s="5">
        <f t="shared" si="11"/>
        <v>51</v>
      </c>
      <c r="J199" s="20">
        <v>2280</v>
      </c>
      <c r="K199" s="8"/>
      <c r="L199" s="8"/>
      <c r="M199" s="8"/>
      <c r="N199" s="8"/>
      <c r="O199" s="8"/>
      <c r="P199" s="8"/>
      <c r="Q199" s="8"/>
      <c r="R199" s="9"/>
    </row>
    <row r="200" spans="1:18" ht="18.75" x14ac:dyDescent="0.3">
      <c r="A200" s="3">
        <v>4</v>
      </c>
      <c r="B200" s="3">
        <v>6</v>
      </c>
      <c r="C200" s="3">
        <v>25</v>
      </c>
      <c r="D200" s="40">
        <f t="shared" si="6"/>
        <v>16</v>
      </c>
      <c r="E200" s="57">
        <f t="shared" si="7"/>
        <v>36</v>
      </c>
      <c r="F200" s="5">
        <f t="shared" si="8"/>
        <v>625</v>
      </c>
      <c r="G200" s="5">
        <f t="shared" si="9"/>
        <v>24</v>
      </c>
      <c r="H200" s="5">
        <f t="shared" si="10"/>
        <v>100</v>
      </c>
      <c r="I200" s="5">
        <f t="shared" si="11"/>
        <v>150</v>
      </c>
      <c r="J200" s="20">
        <v>2500</v>
      </c>
      <c r="K200" s="8"/>
      <c r="L200" s="8"/>
      <c r="M200" s="8"/>
      <c r="N200" s="8"/>
      <c r="O200" s="8"/>
      <c r="P200" s="8"/>
      <c r="Q200" s="8"/>
      <c r="R200" s="9"/>
    </row>
    <row r="201" spans="1:18" ht="18.75" x14ac:dyDescent="0.3">
      <c r="A201" s="3">
        <v>4</v>
      </c>
      <c r="B201" s="3">
        <v>10</v>
      </c>
      <c r="C201" s="3">
        <v>19</v>
      </c>
      <c r="D201" s="40">
        <f t="shared" si="6"/>
        <v>16</v>
      </c>
      <c r="E201" s="57">
        <f t="shared" si="7"/>
        <v>100</v>
      </c>
      <c r="F201" s="5">
        <f t="shared" si="8"/>
        <v>361</v>
      </c>
      <c r="G201" s="5">
        <f t="shared" si="9"/>
        <v>40</v>
      </c>
      <c r="H201" s="5">
        <f t="shared" si="10"/>
        <v>76</v>
      </c>
      <c r="I201" s="5">
        <f t="shared" si="11"/>
        <v>190</v>
      </c>
      <c r="J201" s="20">
        <v>1848</v>
      </c>
      <c r="K201" s="8"/>
      <c r="L201" s="8"/>
      <c r="M201" s="8"/>
      <c r="N201" s="8"/>
      <c r="O201" s="8"/>
      <c r="P201" s="8"/>
      <c r="Q201" s="8"/>
      <c r="R201" s="9"/>
    </row>
    <row r="202" spans="1:18" ht="18.75" x14ac:dyDescent="0.3">
      <c r="A202" s="3">
        <v>4</v>
      </c>
      <c r="B202" s="3">
        <v>14</v>
      </c>
      <c r="C202" s="3">
        <v>19</v>
      </c>
      <c r="D202" s="40">
        <f t="shared" si="6"/>
        <v>16</v>
      </c>
      <c r="E202" s="57">
        <f t="shared" si="7"/>
        <v>196</v>
      </c>
      <c r="F202" s="5">
        <f t="shared" si="8"/>
        <v>361</v>
      </c>
      <c r="G202" s="5">
        <f t="shared" si="9"/>
        <v>56</v>
      </c>
      <c r="H202" s="5">
        <f t="shared" si="10"/>
        <v>76</v>
      </c>
      <c r="I202" s="5">
        <f t="shared" si="11"/>
        <v>266</v>
      </c>
      <c r="J202" s="20">
        <v>2303</v>
      </c>
      <c r="K202" s="8"/>
      <c r="L202" s="8"/>
      <c r="M202" s="8"/>
      <c r="N202" s="8"/>
      <c r="O202" s="8"/>
      <c r="P202" s="8"/>
      <c r="Q202" s="8"/>
      <c r="R202" s="9"/>
    </row>
    <row r="203" spans="1:18" ht="18.75" x14ac:dyDescent="0.3">
      <c r="A203" s="3">
        <v>7</v>
      </c>
      <c r="B203" s="3">
        <v>12</v>
      </c>
      <c r="C203" s="3">
        <v>25</v>
      </c>
      <c r="D203" s="40">
        <f t="shared" si="6"/>
        <v>49</v>
      </c>
      <c r="E203" s="57">
        <f t="shared" si="7"/>
        <v>144</v>
      </c>
      <c r="F203" s="5">
        <f t="shared" si="8"/>
        <v>625</v>
      </c>
      <c r="G203" s="5">
        <f t="shared" si="9"/>
        <v>84</v>
      </c>
      <c r="H203" s="5">
        <f t="shared" si="10"/>
        <v>175</v>
      </c>
      <c r="I203" s="5">
        <f t="shared" si="11"/>
        <v>300</v>
      </c>
      <c r="J203" s="20">
        <v>1650</v>
      </c>
      <c r="K203" s="8"/>
      <c r="L203" s="8"/>
      <c r="M203" s="8"/>
      <c r="N203" s="8"/>
      <c r="O203" s="8"/>
      <c r="P203" s="8"/>
      <c r="Q203" s="8"/>
      <c r="R203" s="9"/>
    </row>
    <row r="204" spans="1:18" ht="18.75" x14ac:dyDescent="0.3">
      <c r="A204" s="3">
        <v>2</v>
      </c>
      <c r="B204" s="3">
        <v>3</v>
      </c>
      <c r="C204" s="3">
        <v>16</v>
      </c>
      <c r="D204" s="40">
        <f t="shared" si="6"/>
        <v>4</v>
      </c>
      <c r="E204" s="57">
        <f t="shared" si="7"/>
        <v>9</v>
      </c>
      <c r="F204" s="5">
        <f t="shared" si="8"/>
        <v>256</v>
      </c>
      <c r="G204" s="5">
        <f t="shared" si="9"/>
        <v>6</v>
      </c>
      <c r="H204" s="5">
        <f t="shared" si="10"/>
        <v>32</v>
      </c>
      <c r="I204" s="5">
        <f t="shared" si="11"/>
        <v>48</v>
      </c>
      <c r="J204" s="20">
        <v>2785</v>
      </c>
      <c r="K204" s="8"/>
      <c r="L204" s="8"/>
      <c r="M204" s="8"/>
      <c r="N204" s="8"/>
      <c r="O204" s="8"/>
      <c r="P204" s="8"/>
      <c r="Q204" s="8"/>
      <c r="R204" s="9"/>
    </row>
    <row r="205" spans="1:18" ht="18.75" x14ac:dyDescent="0.3">
      <c r="A205" s="3">
        <v>4</v>
      </c>
      <c r="B205" s="3">
        <v>7</v>
      </c>
      <c r="C205" s="3">
        <v>26</v>
      </c>
      <c r="D205" s="40">
        <f t="shared" si="6"/>
        <v>16</v>
      </c>
      <c r="E205" s="57">
        <f t="shared" si="7"/>
        <v>49</v>
      </c>
      <c r="F205" s="5">
        <f t="shared" si="8"/>
        <v>676</v>
      </c>
      <c r="G205" s="5">
        <f t="shared" si="9"/>
        <v>28</v>
      </c>
      <c r="H205" s="5">
        <f t="shared" si="10"/>
        <v>104</v>
      </c>
      <c r="I205" s="5">
        <f t="shared" si="11"/>
        <v>182</v>
      </c>
      <c r="J205" s="20">
        <v>1650</v>
      </c>
      <c r="K205" s="8"/>
      <c r="L205" s="8"/>
      <c r="M205" s="8"/>
      <c r="N205" s="8"/>
      <c r="O205" s="8"/>
      <c r="P205" s="8"/>
      <c r="Q205" s="8"/>
      <c r="R205" s="9"/>
    </row>
    <row r="206" spans="1:18" ht="18.75" x14ac:dyDescent="0.3">
      <c r="A206" s="3">
        <v>5</v>
      </c>
      <c r="B206" s="3">
        <v>1</v>
      </c>
      <c r="C206" s="3">
        <v>14</v>
      </c>
      <c r="D206" s="40">
        <f t="shared" si="6"/>
        <v>25</v>
      </c>
      <c r="E206" s="57">
        <f t="shared" si="7"/>
        <v>1</v>
      </c>
      <c r="F206" s="5">
        <f t="shared" si="8"/>
        <v>196</v>
      </c>
      <c r="G206" s="5">
        <f t="shared" si="9"/>
        <v>5</v>
      </c>
      <c r="H206" s="5">
        <f t="shared" si="10"/>
        <v>70</v>
      </c>
      <c r="I206" s="5">
        <f t="shared" si="11"/>
        <v>14</v>
      </c>
      <c r="J206" s="20">
        <v>2370</v>
      </c>
      <c r="K206" s="8"/>
      <c r="L206" s="8"/>
      <c r="M206" s="8"/>
      <c r="N206" s="8"/>
      <c r="O206" s="8"/>
      <c r="P206" s="8"/>
      <c r="Q206" s="8"/>
      <c r="R206" s="9"/>
    </row>
    <row r="207" spans="1:18" ht="18.75" x14ac:dyDescent="0.3">
      <c r="A207" s="3">
        <v>5</v>
      </c>
      <c r="B207" s="3">
        <v>5</v>
      </c>
      <c r="C207" s="3">
        <v>14</v>
      </c>
      <c r="D207" s="40">
        <f t="shared" si="6"/>
        <v>25</v>
      </c>
      <c r="E207" s="57">
        <f t="shared" si="7"/>
        <v>25</v>
      </c>
      <c r="F207" s="5">
        <f t="shared" si="8"/>
        <v>196</v>
      </c>
      <c r="G207" s="5">
        <f t="shared" si="9"/>
        <v>25</v>
      </c>
      <c r="H207" s="5">
        <f t="shared" si="10"/>
        <v>70</v>
      </c>
      <c r="I207" s="5">
        <f t="shared" si="11"/>
        <v>70</v>
      </c>
      <c r="J207" s="20">
        <v>3380</v>
      </c>
      <c r="K207" s="8"/>
      <c r="L207" s="8"/>
      <c r="M207" s="8"/>
      <c r="N207" s="8"/>
      <c r="O207" s="8"/>
      <c r="P207" s="8"/>
      <c r="Q207" s="8"/>
      <c r="R207" s="9"/>
    </row>
    <row r="208" spans="1:18" ht="18.75" x14ac:dyDescent="0.3">
      <c r="A208" s="3">
        <v>3</v>
      </c>
      <c r="B208" s="3">
        <v>9</v>
      </c>
      <c r="C208" s="3">
        <v>20</v>
      </c>
      <c r="D208" s="40">
        <f t="shared" si="6"/>
        <v>9</v>
      </c>
      <c r="E208" s="57">
        <f t="shared" si="7"/>
        <v>81</v>
      </c>
      <c r="F208" s="5">
        <f t="shared" si="8"/>
        <v>400</v>
      </c>
      <c r="G208" s="5">
        <f t="shared" si="9"/>
        <v>27</v>
      </c>
      <c r="H208" s="5">
        <f t="shared" si="10"/>
        <v>60</v>
      </c>
      <c r="I208" s="5">
        <f t="shared" si="11"/>
        <v>180</v>
      </c>
      <c r="J208" s="20">
        <v>1925</v>
      </c>
      <c r="K208" s="8"/>
      <c r="L208" s="8"/>
      <c r="M208" s="8"/>
      <c r="N208" s="8"/>
      <c r="O208" s="8"/>
      <c r="P208" s="8"/>
      <c r="Q208" s="8"/>
      <c r="R208" s="9"/>
    </row>
    <row r="209" spans="1:18" ht="18.75" x14ac:dyDescent="0.3">
      <c r="A209" s="3">
        <v>1</v>
      </c>
      <c r="B209" s="3">
        <v>7</v>
      </c>
      <c r="C209" s="3">
        <v>25</v>
      </c>
      <c r="D209" s="40">
        <f t="shared" si="6"/>
        <v>1</v>
      </c>
      <c r="E209" s="57">
        <f t="shared" si="7"/>
        <v>49</v>
      </c>
      <c r="F209" s="5">
        <f t="shared" si="8"/>
        <v>625</v>
      </c>
      <c r="G209" s="5">
        <f t="shared" si="9"/>
        <v>7</v>
      </c>
      <c r="H209" s="5">
        <f t="shared" si="10"/>
        <v>25</v>
      </c>
      <c r="I209" s="5">
        <f t="shared" si="11"/>
        <v>175</v>
      </c>
      <c r="J209" s="20">
        <v>1550</v>
      </c>
      <c r="K209" s="8"/>
      <c r="L209" s="8"/>
      <c r="M209" s="8"/>
      <c r="N209" s="8"/>
      <c r="O209" s="8"/>
      <c r="P209" s="8"/>
      <c r="Q209" s="8"/>
      <c r="R209" s="9"/>
    </row>
    <row r="210" spans="1:18" ht="18.75" x14ac:dyDescent="0.3">
      <c r="A210" s="3">
        <v>1</v>
      </c>
      <c r="B210" s="3">
        <v>11</v>
      </c>
      <c r="C210" s="3">
        <v>25</v>
      </c>
      <c r="D210" s="40">
        <f t="shared" si="6"/>
        <v>1</v>
      </c>
      <c r="E210" s="57">
        <f t="shared" si="7"/>
        <v>121</v>
      </c>
      <c r="F210" s="5">
        <f t="shared" si="8"/>
        <v>625</v>
      </c>
      <c r="G210" s="5">
        <f t="shared" si="9"/>
        <v>11</v>
      </c>
      <c r="H210" s="5">
        <f t="shared" si="10"/>
        <v>25</v>
      </c>
      <c r="I210" s="5">
        <f t="shared" si="11"/>
        <v>275</v>
      </c>
      <c r="J210" s="20">
        <v>1990</v>
      </c>
      <c r="K210" s="8"/>
      <c r="L210" s="8"/>
      <c r="M210" s="8"/>
      <c r="N210" s="8"/>
      <c r="O210" s="8"/>
      <c r="P210" s="8"/>
      <c r="Q210" s="8"/>
      <c r="R210" s="9"/>
    </row>
    <row r="211" spans="1:18" ht="18.75" x14ac:dyDescent="0.3">
      <c r="A211" s="3">
        <v>4</v>
      </c>
      <c r="B211" s="3">
        <v>24</v>
      </c>
      <c r="C211" s="3">
        <v>25</v>
      </c>
      <c r="D211" s="40">
        <f t="shared" si="6"/>
        <v>16</v>
      </c>
      <c r="E211" s="57">
        <f t="shared" si="7"/>
        <v>576</v>
      </c>
      <c r="F211" s="5">
        <f t="shared" si="8"/>
        <v>625</v>
      </c>
      <c r="G211" s="5">
        <f t="shared" si="9"/>
        <v>96</v>
      </c>
      <c r="H211" s="5">
        <f t="shared" si="10"/>
        <v>100</v>
      </c>
      <c r="I211" s="5">
        <f t="shared" si="11"/>
        <v>600</v>
      </c>
      <c r="J211" s="20">
        <v>2064.96</v>
      </c>
      <c r="K211" s="8"/>
      <c r="L211" s="8"/>
      <c r="M211" s="8"/>
      <c r="N211" s="8"/>
      <c r="O211" s="8"/>
      <c r="P211" s="8"/>
      <c r="Q211" s="8"/>
      <c r="R211" s="9"/>
    </row>
    <row r="212" spans="1:18" ht="18.75" x14ac:dyDescent="0.3">
      <c r="A212" s="3">
        <v>4</v>
      </c>
      <c r="B212" s="3">
        <v>22</v>
      </c>
      <c r="C212" s="3">
        <v>25</v>
      </c>
      <c r="D212" s="40">
        <f t="shared" si="6"/>
        <v>16</v>
      </c>
      <c r="E212" s="57">
        <f t="shared" si="7"/>
        <v>484</v>
      </c>
      <c r="F212" s="5">
        <f t="shared" si="8"/>
        <v>625</v>
      </c>
      <c r="G212" s="5">
        <f t="shared" si="9"/>
        <v>88</v>
      </c>
      <c r="H212" s="5">
        <f t="shared" si="10"/>
        <v>100</v>
      </c>
      <c r="I212" s="5">
        <f t="shared" si="11"/>
        <v>550</v>
      </c>
      <c r="J212" s="20">
        <v>2803.4</v>
      </c>
      <c r="K212" s="8"/>
      <c r="L212" s="8"/>
      <c r="M212" s="8"/>
      <c r="N212" s="8"/>
      <c r="O212" s="8"/>
      <c r="P212" s="8"/>
      <c r="Q212" s="8"/>
      <c r="R212" s="9"/>
    </row>
    <row r="213" spans="1:18" ht="18.75" x14ac:dyDescent="0.3">
      <c r="A213" s="3">
        <v>3</v>
      </c>
      <c r="B213" s="3">
        <v>5</v>
      </c>
      <c r="C213" s="3">
        <v>19</v>
      </c>
      <c r="D213" s="40">
        <f t="shared" si="6"/>
        <v>9</v>
      </c>
      <c r="E213" s="57">
        <f t="shared" si="7"/>
        <v>25</v>
      </c>
      <c r="F213" s="5">
        <f t="shared" si="8"/>
        <v>361</v>
      </c>
      <c r="G213" s="5">
        <f t="shared" si="9"/>
        <v>15</v>
      </c>
      <c r="H213" s="5">
        <f t="shared" si="10"/>
        <v>57</v>
      </c>
      <c r="I213" s="5">
        <f t="shared" si="11"/>
        <v>95</v>
      </c>
      <c r="J213" s="20">
        <v>1919.7</v>
      </c>
      <c r="K213" s="8"/>
      <c r="L213" s="8"/>
      <c r="M213" s="8"/>
      <c r="N213" s="8"/>
      <c r="O213" s="8"/>
      <c r="P213" s="8"/>
      <c r="Q213" s="8"/>
      <c r="R213" s="9"/>
    </row>
    <row r="214" spans="1:18" ht="18.75" x14ac:dyDescent="0.3">
      <c r="A214" s="3">
        <v>3</v>
      </c>
      <c r="B214" s="3">
        <v>4</v>
      </c>
      <c r="C214" s="3">
        <v>19</v>
      </c>
      <c r="D214" s="40">
        <f t="shared" si="6"/>
        <v>9</v>
      </c>
      <c r="E214" s="57">
        <f t="shared" si="7"/>
        <v>16</v>
      </c>
      <c r="F214" s="5">
        <f t="shared" si="8"/>
        <v>361</v>
      </c>
      <c r="G214" s="5">
        <f t="shared" si="9"/>
        <v>12</v>
      </c>
      <c r="H214" s="5">
        <f t="shared" si="10"/>
        <v>57</v>
      </c>
      <c r="I214" s="5">
        <f t="shared" si="11"/>
        <v>76</v>
      </c>
      <c r="J214" s="20">
        <v>1200</v>
      </c>
      <c r="K214" s="8"/>
      <c r="L214" s="8"/>
      <c r="M214" s="8"/>
      <c r="N214" s="8"/>
      <c r="O214" s="8"/>
      <c r="P214" s="8"/>
      <c r="Q214" s="8"/>
      <c r="R214" s="9"/>
    </row>
    <row r="215" spans="1:18" ht="18.75" x14ac:dyDescent="0.3">
      <c r="A215" s="3">
        <v>4</v>
      </c>
      <c r="B215" s="3">
        <v>10</v>
      </c>
      <c r="C215" s="3">
        <v>19</v>
      </c>
      <c r="D215" s="40">
        <f t="shared" si="6"/>
        <v>16</v>
      </c>
      <c r="E215" s="57">
        <f t="shared" si="7"/>
        <v>100</v>
      </c>
      <c r="F215" s="5">
        <f t="shared" si="8"/>
        <v>361</v>
      </c>
      <c r="G215" s="5">
        <f t="shared" si="9"/>
        <v>40</v>
      </c>
      <c r="H215" s="5">
        <f t="shared" si="10"/>
        <v>76</v>
      </c>
      <c r="I215" s="5">
        <f t="shared" si="11"/>
        <v>190</v>
      </c>
      <c r="J215" s="20">
        <v>1429.68</v>
      </c>
      <c r="K215" s="8"/>
      <c r="L215" s="8"/>
      <c r="M215" s="8"/>
      <c r="N215" s="8"/>
      <c r="O215" s="8"/>
      <c r="P215" s="8"/>
      <c r="Q215" s="8"/>
      <c r="R215" s="9"/>
    </row>
    <row r="216" spans="1:18" ht="18.75" x14ac:dyDescent="0.3">
      <c r="A216" s="3">
        <v>4</v>
      </c>
      <c r="B216" s="3">
        <v>14</v>
      </c>
      <c r="C216" s="3">
        <v>19</v>
      </c>
      <c r="D216" s="40">
        <f t="shared" si="6"/>
        <v>16</v>
      </c>
      <c r="E216" s="57">
        <f t="shared" si="7"/>
        <v>196</v>
      </c>
      <c r="F216" s="5">
        <f t="shared" si="8"/>
        <v>361</v>
      </c>
      <c r="G216" s="5">
        <f t="shared" si="9"/>
        <v>56</v>
      </c>
      <c r="H216" s="5">
        <f t="shared" si="10"/>
        <v>76</v>
      </c>
      <c r="I216" s="5">
        <f t="shared" si="11"/>
        <v>266</v>
      </c>
      <c r="J216" s="20">
        <v>1927.6</v>
      </c>
      <c r="K216" s="8"/>
      <c r="L216" s="8"/>
      <c r="M216" s="8"/>
      <c r="N216" s="8"/>
      <c r="O216" s="8"/>
      <c r="P216" s="8"/>
      <c r="Q216" s="8"/>
      <c r="R216" s="9"/>
    </row>
    <row r="217" spans="1:18" ht="18.75" x14ac:dyDescent="0.3">
      <c r="A217" s="3">
        <v>4</v>
      </c>
      <c r="B217" s="3">
        <v>8</v>
      </c>
      <c r="C217" s="3">
        <v>19</v>
      </c>
      <c r="D217" s="40">
        <f t="shared" si="6"/>
        <v>16</v>
      </c>
      <c r="E217" s="57">
        <f t="shared" si="7"/>
        <v>64</v>
      </c>
      <c r="F217" s="5">
        <f t="shared" si="8"/>
        <v>361</v>
      </c>
      <c r="G217" s="5">
        <f t="shared" si="9"/>
        <v>32</v>
      </c>
      <c r="H217" s="5">
        <f t="shared" si="10"/>
        <v>76</v>
      </c>
      <c r="I217" s="5">
        <f t="shared" si="11"/>
        <v>152</v>
      </c>
      <c r="J217" s="20">
        <v>1685.1</v>
      </c>
      <c r="K217" s="8"/>
      <c r="L217" s="8"/>
      <c r="M217" s="8"/>
      <c r="N217" s="8"/>
      <c r="O217" s="8"/>
      <c r="P217" s="8"/>
      <c r="Q217" s="8"/>
      <c r="R217" s="9"/>
    </row>
    <row r="218" spans="1:18" ht="18.75" x14ac:dyDescent="0.3">
      <c r="A218" s="3">
        <v>4</v>
      </c>
      <c r="B218" s="3">
        <v>8</v>
      </c>
      <c r="C218" s="3">
        <v>19</v>
      </c>
      <c r="D218" s="40">
        <f t="shared" si="6"/>
        <v>16</v>
      </c>
      <c r="E218" s="57">
        <f t="shared" si="7"/>
        <v>64</v>
      </c>
      <c r="F218" s="5">
        <f t="shared" si="8"/>
        <v>361</v>
      </c>
      <c r="G218" s="5">
        <f t="shared" si="9"/>
        <v>32</v>
      </c>
      <c r="H218" s="5">
        <f t="shared" si="10"/>
        <v>76</v>
      </c>
      <c r="I218" s="5">
        <f t="shared" si="11"/>
        <v>152</v>
      </c>
      <c r="J218" s="20">
        <v>1141.5999999999999</v>
      </c>
      <c r="K218" s="8"/>
      <c r="L218" s="8"/>
      <c r="M218" s="8"/>
      <c r="N218" s="8"/>
      <c r="O218" s="8"/>
      <c r="P218" s="8"/>
      <c r="Q218" s="8"/>
      <c r="R218" s="9"/>
    </row>
    <row r="219" spans="1:18" ht="18.75" x14ac:dyDescent="0.3">
      <c r="A219" s="3">
        <v>4</v>
      </c>
      <c r="B219" s="3">
        <v>11</v>
      </c>
      <c r="C219" s="3">
        <v>19</v>
      </c>
      <c r="D219" s="40">
        <f t="shared" si="6"/>
        <v>16</v>
      </c>
      <c r="E219" s="57">
        <f t="shared" si="7"/>
        <v>121</v>
      </c>
      <c r="F219" s="5">
        <f t="shared" si="8"/>
        <v>361</v>
      </c>
      <c r="G219" s="5">
        <f t="shared" si="9"/>
        <v>44</v>
      </c>
      <c r="H219" s="5">
        <f t="shared" si="10"/>
        <v>76</v>
      </c>
      <c r="I219" s="5">
        <f t="shared" si="11"/>
        <v>209</v>
      </c>
      <c r="J219" s="20">
        <v>1778.92</v>
      </c>
      <c r="K219" s="8"/>
      <c r="L219" s="8"/>
      <c r="M219" s="8"/>
      <c r="N219" s="8"/>
      <c r="O219" s="8"/>
      <c r="P219" s="8"/>
      <c r="Q219" s="8"/>
      <c r="R219" s="9"/>
    </row>
    <row r="220" spans="1:18" ht="18.75" x14ac:dyDescent="0.3">
      <c r="A220" s="3">
        <v>8</v>
      </c>
      <c r="B220" s="3">
        <v>2</v>
      </c>
      <c r="C220" s="3">
        <v>19</v>
      </c>
      <c r="D220" s="40">
        <f t="shared" si="6"/>
        <v>64</v>
      </c>
      <c r="E220" s="57">
        <f t="shared" si="7"/>
        <v>4</v>
      </c>
      <c r="F220" s="5">
        <f t="shared" si="8"/>
        <v>361</v>
      </c>
      <c r="G220" s="5">
        <f t="shared" si="9"/>
        <v>16</v>
      </c>
      <c r="H220" s="5">
        <f t="shared" si="10"/>
        <v>152</v>
      </c>
      <c r="I220" s="5">
        <f t="shared" si="11"/>
        <v>38</v>
      </c>
      <c r="J220" s="20">
        <v>2251.1999999999998</v>
      </c>
      <c r="K220" s="8"/>
      <c r="L220" s="8"/>
      <c r="M220" s="8"/>
      <c r="N220" s="8"/>
      <c r="O220" s="8"/>
      <c r="P220" s="8"/>
      <c r="Q220" s="8"/>
      <c r="R220" s="9"/>
    </row>
    <row r="221" spans="1:18" ht="18.75" x14ac:dyDescent="0.3">
      <c r="A221" s="3">
        <v>8</v>
      </c>
      <c r="B221" s="3">
        <v>11</v>
      </c>
      <c r="C221" s="3">
        <v>19</v>
      </c>
      <c r="D221" s="40">
        <f t="shared" si="6"/>
        <v>64</v>
      </c>
      <c r="E221" s="57">
        <f t="shared" si="7"/>
        <v>121</v>
      </c>
      <c r="F221" s="5">
        <f t="shared" si="8"/>
        <v>361</v>
      </c>
      <c r="G221" s="5">
        <f t="shared" si="9"/>
        <v>88</v>
      </c>
      <c r="H221" s="5">
        <f t="shared" si="10"/>
        <v>152</v>
      </c>
      <c r="I221" s="5">
        <f t="shared" si="11"/>
        <v>209</v>
      </c>
      <c r="J221" s="20">
        <v>2240</v>
      </c>
      <c r="K221" s="8"/>
      <c r="L221" s="8"/>
      <c r="M221" s="8"/>
      <c r="N221" s="8"/>
      <c r="O221" s="8"/>
      <c r="P221" s="8"/>
      <c r="Q221" s="8"/>
      <c r="R221" s="9"/>
    </row>
    <row r="222" spans="1:18" ht="18.75" x14ac:dyDescent="0.3">
      <c r="A222" s="3">
        <v>8</v>
      </c>
      <c r="B222" s="3">
        <v>2</v>
      </c>
      <c r="C222" s="3">
        <v>19</v>
      </c>
      <c r="D222" s="40">
        <f t="shared" si="6"/>
        <v>64</v>
      </c>
      <c r="E222" s="57">
        <f t="shared" si="7"/>
        <v>4</v>
      </c>
      <c r="F222" s="5">
        <f t="shared" si="8"/>
        <v>361</v>
      </c>
      <c r="G222" s="5">
        <f t="shared" si="9"/>
        <v>16</v>
      </c>
      <c r="H222" s="5">
        <f t="shared" si="10"/>
        <v>152</v>
      </c>
      <c r="I222" s="5">
        <f t="shared" si="11"/>
        <v>38</v>
      </c>
      <c r="J222" s="20">
        <v>1769</v>
      </c>
      <c r="K222" s="8"/>
      <c r="L222" s="8"/>
      <c r="M222" s="8"/>
      <c r="N222" s="8"/>
      <c r="O222" s="8"/>
      <c r="P222" s="8"/>
      <c r="Q222" s="8"/>
      <c r="R222" s="9"/>
    </row>
    <row r="223" spans="1:18" ht="18.75" x14ac:dyDescent="0.3">
      <c r="A223" s="3">
        <v>8</v>
      </c>
      <c r="B223" s="3">
        <v>3</v>
      </c>
      <c r="C223" s="3">
        <v>19</v>
      </c>
      <c r="D223" s="40">
        <f t="shared" si="6"/>
        <v>64</v>
      </c>
      <c r="E223" s="57">
        <f t="shared" si="7"/>
        <v>9</v>
      </c>
      <c r="F223" s="5">
        <f t="shared" si="8"/>
        <v>361</v>
      </c>
      <c r="G223" s="5">
        <f t="shared" si="9"/>
        <v>24</v>
      </c>
      <c r="H223" s="5">
        <f t="shared" si="10"/>
        <v>152</v>
      </c>
      <c r="I223" s="5">
        <f t="shared" si="11"/>
        <v>57</v>
      </c>
      <c r="J223" s="20">
        <v>1803.8</v>
      </c>
      <c r="K223" s="8"/>
      <c r="L223" s="8"/>
      <c r="M223" s="8"/>
      <c r="N223" s="8"/>
      <c r="O223" s="8"/>
      <c r="P223" s="8"/>
      <c r="Q223" s="8"/>
      <c r="R223" s="9"/>
    </row>
    <row r="224" spans="1:18" ht="18.75" x14ac:dyDescent="0.3">
      <c r="A224" s="3">
        <v>9</v>
      </c>
      <c r="B224" s="3">
        <v>7</v>
      </c>
      <c r="C224" s="3">
        <v>17</v>
      </c>
      <c r="D224" s="40">
        <f t="shared" si="6"/>
        <v>81</v>
      </c>
      <c r="E224" s="57">
        <f t="shared" si="7"/>
        <v>49</v>
      </c>
      <c r="F224" s="5">
        <f t="shared" si="8"/>
        <v>289</v>
      </c>
      <c r="G224" s="5">
        <f t="shared" si="9"/>
        <v>63</v>
      </c>
      <c r="H224" s="5">
        <f t="shared" si="10"/>
        <v>153</v>
      </c>
      <c r="I224" s="5">
        <f t="shared" si="11"/>
        <v>119</v>
      </c>
      <c r="J224" s="20">
        <v>1800</v>
      </c>
      <c r="K224" s="8"/>
      <c r="L224" s="8"/>
      <c r="M224" s="8"/>
      <c r="N224" s="8"/>
      <c r="O224" s="8"/>
      <c r="P224" s="8"/>
      <c r="Q224" s="8"/>
      <c r="R224" s="9"/>
    </row>
    <row r="225" spans="1:18" ht="18.75" x14ac:dyDescent="0.3">
      <c r="A225" s="3">
        <v>9</v>
      </c>
      <c r="B225" s="3">
        <v>1</v>
      </c>
      <c r="C225" s="3">
        <v>17</v>
      </c>
      <c r="D225" s="40">
        <f t="shared" si="6"/>
        <v>81</v>
      </c>
      <c r="E225" s="57">
        <f t="shared" si="7"/>
        <v>1</v>
      </c>
      <c r="F225" s="5">
        <f t="shared" si="8"/>
        <v>289</v>
      </c>
      <c r="G225" s="5">
        <f t="shared" si="9"/>
        <v>9</v>
      </c>
      <c r="H225" s="5">
        <f t="shared" si="10"/>
        <v>153</v>
      </c>
      <c r="I225" s="5">
        <f t="shared" si="11"/>
        <v>17</v>
      </c>
      <c r="J225" s="20">
        <v>1740</v>
      </c>
      <c r="K225" s="8"/>
      <c r="L225" s="8"/>
      <c r="M225" s="8"/>
      <c r="N225" s="8"/>
      <c r="O225" s="8"/>
      <c r="P225" s="8"/>
      <c r="Q225" s="8"/>
      <c r="R225" s="9"/>
    </row>
    <row r="226" spans="1:18" ht="18.75" x14ac:dyDescent="0.3">
      <c r="A226" s="3">
        <v>3</v>
      </c>
      <c r="B226" s="3">
        <v>4</v>
      </c>
      <c r="C226" s="3">
        <v>19</v>
      </c>
      <c r="D226" s="40">
        <f t="shared" si="6"/>
        <v>9</v>
      </c>
      <c r="E226" s="57">
        <f t="shared" si="7"/>
        <v>16</v>
      </c>
      <c r="F226" s="5">
        <f t="shared" si="8"/>
        <v>361</v>
      </c>
      <c r="G226" s="5">
        <f t="shared" si="9"/>
        <v>12</v>
      </c>
      <c r="H226" s="5">
        <f t="shared" si="10"/>
        <v>57</v>
      </c>
      <c r="I226" s="5">
        <f t="shared" si="11"/>
        <v>76</v>
      </c>
      <c r="J226" s="20">
        <v>1840.23</v>
      </c>
      <c r="K226" s="8"/>
      <c r="L226" s="8"/>
      <c r="M226" s="8"/>
      <c r="N226" s="8"/>
      <c r="O226" s="8"/>
      <c r="P226" s="8"/>
      <c r="Q226" s="8"/>
      <c r="R226" s="9"/>
    </row>
    <row r="227" spans="1:18" ht="18.75" x14ac:dyDescent="0.3">
      <c r="A227" s="3">
        <v>3</v>
      </c>
      <c r="B227" s="3">
        <v>6</v>
      </c>
      <c r="C227" s="3">
        <v>19</v>
      </c>
      <c r="D227" s="40">
        <f t="shared" si="6"/>
        <v>9</v>
      </c>
      <c r="E227" s="57">
        <f t="shared" si="7"/>
        <v>36</v>
      </c>
      <c r="F227" s="5">
        <f t="shared" si="8"/>
        <v>361</v>
      </c>
      <c r="G227" s="5">
        <f t="shared" si="9"/>
        <v>18</v>
      </c>
      <c r="H227" s="5">
        <f t="shared" si="10"/>
        <v>57</v>
      </c>
      <c r="I227" s="5">
        <f t="shared" si="11"/>
        <v>114</v>
      </c>
      <c r="J227" s="20">
        <v>1948.86</v>
      </c>
      <c r="K227" s="8"/>
      <c r="L227" s="8"/>
      <c r="M227" s="8"/>
      <c r="N227" s="8"/>
      <c r="O227" s="8"/>
      <c r="P227" s="8"/>
      <c r="Q227" s="8"/>
      <c r="R227" s="9"/>
    </row>
    <row r="228" spans="1:18" ht="18.75" x14ac:dyDescent="0.3">
      <c r="A228" s="3">
        <v>9</v>
      </c>
      <c r="B228" s="3">
        <v>3</v>
      </c>
      <c r="C228" s="3">
        <v>17</v>
      </c>
      <c r="D228" s="40">
        <f t="shared" si="6"/>
        <v>81</v>
      </c>
      <c r="E228" s="57">
        <f t="shared" si="7"/>
        <v>9</v>
      </c>
      <c r="F228" s="5">
        <f t="shared" si="8"/>
        <v>289</v>
      </c>
      <c r="G228" s="5">
        <f t="shared" si="9"/>
        <v>27</v>
      </c>
      <c r="H228" s="5">
        <f t="shared" si="10"/>
        <v>153</v>
      </c>
      <c r="I228" s="5">
        <f t="shared" si="11"/>
        <v>51</v>
      </c>
      <c r="J228" s="20">
        <v>2230</v>
      </c>
      <c r="K228" s="8"/>
      <c r="L228" s="8"/>
      <c r="M228" s="8"/>
      <c r="N228" s="8"/>
      <c r="O228" s="8"/>
      <c r="P228" s="8"/>
      <c r="Q228" s="8"/>
      <c r="R228" s="9"/>
    </row>
    <row r="229" spans="1:18" ht="18.75" x14ac:dyDescent="0.3">
      <c r="A229" s="3">
        <v>10</v>
      </c>
      <c r="B229" s="3">
        <v>2</v>
      </c>
      <c r="C229" s="3">
        <v>25</v>
      </c>
      <c r="D229" s="40">
        <f t="shared" si="6"/>
        <v>100</v>
      </c>
      <c r="E229" s="57">
        <f t="shared" si="7"/>
        <v>4</v>
      </c>
      <c r="F229" s="5">
        <f t="shared" si="8"/>
        <v>625</v>
      </c>
      <c r="G229" s="5">
        <f t="shared" si="9"/>
        <v>20</v>
      </c>
      <c r="H229" s="5">
        <f t="shared" si="10"/>
        <v>250</v>
      </c>
      <c r="I229" s="5">
        <f t="shared" si="11"/>
        <v>50</v>
      </c>
      <c r="J229" s="20">
        <v>2121.69</v>
      </c>
      <c r="K229" s="8"/>
      <c r="L229" s="8"/>
      <c r="M229" s="8"/>
      <c r="N229" s="8"/>
      <c r="O229" s="8"/>
      <c r="P229" s="8"/>
      <c r="Q229" s="8"/>
      <c r="R229" s="9"/>
    </row>
    <row r="230" spans="1:18" ht="18.75" x14ac:dyDescent="0.3">
      <c r="A230" s="3">
        <v>10</v>
      </c>
      <c r="B230" s="3">
        <v>2</v>
      </c>
      <c r="C230" s="3">
        <v>25</v>
      </c>
      <c r="D230" s="40">
        <f t="shared" si="6"/>
        <v>100</v>
      </c>
      <c r="E230" s="57">
        <f t="shared" si="7"/>
        <v>4</v>
      </c>
      <c r="F230" s="5">
        <f t="shared" si="8"/>
        <v>625</v>
      </c>
      <c r="G230" s="5">
        <f t="shared" si="9"/>
        <v>20</v>
      </c>
      <c r="H230" s="5">
        <f t="shared" si="10"/>
        <v>250</v>
      </c>
      <c r="I230" s="5">
        <f t="shared" si="11"/>
        <v>50</v>
      </c>
      <c r="J230" s="20">
        <v>1932.83</v>
      </c>
      <c r="K230" s="8"/>
      <c r="L230" s="8"/>
      <c r="M230" s="8"/>
      <c r="N230" s="8"/>
      <c r="O230" s="8"/>
      <c r="P230" s="8"/>
      <c r="Q230" s="8"/>
      <c r="R230" s="9"/>
    </row>
    <row r="231" spans="1:18" ht="18.75" x14ac:dyDescent="0.3">
      <c r="A231" s="3">
        <v>1</v>
      </c>
      <c r="B231" s="3">
        <v>16</v>
      </c>
      <c r="C231" s="3">
        <v>25</v>
      </c>
      <c r="D231" s="40">
        <f t="shared" si="6"/>
        <v>1</v>
      </c>
      <c r="E231" s="57">
        <f t="shared" si="7"/>
        <v>256</v>
      </c>
      <c r="F231" s="5">
        <f t="shared" si="8"/>
        <v>625</v>
      </c>
      <c r="G231" s="5">
        <f t="shared" si="9"/>
        <v>16</v>
      </c>
      <c r="H231" s="5">
        <f t="shared" si="10"/>
        <v>25</v>
      </c>
      <c r="I231" s="5">
        <f t="shared" si="11"/>
        <v>400</v>
      </c>
      <c r="J231" s="20">
        <v>1550</v>
      </c>
      <c r="K231" s="8"/>
      <c r="L231" s="8"/>
      <c r="M231" s="8"/>
      <c r="N231" s="8"/>
      <c r="O231" s="8"/>
      <c r="P231" s="8"/>
      <c r="Q231" s="8"/>
      <c r="R231" s="9"/>
    </row>
    <row r="232" spans="1:18" ht="18.75" x14ac:dyDescent="0.3">
      <c r="A232" s="3">
        <v>1</v>
      </c>
      <c r="B232" s="3">
        <v>19</v>
      </c>
      <c r="C232" s="3">
        <v>25</v>
      </c>
      <c r="D232" s="40">
        <f t="shared" si="6"/>
        <v>1</v>
      </c>
      <c r="E232" s="57">
        <f t="shared" si="7"/>
        <v>361</v>
      </c>
      <c r="F232" s="5">
        <f t="shared" si="8"/>
        <v>625</v>
      </c>
      <c r="G232" s="5">
        <f t="shared" si="9"/>
        <v>19</v>
      </c>
      <c r="H232" s="5">
        <f t="shared" si="10"/>
        <v>25</v>
      </c>
      <c r="I232" s="5">
        <f t="shared" si="11"/>
        <v>475</v>
      </c>
      <c r="J232" s="20">
        <v>1840.5</v>
      </c>
      <c r="K232" s="8"/>
      <c r="L232" s="8"/>
      <c r="M232" s="8"/>
      <c r="N232" s="8"/>
      <c r="O232" s="8"/>
      <c r="P232" s="8"/>
      <c r="Q232" s="8"/>
      <c r="R232" s="9"/>
    </row>
    <row r="233" spans="1:18" ht="18.75" x14ac:dyDescent="0.3">
      <c r="A233" s="3">
        <v>8</v>
      </c>
      <c r="B233" s="3">
        <v>11</v>
      </c>
      <c r="C233" s="3">
        <v>25</v>
      </c>
      <c r="D233" s="40">
        <f t="shared" si="6"/>
        <v>64</v>
      </c>
      <c r="E233" s="57">
        <f t="shared" si="7"/>
        <v>121</v>
      </c>
      <c r="F233" s="5">
        <f t="shared" si="8"/>
        <v>625</v>
      </c>
      <c r="G233" s="5">
        <f t="shared" si="9"/>
        <v>88</v>
      </c>
      <c r="H233" s="5">
        <f t="shared" si="10"/>
        <v>200</v>
      </c>
      <c r="I233" s="5">
        <f t="shared" si="11"/>
        <v>275</v>
      </c>
      <c r="J233" s="20">
        <v>1728</v>
      </c>
      <c r="K233" s="8"/>
      <c r="L233" s="8"/>
      <c r="M233" s="8"/>
      <c r="N233" s="8"/>
      <c r="O233" s="8"/>
      <c r="P233" s="8"/>
      <c r="Q233" s="8"/>
      <c r="R233" s="9"/>
    </row>
    <row r="234" spans="1:18" ht="18.75" x14ac:dyDescent="0.3">
      <c r="A234" s="3">
        <v>8</v>
      </c>
      <c r="B234" s="3">
        <v>13</v>
      </c>
      <c r="C234" s="3">
        <v>25</v>
      </c>
      <c r="D234" s="40">
        <f t="shared" si="6"/>
        <v>64</v>
      </c>
      <c r="E234" s="57">
        <f t="shared" si="7"/>
        <v>169</v>
      </c>
      <c r="F234" s="5">
        <f t="shared" si="8"/>
        <v>625</v>
      </c>
      <c r="G234" s="5">
        <f t="shared" si="9"/>
        <v>104</v>
      </c>
      <c r="H234" s="5">
        <f t="shared" si="10"/>
        <v>200</v>
      </c>
      <c r="I234" s="5">
        <f t="shared" si="11"/>
        <v>325</v>
      </c>
      <c r="J234" s="20">
        <v>1873.4</v>
      </c>
      <c r="K234" s="8"/>
      <c r="L234" s="8"/>
      <c r="M234" s="8"/>
      <c r="N234" s="8"/>
      <c r="O234" s="8"/>
      <c r="P234" s="8"/>
      <c r="Q234" s="8"/>
      <c r="R234" s="9"/>
    </row>
    <row r="235" spans="1:18" ht="18.75" x14ac:dyDescent="0.3">
      <c r="A235" s="3">
        <v>8</v>
      </c>
      <c r="B235" s="3">
        <v>2</v>
      </c>
      <c r="C235" s="3">
        <v>25</v>
      </c>
      <c r="D235" s="40">
        <f t="shared" si="6"/>
        <v>64</v>
      </c>
      <c r="E235" s="57">
        <f t="shared" si="7"/>
        <v>4</v>
      </c>
      <c r="F235" s="5">
        <f t="shared" si="8"/>
        <v>625</v>
      </c>
      <c r="G235" s="5">
        <f t="shared" si="9"/>
        <v>16</v>
      </c>
      <c r="H235" s="5">
        <f t="shared" si="10"/>
        <v>200</v>
      </c>
      <c r="I235" s="5">
        <f t="shared" si="11"/>
        <v>50</v>
      </c>
      <c r="J235" s="20">
        <v>1885</v>
      </c>
      <c r="K235" s="8"/>
      <c r="L235" s="8"/>
      <c r="M235" s="8"/>
      <c r="N235" s="8"/>
      <c r="O235" s="8"/>
      <c r="P235" s="8"/>
      <c r="Q235" s="8"/>
      <c r="R235" s="9"/>
    </row>
    <row r="236" spans="1:18" ht="18.75" x14ac:dyDescent="0.3">
      <c r="A236" s="3">
        <v>8</v>
      </c>
      <c r="B236" s="3">
        <v>15</v>
      </c>
      <c r="C236" s="3">
        <v>25</v>
      </c>
      <c r="D236" s="40">
        <f t="shared" si="6"/>
        <v>64</v>
      </c>
      <c r="E236" s="57">
        <f t="shared" si="7"/>
        <v>225</v>
      </c>
      <c r="F236" s="5">
        <f t="shared" si="8"/>
        <v>625</v>
      </c>
      <c r="G236" s="5">
        <f t="shared" si="9"/>
        <v>120</v>
      </c>
      <c r="H236" s="5">
        <f t="shared" si="10"/>
        <v>200</v>
      </c>
      <c r="I236" s="5">
        <f t="shared" si="11"/>
        <v>375</v>
      </c>
      <c r="J236" s="20">
        <v>2256.8000000000002</v>
      </c>
      <c r="K236" s="8"/>
      <c r="L236" s="8"/>
      <c r="M236" s="8"/>
      <c r="N236" s="8"/>
      <c r="O236" s="8"/>
      <c r="P236" s="8"/>
      <c r="Q236" s="8"/>
      <c r="R236" s="9"/>
    </row>
    <row r="237" spans="1:18" ht="15.75" customHeight="1" x14ac:dyDescent="0.3">
      <c r="A237" s="3">
        <v>10</v>
      </c>
      <c r="B237" s="3">
        <v>4</v>
      </c>
      <c r="C237" s="3">
        <v>25</v>
      </c>
      <c r="D237" s="40">
        <f t="shared" si="6"/>
        <v>100</v>
      </c>
      <c r="E237" s="57">
        <f t="shared" si="7"/>
        <v>16</v>
      </c>
      <c r="F237" s="5">
        <f t="shared" si="8"/>
        <v>625</v>
      </c>
      <c r="G237" s="5">
        <f t="shared" si="9"/>
        <v>40</v>
      </c>
      <c r="H237" s="5">
        <f t="shared" si="10"/>
        <v>250</v>
      </c>
      <c r="I237" s="5">
        <f t="shared" si="11"/>
        <v>100</v>
      </c>
      <c r="J237" s="20">
        <v>1932.83</v>
      </c>
      <c r="K237" s="24"/>
      <c r="L237" s="24"/>
      <c r="M237" s="24"/>
      <c r="N237" s="24"/>
      <c r="O237" s="24"/>
      <c r="P237" s="24"/>
      <c r="Q237" s="24"/>
      <c r="R237" s="24"/>
    </row>
    <row r="238" spans="1:18" ht="15.75" customHeight="1" x14ac:dyDescent="0.3">
      <c r="A238" s="3">
        <v>10</v>
      </c>
      <c r="B238" s="3">
        <v>4</v>
      </c>
      <c r="C238" s="3">
        <v>25</v>
      </c>
      <c r="D238" s="40">
        <f t="shared" si="6"/>
        <v>100</v>
      </c>
      <c r="E238" s="57">
        <f t="shared" si="7"/>
        <v>16</v>
      </c>
      <c r="F238" s="5">
        <f t="shared" si="8"/>
        <v>625</v>
      </c>
      <c r="G238" s="5">
        <f t="shared" si="9"/>
        <v>40</v>
      </c>
      <c r="H238" s="5">
        <f t="shared" si="10"/>
        <v>250</v>
      </c>
      <c r="I238" s="5">
        <f t="shared" si="11"/>
        <v>100</v>
      </c>
      <c r="J238" s="20">
        <v>2121.69</v>
      </c>
      <c r="K238" s="24"/>
      <c r="L238" s="24"/>
      <c r="M238" s="24"/>
      <c r="N238" s="24"/>
      <c r="O238" s="24"/>
      <c r="P238" s="24"/>
      <c r="Q238" s="24"/>
      <c r="R238" s="24"/>
    </row>
    <row r="239" spans="1:18" ht="15.75" customHeight="1" x14ac:dyDescent="0.3">
      <c r="A239" s="3">
        <v>10</v>
      </c>
      <c r="B239" s="3">
        <v>3</v>
      </c>
      <c r="C239" s="3">
        <v>25</v>
      </c>
      <c r="D239" s="40">
        <f t="shared" si="6"/>
        <v>100</v>
      </c>
      <c r="E239" s="57">
        <f t="shared" si="7"/>
        <v>9</v>
      </c>
      <c r="F239" s="5">
        <f t="shared" si="8"/>
        <v>625</v>
      </c>
      <c r="G239" s="5">
        <f t="shared" si="9"/>
        <v>30</v>
      </c>
      <c r="H239" s="5">
        <f t="shared" si="10"/>
        <v>250</v>
      </c>
      <c r="I239" s="5">
        <f t="shared" si="11"/>
        <v>75</v>
      </c>
      <c r="J239" s="20">
        <v>2071.9899999999998</v>
      </c>
      <c r="K239" s="24"/>
      <c r="L239" s="24"/>
      <c r="M239" s="24"/>
      <c r="N239" s="24"/>
      <c r="O239" s="24"/>
      <c r="P239" s="24"/>
      <c r="Q239" s="24"/>
      <c r="R239" s="24"/>
    </row>
    <row r="240" spans="1:18" ht="15.75" customHeight="1" x14ac:dyDescent="0.3">
      <c r="A240" s="3">
        <v>10</v>
      </c>
      <c r="B240" s="3">
        <v>3</v>
      </c>
      <c r="C240" s="3">
        <v>25</v>
      </c>
      <c r="D240" s="40">
        <f t="shared" si="6"/>
        <v>100</v>
      </c>
      <c r="E240" s="57">
        <f t="shared" si="7"/>
        <v>9</v>
      </c>
      <c r="F240" s="5">
        <f t="shared" si="8"/>
        <v>625</v>
      </c>
      <c r="G240" s="5">
        <f t="shared" si="9"/>
        <v>30</v>
      </c>
      <c r="H240" s="5">
        <f t="shared" si="10"/>
        <v>250</v>
      </c>
      <c r="I240" s="5">
        <f t="shared" si="11"/>
        <v>75</v>
      </c>
      <c r="J240" s="20">
        <v>1932.83</v>
      </c>
      <c r="K240" s="24"/>
      <c r="L240" s="24"/>
      <c r="M240" s="24"/>
      <c r="N240" s="24"/>
      <c r="O240" s="24"/>
      <c r="P240" s="24"/>
      <c r="Q240" s="24"/>
      <c r="R240" s="24"/>
    </row>
    <row r="241" spans="1:18" ht="15.75" customHeight="1" x14ac:dyDescent="0.3">
      <c r="A241" s="3">
        <v>3</v>
      </c>
      <c r="B241" s="3">
        <v>14</v>
      </c>
      <c r="C241" s="3">
        <v>20</v>
      </c>
      <c r="D241" s="40">
        <f t="shared" si="6"/>
        <v>9</v>
      </c>
      <c r="E241" s="57">
        <f t="shared" si="7"/>
        <v>196</v>
      </c>
      <c r="F241" s="5">
        <f t="shared" si="8"/>
        <v>400</v>
      </c>
      <c r="G241" s="5">
        <f t="shared" si="9"/>
        <v>42</v>
      </c>
      <c r="H241" s="5">
        <f t="shared" si="10"/>
        <v>60</v>
      </c>
      <c r="I241" s="5">
        <f t="shared" si="11"/>
        <v>280</v>
      </c>
      <c r="J241" s="20">
        <v>1851</v>
      </c>
      <c r="K241" s="24"/>
      <c r="L241" s="24"/>
      <c r="M241" s="24"/>
      <c r="N241" s="24"/>
      <c r="O241" s="24"/>
      <c r="P241" s="24"/>
      <c r="Q241" s="24"/>
      <c r="R241" s="24"/>
    </row>
    <row r="242" spans="1:18" ht="15.75" customHeight="1" x14ac:dyDescent="0.3">
      <c r="A242" s="3">
        <v>3</v>
      </c>
      <c r="B242" s="3">
        <v>10</v>
      </c>
      <c r="C242" s="3">
        <v>20</v>
      </c>
      <c r="D242" s="40">
        <f t="shared" si="6"/>
        <v>9</v>
      </c>
      <c r="E242" s="57">
        <f t="shared" si="7"/>
        <v>100</v>
      </c>
      <c r="F242" s="5">
        <f t="shared" si="8"/>
        <v>400</v>
      </c>
      <c r="G242" s="5">
        <f t="shared" si="9"/>
        <v>30</v>
      </c>
      <c r="H242" s="5">
        <f t="shared" si="10"/>
        <v>60</v>
      </c>
      <c r="I242" s="5">
        <f t="shared" si="11"/>
        <v>200</v>
      </c>
      <c r="J242" s="20">
        <v>1924</v>
      </c>
      <c r="K242" s="24"/>
      <c r="L242" s="24"/>
      <c r="M242" s="24"/>
      <c r="N242" s="24"/>
      <c r="O242" s="24"/>
      <c r="P242" s="24"/>
      <c r="Q242" s="24"/>
      <c r="R242" s="24"/>
    </row>
    <row r="243" spans="1:18" ht="15.75" customHeight="1" x14ac:dyDescent="0.3">
      <c r="A243" s="3">
        <v>3</v>
      </c>
      <c r="B243" s="3">
        <v>11</v>
      </c>
      <c r="C243" s="3">
        <v>20</v>
      </c>
      <c r="D243" s="40">
        <f t="shared" si="6"/>
        <v>9</v>
      </c>
      <c r="E243" s="57">
        <f t="shared" si="7"/>
        <v>121</v>
      </c>
      <c r="F243" s="5">
        <f t="shared" si="8"/>
        <v>400</v>
      </c>
      <c r="G243" s="5">
        <f t="shared" si="9"/>
        <v>33</v>
      </c>
      <c r="H243" s="5">
        <f t="shared" si="10"/>
        <v>60</v>
      </c>
      <c r="I243" s="5">
        <f t="shared" si="11"/>
        <v>220</v>
      </c>
      <c r="J243" s="20">
        <v>1200</v>
      </c>
      <c r="K243" s="24"/>
      <c r="L243" s="24"/>
      <c r="M243" s="24"/>
      <c r="N243" s="24"/>
      <c r="O243" s="24"/>
      <c r="P243" s="24"/>
      <c r="Q243" s="24"/>
      <c r="R243" s="24"/>
    </row>
    <row r="244" spans="1:18" ht="15.75" customHeight="1" x14ac:dyDescent="0.25">
      <c r="A244" s="12"/>
      <c r="B244" s="12"/>
      <c r="C244" s="12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</row>
    <row r="245" spans="1:18" ht="15.75" customHeight="1" x14ac:dyDescent="0.25">
      <c r="A245" s="12"/>
      <c r="B245" s="12"/>
      <c r="C245" s="12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</row>
    <row r="246" spans="1:18" ht="15.75" customHeight="1" x14ac:dyDescent="0.25">
      <c r="A246" s="12"/>
      <c r="B246" s="12"/>
      <c r="C246" s="12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</row>
    <row r="247" spans="1:18" ht="15.75" customHeight="1" x14ac:dyDescent="0.25">
      <c r="A247" t="s">
        <v>14</v>
      </c>
      <c r="J247" s="24"/>
      <c r="K247" s="24"/>
      <c r="L247" s="24"/>
      <c r="M247" s="24"/>
      <c r="N247" s="24"/>
      <c r="O247" s="24"/>
      <c r="P247" s="24"/>
      <c r="Q247" s="24"/>
      <c r="R247" s="24"/>
    </row>
    <row r="248" spans="1:18" ht="15.75" customHeight="1" thickBot="1" x14ac:dyDescent="0.3">
      <c r="J248" s="24"/>
      <c r="K248" s="24"/>
      <c r="L248" s="24"/>
      <c r="M248" s="24"/>
      <c r="N248" s="24"/>
      <c r="O248" s="24"/>
      <c r="P248" s="24"/>
      <c r="Q248" s="24"/>
      <c r="R248" s="24"/>
    </row>
    <row r="249" spans="1:18" ht="15.75" customHeight="1" x14ac:dyDescent="0.25">
      <c r="A249" s="16" t="s">
        <v>15</v>
      </c>
      <c r="B249" s="16"/>
      <c r="J249" s="24"/>
      <c r="K249" s="24"/>
      <c r="L249" s="24"/>
      <c r="M249" s="24"/>
      <c r="N249" s="24"/>
      <c r="O249" s="24"/>
      <c r="P249" s="24"/>
      <c r="Q249" s="24"/>
      <c r="R249" s="24"/>
    </row>
    <row r="250" spans="1:18" ht="15.75" customHeight="1" x14ac:dyDescent="0.25">
      <c r="A250" s="12" t="s">
        <v>16</v>
      </c>
      <c r="B250" s="12">
        <v>0.46057959605035859</v>
      </c>
      <c r="J250" s="24"/>
      <c r="K250" s="24"/>
      <c r="L250" s="24"/>
      <c r="M250" s="24"/>
      <c r="N250" s="24"/>
      <c r="O250" s="24"/>
      <c r="P250" s="24"/>
      <c r="Q250" s="24"/>
      <c r="R250" s="24"/>
    </row>
    <row r="251" spans="1:18" ht="15.75" customHeight="1" x14ac:dyDescent="0.25">
      <c r="A251" s="12" t="s">
        <v>17</v>
      </c>
      <c r="B251" s="12">
        <v>0.21213356429791147</v>
      </c>
      <c r="J251" s="24"/>
      <c r="K251" s="24"/>
      <c r="L251" s="24"/>
      <c r="M251" s="24"/>
      <c r="N251" s="24"/>
      <c r="O251" s="24"/>
      <c r="P251" s="24"/>
      <c r="Q251" s="24"/>
      <c r="R251" s="24"/>
    </row>
    <row r="252" spans="1:18" ht="15.75" customHeight="1" x14ac:dyDescent="0.25">
      <c r="A252" s="12" t="s">
        <v>18</v>
      </c>
      <c r="B252" s="12">
        <v>0.1021987128045968</v>
      </c>
      <c r="J252" s="24"/>
      <c r="K252" s="24"/>
      <c r="L252" s="24"/>
      <c r="M252" s="24"/>
      <c r="N252" s="24"/>
      <c r="O252" s="24"/>
      <c r="P252" s="24"/>
      <c r="Q252" s="24"/>
      <c r="R252" s="24"/>
    </row>
    <row r="253" spans="1:18" ht="15.75" x14ac:dyDescent="0.25">
      <c r="A253" s="12" t="s">
        <v>19</v>
      </c>
      <c r="B253" s="12">
        <v>392.90802077732712</v>
      </c>
      <c r="J253" s="8"/>
      <c r="K253" s="8"/>
      <c r="L253" s="8"/>
      <c r="M253" s="8"/>
      <c r="N253" s="8"/>
      <c r="O253" s="8"/>
      <c r="P253" s="8"/>
      <c r="Q253" s="8"/>
      <c r="R253" s="9"/>
    </row>
    <row r="254" spans="1:18" ht="16.5" thickBot="1" x14ac:dyDescent="0.3">
      <c r="A254" s="13" t="s">
        <v>20</v>
      </c>
      <c r="B254" s="13">
        <v>50</v>
      </c>
      <c r="J254" s="8"/>
      <c r="K254" s="8"/>
      <c r="L254" s="8"/>
      <c r="M254" s="8"/>
      <c r="N254" s="8"/>
      <c r="O254" s="8"/>
      <c r="P254" s="8"/>
      <c r="Q254" s="8"/>
      <c r="R254" s="9"/>
    </row>
    <row r="255" spans="1:18" ht="15.75" x14ac:dyDescent="0.25">
      <c r="J255" s="8"/>
      <c r="K255" s="8"/>
      <c r="L255" s="8"/>
      <c r="M255" s="8"/>
      <c r="N255" s="8"/>
      <c r="O255" s="8"/>
      <c r="P255" s="8"/>
      <c r="Q255" s="8"/>
      <c r="R255" s="9"/>
    </row>
    <row r="256" spans="1:18" ht="16.5" thickBot="1" x14ac:dyDescent="0.3">
      <c r="A256" t="s">
        <v>21</v>
      </c>
      <c r="J256" s="8"/>
      <c r="K256" s="8"/>
      <c r="L256" s="8"/>
      <c r="M256" s="8"/>
      <c r="N256" s="8"/>
      <c r="O256" s="8"/>
      <c r="P256" s="8"/>
      <c r="Q256" s="8"/>
      <c r="R256" s="9"/>
    </row>
    <row r="257" spans="1:18" ht="15.75" x14ac:dyDescent="0.25">
      <c r="A257" s="14"/>
      <c r="B257" s="14" t="s">
        <v>26</v>
      </c>
      <c r="C257" s="14" t="s">
        <v>27</v>
      </c>
      <c r="D257" s="14" t="s">
        <v>28</v>
      </c>
      <c r="E257" s="14" t="s">
        <v>29</v>
      </c>
      <c r="F257" s="14" t="s">
        <v>30</v>
      </c>
      <c r="J257" s="8"/>
      <c r="K257" s="8"/>
      <c r="L257" s="8"/>
      <c r="M257" s="8"/>
      <c r="N257" s="8"/>
      <c r="O257" s="8"/>
      <c r="P257" s="8"/>
      <c r="Q257" s="8"/>
      <c r="R257" s="9"/>
    </row>
    <row r="258" spans="1:18" ht="15.75" x14ac:dyDescent="0.25">
      <c r="A258" s="12" t="s">
        <v>22</v>
      </c>
      <c r="B258" s="12">
        <v>6</v>
      </c>
      <c r="C258" s="12">
        <v>1787339.4224382704</v>
      </c>
      <c r="D258" s="12">
        <v>297889.90373971174</v>
      </c>
      <c r="E258" s="12">
        <v>1.9296297890647687</v>
      </c>
      <c r="F258" s="12">
        <v>9.76732011602197E-2</v>
      </c>
      <c r="J258" s="8"/>
      <c r="K258" s="8"/>
      <c r="L258" s="8"/>
      <c r="M258" s="8"/>
      <c r="N258" s="8"/>
      <c r="O258" s="8"/>
      <c r="P258" s="8"/>
      <c r="Q258" s="8"/>
      <c r="R258" s="9"/>
    </row>
    <row r="259" spans="1:18" ht="15.75" x14ac:dyDescent="0.25">
      <c r="A259" s="12" t="s">
        <v>23</v>
      </c>
      <c r="B259" s="12">
        <v>43</v>
      </c>
      <c r="C259" s="12">
        <v>6638198.6500197304</v>
      </c>
      <c r="D259" s="12">
        <v>154376.71279115652</v>
      </c>
      <c r="E259" s="12"/>
      <c r="F259" s="12"/>
      <c r="J259" s="8"/>
      <c r="K259" s="8"/>
      <c r="L259" s="8"/>
      <c r="M259" s="8"/>
      <c r="N259" s="8"/>
      <c r="O259" s="8"/>
      <c r="P259" s="8"/>
      <c r="Q259" s="8"/>
      <c r="R259" s="9"/>
    </row>
    <row r="260" spans="1:18" ht="16.5" thickBot="1" x14ac:dyDescent="0.3">
      <c r="A260" s="13" t="s">
        <v>24</v>
      </c>
      <c r="B260" s="13">
        <v>49</v>
      </c>
      <c r="C260" s="13">
        <v>8425538.0724580009</v>
      </c>
      <c r="D260" s="13"/>
      <c r="E260" s="13"/>
      <c r="F260" s="13"/>
      <c r="J260" s="8"/>
      <c r="K260" s="8"/>
      <c r="L260" s="8"/>
      <c r="M260" s="8"/>
      <c r="N260" s="8"/>
      <c r="O260" s="8"/>
      <c r="P260" s="8"/>
      <c r="Q260" s="8"/>
      <c r="R260" s="9"/>
    </row>
    <row r="261" spans="1:18" ht="16.5" thickBot="1" x14ac:dyDescent="0.3">
      <c r="J261" s="8"/>
      <c r="K261" s="8"/>
      <c r="L261" s="8"/>
      <c r="M261" s="8"/>
      <c r="N261" s="8"/>
      <c r="O261" s="8"/>
      <c r="P261" s="8"/>
      <c r="Q261" s="8"/>
      <c r="R261" s="9"/>
    </row>
    <row r="262" spans="1:18" ht="15.75" x14ac:dyDescent="0.25">
      <c r="A262" s="14"/>
      <c r="B262" s="14" t="s">
        <v>31</v>
      </c>
      <c r="C262" s="14" t="s">
        <v>19</v>
      </c>
      <c r="D262" s="14" t="s">
        <v>32</v>
      </c>
      <c r="E262" s="14" t="s">
        <v>33</v>
      </c>
      <c r="F262" s="14" t="s">
        <v>34</v>
      </c>
      <c r="G262" s="14" t="s">
        <v>35</v>
      </c>
      <c r="H262" s="14" t="s">
        <v>36</v>
      </c>
      <c r="I262" s="14" t="s">
        <v>37</v>
      </c>
      <c r="J262" s="8"/>
      <c r="K262" s="8"/>
      <c r="L262" s="8"/>
      <c r="M262" s="8"/>
      <c r="N262" s="8"/>
      <c r="O262" s="8"/>
      <c r="P262" s="8"/>
      <c r="Q262" s="8"/>
      <c r="R262" s="9"/>
    </row>
    <row r="263" spans="1:18" ht="15.75" x14ac:dyDescent="0.25">
      <c r="A263" s="12" t="s">
        <v>25</v>
      </c>
      <c r="B263" s="12">
        <v>2197.7354117464884</v>
      </c>
      <c r="C263" s="12">
        <v>190.80286838726767</v>
      </c>
      <c r="D263" s="12">
        <v>11.518356250734142</v>
      </c>
      <c r="E263" s="12">
        <v>9.977120427371591E-15</v>
      </c>
      <c r="F263" s="12">
        <v>1812.9447554795922</v>
      </c>
      <c r="G263" s="12">
        <v>2582.5260680133842</v>
      </c>
      <c r="H263" s="12">
        <v>1812.9447554795922</v>
      </c>
      <c r="I263" s="12">
        <v>2582.5260680133842</v>
      </c>
      <c r="J263" s="8"/>
      <c r="K263" s="8"/>
      <c r="L263" s="8"/>
      <c r="M263" s="8"/>
      <c r="N263" s="8"/>
      <c r="O263" s="8"/>
      <c r="P263" s="8"/>
      <c r="Q263" s="8"/>
      <c r="R263" s="9"/>
    </row>
    <row r="264" spans="1:18" ht="15.75" x14ac:dyDescent="0.25">
      <c r="A264" s="12" t="s">
        <v>38</v>
      </c>
      <c r="B264" s="12">
        <v>-0.1410950195040975</v>
      </c>
      <c r="C264" s="12">
        <v>8.3836391219938733</v>
      </c>
      <c r="D264" s="12">
        <v>-1.6829805941186701E-2</v>
      </c>
      <c r="E264" s="12">
        <v>0.98665024021133896</v>
      </c>
      <c r="F264" s="12">
        <v>-17.04831463797035</v>
      </c>
      <c r="G264" s="12">
        <v>16.766124598962158</v>
      </c>
      <c r="H264" s="12">
        <v>-17.04831463797035</v>
      </c>
      <c r="I264" s="12">
        <v>16.766124598962158</v>
      </c>
      <c r="J264" s="8"/>
      <c r="K264" s="8"/>
      <c r="L264" s="8"/>
      <c r="M264" s="8"/>
      <c r="N264" s="8"/>
      <c r="O264" s="8"/>
      <c r="P264" s="8"/>
      <c r="Q264" s="8"/>
      <c r="R264" s="9"/>
    </row>
    <row r="265" spans="1:18" ht="15.75" x14ac:dyDescent="0.25">
      <c r="A265" s="12" t="s">
        <v>39</v>
      </c>
      <c r="B265" s="12">
        <v>5.5931188022498102</v>
      </c>
      <c r="C265" s="12">
        <v>2.5184180434057395</v>
      </c>
      <c r="D265" s="12">
        <v>2.22088577267579</v>
      </c>
      <c r="E265" s="17">
        <v>3.1676993785860648E-2</v>
      </c>
      <c r="F265" s="12">
        <v>0.51424477971885008</v>
      </c>
      <c r="G265" s="12">
        <v>10.671992824780762</v>
      </c>
      <c r="H265" s="12">
        <v>0.51424477971885008</v>
      </c>
      <c r="I265" s="12">
        <v>10.671992824780762</v>
      </c>
      <c r="J265" s="8"/>
      <c r="K265" s="8"/>
      <c r="L265" s="8"/>
      <c r="M265" s="8"/>
      <c r="N265" s="8"/>
      <c r="O265" s="8"/>
      <c r="P265" s="8"/>
      <c r="Q265" s="8"/>
      <c r="R265" s="9"/>
    </row>
    <row r="266" spans="1:18" ht="15.75" x14ac:dyDescent="0.25">
      <c r="A266" s="12" t="s">
        <v>40</v>
      </c>
      <c r="B266" s="12">
        <v>0.29608414576226522</v>
      </c>
      <c r="C266" s="12">
        <v>1.2011396273585542</v>
      </c>
      <c r="D266" s="12">
        <v>0.24650268713004558</v>
      </c>
      <c r="E266" s="12">
        <v>0.80646612917032279</v>
      </c>
      <c r="F266" s="12">
        <v>-2.1262447709151471</v>
      </c>
      <c r="G266" s="12">
        <v>2.7184130624396778</v>
      </c>
      <c r="H266" s="12">
        <v>-2.1262447709151471</v>
      </c>
      <c r="I266" s="12">
        <v>2.7184130624396778</v>
      </c>
      <c r="J266" s="8"/>
      <c r="K266" s="8"/>
      <c r="L266" s="8"/>
      <c r="M266" s="8"/>
      <c r="N266" s="8"/>
      <c r="O266" s="8"/>
      <c r="P266" s="8"/>
      <c r="Q266" s="8"/>
      <c r="R266" s="9"/>
    </row>
    <row r="267" spans="1:18" ht="15.75" x14ac:dyDescent="0.25">
      <c r="A267" s="12" t="s">
        <v>41</v>
      </c>
      <c r="B267" s="12">
        <v>6.0320102284794874</v>
      </c>
      <c r="C267" s="12">
        <v>6.4742105632425693</v>
      </c>
      <c r="D267" s="12">
        <v>0.93169818459818388</v>
      </c>
      <c r="E267" s="12">
        <v>0.3566944224596601</v>
      </c>
      <c r="F267" s="12">
        <v>-7.0244797105701835</v>
      </c>
      <c r="G267" s="12">
        <v>19.088500167529158</v>
      </c>
      <c r="H267" s="12">
        <v>-7.0244797105701835</v>
      </c>
      <c r="I267" s="12">
        <v>19.088500167529158</v>
      </c>
      <c r="J267" s="8"/>
      <c r="K267" s="8"/>
      <c r="L267" s="8"/>
      <c r="M267" s="8"/>
      <c r="N267" s="8"/>
      <c r="O267" s="8"/>
      <c r="P267" s="8"/>
      <c r="Q267" s="8"/>
      <c r="R267" s="9"/>
    </row>
    <row r="268" spans="1:18" ht="15.75" x14ac:dyDescent="0.25">
      <c r="A268" s="12" t="s">
        <v>42</v>
      </c>
      <c r="B268" s="12">
        <v>-0.76269013812444564</v>
      </c>
      <c r="C268" s="12">
        <v>5.624669266879053</v>
      </c>
      <c r="D268" s="12">
        <v>-0.13559733060494022</v>
      </c>
      <c r="E268" s="12">
        <v>0.89277241555134901</v>
      </c>
      <c r="F268" s="12">
        <v>-12.10591677187592</v>
      </c>
      <c r="G268" s="12">
        <v>10.580536495627028</v>
      </c>
      <c r="H268" s="12">
        <v>-12.10591677187592</v>
      </c>
      <c r="I268" s="12">
        <v>10.580536495627028</v>
      </c>
      <c r="J268" s="8"/>
      <c r="K268" s="8"/>
      <c r="L268" s="8"/>
      <c r="M268" s="8"/>
      <c r="N268" s="8"/>
      <c r="O268" s="8"/>
      <c r="P268" s="8"/>
      <c r="Q268" s="8"/>
      <c r="R268" s="9"/>
    </row>
    <row r="269" spans="1:18" ht="16.5" thickBot="1" x14ac:dyDescent="0.3">
      <c r="A269" s="13" t="s">
        <v>43</v>
      </c>
      <c r="B269" s="13">
        <v>-5.9709355307540601</v>
      </c>
      <c r="C269" s="13">
        <v>3.4625146588274962</v>
      </c>
      <c r="D269" s="13">
        <v>-1.7244506143913301</v>
      </c>
      <c r="E269" s="18">
        <v>9.1809332506125566E-2</v>
      </c>
      <c r="F269" s="13">
        <v>-12.953761832923469</v>
      </c>
      <c r="G269" s="13">
        <v>1.0118907714153416</v>
      </c>
      <c r="H269" s="13">
        <v>-12.953761832923469</v>
      </c>
      <c r="I269" s="13">
        <v>1.0118907714153416</v>
      </c>
      <c r="J269" s="8"/>
      <c r="K269" s="8"/>
      <c r="L269" s="8"/>
      <c r="M269" s="8"/>
      <c r="N269" s="8"/>
      <c r="O269" s="8"/>
      <c r="P269" s="8"/>
      <c r="Q269" s="8"/>
      <c r="R269" s="9"/>
    </row>
    <row r="270" spans="1:18" ht="15.75" x14ac:dyDescent="0.25">
      <c r="J270" s="8"/>
      <c r="K270" s="8"/>
      <c r="L270" s="8"/>
      <c r="M270" s="8"/>
      <c r="N270" s="8"/>
      <c r="O270" s="8"/>
      <c r="P270" s="8"/>
      <c r="Q270" s="8"/>
      <c r="R270" s="9"/>
    </row>
    <row r="271" spans="1:18" ht="15.75" x14ac:dyDescent="0.25">
      <c r="J271" s="8"/>
      <c r="K271" s="8"/>
      <c r="L271" s="8"/>
      <c r="M271" s="8"/>
      <c r="N271" s="8"/>
      <c r="O271" s="8"/>
      <c r="P271" s="8"/>
      <c r="Q271" s="8"/>
      <c r="R271" s="9"/>
    </row>
    <row r="272" spans="1:18" ht="15.75" x14ac:dyDescent="0.25">
      <c r="J272" s="8"/>
      <c r="K272" s="8"/>
      <c r="L272" s="8"/>
      <c r="M272" s="8"/>
      <c r="N272" s="8"/>
      <c r="O272" s="8"/>
      <c r="P272" s="8"/>
      <c r="Q272" s="8"/>
      <c r="R272" s="9"/>
    </row>
    <row r="273" spans="1:18" ht="15.75" x14ac:dyDescent="0.25">
      <c r="A273" t="s">
        <v>44</v>
      </c>
      <c r="J273" s="8"/>
      <c r="K273" s="8"/>
      <c r="L273" s="8"/>
      <c r="M273" s="8"/>
      <c r="N273" s="8"/>
      <c r="O273" s="8"/>
      <c r="P273" s="8"/>
      <c r="Q273" s="8"/>
      <c r="R273" s="9"/>
    </row>
    <row r="274" spans="1:18" ht="16.5" thickBot="1" x14ac:dyDescent="0.3">
      <c r="J274" s="8"/>
      <c r="K274" s="8"/>
      <c r="L274" s="8"/>
      <c r="M274" s="8"/>
      <c r="N274" s="8"/>
      <c r="O274" s="8"/>
      <c r="P274" s="8"/>
      <c r="Q274" s="8"/>
      <c r="R274" s="9"/>
    </row>
    <row r="275" spans="1:18" ht="15.75" x14ac:dyDescent="0.25">
      <c r="A275" s="14" t="s">
        <v>45</v>
      </c>
      <c r="B275" s="14" t="s">
        <v>46</v>
      </c>
      <c r="C275" s="14" t="s">
        <v>47</v>
      </c>
      <c r="D275" s="58" t="s">
        <v>83</v>
      </c>
      <c r="E275" s="58"/>
      <c r="F275" s="58"/>
      <c r="G275" s="58"/>
      <c r="H275" s="58"/>
      <c r="I275" s="58"/>
      <c r="J275" s="58"/>
      <c r="K275" s="8"/>
      <c r="L275" s="8"/>
      <c r="M275" s="8"/>
      <c r="N275" s="8"/>
      <c r="O275" s="8"/>
      <c r="P275" s="8"/>
      <c r="Q275" s="8"/>
      <c r="R275" s="9"/>
    </row>
    <row r="276" spans="1:18" ht="15.75" x14ac:dyDescent="0.25">
      <c r="A276" s="12">
        <v>1</v>
      </c>
      <c r="B276" s="12">
        <v>1527.4498749941736</v>
      </c>
      <c r="C276" s="12">
        <v>-527.44987499417357</v>
      </c>
      <c r="D276" s="58"/>
      <c r="E276" s="58"/>
      <c r="F276" s="58"/>
      <c r="G276" s="58"/>
      <c r="H276" s="58"/>
      <c r="I276" s="58"/>
      <c r="J276" s="58"/>
      <c r="K276" s="8"/>
      <c r="L276" s="8"/>
      <c r="M276" s="8"/>
      <c r="N276" s="8"/>
      <c r="O276" s="8"/>
      <c r="P276" s="8"/>
      <c r="Q276" s="8"/>
      <c r="R276" s="9"/>
    </row>
    <row r="277" spans="1:18" ht="15.75" x14ac:dyDescent="0.25">
      <c r="A277" s="12">
        <v>2</v>
      </c>
      <c r="B277" s="12">
        <v>1815.2228875169435</v>
      </c>
      <c r="C277" s="12">
        <v>-18.222887516943501</v>
      </c>
      <c r="D277" s="58"/>
      <c r="E277" s="58"/>
      <c r="F277" s="58"/>
      <c r="G277" s="58"/>
      <c r="H277" s="58"/>
      <c r="I277" s="58"/>
      <c r="J277" s="58"/>
      <c r="K277" s="8"/>
      <c r="L277" s="8"/>
      <c r="M277" s="8"/>
      <c r="N277" s="8"/>
      <c r="O277" s="8"/>
      <c r="P277" s="8"/>
      <c r="Q277" s="8"/>
      <c r="R277" s="9"/>
    </row>
    <row r="278" spans="1:18" ht="15.75" x14ac:dyDescent="0.25">
      <c r="A278" s="12">
        <v>3</v>
      </c>
      <c r="B278" s="12">
        <v>1858.6747549566492</v>
      </c>
      <c r="C278" s="12">
        <v>53.325245043350833</v>
      </c>
      <c r="D278" s="58"/>
      <c r="E278" s="58"/>
      <c r="F278" s="58"/>
      <c r="G278" s="58"/>
      <c r="H278" s="58"/>
      <c r="I278" s="58"/>
      <c r="J278" s="58"/>
      <c r="K278" s="8"/>
      <c r="L278" s="8"/>
      <c r="M278" s="8"/>
      <c r="N278" s="8"/>
      <c r="O278" s="8"/>
      <c r="P278" s="8"/>
      <c r="Q278" s="8"/>
      <c r="R278" s="9"/>
    </row>
    <row r="279" spans="1:18" ht="15.75" x14ac:dyDescent="0.25">
      <c r="A279" s="12">
        <v>4</v>
      </c>
      <c r="B279" s="12">
        <v>1831.3557024345469</v>
      </c>
      <c r="C279" s="12">
        <v>-4.3557024345468562</v>
      </c>
      <c r="D279" s="58"/>
      <c r="E279" s="58"/>
      <c r="F279" s="58"/>
      <c r="G279" s="58"/>
      <c r="H279" s="58"/>
      <c r="I279" s="58"/>
      <c r="J279" s="58"/>
      <c r="K279" s="8"/>
      <c r="L279" s="8"/>
      <c r="M279" s="8"/>
      <c r="N279" s="8"/>
      <c r="O279" s="8"/>
      <c r="P279" s="8"/>
      <c r="Q279" s="8"/>
      <c r="R279" s="9"/>
    </row>
    <row r="280" spans="1:18" x14ac:dyDescent="0.25">
      <c r="A280" s="12">
        <v>5</v>
      </c>
      <c r="B280" s="12">
        <v>2088.864921938105</v>
      </c>
      <c r="C280" s="12">
        <v>-71.864921938104999</v>
      </c>
      <c r="D280" s="58"/>
      <c r="E280" s="58"/>
      <c r="F280" s="58"/>
      <c r="G280" s="58"/>
      <c r="H280" s="58"/>
      <c r="I280" s="58"/>
      <c r="J280" s="58"/>
      <c r="K280" s="9"/>
      <c r="L280" s="9"/>
      <c r="M280" s="9"/>
      <c r="N280" s="9"/>
      <c r="O280" s="9"/>
      <c r="P280" s="9"/>
      <c r="Q280" s="9"/>
      <c r="R280" s="9"/>
    </row>
    <row r="281" spans="1:18" x14ac:dyDescent="0.25">
      <c r="A281" s="12">
        <v>6</v>
      </c>
      <c r="B281" s="12">
        <v>2054.826456345364</v>
      </c>
      <c r="C281" s="12">
        <v>225.17354365463598</v>
      </c>
      <c r="D281" s="76" t="s">
        <v>84</v>
      </c>
      <c r="E281" s="76"/>
      <c r="F281" s="76"/>
      <c r="G281" s="76"/>
      <c r="H281" s="76"/>
      <c r="I281" s="76"/>
      <c r="J281" s="76"/>
      <c r="K281" s="9"/>
      <c r="L281" s="9"/>
      <c r="M281" s="9"/>
      <c r="N281" s="9"/>
      <c r="O281" s="9"/>
      <c r="P281" s="9"/>
      <c r="Q281" s="9"/>
      <c r="R281" s="9"/>
    </row>
    <row r="282" spans="1:18" x14ac:dyDescent="0.25">
      <c r="A282" s="12">
        <v>7</v>
      </c>
      <c r="B282" s="12">
        <v>1754.7416614747851</v>
      </c>
      <c r="C282" s="12">
        <v>745.25833852521487</v>
      </c>
      <c r="D282" s="76"/>
      <c r="E282" s="76"/>
      <c r="F282" s="76"/>
      <c r="G282" s="76"/>
      <c r="H282" s="76"/>
      <c r="I282" s="76"/>
      <c r="J282" s="76"/>
      <c r="K282" s="9"/>
      <c r="L282" s="9"/>
      <c r="M282" s="9"/>
      <c r="N282" s="9"/>
      <c r="O282" s="9"/>
      <c r="P282" s="9"/>
      <c r="Q282" s="9"/>
      <c r="R282" s="9"/>
    </row>
    <row r="283" spans="1:18" ht="15" customHeight="1" x14ac:dyDescent="0.25">
      <c r="A283" s="12">
        <v>8</v>
      </c>
      <c r="B283" s="12">
        <v>1910.5143560780302</v>
      </c>
      <c r="C283" s="12">
        <v>-62.514356078030232</v>
      </c>
      <c r="D283" s="76"/>
      <c r="E283" s="76"/>
      <c r="F283" s="76"/>
      <c r="G283" s="76"/>
      <c r="H283" s="76"/>
      <c r="I283" s="76"/>
      <c r="J283" s="76"/>
      <c r="K283" s="72"/>
      <c r="L283" s="72"/>
      <c r="M283" s="72"/>
      <c r="N283" s="72"/>
      <c r="O283" s="9"/>
      <c r="P283" s="9"/>
      <c r="Q283" s="9"/>
      <c r="R283" s="9"/>
    </row>
    <row r="284" spans="1:18" ht="15" customHeight="1" x14ac:dyDescent="0.25">
      <c r="A284" s="12">
        <v>9</v>
      </c>
      <c r="B284" s="12">
        <v>2090.1748244123751</v>
      </c>
      <c r="C284" s="12">
        <v>212.82517558762493</v>
      </c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9"/>
      <c r="P284" s="9"/>
      <c r="Q284" s="9"/>
      <c r="R284" s="9"/>
    </row>
    <row r="285" spans="1:18" ht="15" customHeight="1" x14ac:dyDescent="0.25">
      <c r="A285" s="12">
        <v>10</v>
      </c>
      <c r="B285" s="12">
        <v>1763.2208802104551</v>
      </c>
      <c r="C285" s="12">
        <v>-113.22088021045511</v>
      </c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9"/>
      <c r="P285" s="9"/>
      <c r="Q285" s="9"/>
      <c r="R285" s="9"/>
    </row>
    <row r="286" spans="1:18" ht="15" customHeight="1" x14ac:dyDescent="0.25">
      <c r="A286" s="12">
        <v>11</v>
      </c>
      <c r="B286" s="12">
        <v>2048.4877136785599</v>
      </c>
      <c r="C286" s="12">
        <v>736.51228632144011</v>
      </c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9"/>
      <c r="P286" s="9"/>
      <c r="Q286" s="9"/>
      <c r="R286" s="9"/>
    </row>
    <row r="287" spans="1:18" ht="15" customHeight="1" x14ac:dyDescent="0.25">
      <c r="A287" s="12">
        <v>12</v>
      </c>
      <c r="B287" s="12">
        <v>1672.5598407151981</v>
      </c>
      <c r="C287" s="12">
        <v>-22.559840715198106</v>
      </c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9"/>
      <c r="P287" s="9"/>
      <c r="Q287" s="9"/>
      <c r="R287" s="9"/>
    </row>
    <row r="288" spans="1:18" ht="15" customHeight="1" x14ac:dyDescent="0.25">
      <c r="A288" s="12">
        <v>13</v>
      </c>
      <c r="B288" s="12">
        <v>2151.0122916736686</v>
      </c>
      <c r="C288" s="12">
        <v>218.98770832633136</v>
      </c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</row>
    <row r="289" spans="1:14" ht="15" customHeight="1" x14ac:dyDescent="0.25">
      <c r="A289" s="12">
        <v>14</v>
      </c>
      <c r="B289" s="12">
        <v>2071.5149577750262</v>
      </c>
      <c r="C289" s="12">
        <v>1308.4850422249738</v>
      </c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</row>
    <row r="290" spans="1:14" x14ac:dyDescent="0.25">
      <c r="A290" s="12">
        <v>15</v>
      </c>
      <c r="B290" s="12">
        <v>1810.2763102038398</v>
      </c>
      <c r="C290" s="12">
        <v>114.72368979616022</v>
      </c>
    </row>
    <row r="291" spans="1:14" x14ac:dyDescent="0.25">
      <c r="A291" s="12">
        <v>16</v>
      </c>
      <c r="B291" s="12">
        <v>1634.952829402924</v>
      </c>
      <c r="C291" s="12">
        <v>-84.952829402923953</v>
      </c>
    </row>
    <row r="292" spans="1:14" x14ac:dyDescent="0.25">
      <c r="A292" s="12">
        <v>17</v>
      </c>
      <c r="B292" s="12">
        <v>1464.6918710034217</v>
      </c>
      <c r="C292" s="12">
        <v>525.30812899657826</v>
      </c>
    </row>
    <row r="293" spans="1:14" x14ac:dyDescent="0.25">
      <c r="A293" s="12">
        <v>18</v>
      </c>
      <c r="B293" s="12">
        <v>2522.4095623008743</v>
      </c>
      <c r="C293" s="12">
        <v>-457.44956230087428</v>
      </c>
    </row>
    <row r="294" spans="1:14" x14ac:dyDescent="0.25">
      <c r="A294" s="12">
        <v>19</v>
      </c>
      <c r="B294" s="12">
        <v>2258.1333272037605</v>
      </c>
      <c r="C294" s="12">
        <v>545.26667279623962</v>
      </c>
    </row>
    <row r="295" spans="1:14" x14ac:dyDescent="0.25">
      <c r="A295" s="12">
        <v>20</v>
      </c>
      <c r="B295" s="12">
        <v>1922.947843379837</v>
      </c>
      <c r="C295" s="12">
        <v>-3.2478433798369224</v>
      </c>
    </row>
    <row r="296" spans="1:14" x14ac:dyDescent="0.25">
      <c r="A296" s="12">
        <v>21</v>
      </c>
      <c r="B296" s="12">
        <v>1967.9615185584776</v>
      </c>
      <c r="C296" s="12">
        <v>-767.96151855847756</v>
      </c>
    </row>
    <row r="297" spans="1:14" x14ac:dyDescent="0.25">
      <c r="A297" s="12">
        <v>22</v>
      </c>
      <c r="B297" s="12">
        <v>1910.5143560780302</v>
      </c>
      <c r="C297" s="12">
        <v>-480.83435607803017</v>
      </c>
    </row>
    <row r="298" spans="1:14" x14ac:dyDescent="0.25">
      <c r="A298" s="12">
        <v>23</v>
      </c>
      <c r="B298" s="12">
        <v>2090.1748244123751</v>
      </c>
      <c r="C298" s="12">
        <v>-162.57482441237516</v>
      </c>
    </row>
    <row r="299" spans="1:14" x14ac:dyDescent="0.25">
      <c r="A299" s="12">
        <v>24</v>
      </c>
      <c r="B299" s="12">
        <v>1887.8015475378561</v>
      </c>
      <c r="C299" s="12">
        <v>-202.70154753785619</v>
      </c>
    </row>
    <row r="300" spans="1:14" x14ac:dyDescent="0.25">
      <c r="A300" s="12">
        <v>25</v>
      </c>
      <c r="B300" s="12">
        <v>1887.8015475378561</v>
      </c>
      <c r="C300" s="12">
        <v>-746.20154753785619</v>
      </c>
    </row>
    <row r="301" spans="1:14" x14ac:dyDescent="0.25">
      <c r="A301" s="12">
        <v>26</v>
      </c>
      <c r="B301" s="12">
        <v>1938.6501167548672</v>
      </c>
      <c r="C301" s="12">
        <v>-159.73011675486714</v>
      </c>
    </row>
    <row r="302" spans="1:14" x14ac:dyDescent="0.25">
      <c r="A302" s="12">
        <v>27</v>
      </c>
      <c r="B302" s="12">
        <v>2071.6518948195044</v>
      </c>
      <c r="C302" s="12">
        <v>179.54810518049544</v>
      </c>
    </row>
    <row r="303" spans="1:14" x14ac:dyDescent="0.25">
      <c r="A303" s="12">
        <v>28</v>
      </c>
      <c r="B303" s="12">
        <v>2139.3215553743103</v>
      </c>
      <c r="C303" s="12">
        <v>100.67844462568974</v>
      </c>
    </row>
    <row r="304" spans="1:14" x14ac:dyDescent="0.25">
      <c r="A304" s="12">
        <v>29</v>
      </c>
      <c r="B304" s="12">
        <v>2071.6518948195044</v>
      </c>
      <c r="C304" s="12">
        <v>-302.65189481950438</v>
      </c>
    </row>
    <row r="305" spans="1:3" x14ac:dyDescent="0.25">
      <c r="A305" s="12">
        <v>30</v>
      </c>
      <c r="B305" s="12">
        <v>2034.4257955742619</v>
      </c>
      <c r="C305" s="12">
        <v>-230.62579557426193</v>
      </c>
    </row>
    <row r="306" spans="1:3" x14ac:dyDescent="0.25">
      <c r="A306" s="12">
        <v>31</v>
      </c>
      <c r="B306" s="12">
        <v>2098.7215797036256</v>
      </c>
      <c r="C306" s="12">
        <v>-298.72157970362559</v>
      </c>
    </row>
    <row r="307" spans="1:3" x14ac:dyDescent="0.25">
      <c r="A307" s="12">
        <v>32</v>
      </c>
      <c r="B307" s="12">
        <v>2113.558748994657</v>
      </c>
      <c r="C307" s="12">
        <v>-373.55874899465698</v>
      </c>
    </row>
    <row r="308" spans="1:3" x14ac:dyDescent="0.25">
      <c r="A308" s="12">
        <v>33</v>
      </c>
      <c r="B308" s="12">
        <v>1967.9615185584776</v>
      </c>
      <c r="C308" s="12">
        <v>-127.73151855847755</v>
      </c>
    </row>
    <row r="309" spans="1:3" x14ac:dyDescent="0.25">
      <c r="A309" s="12">
        <v>34</v>
      </c>
      <c r="B309" s="12">
        <v>1889.120405805696</v>
      </c>
      <c r="C309" s="12">
        <v>59.739594194303891</v>
      </c>
    </row>
    <row r="310" spans="1:3" x14ac:dyDescent="0.25">
      <c r="A310" s="12">
        <v>35</v>
      </c>
      <c r="B310" s="12">
        <v>2063.8680754796483</v>
      </c>
      <c r="C310" s="12">
        <v>166.13192452035173</v>
      </c>
    </row>
    <row r="311" spans="1:3" x14ac:dyDescent="0.25">
      <c r="A311" s="12">
        <v>36</v>
      </c>
      <c r="B311" s="12">
        <v>2022.4718696072689</v>
      </c>
      <c r="C311" s="12">
        <v>99.218130392731155</v>
      </c>
    </row>
    <row r="312" spans="1:3" x14ac:dyDescent="0.25">
      <c r="A312" s="12">
        <v>37</v>
      </c>
      <c r="B312" s="12">
        <v>2022.4718696072689</v>
      </c>
      <c r="C312" s="12">
        <v>-89.641869607268973</v>
      </c>
    </row>
    <row r="313" spans="1:3" x14ac:dyDescent="0.25">
      <c r="A313" s="12">
        <v>38</v>
      </c>
      <c r="B313" s="12">
        <v>1503.5560191052855</v>
      </c>
      <c r="C313" s="12">
        <v>46.443980894714514</v>
      </c>
    </row>
    <row r="314" spans="1:3" x14ac:dyDescent="0.25">
      <c r="A314" s="12">
        <v>39</v>
      </c>
      <c r="B314" s="12">
        <v>1661.1093592203983</v>
      </c>
      <c r="C314" s="12">
        <v>179.39064077960165</v>
      </c>
    </row>
    <row r="315" spans="1:3" x14ac:dyDescent="0.25">
      <c r="A315" s="12">
        <v>40</v>
      </c>
      <c r="B315" s="12">
        <v>1786.7968981958063</v>
      </c>
      <c r="C315" s="12">
        <v>-58.796898195806307</v>
      </c>
    </row>
    <row r="316" spans="1:3" x14ac:dyDescent="0.25">
      <c r="A316" s="12">
        <v>41</v>
      </c>
      <c r="B316" s="12">
        <v>1853.2319878217654</v>
      </c>
      <c r="C316" s="12">
        <v>20.168012178234676</v>
      </c>
    </row>
    <row r="317" spans="1:3" x14ac:dyDescent="0.25">
      <c r="A317" s="12">
        <v>42</v>
      </c>
      <c r="B317" s="12">
        <v>2041.5577563017202</v>
      </c>
      <c r="C317" s="12">
        <v>-156.55775630172025</v>
      </c>
    </row>
    <row r="318" spans="1:3" x14ac:dyDescent="0.25">
      <c r="A318" s="12">
        <v>43</v>
      </c>
      <c r="B318" s="12">
        <v>1964.4120278657247</v>
      </c>
      <c r="C318" s="12">
        <v>292.38797213427551</v>
      </c>
    </row>
    <row r="319" spans="1:3" x14ac:dyDescent="0.25">
      <c r="A319" s="12">
        <v>44</v>
      </c>
      <c r="B319" s="12">
        <v>1911.6827232661531</v>
      </c>
      <c r="C319" s="12">
        <v>21.147276733846866</v>
      </c>
    </row>
    <row r="320" spans="1:3" x14ac:dyDescent="0.25">
      <c r="A320" s="12">
        <v>45</v>
      </c>
      <c r="B320" s="12">
        <v>1911.6827232661531</v>
      </c>
      <c r="C320" s="12">
        <v>210.00727673384699</v>
      </c>
    </row>
    <row r="321" spans="1:9" x14ac:dyDescent="0.25">
      <c r="A321" s="12">
        <v>46</v>
      </c>
      <c r="B321" s="12">
        <v>1961.484177634461</v>
      </c>
      <c r="C321" s="12">
        <v>110.50582236553873</v>
      </c>
    </row>
    <row r="322" spans="1:9" x14ac:dyDescent="0.25">
      <c r="A322" s="12">
        <v>47</v>
      </c>
      <c r="B322" s="12">
        <v>1961.484177634461</v>
      </c>
      <c r="C322" s="12">
        <v>-28.654177634461121</v>
      </c>
    </row>
    <row r="323" spans="1:9" x14ac:dyDescent="0.25">
      <c r="A323" s="12">
        <v>48</v>
      </c>
      <c r="B323" s="12">
        <v>1946.8715728143538</v>
      </c>
      <c r="C323" s="12">
        <v>-95.87157281435384</v>
      </c>
    </row>
    <row r="324" spans="1:9" x14ac:dyDescent="0.25">
      <c r="A324" s="12">
        <v>49</v>
      </c>
      <c r="B324" s="12">
        <v>1815.2228875169435</v>
      </c>
      <c r="C324" s="12">
        <v>108.7771124830565</v>
      </c>
    </row>
    <row r="325" spans="1:9" ht="15.75" thickBot="1" x14ac:dyDescent="0.3">
      <c r="A325" s="13">
        <v>50</v>
      </c>
      <c r="B325" s="13">
        <v>1831.3557024345469</v>
      </c>
      <c r="C325" s="13">
        <v>-631.35570243454686</v>
      </c>
    </row>
    <row r="326" spans="1:9" x14ac:dyDescent="0.25">
      <c r="A326" s="19"/>
      <c r="B326" s="19"/>
      <c r="C326" s="19"/>
      <c r="D326" s="19"/>
      <c r="E326" s="19"/>
      <c r="F326" s="19"/>
      <c r="G326" s="19"/>
      <c r="H326" s="19"/>
      <c r="I326" s="19"/>
    </row>
    <row r="327" spans="1:9" x14ac:dyDescent="0.25">
      <c r="A327" s="19"/>
      <c r="B327" s="19"/>
      <c r="C327" s="19"/>
      <c r="D327" s="19"/>
      <c r="E327" s="19"/>
      <c r="F327" s="19"/>
      <c r="G327" s="19"/>
      <c r="H327" s="19"/>
      <c r="I327" s="19"/>
    </row>
    <row r="328" spans="1:9" x14ac:dyDescent="0.25">
      <c r="A328" s="19"/>
      <c r="B328" s="19"/>
      <c r="C328" s="19"/>
      <c r="D328" s="19"/>
      <c r="E328" s="19"/>
      <c r="F328" s="19"/>
      <c r="G328" s="19"/>
      <c r="H328" s="19"/>
      <c r="I328" s="19"/>
    </row>
    <row r="329" spans="1:9" x14ac:dyDescent="0.25">
      <c r="A329" s="19"/>
      <c r="B329" s="19"/>
      <c r="C329" s="19"/>
      <c r="D329" s="19"/>
      <c r="E329" s="19"/>
      <c r="F329" s="19"/>
      <c r="G329" s="19"/>
      <c r="H329" s="19"/>
      <c r="I329" s="19"/>
    </row>
  </sheetData>
  <mergeCells count="18">
    <mergeCell ref="O134:S138"/>
    <mergeCell ref="B172:M177"/>
    <mergeCell ref="D281:J283"/>
    <mergeCell ref="A134:F143"/>
    <mergeCell ref="A64:N65"/>
    <mergeCell ref="B85:M85"/>
    <mergeCell ref="B104:M104"/>
    <mergeCell ref="B119:C119"/>
    <mergeCell ref="E119:F119"/>
    <mergeCell ref="H118:I118"/>
    <mergeCell ref="K119:L119"/>
    <mergeCell ref="M119:M120"/>
    <mergeCell ref="D275:J280"/>
    <mergeCell ref="B188:M191"/>
    <mergeCell ref="G192:G193"/>
    <mergeCell ref="H192:H193"/>
    <mergeCell ref="I192:I193"/>
    <mergeCell ref="J192:J19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Евгений</dc:creator>
  <cp:lastModifiedBy>Семенов</cp:lastModifiedBy>
  <dcterms:created xsi:type="dcterms:W3CDTF">2015-06-05T18:19:34Z</dcterms:created>
  <dcterms:modified xsi:type="dcterms:W3CDTF">2024-05-25T20:38:57Z</dcterms:modified>
</cp:coreProperties>
</file>