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min\OneDrive\Рабочий стол\Сенашов(Эконометрика)\"/>
    </mc:Choice>
  </mc:AlternateContent>
  <xr:revisionPtr revIDLastSave="0" documentId="13_ncr:1_{626E442B-AA04-45EB-95C3-126E8D3F9ABC}" xr6:coauthVersionLast="47" xr6:coauthVersionMax="47" xr10:uidLastSave="{00000000-0000-0000-0000-000000000000}"/>
  <bookViews>
    <workbookView xWindow="4995" yWindow="0" windowWidth="15945" windowHeight="10920" tabRatio="1000" activeTab="1" xr2:uid="{00000000-000D-0000-FFFF-FFFF00000000}"/>
  </bookViews>
  <sheets>
    <sheet name="бд" sheetId="1" r:id="rId1"/>
    <sheet name="бд ранжирование" sheetId="2" r:id="rId2"/>
    <sheet name="Корреляция" sheetId="3" r:id="rId3"/>
    <sheet name="сравнение" sheetId="10" state="hidden" r:id="rId4"/>
    <sheet name="2 факт." sheetId="4" r:id="rId5"/>
    <sheet name="3 факт." sheetId="5" r:id="rId6"/>
    <sheet name="4 факт." sheetId="11" r:id="rId7"/>
    <sheet name="5 факт." sheetId="12" r:id="rId8"/>
    <sheet name="6 факт" sheetId="13" r:id="rId9"/>
    <sheet name="7 факт.(проверка)" sheetId="14" r:id="rId10"/>
    <sheet name="Сумма" sheetId="7" r:id="rId11"/>
    <sheet name="Матричный метод" sheetId="15" r:id="rId12"/>
    <sheet name="Глав. комп." sheetId="16" r:id="rId13"/>
    <sheet name="тест Гольдфельда-Кванта" sheetId="17" r:id="rId14"/>
  </sheets>
  <definedNames>
    <definedName name="solver_adj" localSheetId="12" hidden="1">'Глав. комп.'!$K$20</definedName>
    <definedName name="solver_cvg" localSheetId="12" hidden="1">0.0001</definedName>
    <definedName name="solver_drv" localSheetId="12" hidden="1">2</definedName>
    <definedName name="solver_eng" localSheetId="5" hidden="1">1</definedName>
    <definedName name="solver_eng" localSheetId="12" hidden="1">3</definedName>
    <definedName name="solver_eng" localSheetId="11" hidden="1">1</definedName>
    <definedName name="solver_est" localSheetId="12" hidden="1">1</definedName>
    <definedName name="solver_itr" localSheetId="12" hidden="1">2147483647</definedName>
    <definedName name="solver_mip" localSheetId="12" hidden="1">2147483647</definedName>
    <definedName name="solver_mni" localSheetId="12" hidden="1">30</definedName>
    <definedName name="solver_mrt" localSheetId="12" hidden="1">0.075</definedName>
    <definedName name="solver_msl" localSheetId="12" hidden="1">2</definedName>
    <definedName name="solver_neg" localSheetId="5" hidden="1">1</definedName>
    <definedName name="solver_neg" localSheetId="12" hidden="1">1</definedName>
    <definedName name="solver_neg" localSheetId="11" hidden="1">1</definedName>
    <definedName name="solver_nod" localSheetId="12" hidden="1">2147483647</definedName>
    <definedName name="solver_num" localSheetId="5" hidden="1">0</definedName>
    <definedName name="solver_num" localSheetId="12" hidden="1">0</definedName>
    <definedName name="solver_num" localSheetId="11" hidden="1">0</definedName>
    <definedName name="solver_nwt" localSheetId="12" hidden="1">1</definedName>
    <definedName name="solver_opt" localSheetId="5" hidden="1">'3 факт.'!$Q$229</definedName>
    <definedName name="solver_opt" localSheetId="12" hidden="1">'Глав. комп.'!$M$20</definedName>
    <definedName name="solver_opt" localSheetId="11" hidden="1">'Матричный метод'!#REF!</definedName>
    <definedName name="solver_pre" localSheetId="12" hidden="1">0.000001</definedName>
    <definedName name="solver_rbv" localSheetId="12" hidden="1">2</definedName>
    <definedName name="solver_rlx" localSheetId="12" hidden="1">2</definedName>
    <definedName name="solver_rsd" localSheetId="12" hidden="1">0</definedName>
    <definedName name="solver_scl" localSheetId="12" hidden="1">2</definedName>
    <definedName name="solver_sho" localSheetId="12" hidden="1">2</definedName>
    <definedName name="solver_ssz" localSheetId="12" hidden="1">100</definedName>
    <definedName name="solver_tim" localSheetId="12" hidden="1">2147483647</definedName>
    <definedName name="solver_tol" localSheetId="12" hidden="1">0.01</definedName>
    <definedName name="solver_typ" localSheetId="5" hidden="1">1</definedName>
    <definedName name="solver_typ" localSheetId="12" hidden="1">3</definedName>
    <definedName name="solver_typ" localSheetId="11" hidden="1">1</definedName>
    <definedName name="solver_val" localSheetId="5" hidden="1">0</definedName>
    <definedName name="solver_val" localSheetId="12" hidden="1">0</definedName>
    <definedName name="solver_val" localSheetId="11" hidden="1">0</definedName>
    <definedName name="solver_ver" localSheetId="5" hidden="1">3</definedName>
    <definedName name="solver_ver" localSheetId="12" hidden="1">3</definedName>
    <definedName name="solver_ver" localSheetId="1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44" i="16" l="1"/>
  <c r="R21" i="17" l="1"/>
  <c r="Q10" i="17" a="1"/>
  <c r="R10" i="17" s="1"/>
  <c r="Q2" i="17" a="1"/>
  <c r="Q2" i="17" s="1"/>
  <c r="O37" i="16"/>
  <c r="N36" i="16"/>
  <c r="M35" i="16"/>
  <c r="L34" i="16"/>
  <c r="K33" i="16"/>
  <c r="J32" i="16"/>
  <c r="J39" i="16" s="1" a="1"/>
  <c r="J39" i="16" s="1"/>
  <c r="W39" i="16" s="1" a="1"/>
  <c r="W39" i="16" s="1"/>
  <c r="P29" i="16"/>
  <c r="O28" i="16"/>
  <c r="N27" i="16"/>
  <c r="M26" i="16"/>
  <c r="L25" i="16"/>
  <c r="J23" i="16"/>
  <c r="K24" i="16"/>
  <c r="J11" i="16" a="1"/>
  <c r="J11" i="16" s="1"/>
  <c r="AI68" i="15"/>
  <c r="AH69" i="15"/>
  <c r="AH70" i="15"/>
  <c r="AH71" i="15"/>
  <c r="AH72" i="15"/>
  <c r="AH73" i="15"/>
  <c r="AH74" i="15"/>
  <c r="AH75" i="15"/>
  <c r="AH76" i="15"/>
  <c r="AH77" i="15"/>
  <c r="AH78" i="15"/>
  <c r="AH79" i="15"/>
  <c r="AH80" i="15"/>
  <c r="AH81" i="15"/>
  <c r="AH68" i="15"/>
  <c r="U64" i="15"/>
  <c r="R50" i="15" a="1"/>
  <c r="R50" i="15" s="1"/>
  <c r="Q18" i="15" a="1"/>
  <c r="U18" i="15" s="1"/>
  <c r="S14" i="17" l="1"/>
  <c r="Q14" i="17"/>
  <c r="R13" i="17"/>
  <c r="S12" i="17"/>
  <c r="Q12" i="17"/>
  <c r="R11" i="17"/>
  <c r="S10" i="17"/>
  <c r="Q10" i="17"/>
  <c r="R14" i="17"/>
  <c r="S13" i="17"/>
  <c r="Q13" i="17"/>
  <c r="R12" i="17"/>
  <c r="S11" i="17"/>
  <c r="Q11" i="17"/>
  <c r="R6" i="17"/>
  <c r="S5" i="17"/>
  <c r="Q5" i="17"/>
  <c r="R4" i="17"/>
  <c r="S3" i="17"/>
  <c r="Q3" i="17"/>
  <c r="R2" i="17"/>
  <c r="S6" i="17"/>
  <c r="Q6" i="17"/>
  <c r="R5" i="17"/>
  <c r="S4" i="17"/>
  <c r="Q4" i="17"/>
  <c r="R3" i="17"/>
  <c r="S2" i="17"/>
  <c r="M20" i="16"/>
  <c r="AD31" i="15"/>
  <c r="X28" i="15"/>
  <c r="AD25" i="15"/>
  <c r="V23" i="15"/>
  <c r="Z21" i="15"/>
  <c r="AD19" i="15"/>
  <c r="S30" i="15"/>
  <c r="Y27" i="15"/>
  <c r="AC25" i="15"/>
  <c r="U23" i="15"/>
  <c r="AA20" i="15"/>
  <c r="Q19" i="15"/>
  <c r="AD30" i="15"/>
  <c r="V28" i="15"/>
  <c r="Z26" i="15"/>
  <c r="R24" i="15"/>
  <c r="V22" i="15"/>
  <c r="Z20" i="15"/>
  <c r="AD18" i="15"/>
  <c r="Q30" i="15"/>
  <c r="U28" i="15"/>
  <c r="Y26" i="15"/>
  <c r="Q24" i="15"/>
  <c r="W21" i="15"/>
  <c r="AA19" i="15"/>
  <c r="Q18" i="15"/>
  <c r="Z31" i="15"/>
  <c r="AB30" i="15"/>
  <c r="AD29" i="15"/>
  <c r="R29" i="15"/>
  <c r="T28" i="15"/>
  <c r="V27" i="15"/>
  <c r="X26" i="15"/>
  <c r="Z25" i="15"/>
  <c r="AB24" i="15"/>
  <c r="AD23" i="15"/>
  <c r="R23" i="15"/>
  <c r="T22" i="15"/>
  <c r="V21" i="15"/>
  <c r="X20" i="15"/>
  <c r="Z19" i="15"/>
  <c r="AB18" i="15"/>
  <c r="Y31" i="15"/>
  <c r="AA30" i="15"/>
  <c r="AC29" i="15"/>
  <c r="Q29" i="15"/>
  <c r="S28" i="15"/>
  <c r="U27" i="15"/>
  <c r="W26" i="15"/>
  <c r="Y25" i="15"/>
  <c r="AA24" i="15"/>
  <c r="AC23" i="15"/>
  <c r="Q23" i="15"/>
  <c r="S22" i="15"/>
  <c r="U21" i="15"/>
  <c r="W20" i="15"/>
  <c r="Y19" i="15"/>
  <c r="AA18" i="15"/>
  <c r="R31" i="15"/>
  <c r="V29" i="15"/>
  <c r="AB26" i="15"/>
  <c r="T24" i="15"/>
  <c r="AB20" i="15"/>
  <c r="R19" i="15"/>
  <c r="Q31" i="15"/>
  <c r="W28" i="15"/>
  <c r="Q25" i="15"/>
  <c r="W22" i="15"/>
  <c r="S18" i="15"/>
  <c r="AB31" i="15"/>
  <c r="R30" i="15"/>
  <c r="X27" i="15"/>
  <c r="AB25" i="15"/>
  <c r="T23" i="15"/>
  <c r="X21" i="15"/>
  <c r="R18" i="15"/>
  <c r="AA31" i="15"/>
  <c r="S29" i="15"/>
  <c r="W27" i="15"/>
  <c r="AC24" i="15"/>
  <c r="S23" i="15"/>
  <c r="U22" i="15"/>
  <c r="Y20" i="15"/>
  <c r="AC18" i="15"/>
  <c r="X31" i="15"/>
  <c r="Z30" i="15"/>
  <c r="AB29" i="15"/>
  <c r="AD28" i="15"/>
  <c r="R28" i="15"/>
  <c r="T27" i="15"/>
  <c r="V26" i="15"/>
  <c r="X25" i="15"/>
  <c r="Z24" i="15"/>
  <c r="AB23" i="15"/>
  <c r="AD22" i="15"/>
  <c r="R22" i="15"/>
  <c r="T21" i="15"/>
  <c r="V20" i="15"/>
  <c r="X19" i="15"/>
  <c r="Z18" i="15"/>
  <c r="W31" i="15"/>
  <c r="Y30" i="15"/>
  <c r="AA29" i="15"/>
  <c r="AC28" i="15"/>
  <c r="Q28" i="15"/>
  <c r="S27" i="15"/>
  <c r="U26" i="15"/>
  <c r="W25" i="15"/>
  <c r="Y24" i="15"/>
  <c r="AA23" i="15"/>
  <c r="AC22" i="15"/>
  <c r="Q22" i="15"/>
  <c r="S21" i="15"/>
  <c r="U20" i="15"/>
  <c r="W19" i="15"/>
  <c r="Y18" i="15"/>
  <c r="T30" i="15"/>
  <c r="Z27" i="15"/>
  <c r="R25" i="15"/>
  <c r="X22" i="15"/>
  <c r="T18" i="15"/>
  <c r="AC31" i="15"/>
  <c r="U29" i="15"/>
  <c r="AA26" i="15"/>
  <c r="S24" i="15"/>
  <c r="Y21" i="15"/>
  <c r="AC19" i="15"/>
  <c r="T29" i="15"/>
  <c r="AD24" i="15"/>
  <c r="AB19" i="15"/>
  <c r="AC30" i="15"/>
  <c r="AA25" i="15"/>
  <c r="V31" i="15"/>
  <c r="X30" i="15"/>
  <c r="Z29" i="15"/>
  <c r="AB28" i="15"/>
  <c r="AD27" i="15"/>
  <c r="R27" i="15"/>
  <c r="T26" i="15"/>
  <c r="V25" i="15"/>
  <c r="X24" i="15"/>
  <c r="Z23" i="15"/>
  <c r="AB22" i="15"/>
  <c r="AD21" i="15"/>
  <c r="R21" i="15"/>
  <c r="T20" i="15"/>
  <c r="V19" i="15"/>
  <c r="X18" i="15"/>
  <c r="U31" i="15"/>
  <c r="W30" i="15"/>
  <c r="Y29" i="15"/>
  <c r="AA28" i="15"/>
  <c r="AC27" i="15"/>
  <c r="Q27" i="15"/>
  <c r="S26" i="15"/>
  <c r="U25" i="15"/>
  <c r="W24" i="15"/>
  <c r="Y23" i="15"/>
  <c r="AA22" i="15"/>
  <c r="AC21" i="15"/>
  <c r="Q21" i="15"/>
  <c r="S20" i="15"/>
  <c r="U19" i="15"/>
  <c r="W18" i="15"/>
  <c r="T31" i="15"/>
  <c r="V30" i="15"/>
  <c r="X29" i="15"/>
  <c r="Z28" i="15"/>
  <c r="AB27" i="15"/>
  <c r="AD26" i="15"/>
  <c r="R26" i="15"/>
  <c r="T25" i="15"/>
  <c r="V24" i="15"/>
  <c r="X23" i="15"/>
  <c r="Z22" i="15"/>
  <c r="AB21" i="15"/>
  <c r="AD20" i="15"/>
  <c r="R20" i="15"/>
  <c r="T19" i="15"/>
  <c r="V18" i="15"/>
  <c r="S31" i="15"/>
  <c r="U30" i="15"/>
  <c r="W29" i="15"/>
  <c r="Y28" i="15"/>
  <c r="AA27" i="15"/>
  <c r="AC26" i="15"/>
  <c r="Q26" i="15"/>
  <c r="S25" i="15"/>
  <c r="U24" i="15"/>
  <c r="W23" i="15"/>
  <c r="Y22" i="15"/>
  <c r="AA21" i="15"/>
  <c r="AC20" i="15"/>
  <c r="Q20" i="15"/>
  <c r="S19" i="15"/>
  <c r="R20" i="17" l="1"/>
  <c r="Q34" i="15" a="1"/>
  <c r="Z34" i="15" l="1"/>
  <c r="Y34" i="15"/>
  <c r="AB36" i="15"/>
  <c r="Z43" i="15"/>
  <c r="S35" i="15"/>
  <c r="AC36" i="15"/>
  <c r="Y38" i="15"/>
  <c r="U40" i="15"/>
  <c r="Q42" i="15"/>
  <c r="AA43" i="15"/>
  <c r="W45" i="15"/>
  <c r="S47" i="15"/>
  <c r="R37" i="15"/>
  <c r="X40" i="15"/>
  <c r="AD43" i="15"/>
  <c r="Z45" i="15"/>
  <c r="Y40" i="15"/>
  <c r="AA45" i="15"/>
  <c r="AD35" i="15"/>
  <c r="V39" i="15"/>
  <c r="AB42" i="15"/>
  <c r="T46" i="15"/>
  <c r="Q36" i="15"/>
  <c r="AC42" i="15"/>
  <c r="U46" i="15"/>
  <c r="U34" i="15"/>
  <c r="AB37" i="15"/>
  <c r="T41" i="15"/>
  <c r="Z44" i="15"/>
  <c r="AD37" i="15"/>
  <c r="R43" i="15"/>
  <c r="Q38" i="15"/>
  <c r="W41" i="15"/>
  <c r="AC44" i="15"/>
  <c r="T40" i="15"/>
  <c r="T35" i="15"/>
  <c r="AD36" i="15"/>
  <c r="Z38" i="15"/>
  <c r="V40" i="15"/>
  <c r="R42" i="15"/>
  <c r="AB43" i="15"/>
  <c r="X45" i="15"/>
  <c r="T47" i="15"/>
  <c r="V35" i="15"/>
  <c r="AB38" i="15"/>
  <c r="T42" i="15"/>
  <c r="V47" i="15"/>
  <c r="W35" i="15"/>
  <c r="AC38" i="15"/>
  <c r="U42" i="15"/>
  <c r="Q44" i="15"/>
  <c r="W47" i="15"/>
  <c r="Z37" i="15"/>
  <c r="R41" i="15"/>
  <c r="X44" i="15"/>
  <c r="AD47" i="15"/>
  <c r="AA37" i="15"/>
  <c r="S41" i="15"/>
  <c r="Y44" i="15"/>
  <c r="R36" i="15"/>
  <c r="X39" i="15"/>
  <c r="AD42" i="15"/>
  <c r="V46" i="15"/>
  <c r="V41" i="15"/>
  <c r="X46" i="15"/>
  <c r="U36" i="15"/>
  <c r="S43" i="15"/>
  <c r="X38" i="15"/>
  <c r="R47" i="15"/>
  <c r="U35" i="15"/>
  <c r="Q37" i="15"/>
  <c r="AA38" i="15"/>
  <c r="W40" i="15"/>
  <c r="S42" i="15"/>
  <c r="AC43" i="15"/>
  <c r="Y45" i="15"/>
  <c r="U47" i="15"/>
  <c r="V45" i="15"/>
  <c r="S37" i="15"/>
  <c r="W39" i="15"/>
  <c r="V34" i="15"/>
  <c r="S36" i="15"/>
  <c r="AC37" i="15"/>
  <c r="Y39" i="15"/>
  <c r="U41" i="15"/>
  <c r="Q43" i="15"/>
  <c r="AA44" i="15"/>
  <c r="W46" i="15"/>
  <c r="W34" i="15"/>
  <c r="T36" i="15"/>
  <c r="Z39" i="15"/>
  <c r="AB44" i="15"/>
  <c r="X34" i="15"/>
  <c r="AA39" i="15"/>
  <c r="Y46" i="15"/>
  <c r="AD41" i="15"/>
  <c r="Y47" i="15"/>
  <c r="U37" i="15"/>
  <c r="AA42" i="15"/>
  <c r="AD46" i="15"/>
  <c r="Z36" i="15"/>
  <c r="AC40" i="15"/>
  <c r="R45" i="15"/>
  <c r="AB34" i="15"/>
  <c r="R38" i="15"/>
  <c r="AC41" i="15"/>
  <c r="R46" i="15"/>
  <c r="AC45" i="15"/>
  <c r="Y35" i="15"/>
  <c r="Q41" i="15"/>
  <c r="T45" i="15"/>
  <c r="AD34" i="15"/>
  <c r="S39" i="15"/>
  <c r="V43" i="15"/>
  <c r="Z46" i="15"/>
  <c r="V36" i="15"/>
  <c r="Q45" i="15"/>
  <c r="AA34" i="15"/>
  <c r="S40" i="15"/>
  <c r="V44" i="15"/>
  <c r="R34" i="15"/>
  <c r="U38" i="15"/>
  <c r="X42" i="15"/>
  <c r="AB45" i="15"/>
  <c r="X35" i="15"/>
  <c r="S44" i="15"/>
  <c r="R35" i="15"/>
  <c r="U39" i="15"/>
  <c r="X43" i="15"/>
  <c r="AA47" i="15"/>
  <c r="W37" i="15"/>
  <c r="Z41" i="15"/>
  <c r="AD44" i="15"/>
  <c r="U43" i="15"/>
  <c r="T34" i="15"/>
  <c r="W38" i="15"/>
  <c r="Z42" i="15"/>
  <c r="AC46" i="15"/>
  <c r="Y36" i="15"/>
  <c r="AB40" i="15"/>
  <c r="R44" i="15"/>
  <c r="W42" i="15"/>
  <c r="AC47" i="15"/>
  <c r="Y37" i="15"/>
  <c r="AB41" i="15"/>
  <c r="Q46" i="15"/>
  <c r="AA35" i="15"/>
  <c r="AD39" i="15"/>
  <c r="T43" i="15"/>
  <c r="Y41" i="15"/>
  <c r="S46" i="15"/>
  <c r="X41" i="15"/>
  <c r="Q47" i="15"/>
  <c r="AA36" i="15"/>
  <c r="AD40" i="15"/>
  <c r="S45" i="15"/>
  <c r="AC34" i="15"/>
  <c r="R39" i="15"/>
  <c r="V42" i="15"/>
  <c r="AA40" i="15"/>
  <c r="AC35" i="15"/>
  <c r="R40" i="15"/>
  <c r="U44" i="15"/>
  <c r="T38" i="15"/>
  <c r="Q34" i="15"/>
  <c r="AC39" i="15"/>
  <c r="U45" i="15"/>
  <c r="Q35" i="15"/>
  <c r="T39" i="15"/>
  <c r="W43" i="15"/>
  <c r="Z47" i="15"/>
  <c r="V37" i="15"/>
  <c r="Z40" i="15"/>
  <c r="Y43" i="15"/>
  <c r="AB47" i="15"/>
  <c r="AA41" i="15"/>
  <c r="Z35" i="15"/>
  <c r="AA46" i="15"/>
  <c r="Q40" i="15"/>
  <c r="X47" i="15"/>
  <c r="Q39" i="15"/>
  <c r="W44" i="15"/>
  <c r="S34" i="15"/>
  <c r="V38" i="15"/>
  <c r="Y42" i="15"/>
  <c r="AB46" i="15"/>
  <c r="X36" i="15"/>
  <c r="AB39" i="15"/>
  <c r="S38" i="15"/>
  <c r="X37" i="15"/>
  <c r="AD45" i="15"/>
  <c r="AD38" i="15"/>
  <c r="W36" i="15"/>
  <c r="AB35" i="15"/>
  <c r="T44" i="15"/>
  <c r="T37" i="15"/>
  <c r="U50" i="15" l="1" a="1"/>
  <c r="U50" i="15" s="1"/>
  <c r="S271" i="15" l="1"/>
  <c r="S236" i="15"/>
  <c r="S248" i="15"/>
  <c r="S261" i="15"/>
  <c r="S218" i="15"/>
  <c r="S231" i="15"/>
  <c r="S79" i="15"/>
  <c r="S91" i="15"/>
  <c r="S103" i="15"/>
  <c r="S115" i="15"/>
  <c r="S127" i="15"/>
  <c r="S139" i="15"/>
  <c r="S151" i="15"/>
  <c r="S163" i="15"/>
  <c r="S175" i="15"/>
  <c r="S187" i="15"/>
  <c r="S199" i="15"/>
  <c r="S272" i="15"/>
  <c r="S237" i="15"/>
  <c r="S249" i="15"/>
  <c r="S262" i="15"/>
  <c r="S219" i="15"/>
  <c r="S232" i="15"/>
  <c r="S80" i="15"/>
  <c r="S92" i="15"/>
  <c r="S104" i="15"/>
  <c r="S116" i="15"/>
  <c r="S128" i="15"/>
  <c r="S140" i="15"/>
  <c r="S152" i="15"/>
  <c r="S164" i="15"/>
  <c r="S176" i="15"/>
  <c r="S188" i="15"/>
  <c r="S200" i="15"/>
  <c r="S273" i="15"/>
  <c r="S238" i="15"/>
  <c r="S250" i="15"/>
  <c r="S263" i="15"/>
  <c r="S220" i="15"/>
  <c r="S69" i="15"/>
  <c r="S81" i="15"/>
  <c r="S93" i="15"/>
  <c r="S105" i="15"/>
  <c r="S117" i="15"/>
  <c r="S129" i="15"/>
  <c r="S141" i="15"/>
  <c r="S153" i="15"/>
  <c r="S165" i="15"/>
  <c r="S177" i="15"/>
  <c r="S189" i="15"/>
  <c r="S201" i="15"/>
  <c r="S275" i="15"/>
  <c r="S264" i="15"/>
  <c r="S276" i="15"/>
  <c r="S241" i="15"/>
  <c r="S253" i="15"/>
  <c r="S211" i="15"/>
  <c r="S223" i="15"/>
  <c r="S72" i="15"/>
  <c r="S84" i="15"/>
  <c r="S96" i="15"/>
  <c r="S108" i="15"/>
  <c r="S120" i="15"/>
  <c r="S132" i="15"/>
  <c r="S144" i="15"/>
  <c r="S156" i="15"/>
  <c r="S168" i="15"/>
  <c r="S180" i="15"/>
  <c r="S192" i="15"/>
  <c r="S204" i="15"/>
  <c r="S265" i="15"/>
  <c r="S277" i="15"/>
  <c r="S242" i="15"/>
  <c r="S254" i="15"/>
  <c r="S212" i="15"/>
  <c r="S224" i="15"/>
  <c r="S73" i="15"/>
  <c r="S85" i="15"/>
  <c r="S97" i="15"/>
  <c r="S109" i="15"/>
  <c r="S121" i="15"/>
  <c r="S133" i="15"/>
  <c r="S145" i="15"/>
  <c r="S157" i="15"/>
  <c r="S169" i="15"/>
  <c r="S181" i="15"/>
  <c r="S193" i="15"/>
  <c r="S205" i="15"/>
  <c r="S267" i="15"/>
  <c r="S260" i="15"/>
  <c r="S244" i="15"/>
  <c r="S256" i="15"/>
  <c r="S214" i="15"/>
  <c r="S226" i="15"/>
  <c r="S75" i="15"/>
  <c r="S87" i="15"/>
  <c r="S99" i="15"/>
  <c r="S111" i="15"/>
  <c r="S123" i="15"/>
  <c r="S135" i="15"/>
  <c r="S147" i="15"/>
  <c r="S159" i="15"/>
  <c r="S171" i="15"/>
  <c r="S183" i="15"/>
  <c r="S195" i="15"/>
  <c r="S207" i="15"/>
  <c r="S268" i="15"/>
  <c r="S246" i="15"/>
  <c r="S216" i="15"/>
  <c r="S77" i="15"/>
  <c r="S101" i="15"/>
  <c r="S125" i="15"/>
  <c r="S149" i="15"/>
  <c r="S173" i="15"/>
  <c r="S247" i="15"/>
  <c r="S102" i="15"/>
  <c r="S150" i="15"/>
  <c r="S82" i="15"/>
  <c r="S217" i="15"/>
  <c r="S106" i="15"/>
  <c r="S221" i="15"/>
  <c r="S178" i="15"/>
  <c r="S274" i="15"/>
  <c r="S252" i="15"/>
  <c r="S222" i="15"/>
  <c r="S83" i="15"/>
  <c r="S107" i="15"/>
  <c r="S131" i="15"/>
  <c r="S155" i="15"/>
  <c r="S179" i="15"/>
  <c r="S203" i="15"/>
  <c r="S278" i="15"/>
  <c r="S255" i="15"/>
  <c r="S225" i="15"/>
  <c r="S86" i="15"/>
  <c r="S110" i="15"/>
  <c r="S134" i="15"/>
  <c r="S158" i="15"/>
  <c r="S182" i="15"/>
  <c r="S206" i="15"/>
  <c r="S233" i="15"/>
  <c r="S257" i="15"/>
  <c r="S228" i="15"/>
  <c r="S88" i="15"/>
  <c r="S112" i="15"/>
  <c r="S136" i="15"/>
  <c r="S160" i="15"/>
  <c r="S184" i="15"/>
  <c r="S208" i="15"/>
  <c r="S234" i="15"/>
  <c r="S229" i="15"/>
  <c r="S89" i="15"/>
  <c r="S113" i="15"/>
  <c r="S161" i="15"/>
  <c r="S185" i="15"/>
  <c r="S209" i="15"/>
  <c r="S235" i="15"/>
  <c r="S230" i="15"/>
  <c r="S114" i="15"/>
  <c r="S162" i="15"/>
  <c r="S68" i="15"/>
  <c r="S154" i="15"/>
  <c r="S258" i="15"/>
  <c r="S137" i="15"/>
  <c r="S90" i="15"/>
  <c r="S186" i="15"/>
  <c r="S130" i="15"/>
  <c r="S259" i="15"/>
  <c r="S138" i="15"/>
  <c r="S202" i="15"/>
  <c r="S239" i="15"/>
  <c r="S227" i="15"/>
  <c r="S70" i="15"/>
  <c r="S94" i="15"/>
  <c r="S118" i="15"/>
  <c r="S142" i="15"/>
  <c r="S166" i="15"/>
  <c r="S190" i="15"/>
  <c r="S240" i="15"/>
  <c r="S210" i="15"/>
  <c r="S71" i="15"/>
  <c r="S95" i="15"/>
  <c r="S119" i="15"/>
  <c r="S143" i="15"/>
  <c r="S167" i="15"/>
  <c r="S191" i="15"/>
  <c r="S198" i="15"/>
  <c r="S243" i="15"/>
  <c r="S213" i="15"/>
  <c r="S74" i="15"/>
  <c r="S98" i="15"/>
  <c r="S122" i="15"/>
  <c r="S146" i="15"/>
  <c r="S170" i="15"/>
  <c r="S194" i="15"/>
  <c r="S266" i="15"/>
  <c r="S215" i="15"/>
  <c r="S76" i="15"/>
  <c r="S100" i="15"/>
  <c r="S148" i="15"/>
  <c r="S172" i="15"/>
  <c r="S196" i="15"/>
  <c r="S197" i="15"/>
  <c r="S269" i="15"/>
  <c r="S126" i="15"/>
  <c r="S270" i="15"/>
  <c r="S245" i="15"/>
  <c r="S124" i="15"/>
  <c r="S78" i="15"/>
  <c r="S174" i="15"/>
  <c r="S251" i="15"/>
  <c r="V88" i="15" l="1"/>
  <c r="Q88" i="15"/>
  <c r="X88" i="15"/>
  <c r="Q238" i="15"/>
  <c r="X238" i="15"/>
  <c r="V238" i="15"/>
  <c r="Q240" i="15"/>
  <c r="X240" i="15"/>
  <c r="V240" i="15"/>
  <c r="V185" i="15"/>
  <c r="X185" i="15"/>
  <c r="Q185" i="15"/>
  <c r="Q203" i="15"/>
  <c r="X203" i="15"/>
  <c r="V203" i="15"/>
  <c r="V268" i="15"/>
  <c r="Q268" i="15"/>
  <c r="X268" i="15"/>
  <c r="V75" i="15"/>
  <c r="Q75" i="15"/>
  <c r="X75" i="15"/>
  <c r="Q145" i="15"/>
  <c r="V145" i="15"/>
  <c r="X145" i="15"/>
  <c r="X265" i="15"/>
  <c r="Q265" i="15"/>
  <c r="V265" i="15"/>
  <c r="Q72" i="15"/>
  <c r="X72" i="15"/>
  <c r="V72" i="15"/>
  <c r="X153" i="15"/>
  <c r="V153" i="15"/>
  <c r="Q153" i="15"/>
  <c r="X273" i="15"/>
  <c r="V273" i="15"/>
  <c r="Q273" i="15"/>
  <c r="V232" i="15"/>
  <c r="Q232" i="15"/>
  <c r="X232" i="15"/>
  <c r="X127" i="15"/>
  <c r="V127" i="15"/>
  <c r="Q127" i="15"/>
  <c r="V122" i="15"/>
  <c r="Q122" i="15"/>
  <c r="X122" i="15"/>
  <c r="X246" i="15"/>
  <c r="V246" i="15"/>
  <c r="Q246" i="15"/>
  <c r="X80" i="15"/>
  <c r="V80" i="15"/>
  <c r="Q80" i="15"/>
  <c r="V197" i="15"/>
  <c r="X197" i="15"/>
  <c r="Q197" i="15"/>
  <c r="Q130" i="15"/>
  <c r="X130" i="15"/>
  <c r="V130" i="15"/>
  <c r="V217" i="15"/>
  <c r="X217" i="15"/>
  <c r="Q217" i="15"/>
  <c r="V196" i="15"/>
  <c r="Q196" i="15"/>
  <c r="X196" i="15"/>
  <c r="V74" i="15"/>
  <c r="Q74" i="15"/>
  <c r="X74" i="15"/>
  <c r="Q190" i="15"/>
  <c r="X190" i="15"/>
  <c r="V190" i="15"/>
  <c r="X186" i="15"/>
  <c r="V186" i="15"/>
  <c r="Q186" i="15"/>
  <c r="V161" i="15"/>
  <c r="X161" i="15"/>
  <c r="Q161" i="15"/>
  <c r="V257" i="15"/>
  <c r="X257" i="15"/>
  <c r="Q257" i="15"/>
  <c r="Q179" i="15"/>
  <c r="X179" i="15"/>
  <c r="V179" i="15"/>
  <c r="Q82" i="15"/>
  <c r="X82" i="15"/>
  <c r="V82" i="15"/>
  <c r="V207" i="15"/>
  <c r="Q207" i="15"/>
  <c r="X207" i="15"/>
  <c r="Q226" i="15"/>
  <c r="X226" i="15"/>
  <c r="V226" i="15"/>
  <c r="Q133" i="15"/>
  <c r="X133" i="15"/>
  <c r="V133" i="15"/>
  <c r="Q204" i="15"/>
  <c r="X204" i="15"/>
  <c r="V204" i="15"/>
  <c r="X223" i="15"/>
  <c r="V223" i="15"/>
  <c r="Q223" i="15"/>
  <c r="X141" i="15"/>
  <c r="V141" i="15"/>
  <c r="Q141" i="15"/>
  <c r="X200" i="15"/>
  <c r="V200" i="15"/>
  <c r="Q200" i="15"/>
  <c r="V219" i="15"/>
  <c r="Q219" i="15"/>
  <c r="X219" i="15"/>
  <c r="X115" i="15"/>
  <c r="V115" i="15"/>
  <c r="Q115" i="15"/>
  <c r="X210" i="15"/>
  <c r="V210" i="15"/>
  <c r="Q210" i="15"/>
  <c r="Q106" i="15"/>
  <c r="X106" i="15"/>
  <c r="V106" i="15"/>
  <c r="X139" i="15"/>
  <c r="V139" i="15"/>
  <c r="Q139" i="15"/>
  <c r="V98" i="15"/>
  <c r="Q98" i="15"/>
  <c r="X98" i="15"/>
  <c r="Q228" i="15"/>
  <c r="X228" i="15"/>
  <c r="V228" i="15"/>
  <c r="V172" i="15"/>
  <c r="Q172" i="15"/>
  <c r="X172" i="15"/>
  <c r="X213" i="15"/>
  <c r="V213" i="15"/>
  <c r="Q213" i="15"/>
  <c r="Q166" i="15"/>
  <c r="X166" i="15"/>
  <c r="V166" i="15"/>
  <c r="X90" i="15"/>
  <c r="V90" i="15"/>
  <c r="Q90" i="15"/>
  <c r="X113" i="15"/>
  <c r="V113" i="15"/>
  <c r="Q113" i="15"/>
  <c r="V233" i="15"/>
  <c r="Q233" i="15"/>
  <c r="X233" i="15"/>
  <c r="Q155" i="15"/>
  <c r="X155" i="15"/>
  <c r="V155" i="15"/>
  <c r="X150" i="15"/>
  <c r="V150" i="15"/>
  <c r="Q150" i="15"/>
  <c r="V195" i="15"/>
  <c r="Q195" i="15"/>
  <c r="X195" i="15"/>
  <c r="Q214" i="15"/>
  <c r="X214" i="15"/>
  <c r="V214" i="15"/>
  <c r="Q121" i="15"/>
  <c r="X121" i="15"/>
  <c r="V121" i="15"/>
  <c r="Q192" i="15"/>
  <c r="X192" i="15"/>
  <c r="V192" i="15"/>
  <c r="X211" i="15"/>
  <c r="V211" i="15"/>
  <c r="Q211" i="15"/>
  <c r="X129" i="15"/>
  <c r="V129" i="15"/>
  <c r="Q129" i="15"/>
  <c r="X188" i="15"/>
  <c r="V188" i="15"/>
  <c r="Q188" i="15"/>
  <c r="Q262" i="15"/>
  <c r="X262" i="15"/>
  <c r="V262" i="15"/>
  <c r="X103" i="15"/>
  <c r="V103" i="15"/>
  <c r="Q103" i="15"/>
  <c r="V87" i="15"/>
  <c r="Q87" i="15"/>
  <c r="X87" i="15"/>
  <c r="Q142" i="15"/>
  <c r="X142" i="15"/>
  <c r="V142" i="15"/>
  <c r="X89" i="15"/>
  <c r="V89" i="15"/>
  <c r="Q89" i="15"/>
  <c r="V206" i="15"/>
  <c r="Q206" i="15"/>
  <c r="X206" i="15"/>
  <c r="Q131" i="15"/>
  <c r="X131" i="15"/>
  <c r="V131" i="15"/>
  <c r="V183" i="15"/>
  <c r="Q183" i="15"/>
  <c r="X183" i="15"/>
  <c r="V256" i="15"/>
  <c r="Q256" i="15"/>
  <c r="X256" i="15"/>
  <c r="Q109" i="15"/>
  <c r="V109" i="15"/>
  <c r="X109" i="15"/>
  <c r="Q180" i="15"/>
  <c r="X180" i="15"/>
  <c r="V180" i="15"/>
  <c r="Q253" i="15"/>
  <c r="V253" i="15"/>
  <c r="X253" i="15"/>
  <c r="X117" i="15"/>
  <c r="V117" i="15"/>
  <c r="Q117" i="15"/>
  <c r="X176" i="15"/>
  <c r="V176" i="15"/>
  <c r="Q176" i="15"/>
  <c r="X249" i="15"/>
  <c r="V249" i="15"/>
  <c r="Q249" i="15"/>
  <c r="X91" i="15"/>
  <c r="V91" i="15"/>
  <c r="Q91" i="15"/>
  <c r="X277" i="15"/>
  <c r="Q277" i="15"/>
  <c r="V277" i="15"/>
  <c r="V243" i="15"/>
  <c r="Q243" i="15"/>
  <c r="X243" i="15"/>
  <c r="V137" i="15"/>
  <c r="Q137" i="15"/>
  <c r="X137" i="15"/>
  <c r="X102" i="15"/>
  <c r="V102" i="15"/>
  <c r="Q102" i="15"/>
  <c r="Q251" i="15"/>
  <c r="X251" i="15"/>
  <c r="V251" i="15"/>
  <c r="V100" i="15"/>
  <c r="Q100" i="15"/>
  <c r="X100" i="15"/>
  <c r="X198" i="15"/>
  <c r="V198" i="15"/>
  <c r="Q198" i="15"/>
  <c r="Q118" i="15"/>
  <c r="X118" i="15"/>
  <c r="V118" i="15"/>
  <c r="X258" i="15"/>
  <c r="V258" i="15"/>
  <c r="Q258" i="15"/>
  <c r="X229" i="15"/>
  <c r="Q229" i="15"/>
  <c r="V229" i="15"/>
  <c r="V182" i="15"/>
  <c r="Q182" i="15"/>
  <c r="X182" i="15"/>
  <c r="Q107" i="15"/>
  <c r="X107" i="15"/>
  <c r="V107" i="15"/>
  <c r="X247" i="15"/>
  <c r="V247" i="15"/>
  <c r="Q247" i="15"/>
  <c r="V171" i="15"/>
  <c r="Q171" i="15"/>
  <c r="X171" i="15"/>
  <c r="V244" i="15"/>
  <c r="Q244" i="15"/>
  <c r="X244" i="15"/>
  <c r="Q97" i="15"/>
  <c r="V97" i="15"/>
  <c r="X97" i="15"/>
  <c r="Q168" i="15"/>
  <c r="X168" i="15"/>
  <c r="V168" i="15"/>
  <c r="V241" i="15"/>
  <c r="X241" i="15"/>
  <c r="Q241" i="15"/>
  <c r="X105" i="15"/>
  <c r="V105" i="15"/>
  <c r="Q105" i="15"/>
  <c r="X164" i="15"/>
  <c r="V164" i="15"/>
  <c r="Q164" i="15"/>
  <c r="X237" i="15"/>
  <c r="V237" i="15"/>
  <c r="Q237" i="15"/>
  <c r="X79" i="15"/>
  <c r="V79" i="15"/>
  <c r="Q79" i="15"/>
  <c r="V209" i="15"/>
  <c r="Q209" i="15"/>
  <c r="X209" i="15"/>
  <c r="X165" i="15"/>
  <c r="V165" i="15"/>
  <c r="Q165" i="15"/>
  <c r="X174" i="15"/>
  <c r="V174" i="15"/>
  <c r="Q174" i="15"/>
  <c r="Q94" i="15"/>
  <c r="X94" i="15"/>
  <c r="V94" i="15"/>
  <c r="V158" i="15"/>
  <c r="Q158" i="15"/>
  <c r="X158" i="15"/>
  <c r="Q83" i="15"/>
  <c r="X83" i="15"/>
  <c r="V83" i="15"/>
  <c r="V173" i="15"/>
  <c r="Q173" i="15"/>
  <c r="X173" i="15"/>
  <c r="V159" i="15"/>
  <c r="Q159" i="15"/>
  <c r="X159" i="15"/>
  <c r="X260" i="15"/>
  <c r="V260" i="15"/>
  <c r="Q260" i="15"/>
  <c r="Q85" i="15"/>
  <c r="X85" i="15"/>
  <c r="V85" i="15"/>
  <c r="Q156" i="15"/>
  <c r="X156" i="15"/>
  <c r="V156" i="15"/>
  <c r="Q276" i="15"/>
  <c r="X276" i="15"/>
  <c r="V276" i="15"/>
  <c r="X93" i="15"/>
  <c r="V93" i="15"/>
  <c r="Q93" i="15"/>
  <c r="X152" i="15"/>
  <c r="V152" i="15"/>
  <c r="Q152" i="15"/>
  <c r="X272" i="15"/>
  <c r="V272" i="15"/>
  <c r="Q272" i="15"/>
  <c r="V231" i="15"/>
  <c r="Q231" i="15"/>
  <c r="X231" i="15"/>
  <c r="V278" i="15"/>
  <c r="X278" i="15"/>
  <c r="Q278" i="15"/>
  <c r="Q84" i="15"/>
  <c r="X84" i="15"/>
  <c r="V84" i="15"/>
  <c r="V76" i="15"/>
  <c r="Q76" i="15"/>
  <c r="X76" i="15"/>
  <c r="Q154" i="15"/>
  <c r="X154" i="15"/>
  <c r="V154" i="15"/>
  <c r="X78" i="15"/>
  <c r="V78" i="15"/>
  <c r="Q78" i="15"/>
  <c r="Q215" i="15"/>
  <c r="X215" i="15"/>
  <c r="V215" i="15"/>
  <c r="Q167" i="15"/>
  <c r="X167" i="15"/>
  <c r="V167" i="15"/>
  <c r="Q70" i="15"/>
  <c r="X70" i="15"/>
  <c r="V70" i="15"/>
  <c r="V68" i="15"/>
  <c r="Q68" i="15"/>
  <c r="X68" i="15"/>
  <c r="V208" i="15"/>
  <c r="Q208" i="15"/>
  <c r="X208" i="15"/>
  <c r="V134" i="15"/>
  <c r="Q134" i="15"/>
  <c r="X134" i="15"/>
  <c r="X222" i="15"/>
  <c r="V222" i="15"/>
  <c r="Q222" i="15"/>
  <c r="V149" i="15"/>
  <c r="X149" i="15"/>
  <c r="Q149" i="15"/>
  <c r="V147" i="15"/>
  <c r="Q147" i="15"/>
  <c r="X147" i="15"/>
  <c r="V267" i="15"/>
  <c r="Q267" i="15"/>
  <c r="X267" i="15"/>
  <c r="Q73" i="15"/>
  <c r="X73" i="15"/>
  <c r="V73" i="15"/>
  <c r="Q144" i="15"/>
  <c r="X144" i="15"/>
  <c r="V144" i="15"/>
  <c r="Q264" i="15"/>
  <c r="X264" i="15"/>
  <c r="V264" i="15"/>
  <c r="X81" i="15"/>
  <c r="V81" i="15"/>
  <c r="Q81" i="15"/>
  <c r="X140" i="15"/>
  <c r="V140" i="15"/>
  <c r="Q140" i="15"/>
  <c r="X199" i="15"/>
  <c r="V199" i="15"/>
  <c r="Q199" i="15"/>
  <c r="V218" i="15"/>
  <c r="Q218" i="15"/>
  <c r="X218" i="15"/>
  <c r="V269" i="15"/>
  <c r="X269" i="15"/>
  <c r="Q269" i="15"/>
  <c r="Q157" i="15"/>
  <c r="V157" i="15"/>
  <c r="X157" i="15"/>
  <c r="V148" i="15"/>
  <c r="Q148" i="15"/>
  <c r="X148" i="15"/>
  <c r="Q191" i="15"/>
  <c r="X191" i="15"/>
  <c r="V191" i="15"/>
  <c r="X234" i="15"/>
  <c r="V234" i="15"/>
  <c r="Q234" i="15"/>
  <c r="V124" i="15"/>
  <c r="Q124" i="15"/>
  <c r="X124" i="15"/>
  <c r="V266" i="15"/>
  <c r="Q266" i="15"/>
  <c r="X266" i="15"/>
  <c r="Q143" i="15"/>
  <c r="X143" i="15"/>
  <c r="V143" i="15"/>
  <c r="Q227" i="15"/>
  <c r="X227" i="15"/>
  <c r="V227" i="15"/>
  <c r="X162" i="15"/>
  <c r="V162" i="15"/>
  <c r="Q162" i="15"/>
  <c r="V184" i="15"/>
  <c r="Q184" i="15"/>
  <c r="X184" i="15"/>
  <c r="V110" i="15"/>
  <c r="Q110" i="15"/>
  <c r="X110" i="15"/>
  <c r="Q252" i="15"/>
  <c r="X252" i="15"/>
  <c r="V252" i="15"/>
  <c r="X125" i="15"/>
  <c r="V125" i="15"/>
  <c r="Q125" i="15"/>
  <c r="V135" i="15"/>
  <c r="Q135" i="15"/>
  <c r="X135" i="15"/>
  <c r="Q205" i="15"/>
  <c r="V205" i="15"/>
  <c r="X205" i="15"/>
  <c r="X224" i="15"/>
  <c r="V224" i="15"/>
  <c r="Q224" i="15"/>
  <c r="Q132" i="15"/>
  <c r="X132" i="15"/>
  <c r="V132" i="15"/>
  <c r="Q275" i="15"/>
  <c r="X275" i="15"/>
  <c r="V275" i="15"/>
  <c r="X69" i="15"/>
  <c r="V69" i="15"/>
  <c r="Q69" i="15"/>
  <c r="X128" i="15"/>
  <c r="V128" i="15"/>
  <c r="Q128" i="15"/>
  <c r="X187" i="15"/>
  <c r="V187" i="15"/>
  <c r="Q187" i="15"/>
  <c r="X261" i="15"/>
  <c r="V261" i="15"/>
  <c r="Q261" i="15"/>
  <c r="X259" i="15"/>
  <c r="V259" i="15"/>
  <c r="Q259" i="15"/>
  <c r="V245" i="15"/>
  <c r="X245" i="15"/>
  <c r="Q245" i="15"/>
  <c r="V194" i="15"/>
  <c r="Q194" i="15"/>
  <c r="X194" i="15"/>
  <c r="Q119" i="15"/>
  <c r="X119" i="15"/>
  <c r="V119" i="15"/>
  <c r="Q239" i="15"/>
  <c r="X239" i="15"/>
  <c r="V239" i="15"/>
  <c r="X114" i="15"/>
  <c r="V114" i="15"/>
  <c r="Q114" i="15"/>
  <c r="V160" i="15"/>
  <c r="Q160" i="15"/>
  <c r="X160" i="15"/>
  <c r="V86" i="15"/>
  <c r="Q86" i="15"/>
  <c r="X86" i="15"/>
  <c r="Q274" i="15"/>
  <c r="X274" i="15"/>
  <c r="V274" i="15"/>
  <c r="X101" i="15"/>
  <c r="V101" i="15"/>
  <c r="Q101" i="15"/>
  <c r="V123" i="15"/>
  <c r="Q123" i="15"/>
  <c r="X123" i="15"/>
  <c r="Q193" i="15"/>
  <c r="V193" i="15"/>
  <c r="X193" i="15"/>
  <c r="X212" i="15"/>
  <c r="V212" i="15"/>
  <c r="Q212" i="15"/>
  <c r="Q120" i="15"/>
  <c r="X120" i="15"/>
  <c r="V120" i="15"/>
  <c r="X201" i="15"/>
  <c r="V201" i="15"/>
  <c r="Q201" i="15"/>
  <c r="V220" i="15"/>
  <c r="Q220" i="15"/>
  <c r="X220" i="15"/>
  <c r="X116" i="15"/>
  <c r="V116" i="15"/>
  <c r="Q116" i="15"/>
  <c r="X175" i="15"/>
  <c r="V175" i="15"/>
  <c r="Q175" i="15"/>
  <c r="X248" i="15"/>
  <c r="V248" i="15"/>
  <c r="Q248" i="15"/>
  <c r="V170" i="15"/>
  <c r="Q170" i="15"/>
  <c r="X170" i="15"/>
  <c r="Q95" i="15"/>
  <c r="X95" i="15"/>
  <c r="V95" i="15"/>
  <c r="Q202" i="15"/>
  <c r="X202" i="15"/>
  <c r="V202" i="15"/>
  <c r="V230" i="15"/>
  <c r="Q230" i="15"/>
  <c r="X230" i="15"/>
  <c r="V136" i="15"/>
  <c r="Q136" i="15"/>
  <c r="X136" i="15"/>
  <c r="X225" i="15"/>
  <c r="V225" i="15"/>
  <c r="Q225" i="15"/>
  <c r="Q178" i="15"/>
  <c r="X178" i="15"/>
  <c r="V178" i="15"/>
  <c r="X77" i="15"/>
  <c r="V77" i="15"/>
  <c r="Q77" i="15"/>
  <c r="V111" i="15"/>
  <c r="Q111" i="15"/>
  <c r="X111" i="15"/>
  <c r="Q181" i="15"/>
  <c r="X181" i="15"/>
  <c r="V181" i="15"/>
  <c r="V254" i="15"/>
  <c r="Q254" i="15"/>
  <c r="X254" i="15"/>
  <c r="Q108" i="15"/>
  <c r="X108" i="15"/>
  <c r="V108" i="15"/>
  <c r="X189" i="15"/>
  <c r="V189" i="15"/>
  <c r="Q189" i="15"/>
  <c r="Q263" i="15"/>
  <c r="X263" i="15"/>
  <c r="V263" i="15"/>
  <c r="X104" i="15"/>
  <c r="V104" i="15"/>
  <c r="Q104" i="15"/>
  <c r="X163" i="15"/>
  <c r="V163" i="15"/>
  <c r="Q163" i="15"/>
  <c r="X236" i="15"/>
  <c r="V236" i="15"/>
  <c r="Q236" i="15"/>
  <c r="X270" i="15"/>
  <c r="V270" i="15"/>
  <c r="Q270" i="15"/>
  <c r="X126" i="15"/>
  <c r="V126" i="15"/>
  <c r="Q126" i="15"/>
  <c r="V146" i="15"/>
  <c r="Q146" i="15"/>
  <c r="X146" i="15"/>
  <c r="Q71" i="15"/>
  <c r="X71" i="15"/>
  <c r="V71" i="15"/>
  <c r="X138" i="15"/>
  <c r="V138" i="15"/>
  <c r="Q138" i="15"/>
  <c r="X235" i="15"/>
  <c r="V235" i="15"/>
  <c r="Q235" i="15"/>
  <c r="V112" i="15"/>
  <c r="Q112" i="15"/>
  <c r="X112" i="15"/>
  <c r="V255" i="15"/>
  <c r="Q255" i="15"/>
  <c r="X255" i="15"/>
  <c r="V221" i="15"/>
  <c r="X221" i="15"/>
  <c r="Q221" i="15"/>
  <c r="Q216" i="15"/>
  <c r="X216" i="15"/>
  <c r="V216" i="15"/>
  <c r="V99" i="15"/>
  <c r="Q99" i="15"/>
  <c r="X99" i="15"/>
  <c r="Q169" i="15"/>
  <c r="X169" i="15"/>
  <c r="V169" i="15"/>
  <c r="V242" i="15"/>
  <c r="Q242" i="15"/>
  <c r="X242" i="15"/>
  <c r="Q96" i="15"/>
  <c r="X96" i="15"/>
  <c r="V96" i="15"/>
  <c r="X177" i="15"/>
  <c r="V177" i="15"/>
  <c r="Q177" i="15"/>
  <c r="Q250" i="15"/>
  <c r="X250" i="15"/>
  <c r="V250" i="15"/>
  <c r="X92" i="15"/>
  <c r="V92" i="15"/>
  <c r="Q92" i="15"/>
  <c r="X151" i="15"/>
  <c r="V151" i="15"/>
  <c r="Q151" i="15"/>
  <c r="X271" i="15"/>
  <c r="V271" i="15"/>
  <c r="Q271" i="15"/>
  <c r="X279" i="15" l="1"/>
  <c r="Z68" i="15" s="1"/>
  <c r="AE69" i="15" l="1"/>
  <c r="AE81" i="15"/>
  <c r="AE70" i="15"/>
  <c r="AE71" i="15"/>
  <c r="AE68" i="15"/>
  <c r="AE72" i="15"/>
  <c r="AE73" i="15"/>
  <c r="AE74" i="15"/>
  <c r="AE75" i="15"/>
  <c r="AE76" i="15"/>
  <c r="AE78" i="15"/>
  <c r="AE77" i="15"/>
  <c r="AE79" i="15"/>
  <c r="AE80" i="15"/>
  <c r="AF22" i="3" l="1"/>
  <c r="S21" i="3" l="1"/>
  <c r="P236" i="10" l="1"/>
  <c r="AF27" i="3"/>
  <c r="AF26" i="3"/>
  <c r="AF25" i="3"/>
  <c r="AF24" i="3"/>
  <c r="AF23" i="3"/>
  <c r="Y21" i="3" l="1"/>
  <c r="T21" i="3"/>
  <c r="AF21" i="3" s="1"/>
  <c r="U21" i="3"/>
  <c r="V21" i="3"/>
  <c r="W21" i="3"/>
  <c r="X21" i="3"/>
  <c r="Z21" i="3"/>
  <c r="AA21" i="3"/>
  <c r="AB21" i="3"/>
  <c r="AC21" i="3"/>
  <c r="AD21" i="3"/>
  <c r="AE21" i="3"/>
  <c r="A212" i="2" l="1"/>
  <c r="A211" i="2"/>
  <c r="A210" i="2"/>
  <c r="A209" i="2"/>
  <c r="A208" i="2"/>
  <c r="A207" i="2"/>
  <c r="A206" i="2"/>
  <c r="A205" i="2"/>
  <c r="A204" i="2"/>
  <c r="A203" i="2"/>
  <c r="A202" i="2"/>
  <c r="A201" i="2"/>
  <c r="A200" i="2"/>
  <c r="A199" i="2"/>
  <c r="A198" i="2"/>
  <c r="A197" i="2"/>
  <c r="A196" i="2"/>
  <c r="A195" i="2"/>
  <c r="A194" i="2"/>
  <c r="A193" i="2"/>
  <c r="A192" i="2"/>
  <c r="A191" i="2"/>
  <c r="A190" i="2"/>
  <c r="A189" i="2"/>
  <c r="A188" i="2"/>
  <c r="A187" i="2"/>
  <c r="A186" i="2"/>
  <c r="A185" i="2"/>
  <c r="A184" i="2"/>
  <c r="A183" i="2"/>
  <c r="A182" i="2"/>
  <c r="A181" i="2"/>
  <c r="A180" i="2"/>
  <c r="A179" i="2"/>
  <c r="A178" i="2"/>
  <c r="A177" i="2"/>
  <c r="A176" i="2"/>
  <c r="A175" i="2"/>
  <c r="A174" i="2"/>
  <c r="A173" i="2"/>
  <c r="A172" i="2"/>
  <c r="A171" i="2"/>
  <c r="A170" i="2"/>
  <c r="A169" i="2"/>
  <c r="A168" i="2"/>
  <c r="A167" i="2"/>
  <c r="A166" i="2"/>
  <c r="A165" i="2"/>
  <c r="A164" i="2"/>
  <c r="A163" i="2"/>
  <c r="A162" i="2"/>
  <c r="A161" i="2"/>
  <c r="A160" i="2"/>
  <c r="A159" i="2"/>
  <c r="A158" i="2"/>
  <c r="A157" i="2"/>
  <c r="A156" i="2"/>
  <c r="A155" i="2"/>
  <c r="A154" i="2"/>
  <c r="A153" i="2"/>
  <c r="A152" i="2"/>
  <c r="A151" i="2"/>
  <c r="A150" i="2"/>
  <c r="A149" i="2"/>
  <c r="A148" i="2"/>
  <c r="A147" i="2"/>
  <c r="A146" i="2"/>
  <c r="A145" i="2"/>
  <c r="A144" i="2"/>
  <c r="A143" i="2"/>
  <c r="A142" i="2"/>
  <c r="A141" i="2"/>
  <c r="A140" i="2"/>
  <c r="A139" i="2"/>
  <c r="A138" i="2"/>
  <c r="A137" i="2"/>
  <c r="A136" i="2"/>
  <c r="A135" i="2"/>
  <c r="A134" i="2"/>
  <c r="A133" i="2"/>
  <c r="A132" i="2"/>
  <c r="A131" i="2"/>
  <c r="A130" i="2"/>
  <c r="A129" i="2"/>
  <c r="A128" i="2"/>
  <c r="A127" i="2"/>
  <c r="A126" i="2"/>
  <c r="A125" i="2"/>
  <c r="A124" i="2"/>
  <c r="A123" i="2"/>
  <c r="A122" i="2"/>
  <c r="A121" i="2"/>
  <c r="A120" i="2"/>
  <c r="A119" i="2"/>
  <c r="A118" i="2"/>
  <c r="A117" i="2"/>
  <c r="A116" i="2"/>
  <c r="A115" i="2"/>
  <c r="A114" i="2"/>
  <c r="A113" i="2"/>
  <c r="A112" i="2"/>
  <c r="A111" i="2"/>
  <c r="A110" i="2"/>
  <c r="A109" i="2"/>
  <c r="A108" i="2"/>
  <c r="A107" i="2"/>
  <c r="A106" i="2"/>
  <c r="A105" i="2"/>
  <c r="A104" i="2"/>
  <c r="A103" i="2"/>
  <c r="A102" i="2"/>
  <c r="A101" i="2"/>
  <c r="A100" i="2"/>
  <c r="A99" i="2"/>
  <c r="A98" i="2"/>
  <c r="A97" i="2"/>
  <c r="A96" i="2"/>
  <c r="A95" i="2"/>
  <c r="A94" i="2"/>
  <c r="A93" i="2"/>
  <c r="A92" i="2"/>
  <c r="A91" i="2"/>
  <c r="A90" i="2"/>
  <c r="A89" i="2"/>
  <c r="A88" i="2"/>
  <c r="A87" i="2"/>
  <c r="A86" i="2"/>
  <c r="A85" i="2"/>
  <c r="A84" i="2"/>
  <c r="A83" i="2"/>
  <c r="A82" i="2"/>
  <c r="A81" i="2"/>
  <c r="A80" i="2"/>
  <c r="A79" i="2"/>
  <c r="A78" i="2"/>
  <c r="A77" i="2"/>
  <c r="A76" i="2"/>
  <c r="A75" i="2"/>
  <c r="A74" i="2"/>
  <c r="A73" i="2"/>
  <c r="A72" i="2"/>
  <c r="A71" i="2"/>
  <c r="A70" i="2"/>
  <c r="A69" i="2"/>
  <c r="A68" i="2"/>
  <c r="A67" i="2"/>
  <c r="A66" i="2"/>
  <c r="A65" i="2"/>
  <c r="A64" i="2"/>
  <c r="A63" i="2"/>
  <c r="A62" i="2"/>
  <c r="A61" i="2"/>
  <c r="A60" i="2"/>
  <c r="A59" i="2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<sst xmlns="http://schemas.openxmlformats.org/spreadsheetml/2006/main" count="5263" uniqueCount="685">
  <si>
    <t>СОЗД.</t>
  </si>
  <si>
    <t>РАЙОН</t>
  </si>
  <si>
    <t>ПОДР-Н</t>
  </si>
  <si>
    <t>ОРИЕНТИР</t>
  </si>
  <si>
    <t>УЛИЦА</t>
  </si>
  <si>
    <t>ПЛ</t>
  </si>
  <si>
    <t>КОМ</t>
  </si>
  <si>
    <t>ЭТ</t>
  </si>
  <si>
    <t>ВС</t>
  </si>
  <si>
    <t>МС</t>
  </si>
  <si>
    <t>П.О</t>
  </si>
  <si>
    <t>П.Ж</t>
  </si>
  <si>
    <t>П.К</t>
  </si>
  <si>
    <t>СУ</t>
  </si>
  <si>
    <t>П</t>
  </si>
  <si>
    <t>Б/Л</t>
  </si>
  <si>
    <t>СУММА</t>
  </si>
  <si>
    <t>Ленинский</t>
  </si>
  <si>
    <t>ТЦ "Красноярье"</t>
  </si>
  <si>
    <t>ХМЗ</t>
  </si>
  <si>
    <t>60 лет Октября улица</t>
  </si>
  <si>
    <t>Об</t>
  </si>
  <si>
    <t>С</t>
  </si>
  <si>
    <t>э</t>
  </si>
  <si>
    <t>Нет</t>
  </si>
  <si>
    <t>Цирк</t>
  </si>
  <si>
    <t>СибГАУ</t>
  </si>
  <si>
    <t>Гастелло улица</t>
  </si>
  <si>
    <t>Гс</t>
  </si>
  <si>
    <t>К</t>
  </si>
  <si>
    <t>Первомайский</t>
  </si>
  <si>
    <t>ост."Травмпункт"</t>
  </si>
  <si>
    <t>Академика Павлова улица</t>
  </si>
  <si>
    <t>нет</t>
  </si>
  <si>
    <t>КрасТЭЦ</t>
  </si>
  <si>
    <t>26 Бакинских Комиссаров улица</t>
  </si>
  <si>
    <t>Спутник</t>
  </si>
  <si>
    <t>Коммунальная улица</t>
  </si>
  <si>
    <t>Балкон</t>
  </si>
  <si>
    <t>ДК "Сибтяжмаш"</t>
  </si>
  <si>
    <t>Волжская улица</t>
  </si>
  <si>
    <t>ост. "Правый берег"</t>
  </si>
  <si>
    <t>Александра Матросова улица</t>
  </si>
  <si>
    <t>Р</t>
  </si>
  <si>
    <t>ДОСААФ</t>
  </si>
  <si>
    <t>к-т "Родина"</t>
  </si>
  <si>
    <t>Лоджия</t>
  </si>
  <si>
    <t>Семафорная улица</t>
  </si>
  <si>
    <t>Ко</t>
  </si>
  <si>
    <t>стад. "Авангард"</t>
  </si>
  <si>
    <t>Нп</t>
  </si>
  <si>
    <t>рынок Мави</t>
  </si>
  <si>
    <t>Предмостная пл.</t>
  </si>
  <si>
    <t>Н.Черемушки</t>
  </si>
  <si>
    <t>Тобольская улица</t>
  </si>
  <si>
    <t>Измаил</t>
  </si>
  <si>
    <t>Энергетиков</t>
  </si>
  <si>
    <t>Королёва улица</t>
  </si>
  <si>
    <t>им. газеты Красноярский Рабочий проспект</t>
  </si>
  <si>
    <t>Крылова улица</t>
  </si>
  <si>
    <t>Черемушки</t>
  </si>
  <si>
    <t>ост."Камен. кв."</t>
  </si>
  <si>
    <t>Спортивная улица</t>
  </si>
  <si>
    <t>Автобусный переулок</t>
  </si>
  <si>
    <t>ДК "Химик"</t>
  </si>
  <si>
    <t>ДК "КрасТЭЦ"</t>
  </si>
  <si>
    <t>Щорса улица</t>
  </si>
  <si>
    <t>Корнетова улица</t>
  </si>
  <si>
    <t>Возрождение Кредит</t>
  </si>
  <si>
    <t>52-й квартал улица</t>
  </si>
  <si>
    <t>Лн</t>
  </si>
  <si>
    <t>Сц</t>
  </si>
  <si>
    <t>пос. Энергетиков</t>
  </si>
  <si>
    <t>кинотеатр Мечта</t>
  </si>
  <si>
    <t>ост. "Волжская"</t>
  </si>
  <si>
    <t>ЖК "Отражение"</t>
  </si>
  <si>
    <t>ост."Поликлиника"</t>
  </si>
  <si>
    <t>Гипермаркет О`Кeй</t>
  </si>
  <si>
    <t>2-я Краснофлотская улица</t>
  </si>
  <si>
    <t>ост."Дет. библ."</t>
  </si>
  <si>
    <t>Д</t>
  </si>
  <si>
    <t>ст."Злобино"</t>
  </si>
  <si>
    <t>Инструментальная улица</t>
  </si>
  <si>
    <t>М</t>
  </si>
  <si>
    <t>В.Черемушки</t>
  </si>
  <si>
    <t>Новая улица</t>
  </si>
  <si>
    <t>ДК "Автомобилистов"</t>
  </si>
  <si>
    <t>Затон</t>
  </si>
  <si>
    <t>Краснофлотская улица</t>
  </si>
  <si>
    <t>м-н "Кабанчик"</t>
  </si>
  <si>
    <t>к-т "Эпицентр"</t>
  </si>
  <si>
    <t>Свердловский</t>
  </si>
  <si>
    <t>ст. Енисей</t>
  </si>
  <si>
    <t>Красфарма</t>
  </si>
  <si>
    <t>ТЭЦ-2</t>
  </si>
  <si>
    <t>Худ.учил.</t>
  </si>
  <si>
    <t>ост."Пикра"</t>
  </si>
  <si>
    <t>Медицинский переулок</t>
  </si>
  <si>
    <t>ст."Енисей"</t>
  </si>
  <si>
    <t>ДОК</t>
  </si>
  <si>
    <t>Бобровый лог</t>
  </si>
  <si>
    <t>Ключевская улица</t>
  </si>
  <si>
    <t>Пашенный</t>
  </si>
  <si>
    <t>ЖК Белые Росы</t>
  </si>
  <si>
    <t>Карамзина</t>
  </si>
  <si>
    <t>м-н Бобровый лог</t>
  </si>
  <si>
    <t>Свердловская</t>
  </si>
  <si>
    <t>мкрн Утинный плёс</t>
  </si>
  <si>
    <t>Судостроительная</t>
  </si>
  <si>
    <t>ЖК Тихие зори Красстрой</t>
  </si>
  <si>
    <t>Лесников</t>
  </si>
  <si>
    <t>ЖК Тихие зори Спецстрой</t>
  </si>
  <si>
    <t>ЖК Енисей</t>
  </si>
  <si>
    <t>Сдостроительная</t>
  </si>
  <si>
    <t>ЖК Новый кленовый</t>
  </si>
  <si>
    <t>ЖК Полтавская 38</t>
  </si>
  <si>
    <t>Ярыгинская набережная</t>
  </si>
  <si>
    <t>Афонтова</t>
  </si>
  <si>
    <t>Парашютная</t>
  </si>
  <si>
    <t>60 лет октября</t>
  </si>
  <si>
    <t>Т</t>
  </si>
  <si>
    <t>г</t>
  </si>
  <si>
    <t>ст.Белые Росы</t>
  </si>
  <si>
    <t>ост.Хлебозавод</t>
  </si>
  <si>
    <t>Кировский</t>
  </si>
  <si>
    <t>ДК Сибтяжмаш</t>
  </si>
  <si>
    <t>кинотеарт Мечта</t>
  </si>
  <si>
    <t>Кутузова</t>
  </si>
  <si>
    <t>Фонтан Слоник</t>
  </si>
  <si>
    <t>Мичурина</t>
  </si>
  <si>
    <t>Храм</t>
  </si>
  <si>
    <t>Щербакова</t>
  </si>
  <si>
    <t>м-н Суворовский</t>
  </si>
  <si>
    <t>о. 2-я Суворова</t>
  </si>
  <si>
    <t>Суворова</t>
  </si>
  <si>
    <t>Пожарского</t>
  </si>
  <si>
    <t>м-н Образцово</t>
  </si>
  <si>
    <t>о.Образцово</t>
  </si>
  <si>
    <t>Апрельская</t>
  </si>
  <si>
    <t>о. Лицей Перспектива</t>
  </si>
  <si>
    <t>Больница №4</t>
  </si>
  <si>
    <t>С.У</t>
  </si>
  <si>
    <t>Ранг</t>
  </si>
  <si>
    <t>Район</t>
  </si>
  <si>
    <t>ПОДРАЙОН</t>
  </si>
  <si>
    <t>ПЛАНИРОВКА</t>
  </si>
  <si>
    <t>МАТ. СТЕН</t>
  </si>
  <si>
    <t>С.У.</t>
  </si>
  <si>
    <t>ПЛИТА</t>
  </si>
  <si>
    <t>БАЛК/ ЛОДЖ</t>
  </si>
  <si>
    <t>Белые Росы</t>
  </si>
  <si>
    <t>Нп (новая планировка)</t>
  </si>
  <si>
    <t>Монолит</t>
  </si>
  <si>
    <t>Раздельный</t>
  </si>
  <si>
    <t>Эл</t>
  </si>
  <si>
    <t>Предмостная</t>
  </si>
  <si>
    <t>Гс (гостинка)</t>
  </si>
  <si>
    <t>Панель</t>
  </si>
  <si>
    <t>Совместный</t>
  </si>
  <si>
    <t>Газ</t>
  </si>
  <si>
    <t>Лн (ленинградка)</t>
  </si>
  <si>
    <t>Кирпич</t>
  </si>
  <si>
    <t>Сц (секция</t>
  </si>
  <si>
    <t>Дерево</t>
  </si>
  <si>
    <t>Ко (коммунальная)</t>
  </si>
  <si>
    <t>Об (общежитие)</t>
  </si>
  <si>
    <t>ТЦ Красноярье</t>
  </si>
  <si>
    <t>ст.Енисей</t>
  </si>
  <si>
    <t>чем больше ранг, тем хуже</t>
  </si>
  <si>
    <t>Общая корреляция</t>
  </si>
  <si>
    <t>Дисперсионный анализ</t>
  </si>
  <si>
    <t>SS</t>
  </si>
  <si>
    <t>df</t>
  </si>
  <si>
    <t>MS</t>
  </si>
  <si>
    <t>F</t>
  </si>
  <si>
    <t>P-Значение</t>
  </si>
  <si>
    <t>Итого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</si>
  <si>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</si>
  <si>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</si>
  <si>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</si>
  <si>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</si>
  <si>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</si>
  <si>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</si>
  <si>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</si>
  <si>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Регрессия</t>
  </si>
  <si>
    <t>Остаток</t>
  </si>
  <si>
    <t>Y-пересечение</t>
  </si>
  <si>
    <t>Значимость F</t>
  </si>
  <si>
    <t>Коэффициенты</t>
  </si>
  <si>
    <t>t-статистика</t>
  </si>
  <si>
    <t>Нижние 95%</t>
  </si>
  <si>
    <t>Верхние 95%</t>
  </si>
  <si>
    <t>Нижние 95,0%</t>
  </si>
  <si>
    <t>Верхние 95,0%</t>
  </si>
  <si>
    <t>ПЖ</t>
  </si>
  <si>
    <t>ПК</t>
  </si>
  <si>
    <t>БЛ</t>
  </si>
  <si>
    <t>MAX</t>
  </si>
  <si>
    <t>R кв.</t>
  </si>
  <si>
    <t>Коррелиация</t>
  </si>
  <si>
    <t>2х факт. модель</t>
  </si>
  <si>
    <t>3х факт. модель</t>
  </si>
  <si>
    <t>4х факт. модель</t>
  </si>
  <si>
    <t>ПО</t>
  </si>
  <si>
    <t>(СУММА:ВСЕ ФАКТОРЫ)</t>
  </si>
  <si>
    <t>5и факт. модель</t>
  </si>
  <si>
    <t>6и факт. модель</t>
  </si>
  <si>
    <t>7и факт. модель</t>
  </si>
  <si>
    <t>значит всего моделей 5</t>
  </si>
  <si>
    <t>* Rнорм перестал расти на 7и факт.модели</t>
  </si>
  <si>
    <t>Формула нахождения суммы =</t>
  </si>
  <si>
    <t xml:space="preserve">где </t>
  </si>
  <si>
    <r>
      <t xml:space="preserve">Сумма </t>
    </r>
    <r>
      <rPr>
        <b/>
        <sz val="10"/>
        <color rgb="FF000000"/>
        <rFont val="Arial"/>
        <family val="2"/>
        <charset val="204"/>
        <scheme val="minor"/>
      </rPr>
      <t xml:space="preserve">  =</t>
    </r>
  </si>
  <si>
    <t>ЕДИНИЦ</t>
  </si>
  <si>
    <t>Произведение матриц Xt*Х</t>
  </si>
  <si>
    <t>Обращение матрицы X^-1</t>
  </si>
  <si>
    <t>Xt*Y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</si>
  <si>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</si>
  <si>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</si>
  <si>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</si>
  <si>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</si>
  <si>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</si>
  <si>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</si>
  <si>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</si>
  <si>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</si>
  <si>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</si>
  <si>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</si>
  <si>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</si>
  <si>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</si>
  <si>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</si>
  <si>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</si>
  <si>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y сред.</t>
  </si>
  <si>
    <t>Вектор  X^-1</t>
  </si>
  <si>
    <t>коэф. Регр.</t>
  </si>
  <si>
    <t xml:space="preserve"> SS2</t>
  </si>
  <si>
    <t>ŷi</t>
  </si>
  <si>
    <t>ŷ1</t>
  </si>
  <si>
    <t>ŷ2</t>
  </si>
  <si>
    <t>ŷ3</t>
  </si>
  <si>
    <t>ŷ4</t>
  </si>
  <si>
    <t>ŷ5</t>
  </si>
  <si>
    <t>ŷ6</t>
  </si>
  <si>
    <t>ŷ7</t>
  </si>
  <si>
    <t>ŷ8</t>
  </si>
  <si>
    <t>ŷ9</t>
  </si>
  <si>
    <t>ŷ10</t>
  </si>
  <si>
    <t>ŷ11</t>
  </si>
  <si>
    <t>ŷ12</t>
  </si>
  <si>
    <t>ŷ13</t>
  </si>
  <si>
    <t>ŷ14</t>
  </si>
  <si>
    <t>ŷ15</t>
  </si>
  <si>
    <t>ŷ16</t>
  </si>
  <si>
    <t>ŷ17</t>
  </si>
  <si>
    <t>ŷ18</t>
  </si>
  <si>
    <t>ŷ19</t>
  </si>
  <si>
    <t>ŷ20</t>
  </si>
  <si>
    <t>ŷ21</t>
  </si>
  <si>
    <t>ŷ22</t>
  </si>
  <si>
    <t>ŷ23</t>
  </si>
  <si>
    <t>ŷ24</t>
  </si>
  <si>
    <t>ŷ25</t>
  </si>
  <si>
    <t>ŷ26</t>
  </si>
  <si>
    <t>ŷ27</t>
  </si>
  <si>
    <t>ŷ28</t>
  </si>
  <si>
    <t>ŷ29</t>
  </si>
  <si>
    <t>ŷ30</t>
  </si>
  <si>
    <t>ŷ31</t>
  </si>
  <si>
    <t>ŷ32</t>
  </si>
  <si>
    <t>ŷ33</t>
  </si>
  <si>
    <t>ŷ34</t>
  </si>
  <si>
    <t>ŷ35</t>
  </si>
  <si>
    <t>ŷ36</t>
  </si>
  <si>
    <t>ŷ37</t>
  </si>
  <si>
    <t>ŷ38</t>
  </si>
  <si>
    <t>ŷ39</t>
  </si>
  <si>
    <t>ŷ40</t>
  </si>
  <si>
    <t>ŷ41</t>
  </si>
  <si>
    <t>ŷ42</t>
  </si>
  <si>
    <t>ŷ43</t>
  </si>
  <si>
    <t>ŷ44</t>
  </si>
  <si>
    <t>ŷ45</t>
  </si>
  <si>
    <t>ŷ46</t>
  </si>
  <si>
    <t>ŷ47</t>
  </si>
  <si>
    <t>ŷ48</t>
  </si>
  <si>
    <t>ŷ49</t>
  </si>
  <si>
    <t>ŷ50</t>
  </si>
  <si>
    <t>ŷ51</t>
  </si>
  <si>
    <t>ŷ52</t>
  </si>
  <si>
    <t>ŷ53</t>
  </si>
  <si>
    <t>ŷ54</t>
  </si>
  <si>
    <t>ŷ55</t>
  </si>
  <si>
    <t>ŷ56</t>
  </si>
  <si>
    <t>ŷ57</t>
  </si>
  <si>
    <t>ŷ58</t>
  </si>
  <si>
    <t>ŷ59</t>
  </si>
  <si>
    <t>ŷ60</t>
  </si>
  <si>
    <t>ŷ61</t>
  </si>
  <si>
    <t>ŷ62</t>
  </si>
  <si>
    <t>ŷ63</t>
  </si>
  <si>
    <t>ŷ64</t>
  </si>
  <si>
    <t>ŷ65</t>
  </si>
  <si>
    <t>ŷ66</t>
  </si>
  <si>
    <t>ŷ67</t>
  </si>
  <si>
    <t>ŷ68</t>
  </si>
  <si>
    <t>ŷ69</t>
  </si>
  <si>
    <t>ŷ70</t>
  </si>
  <si>
    <t>ŷ71</t>
  </si>
  <si>
    <t>ŷ72</t>
  </si>
  <si>
    <t>ŷ73</t>
  </si>
  <si>
    <t>ŷ74</t>
  </si>
  <si>
    <t>ŷ75</t>
  </si>
  <si>
    <t>ŷ76</t>
  </si>
  <si>
    <t>ŷ77</t>
  </si>
  <si>
    <t>ŷ78</t>
  </si>
  <si>
    <t>ŷ79</t>
  </si>
  <si>
    <t>ŷ80</t>
  </si>
  <si>
    <t>ŷ81</t>
  </si>
  <si>
    <t>ŷ82</t>
  </si>
  <si>
    <t>ŷ83</t>
  </si>
  <si>
    <t>ŷ84</t>
  </si>
  <si>
    <t>ŷ85</t>
  </si>
  <si>
    <t>ŷ86</t>
  </si>
  <si>
    <t>ŷ87</t>
  </si>
  <si>
    <t>ŷ88</t>
  </si>
  <si>
    <t>ŷ89</t>
  </si>
  <si>
    <t>ŷ90</t>
  </si>
  <si>
    <t>ŷ91</t>
  </si>
  <si>
    <t>ŷ92</t>
  </si>
  <si>
    <t>ŷ93</t>
  </si>
  <si>
    <t>ŷ94</t>
  </si>
  <si>
    <t>ŷ95</t>
  </si>
  <si>
    <t>ŷ96</t>
  </si>
  <si>
    <t>ŷ97</t>
  </si>
  <si>
    <t>ŷ98</t>
  </si>
  <si>
    <t>ŷ99</t>
  </si>
  <si>
    <t>ŷ100</t>
  </si>
  <si>
    <t>ŷ101</t>
  </si>
  <si>
    <t>ŷ102</t>
  </si>
  <si>
    <t>ŷ103</t>
  </si>
  <si>
    <t>ŷ104</t>
  </si>
  <si>
    <t>ŷ105</t>
  </si>
  <si>
    <t>ŷ106</t>
  </si>
  <si>
    <t>ŷ107</t>
  </si>
  <si>
    <t>ŷ108</t>
  </si>
  <si>
    <t>ŷ109</t>
  </si>
  <si>
    <t>ŷ110</t>
  </si>
  <si>
    <t>ŷ111</t>
  </si>
  <si>
    <t>ŷ112</t>
  </si>
  <si>
    <t>ŷ113</t>
  </si>
  <si>
    <t>ŷ114</t>
  </si>
  <si>
    <t>ŷ115</t>
  </si>
  <si>
    <t>ŷ116</t>
  </si>
  <si>
    <t>ŷ117</t>
  </si>
  <si>
    <t>ŷ118</t>
  </si>
  <si>
    <t>ŷ119</t>
  </si>
  <si>
    <t>ŷ120</t>
  </si>
  <si>
    <t>ŷ121</t>
  </si>
  <si>
    <t>ŷ122</t>
  </si>
  <si>
    <t>ŷ123</t>
  </si>
  <si>
    <t>ŷ124</t>
  </si>
  <si>
    <t>ŷ125</t>
  </si>
  <si>
    <t>ŷ126</t>
  </si>
  <si>
    <t>ŷ127</t>
  </si>
  <si>
    <t>ŷ128</t>
  </si>
  <si>
    <t>ŷ129</t>
  </si>
  <si>
    <t>ŷ130</t>
  </si>
  <si>
    <t>ŷ131</t>
  </si>
  <si>
    <t>ŷ132</t>
  </si>
  <si>
    <t>ŷ133</t>
  </si>
  <si>
    <t>ŷ134</t>
  </si>
  <si>
    <t>ŷ135</t>
  </si>
  <si>
    <t>ŷ136</t>
  </si>
  <si>
    <t>ŷ137</t>
  </si>
  <si>
    <t>ŷ138</t>
  </si>
  <si>
    <t>ŷ139</t>
  </si>
  <si>
    <t>ŷ140</t>
  </si>
  <si>
    <t>ŷ141</t>
  </si>
  <si>
    <t>ŷ142</t>
  </si>
  <si>
    <t>ŷ143</t>
  </si>
  <si>
    <t>ŷ144</t>
  </si>
  <si>
    <t>ŷ145</t>
  </si>
  <si>
    <t>ŷ146</t>
  </si>
  <si>
    <t>ŷ147</t>
  </si>
  <si>
    <t>ŷ148</t>
  </si>
  <si>
    <t>ŷ149</t>
  </si>
  <si>
    <t>ŷ150</t>
  </si>
  <si>
    <t>ŷ151</t>
  </si>
  <si>
    <t>ŷ152</t>
  </si>
  <si>
    <t>ŷ153</t>
  </si>
  <si>
    <t>ŷ154</t>
  </si>
  <si>
    <t>ŷ155</t>
  </si>
  <si>
    <t>ŷ156</t>
  </si>
  <si>
    <t>ŷ157</t>
  </si>
  <si>
    <t>ŷ158</t>
  </si>
  <si>
    <t>ŷ159</t>
  </si>
  <si>
    <t>ŷ160</t>
  </si>
  <si>
    <t>ŷ161</t>
  </si>
  <si>
    <t>ŷ162</t>
  </si>
  <si>
    <t>ŷ163</t>
  </si>
  <si>
    <t>ŷ164</t>
  </si>
  <si>
    <t>ŷ165</t>
  </si>
  <si>
    <t>ŷ166</t>
  </si>
  <si>
    <t>ŷ167</t>
  </si>
  <si>
    <t>ŷ168</t>
  </si>
  <si>
    <t>ŷ169</t>
  </si>
  <si>
    <t>ŷ170</t>
  </si>
  <si>
    <t>ŷ171</t>
  </si>
  <si>
    <t>ŷ172</t>
  </si>
  <si>
    <t>ŷ173</t>
  </si>
  <si>
    <t>ŷ174</t>
  </si>
  <si>
    <t>ŷ175</t>
  </si>
  <si>
    <t>ŷ176</t>
  </si>
  <si>
    <t>ŷ177</t>
  </si>
  <si>
    <t>ŷ178</t>
  </si>
  <si>
    <t>ŷ179</t>
  </si>
  <si>
    <t>ŷ180</t>
  </si>
  <si>
    <t>ŷ181</t>
  </si>
  <si>
    <t>ŷ182</t>
  </si>
  <si>
    <t>ŷ183</t>
  </si>
  <si>
    <t>ŷ184</t>
  </si>
  <si>
    <t>ŷ185</t>
  </si>
  <si>
    <t>ŷ186</t>
  </si>
  <si>
    <t>ŷ187</t>
  </si>
  <si>
    <t>ŷ188</t>
  </si>
  <si>
    <t>ŷ189</t>
  </si>
  <si>
    <t>ŷ190</t>
  </si>
  <si>
    <t>ŷ191</t>
  </si>
  <si>
    <t>ŷ192</t>
  </si>
  <si>
    <t>ŷ193</t>
  </si>
  <si>
    <t>ŷ194</t>
  </si>
  <si>
    <t>ŷ195</t>
  </si>
  <si>
    <t>ŷ196</t>
  </si>
  <si>
    <t>ŷ197</t>
  </si>
  <si>
    <t>ŷ198</t>
  </si>
  <si>
    <t>ŷ199</t>
  </si>
  <si>
    <t>ŷ200</t>
  </si>
  <si>
    <t>ŷ201</t>
  </si>
  <si>
    <t>ŷ202</t>
  </si>
  <si>
    <t>ŷ203</t>
  </si>
  <si>
    <t>ŷ204</t>
  </si>
  <si>
    <t>ŷ205</t>
  </si>
  <si>
    <t>ŷ206</t>
  </si>
  <si>
    <t>ŷ207</t>
  </si>
  <si>
    <t>ŷ208</t>
  </si>
  <si>
    <t>ŷ209</t>
  </si>
  <si>
    <t>ŷ210</t>
  </si>
  <si>
    <t>ŷ211</t>
  </si>
  <si>
    <t>Прогнозиремая цена</t>
  </si>
  <si>
    <t>еi</t>
  </si>
  <si>
    <t>е1</t>
  </si>
  <si>
    <t>е2</t>
  </si>
  <si>
    <t>е3</t>
  </si>
  <si>
    <t>е4</t>
  </si>
  <si>
    <t>е5</t>
  </si>
  <si>
    <t>е6</t>
  </si>
  <si>
    <t>е7</t>
  </si>
  <si>
    <t>е8</t>
  </si>
  <si>
    <t>е9</t>
  </si>
  <si>
    <t>е10</t>
  </si>
  <si>
    <t>е11</t>
  </si>
  <si>
    <t>е12</t>
  </si>
  <si>
    <t>е13</t>
  </si>
  <si>
    <t>е14</t>
  </si>
  <si>
    <t>е15</t>
  </si>
  <si>
    <t>е16</t>
  </si>
  <si>
    <t>е17</t>
  </si>
  <si>
    <t>е18</t>
  </si>
  <si>
    <t>е19</t>
  </si>
  <si>
    <t>е20</t>
  </si>
  <si>
    <t>е21</t>
  </si>
  <si>
    <t>е22</t>
  </si>
  <si>
    <t>е23</t>
  </si>
  <si>
    <t>е24</t>
  </si>
  <si>
    <t>е25</t>
  </si>
  <si>
    <t>е26</t>
  </si>
  <si>
    <t>е27</t>
  </si>
  <si>
    <t>е28</t>
  </si>
  <si>
    <t>е29</t>
  </si>
  <si>
    <t>е30</t>
  </si>
  <si>
    <t>е31</t>
  </si>
  <si>
    <t>е32</t>
  </si>
  <si>
    <t>е33</t>
  </si>
  <si>
    <t>е34</t>
  </si>
  <si>
    <t>е35</t>
  </si>
  <si>
    <t>е36</t>
  </si>
  <si>
    <t>е37</t>
  </si>
  <si>
    <t>е38</t>
  </si>
  <si>
    <t>е39</t>
  </si>
  <si>
    <t>е40</t>
  </si>
  <si>
    <t>е41</t>
  </si>
  <si>
    <t>е42</t>
  </si>
  <si>
    <t>е43</t>
  </si>
  <si>
    <t>е44</t>
  </si>
  <si>
    <t>е45</t>
  </si>
  <si>
    <t>е46</t>
  </si>
  <si>
    <t>е47</t>
  </si>
  <si>
    <t>е48</t>
  </si>
  <si>
    <t>е49</t>
  </si>
  <si>
    <t>е50</t>
  </si>
  <si>
    <t>е51</t>
  </si>
  <si>
    <t>е52</t>
  </si>
  <si>
    <t>е53</t>
  </si>
  <si>
    <t>е54</t>
  </si>
  <si>
    <t>е55</t>
  </si>
  <si>
    <t>е56</t>
  </si>
  <si>
    <t>е57</t>
  </si>
  <si>
    <t>е58</t>
  </si>
  <si>
    <t>е59</t>
  </si>
  <si>
    <t>е60</t>
  </si>
  <si>
    <t>е61</t>
  </si>
  <si>
    <t>е62</t>
  </si>
  <si>
    <t>е63</t>
  </si>
  <si>
    <t>е64</t>
  </si>
  <si>
    <t>е65</t>
  </si>
  <si>
    <t>е66</t>
  </si>
  <si>
    <t>е67</t>
  </si>
  <si>
    <t>е68</t>
  </si>
  <si>
    <t>е69</t>
  </si>
  <si>
    <t>е70</t>
  </si>
  <si>
    <t>е71</t>
  </si>
  <si>
    <t>е72</t>
  </si>
  <si>
    <t>е73</t>
  </si>
  <si>
    <t>е74</t>
  </si>
  <si>
    <t>е75</t>
  </si>
  <si>
    <t>е76</t>
  </si>
  <si>
    <t>е77</t>
  </si>
  <si>
    <t>е78</t>
  </si>
  <si>
    <t>е79</t>
  </si>
  <si>
    <t>е80</t>
  </si>
  <si>
    <t>е81</t>
  </si>
  <si>
    <t>е82</t>
  </si>
  <si>
    <t>е83</t>
  </si>
  <si>
    <t>е84</t>
  </si>
  <si>
    <t>е85</t>
  </si>
  <si>
    <t>е86</t>
  </si>
  <si>
    <t>е87</t>
  </si>
  <si>
    <t>е88</t>
  </si>
  <si>
    <t>е89</t>
  </si>
  <si>
    <t>е90</t>
  </si>
  <si>
    <t>е91</t>
  </si>
  <si>
    <t>е92</t>
  </si>
  <si>
    <t>е93</t>
  </si>
  <si>
    <t>е94</t>
  </si>
  <si>
    <t>е95</t>
  </si>
  <si>
    <t>е96</t>
  </si>
  <si>
    <t>е97</t>
  </si>
  <si>
    <t>е98</t>
  </si>
  <si>
    <t>е99</t>
  </si>
  <si>
    <t>е100</t>
  </si>
  <si>
    <t>е101</t>
  </si>
  <si>
    <t>е102</t>
  </si>
  <si>
    <t>е103</t>
  </si>
  <si>
    <t>е104</t>
  </si>
  <si>
    <t>е105</t>
  </si>
  <si>
    <t>е106</t>
  </si>
  <si>
    <t>е107</t>
  </si>
  <si>
    <t>е108</t>
  </si>
  <si>
    <t>е109</t>
  </si>
  <si>
    <t>е110</t>
  </si>
  <si>
    <t>е111</t>
  </si>
  <si>
    <t>е112</t>
  </si>
  <si>
    <t>е113</t>
  </si>
  <si>
    <t>е114</t>
  </si>
  <si>
    <t>е115</t>
  </si>
  <si>
    <t>е116</t>
  </si>
  <si>
    <t>е117</t>
  </si>
  <si>
    <t>е118</t>
  </si>
  <si>
    <t>е119</t>
  </si>
  <si>
    <t>е120</t>
  </si>
  <si>
    <t>е121</t>
  </si>
  <si>
    <t>е122</t>
  </si>
  <si>
    <t>е123</t>
  </si>
  <si>
    <t>е124</t>
  </si>
  <si>
    <t>е125</t>
  </si>
  <si>
    <t>е126</t>
  </si>
  <si>
    <t>е127</t>
  </si>
  <si>
    <t>е128</t>
  </si>
  <si>
    <t>е129</t>
  </si>
  <si>
    <t>е130</t>
  </si>
  <si>
    <t>е131</t>
  </si>
  <si>
    <t>е132</t>
  </si>
  <si>
    <t>е133</t>
  </si>
  <si>
    <t>е134</t>
  </si>
  <si>
    <t>е135</t>
  </si>
  <si>
    <t>е136</t>
  </si>
  <si>
    <t>е137</t>
  </si>
  <si>
    <t>е138</t>
  </si>
  <si>
    <t>е139</t>
  </si>
  <si>
    <t>е140</t>
  </si>
  <si>
    <t>е141</t>
  </si>
  <si>
    <t>е142</t>
  </si>
  <si>
    <t>е143</t>
  </si>
  <si>
    <t>е144</t>
  </si>
  <si>
    <t>е145</t>
  </si>
  <si>
    <t>е146</t>
  </si>
  <si>
    <t>е147</t>
  </si>
  <si>
    <t>е148</t>
  </si>
  <si>
    <t>е149</t>
  </si>
  <si>
    <t>е150</t>
  </si>
  <si>
    <t>е151</t>
  </si>
  <si>
    <t>е152</t>
  </si>
  <si>
    <t>е153</t>
  </si>
  <si>
    <t>е154</t>
  </si>
  <si>
    <t>е155</t>
  </si>
  <si>
    <t>е156</t>
  </si>
  <si>
    <t>е157</t>
  </si>
  <si>
    <t>е158</t>
  </si>
  <si>
    <t>е159</t>
  </si>
  <si>
    <t>е160</t>
  </si>
  <si>
    <t>е161</t>
  </si>
  <si>
    <t>е162</t>
  </si>
  <si>
    <t>е163</t>
  </si>
  <si>
    <t>е164</t>
  </si>
  <si>
    <t>е165</t>
  </si>
  <si>
    <t>е166</t>
  </si>
  <si>
    <t>е167</t>
  </si>
  <si>
    <t>е168</t>
  </si>
  <si>
    <t>е169</t>
  </si>
  <si>
    <t>е170</t>
  </si>
  <si>
    <t>е171</t>
  </si>
  <si>
    <t>е172</t>
  </si>
  <si>
    <t>е173</t>
  </si>
  <si>
    <t>е174</t>
  </si>
  <si>
    <t>е175</t>
  </si>
  <si>
    <t>е176</t>
  </si>
  <si>
    <t>е177</t>
  </si>
  <si>
    <t>е178</t>
  </si>
  <si>
    <t>е179</t>
  </si>
  <si>
    <t>е180</t>
  </si>
  <si>
    <t>е181</t>
  </si>
  <si>
    <t>е182</t>
  </si>
  <si>
    <t>е183</t>
  </si>
  <si>
    <t>е184</t>
  </si>
  <si>
    <t>е185</t>
  </si>
  <si>
    <t>е186</t>
  </si>
  <si>
    <t>е187</t>
  </si>
  <si>
    <t>е188</t>
  </si>
  <si>
    <t>е189</t>
  </si>
  <si>
    <t>е190</t>
  </si>
  <si>
    <t>е191</t>
  </si>
  <si>
    <t>е192</t>
  </si>
  <si>
    <t>е193</t>
  </si>
  <si>
    <t>е194</t>
  </si>
  <si>
    <t>е195</t>
  </si>
  <si>
    <t>е196</t>
  </si>
  <si>
    <t>е197</t>
  </si>
  <si>
    <t>е198</t>
  </si>
  <si>
    <t>е199</t>
  </si>
  <si>
    <t>е200</t>
  </si>
  <si>
    <t>е201</t>
  </si>
  <si>
    <t>е202</t>
  </si>
  <si>
    <t>е203</t>
  </si>
  <si>
    <t>е204</t>
  </si>
  <si>
    <t>е205</t>
  </si>
  <si>
    <t>е206</t>
  </si>
  <si>
    <t>е207</t>
  </si>
  <si>
    <t>е208</t>
  </si>
  <si>
    <t>е209</t>
  </si>
  <si>
    <t>е210</t>
  </si>
  <si>
    <t>е211</t>
  </si>
  <si>
    <t xml:space="preserve"> SS1</t>
  </si>
  <si>
    <t>Остатки</t>
  </si>
  <si>
    <t>Сумма</t>
  </si>
  <si>
    <t>n</t>
  </si>
  <si>
    <t xml:space="preserve">Остаточная дисперсия S^2 (несмещенная оценка параметра </t>
  </si>
  <si>
    <t xml:space="preserve">Стандарт.Ошиб. Коэф.регрес. с. о. (βi) </t>
  </si>
  <si>
    <t>t-таблич</t>
  </si>
  <si>
    <t xml:space="preserve">Коэффициент является значимым если . </t>
  </si>
  <si>
    <t>Значим. Коэф.</t>
  </si>
  <si>
    <t>незнач</t>
  </si>
  <si>
    <t>det(Y-λЕ)=</t>
  </si>
  <si>
    <t>λ=</t>
  </si>
  <si>
    <t>*</t>
  </si>
  <si>
    <t>=</t>
  </si>
  <si>
    <t>ответ</t>
  </si>
  <si>
    <t>Модель регрессии по первой (верхней) подвыборки</t>
  </si>
  <si>
    <t>*Сумма квадратов остатков</t>
  </si>
  <si>
    <t>Модель регрессии по третьей (нижней) подвыборки</t>
  </si>
  <si>
    <t>Отношение суммы кв.ост от большей к меньшей</t>
  </si>
  <si>
    <t>F=</t>
  </si>
  <si>
    <t>Критерий Фишера</t>
  </si>
  <si>
    <t>Критическое значение кр.Фишера</t>
  </si>
  <si>
    <t>Fкр</t>
  </si>
  <si>
    <t>F&gt;Fкр</t>
  </si>
  <si>
    <t>принимаем нулевую гипотезу, гетероскедастичности 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</si>
</sst>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:mm:ss"/>
  </numFmts>
  <fonts count="18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color theme="1"/>
      <name val="Calibri"/>
      <family val="2"/>
      <charset val="204"/>
    </font>
    <font>
      <i/>
      <sz val="10"/>
      <color theme="1"/>
      <name val="Calibri"/>
      <family val="2"/>
      <charset val="204"/>
    </font>
    <font>
      <sz val="10"/>
      <color rgb="FF000000"/>
      <name val="Arial"/>
      <family val="2"/>
      <charset val="204"/>
      <scheme val="minor"/>
    </font>
    <font>
      <i/>
      <sz val="10"/>
      <color rgb="FF000000"/>
      <name val="Arial"/>
      <family val="2"/>
      <charset val="204"/>
      <scheme val="minor"/>
    </font>
    <font>
      <i/>
      <sz val="9"/>
      <color rgb="FF000000"/>
      <name val="Arial"/>
      <family val="2"/>
      <charset val="204"/>
      <scheme val="minor"/>
    </font>
    <font>
      <b/>
      <sz val="9"/>
      <name val="Arial"/>
      <family val="2"/>
      <charset val="204"/>
    </font>
    <font>
      <sz val="8"/>
      <name val="Arial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1"/>
      <color theme="1"/>
      <name val="Arial"/>
      <family val="2"/>
      <charset val="204"/>
      <scheme val="minor"/>
    </font>
    <font>
      <sz val="10"/>
      <color rgb="FFFF0000"/>
      <name val="Arial"/>
      <family val="2"/>
      <charset val="204"/>
      <scheme val="minor"/>
    </font>
    <font>
      <b/>
      <u/>
      <sz val="10"/>
      <color rgb="FF000000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8"/>
      <name val="Arial"/>
      <family val="2"/>
      <charset val="204"/>
      <scheme val="minor"/>
    </font>
    <font>
      <sz val="14"/>
      <color rgb="FF000000"/>
      <name val="Times New Roman"/>
      <family val="1"/>
      <charset val="204"/>
    </font>
  </fonts>
  <fills count="17">
    <fill>
      <patternFill patternType="none"/>
    </fill>
    <fill>
      <patternFill patternType="gray125"/>
    </fill>
    <fill>
      <patternFill patternType="solid">
        <fgColor rgb="FFB4A7D6"/>
        <bgColor rgb="FFB4A7D6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B4A7D6"/>
      </patternFill>
    </fill>
    <fill>
      <patternFill patternType="solid">
        <fgColor theme="7" tint="0.39997558519241921"/>
        <bgColor rgb="FFB4A7D6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rgb="FFB4A7D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1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1" fillId="0" borderId="3" xfId="0" applyNumberFormat="1" applyFon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/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5" xfId="0" applyFont="1" applyBorder="1" applyAlignment="1"/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2" fillId="0" borderId="5" xfId="0" applyFont="1" applyBorder="1" applyAlignment="1"/>
    <xf numFmtId="0" fontId="2" fillId="0" borderId="5" xfId="0" applyFont="1" applyBorder="1"/>
    <xf numFmtId="0" fontId="3" fillId="3" borderId="5" xfId="0" applyFont="1" applyFill="1" applyBorder="1" applyAlignment="1"/>
    <xf numFmtId="0" fontId="0" fillId="0" borderId="0" xfId="0" applyFill="1" applyBorder="1" applyAlignment="1"/>
    <xf numFmtId="0" fontId="0" fillId="0" borderId="9" xfId="0" applyFill="1" applyBorder="1" applyAlignment="1"/>
    <xf numFmtId="0" fontId="6" fillId="0" borderId="10" xfId="0" applyFont="1" applyFill="1" applyBorder="1" applyAlignment="1">
      <alignment horizontal="center"/>
    </xf>
    <xf numFmtId="0" fontId="1" fillId="0" borderId="4" xfId="0" applyNumberFormat="1" applyFont="1" applyBorder="1" applyAlignment="1"/>
    <xf numFmtId="0" fontId="1" fillId="0" borderId="4" xfId="0" applyNumberFormat="1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0" xfId="0" applyNumberFormat="1" applyFont="1" applyAlignment="1">
      <alignment horizontal="center"/>
    </xf>
    <xf numFmtId="0" fontId="2" fillId="0" borderId="6" xfId="0" applyNumberFormat="1" applyFont="1" applyBorder="1" applyAlignment="1">
      <alignment horizontal="center"/>
    </xf>
    <xf numFmtId="0" fontId="7" fillId="0" borderId="12" xfId="0" applyFont="1" applyFill="1" applyBorder="1" applyAlignment="1">
      <alignment horizontal="right"/>
    </xf>
    <xf numFmtId="0" fontId="6" fillId="0" borderId="10" xfId="0" applyFont="1" applyFill="1" applyBorder="1" applyAlignment="1">
      <alignment horizontal="centerContinuous"/>
    </xf>
    <xf numFmtId="0" fontId="1" fillId="5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0" fillId="0" borderId="0" xfId="0"/>
    <xf numFmtId="0" fontId="0" fillId="0" borderId="14" xfId="0" applyBorder="1"/>
    <xf numFmtId="0" fontId="0" fillId="0" borderId="11" xfId="0" applyBorder="1" applyAlignment="1">
      <alignment horizontal="center"/>
    </xf>
    <xf numFmtId="0" fontId="0" fillId="0" borderId="0" xfId="0" applyBorder="1"/>
    <xf numFmtId="0" fontId="0" fillId="0" borderId="0" xfId="0" applyFont="1" applyBorder="1" applyAlignment="1"/>
    <xf numFmtId="0" fontId="0" fillId="0" borderId="11" xfId="0" applyFill="1" applyBorder="1" applyAlignment="1"/>
    <xf numFmtId="0" fontId="6" fillId="7" borderId="11" xfId="0" applyFont="1" applyFill="1" applyBorder="1" applyAlignment="1">
      <alignment horizontal="center"/>
    </xf>
    <xf numFmtId="0" fontId="5" fillId="7" borderId="11" xfId="0" applyFont="1" applyFill="1" applyBorder="1" applyAlignment="1"/>
    <xf numFmtId="0" fontId="0" fillId="7" borderId="11" xfId="0" applyFill="1" applyBorder="1" applyAlignment="1"/>
    <xf numFmtId="0" fontId="1" fillId="8" borderId="15" xfId="0" applyFont="1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0" fillId="0" borderId="11" xfId="0" applyBorder="1"/>
    <xf numFmtId="0" fontId="1" fillId="5" borderId="0" xfId="0" applyFont="1" applyFill="1" applyAlignment="1">
      <alignment horizontal="center"/>
    </xf>
    <xf numFmtId="0" fontId="0" fillId="0" borderId="14" xfId="0" applyBorder="1" applyAlignment="1">
      <alignment horizontal="center"/>
    </xf>
    <xf numFmtId="0" fontId="0" fillId="9" borderId="11" xfId="0" applyFill="1" applyBorder="1" applyAlignment="1"/>
    <xf numFmtId="0" fontId="1" fillId="8" borderId="14" xfId="0" applyFont="1" applyFill="1" applyBorder="1" applyAlignment="1">
      <alignment horizontal="center"/>
    </xf>
    <xf numFmtId="0" fontId="5" fillId="9" borderId="16" xfId="0" applyFont="1" applyFill="1" applyBorder="1" applyAlignment="1">
      <alignment horizontal="center" vertical="center"/>
    </xf>
    <xf numFmtId="0" fontId="11" fillId="4" borderId="1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0" xfId="0" applyFill="1" applyBorder="1" applyAlignment="1"/>
    <xf numFmtId="0" fontId="0" fillId="9" borderId="19" xfId="0" applyFont="1" applyFill="1" applyBorder="1" applyAlignment="1"/>
    <xf numFmtId="0" fontId="1" fillId="6" borderId="0" xfId="0" applyFont="1" applyFill="1" applyAlignment="1">
      <alignment horizontal="center"/>
    </xf>
    <xf numFmtId="0" fontId="1" fillId="8" borderId="20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0" xfId="0" applyFont="1" applyAlignment="1"/>
    <xf numFmtId="0" fontId="5" fillId="0" borderId="14" xfId="0" applyFont="1" applyBorder="1" applyAlignment="1">
      <alignment horizontal="center"/>
    </xf>
    <xf numFmtId="0" fontId="0" fillId="9" borderId="13" xfId="0" applyFont="1" applyFill="1" applyBorder="1" applyAlignment="1">
      <alignment horizontal="center"/>
    </xf>
    <xf numFmtId="0" fontId="0" fillId="9" borderId="11" xfId="0" applyFont="1" applyFill="1" applyBorder="1" applyAlignment="1">
      <alignment horizontal="center"/>
    </xf>
    <xf numFmtId="0" fontId="0" fillId="12" borderId="11" xfId="0" applyFont="1" applyFill="1" applyBorder="1" applyAlignment="1">
      <alignment horizontal="center"/>
    </xf>
    <xf numFmtId="0" fontId="0" fillId="3" borderId="11" xfId="0" applyFont="1" applyFill="1" applyBorder="1" applyAlignment="1">
      <alignment horizontal="center"/>
    </xf>
    <xf numFmtId="0" fontId="0" fillId="0" borderId="13" xfId="0" applyFill="1" applyBorder="1" applyAlignment="1"/>
    <xf numFmtId="0" fontId="0" fillId="9" borderId="13" xfId="0" applyFill="1" applyBorder="1" applyAlignment="1"/>
    <xf numFmtId="0" fontId="13" fillId="0" borderId="0" xfId="0" applyFont="1" applyAlignment="1"/>
    <xf numFmtId="0" fontId="0" fillId="0" borderId="11" xfId="0" applyFont="1" applyBorder="1" applyAlignment="1"/>
    <xf numFmtId="0" fontId="1" fillId="5" borderId="11" xfId="0" applyFont="1" applyFill="1" applyBorder="1" applyAlignment="1">
      <alignment horizontal="center"/>
    </xf>
    <xf numFmtId="0" fontId="0" fillId="13" borderId="0" xfId="0" applyFont="1" applyFill="1" applyAlignment="1"/>
    <xf numFmtId="0" fontId="0" fillId="13" borderId="11" xfId="0" applyFont="1" applyFill="1" applyBorder="1" applyAlignment="1"/>
    <xf numFmtId="0" fontId="15" fillId="13" borderId="11" xfId="0" applyFont="1" applyFill="1" applyBorder="1" applyAlignment="1"/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5" fillId="13" borderId="0" xfId="0" applyFont="1" applyFill="1" applyAlignment="1">
      <alignment horizontal="center" vertical="center"/>
    </xf>
    <xf numFmtId="0" fontId="14" fillId="13" borderId="0" xfId="0" applyFont="1" applyFill="1" applyAlignment="1">
      <alignment horizontal="center" vertical="center"/>
    </xf>
    <xf numFmtId="0" fontId="14" fillId="13" borderId="0" xfId="0" applyFont="1" applyFill="1" applyAlignment="1"/>
    <xf numFmtId="0" fontId="0" fillId="0" borderId="11" xfId="0" applyFont="1" applyBorder="1" applyAlignment="1">
      <alignment horizontal="center" vertical="center"/>
    </xf>
    <xf numFmtId="2" fontId="0" fillId="0" borderId="0" xfId="0" applyNumberFormat="1" applyFont="1" applyAlignment="1"/>
    <xf numFmtId="0" fontId="17" fillId="0" borderId="0" xfId="0" applyFont="1" applyAlignment="1"/>
    <xf numFmtId="0" fontId="1" fillId="0" borderId="0" xfId="0" applyFont="1" applyFill="1" applyBorder="1" applyAlignment="1">
      <alignment horizontal="center"/>
    </xf>
    <xf numFmtId="0" fontId="1" fillId="7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15" fillId="0" borderId="0" xfId="0" applyFont="1" applyFill="1" applyBorder="1" applyAlignment="1"/>
    <xf numFmtId="0" fontId="0" fillId="14" borderId="0" xfId="0" applyFont="1" applyFill="1" applyAlignment="1"/>
    <xf numFmtId="0" fontId="0" fillId="0" borderId="25" xfId="0" applyFont="1" applyBorder="1" applyAlignment="1"/>
    <xf numFmtId="0" fontId="0" fillId="0" borderId="26" xfId="0" applyFont="1" applyBorder="1" applyAlignment="1"/>
    <xf numFmtId="0" fontId="0" fillId="0" borderId="27" xfId="0" applyFont="1" applyBorder="1" applyAlignment="1"/>
    <xf numFmtId="0" fontId="0" fillId="0" borderId="21" xfId="0" applyFont="1" applyBorder="1" applyAlignment="1"/>
    <xf numFmtId="0" fontId="0" fillId="0" borderId="28" xfId="0" applyFont="1" applyBorder="1" applyAlignment="1"/>
    <xf numFmtId="0" fontId="0" fillId="0" borderId="29" xfId="0" applyFont="1" applyBorder="1" applyAlignment="1"/>
    <xf numFmtId="0" fontId="0" fillId="0" borderId="9" xfId="0" applyFont="1" applyBorder="1" applyAlignment="1"/>
    <xf numFmtId="0" fontId="0" fillId="0" borderId="30" xfId="0" applyFont="1" applyBorder="1" applyAlignment="1"/>
    <xf numFmtId="0" fontId="14" fillId="14" borderId="0" xfId="0" applyFont="1" applyFill="1" applyAlignment="1">
      <alignment horizontal="center" vertical="center"/>
    </xf>
    <xf numFmtId="0" fontId="5" fillId="14" borderId="0" xfId="0" applyFont="1" applyFill="1" applyAlignment="1">
      <alignment horizontal="center" vertical="center"/>
    </xf>
    <xf numFmtId="0" fontId="1" fillId="0" borderId="3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15" borderId="4" xfId="0" applyFont="1" applyFill="1" applyBorder="1" applyAlignment="1"/>
    <xf numFmtId="0" fontId="0" fillId="3" borderId="11" xfId="0" applyFont="1" applyFill="1" applyBorder="1" applyAlignment="1"/>
    <xf numFmtId="0" fontId="5" fillId="16" borderId="0" xfId="0" applyFont="1" applyFill="1" applyAlignment="1"/>
    <xf numFmtId="0" fontId="0" fillId="16" borderId="0" xfId="0" applyFont="1" applyFill="1" applyAlignment="1"/>
    <xf numFmtId="0" fontId="5" fillId="0" borderId="11" xfId="0" applyFont="1" applyBorder="1" applyAlignment="1"/>
    <xf numFmtId="0" fontId="5" fillId="0" borderId="11" xfId="0" applyFont="1" applyBorder="1" applyAlignment="1">
      <alignment wrapText="1"/>
    </xf>
    <xf numFmtId="0" fontId="2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 vertical="center"/>
    </xf>
    <xf numFmtId="0" fontId="1" fillId="15" borderId="4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7" borderId="11" xfId="0" applyFont="1" applyFill="1" applyBorder="1" applyAlignment="1">
      <alignment horizontal="center"/>
    </xf>
    <xf numFmtId="0" fontId="0" fillId="7" borderId="11" xfId="0" applyFont="1" applyFill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10" fillId="10" borderId="17" xfId="0" applyFont="1" applyFill="1" applyBorder="1" applyAlignment="1">
      <alignment horizontal="center" vertical="center"/>
    </xf>
    <xf numFmtId="0" fontId="10" fillId="10" borderId="18" xfId="0" applyFont="1" applyFill="1" applyBorder="1" applyAlignment="1">
      <alignment horizontal="center" vertical="center"/>
    </xf>
    <xf numFmtId="0" fontId="15" fillId="13" borderId="21" xfId="0" applyFont="1" applyFill="1" applyBorder="1" applyAlignment="1">
      <alignment horizontal="center"/>
    </xf>
    <xf numFmtId="0" fontId="15" fillId="13" borderId="0" xfId="0" applyFont="1" applyFill="1" applyBorder="1" applyAlignment="1">
      <alignment horizontal="center"/>
    </xf>
    <xf numFmtId="0" fontId="0" fillId="13" borderId="11" xfId="0" applyFont="1" applyFill="1" applyBorder="1" applyAlignment="1">
      <alignment horizontal="center"/>
    </xf>
    <xf numFmtId="0" fontId="0" fillId="13" borderId="0" xfId="0" applyFont="1" applyFill="1" applyAlignment="1">
      <alignment horizontal="center"/>
    </xf>
    <xf numFmtId="0" fontId="5" fillId="13" borderId="11" xfId="0" applyFont="1" applyFill="1" applyBorder="1" applyAlignment="1">
      <alignment horizontal="center" vertical="center" wrapText="1"/>
    </xf>
    <xf numFmtId="0" fontId="0" fillId="13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5" fillId="13" borderId="11" xfId="0" applyFont="1" applyFill="1" applyBorder="1" applyAlignment="1">
      <alignment horizontal="center" wrapText="1"/>
    </xf>
    <xf numFmtId="0" fontId="5" fillId="13" borderId="11" xfId="0" applyFont="1" applyFill="1" applyBorder="1" applyAlignment="1">
      <alignment horizontal="center" vertical="center"/>
    </xf>
    <xf numFmtId="0" fontId="0" fillId="13" borderId="11" xfId="0" applyFont="1" applyFill="1" applyBorder="1" applyAlignment="1">
      <alignment horizontal="center" vertical="center"/>
    </xf>
    <xf numFmtId="0" fontId="5" fillId="13" borderId="24" xfId="0" applyFont="1" applyFill="1" applyBorder="1" applyAlignment="1">
      <alignment horizontal="center" vertical="center"/>
    </xf>
    <xf numFmtId="0" fontId="0" fillId="13" borderId="24" xfId="0" applyFont="1" applyFill="1" applyBorder="1" applyAlignment="1">
      <alignment horizontal="center" vertical="center"/>
    </xf>
    <xf numFmtId="0" fontId="5" fillId="13" borderId="0" xfId="0" applyFont="1" applyFill="1" applyAlignment="1">
      <alignment horizontal="center" vertical="center" wrapText="1"/>
    </xf>
    <xf numFmtId="0" fontId="14" fillId="1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1202871</xdr:colOff>
      <xdr:row>13</xdr:row>
      <xdr:rowOff>141514</xdr:rowOff>
    </xdr:from>
    <xdr:ext cx="65" cy="162224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CBEDD6A-2783-4975-BA68-BD376F943EA6}"/>
            </a:ext>
          </a:extLst>
        </xdr:cNvPr>
        <xdr:cNvSpPr txBox="1"/>
      </xdr:nvSpPr>
      <xdr:spPr>
        <a:xfrm>
          <a:off x="11009480" y="2642862"/>
          <a:ext cx="65" cy="16222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oneCellAnchor>
    <xdr:from>
      <xdr:col>20</xdr:col>
      <xdr:colOff>520147</xdr:colOff>
      <xdr:row>1</xdr:row>
      <xdr:rowOff>8401</xdr:rowOff>
    </xdr:from>
    <xdr:ext cx="1426224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0B9FD9-3F59-4232-811C-3D862C7A3612}"/>
                </a:ext>
              </a:extLst>
            </xdr:cNvPr>
            <xdr:cNvSpPr txBox="1"/>
          </xdr:nvSpPr>
          <xdr:spPr>
            <a:xfrm>
              <a:off x="16571843" y="198901"/>
              <a:ext cx="142622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+ 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2</m:t>
                        </m:r>
                      </m:sub>
                    </m:sSub>
                    <m:r>
                      <a:rPr lang="en-US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+…</m:t>
                    </m:r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</m:sSub>
                    <m:sSub>
                      <m:sSubPr>
                        <m:ctrlPr>
                          <a:rPr lang="ru-RU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𝑥</m:t>
                        </m:r>
                      </m:e>
                      <m:sub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𝑛</m:t>
                        </m:r>
                      </m:sub>
                    </m:sSub>
                  </m:oMath>
                </m:oMathPara>
              </a14:m>
              <a:endParaRPr lang="ru-RU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DA0B9FD9-3F59-4232-811C-3D862C7A3612}"/>
                </a:ext>
              </a:extLst>
            </xdr:cNvPr>
            <xdr:cNvSpPr txBox="1"/>
          </xdr:nvSpPr>
          <xdr:spPr>
            <a:xfrm>
              <a:off x="16571843" y="198901"/>
              <a:ext cx="1426224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𝑎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1+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2+…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𝑥</a:t>
              </a:r>
              <a:r>
                <a:rPr lang="ru-RU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_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𝑛</a:t>
              </a:r>
              <a:endParaRPr lang="ru-RU" sz="1100"/>
            </a:p>
          </xdr:txBody>
        </xdr:sp>
      </mc:Fallback>
    </mc:AlternateContent>
    <xdr:clientData/>
  </xdr:oneCellAnchor>
  <xdr:oneCellAnchor>
    <xdr:from>
      <xdr:col>23</xdr:col>
      <xdr:colOff>284093</xdr:colOff>
      <xdr:row>1</xdr:row>
      <xdr:rowOff>23189</xdr:rowOff>
    </xdr:from>
    <xdr:ext cx="1322733" cy="36901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EC6E8F9-9399-4BF5-A3EE-49E3EEAA50B0}"/>
                </a:ext>
              </a:extLst>
            </xdr:cNvPr>
            <xdr:cNvSpPr txBox="1"/>
          </xdr:nvSpPr>
          <xdr:spPr>
            <a:xfrm>
              <a:off x="18874652" y="213689"/>
              <a:ext cx="1322733" cy="3690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𝒂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𝒏</m:t>
                      </m:r>
                    </m:sub>
                  </m:sSub>
                </m:oMath>
              </a14:m>
              <a:r>
                <a:rPr lang="en-US" sz="1100"/>
                <a:t>-</a:t>
              </a:r>
              <a:r>
                <a:rPr lang="ru-RU" sz="105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коэффициент        фактора</a:t>
              </a:r>
              <a:endParaRPr lang="ru-RU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EC6E8F9-9399-4BF5-A3EE-49E3EEAA50B0}"/>
                </a:ext>
              </a:extLst>
            </xdr:cNvPr>
            <xdr:cNvSpPr txBox="1"/>
          </xdr:nvSpPr>
          <xdr:spPr>
            <a:xfrm>
              <a:off x="18874652" y="213689"/>
              <a:ext cx="1322733" cy="36901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𝒂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en-US" sz="1100"/>
                <a:t>-</a:t>
              </a:r>
              <a:r>
                <a:rPr lang="ru-RU" sz="105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коэффициент        фактора</a:t>
              </a:r>
              <a:endParaRPr lang="ru-RU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23</xdr:col>
      <xdr:colOff>289892</xdr:colOff>
      <xdr:row>3</xdr:row>
      <xdr:rowOff>16565</xdr:rowOff>
    </xdr:from>
    <xdr:ext cx="1322733" cy="16536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CE0CB3-16E1-4939-B3D3-83DDC932E146}"/>
                </a:ext>
              </a:extLst>
            </xdr:cNvPr>
            <xdr:cNvSpPr txBox="1"/>
          </xdr:nvSpPr>
          <xdr:spPr>
            <a:xfrm>
              <a:off x="19016870" y="596348"/>
              <a:ext cx="132273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ru-RU" sz="1100" b="1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𝒙</m:t>
                      </m:r>
                    </m:e>
                    <m:sub>
                      <m:r>
                        <a:rPr lang="en-US" sz="1100" b="1" i="1">
                          <a:latin typeface="Cambria Math" panose="02040503050406030204" pitchFamily="18" charset="0"/>
                        </a:rPr>
                        <m:t>𝒏</m:t>
                      </m:r>
                    </m:sub>
                  </m:sSub>
                </m:oMath>
              </a14:m>
              <a:r>
                <a:rPr lang="en-US" sz="1100"/>
                <a:t>-</a:t>
              </a:r>
              <a:r>
                <a:rPr lang="ru-RU" sz="105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фактор</a:t>
              </a:r>
              <a:endParaRPr lang="ru-RU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FCE0CB3-16E1-4939-B3D3-83DDC932E146}"/>
                </a:ext>
              </a:extLst>
            </xdr:cNvPr>
            <xdr:cNvSpPr txBox="1"/>
          </xdr:nvSpPr>
          <xdr:spPr>
            <a:xfrm>
              <a:off x="19016870" y="596348"/>
              <a:ext cx="1322733" cy="16536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100" b="1" i="0">
                  <a:latin typeface="Cambria Math" panose="02040503050406030204" pitchFamily="18" charset="0"/>
                </a:rPr>
                <a:t>𝒙</a:t>
              </a:r>
              <a:r>
                <a:rPr lang="ru-RU" sz="1100" b="1" i="0">
                  <a:latin typeface="Cambria Math" panose="02040503050406030204" pitchFamily="18" charset="0"/>
                </a:rPr>
                <a:t>_</a:t>
              </a:r>
              <a:r>
                <a:rPr lang="en-US" sz="1100" b="1" i="0">
                  <a:latin typeface="Cambria Math" panose="02040503050406030204" pitchFamily="18" charset="0"/>
                </a:rPr>
                <a:t>𝒏</a:t>
              </a:r>
              <a:r>
                <a:rPr lang="en-US" sz="1100"/>
                <a:t>-</a:t>
              </a:r>
              <a:r>
                <a:rPr lang="ru-RU" sz="1050" b="0" i="1">
                  <a:solidFill>
                    <a:schemeClr val="tx1"/>
                  </a:solidFill>
                  <a:latin typeface="Cambria Math" panose="02040503050406030204" pitchFamily="18" charset="0"/>
                  <a:ea typeface="+mn-ea"/>
                  <a:cs typeface="+mn-cs"/>
                </a:rPr>
                <a:t> фактор</a:t>
              </a:r>
              <a:endParaRPr lang="ru-RU" sz="1100" b="0" i="1">
                <a:solidFill>
                  <a:schemeClr val="tx1"/>
                </a:solidFill>
                <a:latin typeface="Cambria Math" panose="02040503050406030204" pitchFamily="18" charset="0"/>
                <a:ea typeface="+mn-ea"/>
                <a:cs typeface="+mn-cs"/>
              </a:endParaRPr>
            </a:p>
          </xdr:txBody>
        </xdr:sp>
      </mc:Fallback>
    </mc:AlternateContent>
    <xdr:clientData/>
  </xdr:oneCellAnchor>
  <xdr:oneCellAnchor>
    <xdr:from>
      <xdr:col>19</xdr:col>
      <xdr:colOff>688432</xdr:colOff>
      <xdr:row>5</xdr:row>
      <xdr:rowOff>55542</xdr:rowOff>
    </xdr:from>
    <xdr:ext cx="6369325" cy="15786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B64C294-CABE-4224-826D-0A5E442F313A}"/>
                </a:ext>
              </a:extLst>
            </xdr:cNvPr>
            <xdr:cNvSpPr txBox="1"/>
          </xdr:nvSpPr>
          <xdr:spPr>
            <a:xfrm>
              <a:off x="15356932" y="1019248"/>
              <a:ext cx="6369325" cy="157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m:rPr>
                      <m:nor/>
                    </m:rPr>
                    <a:rPr lang="ru-RU" sz="105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65,11 </m:t>
                  </m:r>
                  <m:r>
                    <m:rPr>
                      <m:nor/>
                    </m:rPr>
                    <a:rPr lang="en-US" sz="105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∗</m:t>
                  </m:r>
                  <m:r>
                    <m:rPr>
                      <m:nor/>
                    </m:rPr>
                    <a:rPr lang="ru-RU" sz="1050" b="0" i="0" u="none" strike="noStrike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rPr>
                    <m:t> Район + (</m:t>
                  </m:r>
                </m:oMath>
              </a14:m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-0,17)</a:t>
              </a:r>
              <a:r>
                <a:rPr lang="ru-RU" sz="1050"/>
                <a:t> * Подр-н + (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-11,07)</a:t>
              </a:r>
              <a:r>
                <a:rPr lang="ru-RU" sz="1050"/>
                <a:t> * П.О +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44,28</a:t>
              </a:r>
              <a:r>
                <a:rPr lang="ru-RU" sz="1050"/>
                <a:t> * ПЛ + 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25,91</a:t>
              </a:r>
              <a:r>
                <a:rPr lang="ru-RU" sz="1050"/>
                <a:t> * ВС +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12,61</a:t>
              </a:r>
              <a:r>
                <a:rPr lang="ru-RU" sz="1050"/>
                <a:t> *</a:t>
              </a:r>
              <a:r>
                <a:rPr lang="ru-RU" sz="1050" baseline="0"/>
                <a:t> П.Ж +(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-55,03)</a:t>
              </a:r>
              <a:r>
                <a:rPr lang="ru-RU" sz="1050"/>
                <a:t> * П</a:t>
              </a:r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B64C294-CABE-4224-826D-0A5E442F313A}"/>
                </a:ext>
              </a:extLst>
            </xdr:cNvPr>
            <xdr:cNvSpPr txBox="1"/>
          </xdr:nvSpPr>
          <xdr:spPr>
            <a:xfrm>
              <a:off x="15356932" y="1019248"/>
              <a:ext cx="6369325" cy="15786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"65,11 </a:t>
              </a:r>
              <a:r>
                <a:rPr lang="en-US" sz="105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*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Район + (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"-0,17)</a:t>
              </a:r>
              <a:r>
                <a:rPr lang="ru-RU" sz="1050"/>
                <a:t> * Подр-н + (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-11,07)</a:t>
              </a:r>
              <a:r>
                <a:rPr lang="ru-RU" sz="1050"/>
                <a:t> * П.О +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44,28</a:t>
              </a:r>
              <a:r>
                <a:rPr lang="ru-RU" sz="1050"/>
                <a:t> * ПЛ + 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25,91</a:t>
              </a:r>
              <a:r>
                <a:rPr lang="ru-RU" sz="1050"/>
                <a:t> * ВС +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12,61</a:t>
              </a:r>
              <a:r>
                <a:rPr lang="ru-RU" sz="1050"/>
                <a:t> *</a:t>
              </a:r>
              <a:r>
                <a:rPr lang="ru-RU" sz="1050" baseline="0"/>
                <a:t> П.Ж +( </a:t>
              </a:r>
              <a:r>
                <a:rPr lang="ru-RU" sz="1050" b="0" i="0" u="none" strike="noStrike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-55,03)</a:t>
              </a:r>
              <a:r>
                <a:rPr lang="ru-RU" sz="1050"/>
                <a:t> * П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438150</xdr:colOff>
      <xdr:row>66</xdr:row>
      <xdr:rowOff>38100</xdr:rowOff>
    </xdr:from>
    <xdr:to>
      <xdr:col>40</xdr:col>
      <xdr:colOff>304800</xdr:colOff>
      <xdr:row>67</xdr:row>
      <xdr:rowOff>95250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B81D370-1A37-4BFC-A980-3BC2F36A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79150" y="12611100"/>
          <a:ext cx="108585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205"/>
  <sheetViews>
    <sheetView zoomScale="85" zoomScaleNormal="85" workbookViewId="0">
      <pane ySplit="1" topLeftCell="A181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7.7109375" bestFit="1" customWidth="1"/>
    <col min="2" max="2" width="12.140625" customWidth="1"/>
    <col min="3" max="3" width="14.28515625" customWidth="1"/>
    <col min="4" max="4" width="21.140625" customWidth="1"/>
    <col min="5" max="5" width="35.140625" customWidth="1"/>
    <col min="6" max="6" width="5.7109375" customWidth="1"/>
    <col min="7" max="7" width="4.7109375" customWidth="1"/>
    <col min="8" max="8" width="2.85546875" customWidth="1"/>
    <col min="9" max="9" width="3" customWidth="1"/>
    <col min="10" max="10" width="3.42578125" customWidth="1"/>
    <col min="11" max="13" width="4.28515625" customWidth="1"/>
    <col min="14" max="15" width="3.5703125" customWidth="1"/>
    <col min="16" max="17" width="7.140625" customWidth="1"/>
  </cols>
  <sheetData>
    <row r="1" spans="1:27" ht="15.75" customHeight="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5.75" customHeight="1" x14ac:dyDescent="0.25">
      <c r="A2" s="5">
        <f ca="1">RANDBETWEEN(DATE(2019,1,1),DATE(2023,1,1))</f>
        <v>44778</v>
      </c>
      <c r="B2" s="6" t="s">
        <v>17</v>
      </c>
      <c r="C2" s="6" t="s">
        <v>18</v>
      </c>
      <c r="D2" s="6" t="s">
        <v>19</v>
      </c>
      <c r="E2" s="6" t="s">
        <v>20</v>
      </c>
      <c r="F2" s="7" t="s">
        <v>21</v>
      </c>
      <c r="G2" s="7">
        <v>1</v>
      </c>
      <c r="H2" s="8">
        <v>1</v>
      </c>
      <c r="I2" s="7">
        <v>5</v>
      </c>
      <c r="J2" s="7" t="s">
        <v>14</v>
      </c>
      <c r="K2" s="8">
        <v>48.5</v>
      </c>
      <c r="L2" s="7">
        <v>23.5</v>
      </c>
      <c r="M2" s="7">
        <v>6</v>
      </c>
      <c r="N2" s="7" t="s">
        <v>22</v>
      </c>
      <c r="O2" s="7" t="s">
        <v>23</v>
      </c>
      <c r="P2" s="7" t="s">
        <v>24</v>
      </c>
      <c r="Q2" s="7">
        <v>1060</v>
      </c>
      <c r="R2" s="4"/>
      <c r="S2" s="4"/>
    </row>
    <row r="3" spans="1:27" ht="15.75" customHeight="1" x14ac:dyDescent="0.25">
      <c r="A3" s="5">
        <f t="shared" ref="A3:A175" ca="1" si="0">RANDBETWEEN(DATE(2020,1,1),DATE(2023,1,1))</f>
        <v>44739</v>
      </c>
      <c r="B3" s="6" t="s">
        <v>17</v>
      </c>
      <c r="C3" s="9" t="s">
        <v>25</v>
      </c>
      <c r="D3" s="9" t="s">
        <v>26</v>
      </c>
      <c r="E3" s="9" t="s">
        <v>27</v>
      </c>
      <c r="F3" s="10" t="s">
        <v>28</v>
      </c>
      <c r="G3" s="10">
        <v>1</v>
      </c>
      <c r="H3" s="11">
        <v>2</v>
      </c>
      <c r="I3" s="10">
        <v>5</v>
      </c>
      <c r="J3" s="10" t="s">
        <v>29</v>
      </c>
      <c r="K3" s="11">
        <v>30.6</v>
      </c>
      <c r="L3" s="10">
        <v>18.100000000000001</v>
      </c>
      <c r="M3" s="10">
        <v>6.7</v>
      </c>
      <c r="N3" s="10" t="s">
        <v>22</v>
      </c>
      <c r="O3" s="10" t="s">
        <v>23</v>
      </c>
      <c r="P3" s="7" t="s">
        <v>24</v>
      </c>
      <c r="Q3" s="10">
        <v>1030</v>
      </c>
      <c r="R3" s="4"/>
      <c r="S3" s="4"/>
    </row>
    <row r="4" spans="1:27" ht="15.75" customHeight="1" x14ac:dyDescent="0.25">
      <c r="A4" s="5">
        <f t="shared" ca="1" si="0"/>
        <v>43884</v>
      </c>
      <c r="B4" s="6" t="s">
        <v>17</v>
      </c>
      <c r="C4" s="9" t="s">
        <v>30</v>
      </c>
      <c r="D4" s="9" t="s">
        <v>31</v>
      </c>
      <c r="E4" s="9" t="s">
        <v>32</v>
      </c>
      <c r="F4" s="10" t="s">
        <v>28</v>
      </c>
      <c r="G4" s="10">
        <v>1</v>
      </c>
      <c r="H4" s="11">
        <v>7</v>
      </c>
      <c r="I4" s="10">
        <v>5</v>
      </c>
      <c r="J4" s="10" t="s">
        <v>29</v>
      </c>
      <c r="K4" s="11">
        <v>58.5</v>
      </c>
      <c r="L4" s="10">
        <v>29.9</v>
      </c>
      <c r="M4" s="10">
        <v>18.2</v>
      </c>
      <c r="N4" s="10" t="s">
        <v>33</v>
      </c>
      <c r="O4" s="10" t="s">
        <v>23</v>
      </c>
      <c r="P4" s="7" t="s">
        <v>24</v>
      </c>
      <c r="Q4" s="10">
        <v>1290</v>
      </c>
      <c r="R4" s="4"/>
      <c r="S4" s="4"/>
    </row>
    <row r="5" spans="1:27" ht="15.75" customHeight="1" x14ac:dyDescent="0.25">
      <c r="A5" s="5">
        <f t="shared" ca="1" si="0"/>
        <v>44014</v>
      </c>
      <c r="B5" s="6" t="s">
        <v>17</v>
      </c>
      <c r="C5" s="9" t="s">
        <v>34</v>
      </c>
      <c r="D5" s="9" t="s">
        <v>19</v>
      </c>
      <c r="E5" s="9" t="s">
        <v>35</v>
      </c>
      <c r="F5" s="10" t="s">
        <v>28</v>
      </c>
      <c r="G5" s="10">
        <v>1</v>
      </c>
      <c r="H5" s="11">
        <v>3</v>
      </c>
      <c r="I5" s="10">
        <v>9</v>
      </c>
      <c r="J5" s="10" t="s">
        <v>14</v>
      </c>
      <c r="K5" s="11">
        <v>40.299999999999997</v>
      </c>
      <c r="L5" s="10">
        <v>18</v>
      </c>
      <c r="M5" s="10">
        <v>9</v>
      </c>
      <c r="N5" s="10" t="s">
        <v>22</v>
      </c>
      <c r="O5" s="10" t="s">
        <v>33</v>
      </c>
      <c r="P5" s="7" t="s">
        <v>24</v>
      </c>
      <c r="Q5" s="10">
        <v>1150</v>
      </c>
      <c r="R5" s="4"/>
      <c r="S5" s="4"/>
    </row>
    <row r="6" spans="1:27" ht="15.75" customHeight="1" x14ac:dyDescent="0.25">
      <c r="A6" s="5">
        <f t="shared" ca="1" si="0"/>
        <v>44480</v>
      </c>
      <c r="B6" s="6" t="s">
        <v>17</v>
      </c>
      <c r="C6" s="9" t="s">
        <v>25</v>
      </c>
      <c r="D6" s="9" t="s">
        <v>25</v>
      </c>
      <c r="E6" s="9" t="s">
        <v>27</v>
      </c>
      <c r="F6" s="10" t="s">
        <v>21</v>
      </c>
      <c r="G6" s="10">
        <v>2</v>
      </c>
      <c r="H6" s="11">
        <v>4</v>
      </c>
      <c r="I6" s="10">
        <v>5</v>
      </c>
      <c r="J6" s="10" t="s">
        <v>14</v>
      </c>
      <c r="K6" s="11">
        <v>35.4</v>
      </c>
      <c r="L6" s="10">
        <v>12.5</v>
      </c>
      <c r="M6" s="10">
        <v>12.4</v>
      </c>
      <c r="N6" s="10" t="s">
        <v>22</v>
      </c>
      <c r="O6" s="10" t="s">
        <v>23</v>
      </c>
      <c r="P6" s="7" t="s">
        <v>24</v>
      </c>
      <c r="Q6" s="10">
        <v>2250</v>
      </c>
      <c r="R6" s="4"/>
      <c r="S6" s="4"/>
    </row>
    <row r="7" spans="1:27" ht="15.75" customHeight="1" x14ac:dyDescent="0.25">
      <c r="A7" s="5">
        <f t="shared" ca="1" si="0"/>
        <v>43938</v>
      </c>
      <c r="B7" s="6" t="s">
        <v>17</v>
      </c>
      <c r="C7" s="9" t="s">
        <v>36</v>
      </c>
      <c r="D7" s="9" t="s">
        <v>19</v>
      </c>
      <c r="E7" s="9" t="s">
        <v>37</v>
      </c>
      <c r="F7" s="10" t="s">
        <v>28</v>
      </c>
      <c r="G7" s="10">
        <v>2</v>
      </c>
      <c r="H7" s="11">
        <v>1</v>
      </c>
      <c r="I7" s="10">
        <v>9</v>
      </c>
      <c r="J7" s="10" t="s">
        <v>14</v>
      </c>
      <c r="K7" s="11">
        <v>31.2</v>
      </c>
      <c r="L7" s="10">
        <v>21.2</v>
      </c>
      <c r="M7" s="10">
        <v>0</v>
      </c>
      <c r="N7" s="10" t="s">
        <v>33</v>
      </c>
      <c r="O7" s="10" t="s">
        <v>23</v>
      </c>
      <c r="P7" s="7" t="s">
        <v>38</v>
      </c>
      <c r="Q7" s="10">
        <v>1150</v>
      </c>
      <c r="R7" s="4"/>
      <c r="S7" s="4"/>
    </row>
    <row r="8" spans="1:27" ht="15.75" customHeight="1" x14ac:dyDescent="0.25">
      <c r="A8" s="5">
        <f t="shared" ca="1" si="0"/>
        <v>43849</v>
      </c>
      <c r="B8" s="6" t="s">
        <v>17</v>
      </c>
      <c r="C8" s="9" t="s">
        <v>30</v>
      </c>
      <c r="D8" s="9" t="s">
        <v>39</v>
      </c>
      <c r="E8" s="9" t="s">
        <v>40</v>
      </c>
      <c r="F8" s="10" t="s">
        <v>28</v>
      </c>
      <c r="G8" s="10">
        <v>2</v>
      </c>
      <c r="H8" s="11">
        <v>8</v>
      </c>
      <c r="I8" s="10">
        <v>2</v>
      </c>
      <c r="J8" s="10" t="s">
        <v>29</v>
      </c>
      <c r="K8" s="11">
        <v>26.5</v>
      </c>
      <c r="L8" s="10">
        <v>16.2</v>
      </c>
      <c r="M8" s="10">
        <v>0</v>
      </c>
      <c r="N8" s="10" t="s">
        <v>22</v>
      </c>
      <c r="O8" s="10" t="s">
        <v>33</v>
      </c>
      <c r="P8" s="7" t="s">
        <v>24</v>
      </c>
      <c r="Q8" s="10">
        <v>747</v>
      </c>
      <c r="R8" s="4"/>
      <c r="S8" s="4"/>
    </row>
    <row r="9" spans="1:27" ht="15.75" customHeight="1" x14ac:dyDescent="0.25">
      <c r="A9" s="5">
        <f t="shared" ca="1" si="0"/>
        <v>44904</v>
      </c>
      <c r="B9" s="6" t="s">
        <v>17</v>
      </c>
      <c r="C9" s="9" t="s">
        <v>18</v>
      </c>
      <c r="D9" s="9" t="s">
        <v>41</v>
      </c>
      <c r="E9" s="9" t="s">
        <v>40</v>
      </c>
      <c r="F9" s="10" t="s">
        <v>28</v>
      </c>
      <c r="G9" s="10">
        <v>1</v>
      </c>
      <c r="H9" s="11">
        <v>9</v>
      </c>
      <c r="I9" s="10">
        <v>2</v>
      </c>
      <c r="J9" s="10" t="s">
        <v>29</v>
      </c>
      <c r="K9" s="11">
        <v>36.6</v>
      </c>
      <c r="L9" s="10">
        <v>16.600000000000001</v>
      </c>
      <c r="M9" s="10">
        <v>8.8000000000000007</v>
      </c>
      <c r="N9" s="10" t="s">
        <v>33</v>
      </c>
      <c r="O9" s="10" t="s">
        <v>23</v>
      </c>
      <c r="P9" s="7" t="s">
        <v>24</v>
      </c>
      <c r="Q9" s="10">
        <v>1250</v>
      </c>
      <c r="R9" s="4"/>
      <c r="S9" s="4"/>
    </row>
    <row r="10" spans="1:27" ht="15.75" customHeight="1" x14ac:dyDescent="0.25">
      <c r="A10" s="5">
        <f t="shared" ca="1" si="0"/>
        <v>44429</v>
      </c>
      <c r="B10" s="6" t="s">
        <v>17</v>
      </c>
      <c r="C10" s="9" t="s">
        <v>25</v>
      </c>
      <c r="D10" s="9" t="s">
        <v>39</v>
      </c>
      <c r="E10" s="9" t="s">
        <v>42</v>
      </c>
      <c r="F10" s="10" t="s">
        <v>28</v>
      </c>
      <c r="G10" s="10">
        <v>1</v>
      </c>
      <c r="H10" s="11">
        <v>3</v>
      </c>
      <c r="I10" s="10">
        <v>5</v>
      </c>
      <c r="J10" s="10" t="s">
        <v>14</v>
      </c>
      <c r="K10" s="11">
        <v>35.9</v>
      </c>
      <c r="L10" s="10">
        <v>15.1</v>
      </c>
      <c r="M10" s="10">
        <v>8.6</v>
      </c>
      <c r="N10" s="10" t="s">
        <v>43</v>
      </c>
      <c r="O10" s="10" t="s">
        <v>23</v>
      </c>
      <c r="P10" s="7" t="s">
        <v>38</v>
      </c>
      <c r="Q10" s="10">
        <v>1020</v>
      </c>
      <c r="R10" s="4"/>
      <c r="S10" s="4"/>
    </row>
    <row r="11" spans="1:27" ht="15.75" customHeight="1" x14ac:dyDescent="0.25">
      <c r="A11" s="5">
        <f t="shared" ca="1" si="0"/>
        <v>44370</v>
      </c>
      <c r="B11" s="6" t="s">
        <v>17</v>
      </c>
      <c r="C11" s="9" t="s">
        <v>44</v>
      </c>
      <c r="D11" s="9" t="s">
        <v>45</v>
      </c>
      <c r="E11" s="9" t="s">
        <v>32</v>
      </c>
      <c r="F11" s="10" t="s">
        <v>21</v>
      </c>
      <c r="G11" s="10">
        <v>2</v>
      </c>
      <c r="H11" s="11">
        <v>5</v>
      </c>
      <c r="I11" s="10">
        <v>5</v>
      </c>
      <c r="J11" s="10" t="s">
        <v>14</v>
      </c>
      <c r="K11" s="11">
        <v>40.299999999999997</v>
      </c>
      <c r="L11" s="10">
        <v>16.7</v>
      </c>
      <c r="M11" s="10">
        <v>8.6</v>
      </c>
      <c r="N11" s="10" t="s">
        <v>33</v>
      </c>
      <c r="O11" s="10" t="s">
        <v>23</v>
      </c>
      <c r="P11" s="7" t="s">
        <v>46</v>
      </c>
      <c r="Q11" s="10">
        <v>1050</v>
      </c>
      <c r="R11" s="4"/>
      <c r="S11" s="4"/>
    </row>
    <row r="12" spans="1:27" ht="15.75" customHeight="1" x14ac:dyDescent="0.25">
      <c r="A12" s="5">
        <f t="shared" ca="1" si="0"/>
        <v>44219</v>
      </c>
      <c r="B12" s="6" t="s">
        <v>17</v>
      </c>
      <c r="C12" s="9" t="s">
        <v>30</v>
      </c>
      <c r="D12" s="9" t="s">
        <v>18</v>
      </c>
      <c r="E12" s="9" t="s">
        <v>47</v>
      </c>
      <c r="F12" s="10" t="s">
        <v>48</v>
      </c>
      <c r="G12" s="10">
        <v>2</v>
      </c>
      <c r="H12" s="11">
        <v>4</v>
      </c>
      <c r="I12" s="10">
        <v>5</v>
      </c>
      <c r="J12" s="10" t="s">
        <v>14</v>
      </c>
      <c r="K12" s="11">
        <v>40.1</v>
      </c>
      <c r="L12" s="10">
        <v>16.600000000000001</v>
      </c>
      <c r="M12" s="10">
        <v>8.5</v>
      </c>
      <c r="N12" s="10" t="s">
        <v>43</v>
      </c>
      <c r="O12" s="10" t="s">
        <v>33</v>
      </c>
      <c r="P12" s="7" t="s">
        <v>38</v>
      </c>
      <c r="Q12" s="10">
        <v>1265</v>
      </c>
      <c r="R12" s="4"/>
      <c r="S12" s="4"/>
    </row>
    <row r="13" spans="1:27" ht="15.75" customHeight="1" x14ac:dyDescent="0.25">
      <c r="A13" s="5">
        <f t="shared" ca="1" si="0"/>
        <v>44610</v>
      </c>
      <c r="B13" s="6" t="s">
        <v>17</v>
      </c>
      <c r="C13" s="9" t="s">
        <v>30</v>
      </c>
      <c r="D13" s="9" t="s">
        <v>49</v>
      </c>
      <c r="E13" s="9" t="s">
        <v>47</v>
      </c>
      <c r="F13" s="10" t="s">
        <v>50</v>
      </c>
      <c r="G13" s="10">
        <v>1</v>
      </c>
      <c r="H13" s="11">
        <v>5</v>
      </c>
      <c r="I13" s="10">
        <v>3</v>
      </c>
      <c r="J13" s="10" t="s">
        <v>14</v>
      </c>
      <c r="K13" s="11">
        <v>40.1</v>
      </c>
      <c r="L13" s="10">
        <v>16.600000000000001</v>
      </c>
      <c r="M13" s="10">
        <v>8.5</v>
      </c>
      <c r="N13" s="10" t="s">
        <v>22</v>
      </c>
      <c r="O13" s="10" t="s">
        <v>23</v>
      </c>
      <c r="P13" s="7" t="s">
        <v>24</v>
      </c>
      <c r="Q13" s="10">
        <v>550</v>
      </c>
      <c r="R13" s="4"/>
      <c r="S13" s="4"/>
    </row>
    <row r="14" spans="1:27" ht="15.75" customHeight="1" x14ac:dyDescent="0.25">
      <c r="A14" s="5">
        <f t="shared" ca="1" si="0"/>
        <v>44909</v>
      </c>
      <c r="B14" s="6" t="s">
        <v>17</v>
      </c>
      <c r="C14" s="9" t="s">
        <v>18</v>
      </c>
      <c r="D14" s="9" t="s">
        <v>18</v>
      </c>
      <c r="E14" s="9" t="s">
        <v>20</v>
      </c>
      <c r="F14" s="10" t="s">
        <v>28</v>
      </c>
      <c r="G14" s="10">
        <v>2</v>
      </c>
      <c r="H14" s="11">
        <v>9</v>
      </c>
      <c r="I14" s="10">
        <v>9</v>
      </c>
      <c r="J14" s="10" t="s">
        <v>29</v>
      </c>
      <c r="K14" s="11">
        <v>31.3</v>
      </c>
      <c r="L14" s="10">
        <v>22</v>
      </c>
      <c r="M14" s="10">
        <v>0</v>
      </c>
      <c r="N14" s="10" t="s">
        <v>43</v>
      </c>
      <c r="O14" s="10" t="s">
        <v>23</v>
      </c>
      <c r="P14" s="7" t="s">
        <v>24</v>
      </c>
      <c r="Q14" s="10">
        <v>1500</v>
      </c>
      <c r="R14" s="4"/>
      <c r="S14" s="4"/>
    </row>
    <row r="15" spans="1:27" ht="15.75" customHeight="1" x14ac:dyDescent="0.25">
      <c r="A15" s="5">
        <f t="shared" ca="1" si="0"/>
        <v>44143</v>
      </c>
      <c r="B15" s="6" t="s">
        <v>17</v>
      </c>
      <c r="C15" s="9" t="s">
        <v>30</v>
      </c>
      <c r="D15" s="9" t="s">
        <v>25</v>
      </c>
      <c r="E15" s="9" t="s">
        <v>27</v>
      </c>
      <c r="F15" s="10" t="s">
        <v>28</v>
      </c>
      <c r="G15" s="10">
        <v>2</v>
      </c>
      <c r="H15" s="11">
        <v>1</v>
      </c>
      <c r="I15" s="10">
        <v>5</v>
      </c>
      <c r="J15" s="10" t="s">
        <v>14</v>
      </c>
      <c r="K15" s="11">
        <v>44.7</v>
      </c>
      <c r="L15" s="10">
        <v>18.399999999999999</v>
      </c>
      <c r="M15" s="10">
        <v>10.7</v>
      </c>
      <c r="N15" s="10" t="s">
        <v>22</v>
      </c>
      <c r="O15" s="10" t="s">
        <v>23</v>
      </c>
      <c r="P15" s="7" t="s">
        <v>24</v>
      </c>
      <c r="Q15" s="10">
        <v>1000</v>
      </c>
      <c r="R15" s="4"/>
      <c r="S15" s="4"/>
    </row>
    <row r="16" spans="1:27" ht="15.75" customHeight="1" x14ac:dyDescent="0.25">
      <c r="A16" s="5">
        <f t="shared" ca="1" si="0"/>
        <v>44160</v>
      </c>
      <c r="B16" s="6" t="s">
        <v>17</v>
      </c>
      <c r="C16" s="9" t="s">
        <v>30</v>
      </c>
      <c r="D16" s="9" t="s">
        <v>51</v>
      </c>
      <c r="E16" s="9" t="s">
        <v>27</v>
      </c>
      <c r="F16" s="10" t="s">
        <v>21</v>
      </c>
      <c r="G16" s="10">
        <v>1</v>
      </c>
      <c r="H16" s="11">
        <v>7</v>
      </c>
      <c r="I16" s="10">
        <v>9</v>
      </c>
      <c r="J16" s="10" t="s">
        <v>14</v>
      </c>
      <c r="K16" s="11">
        <v>32.1</v>
      </c>
      <c r="L16" s="10">
        <v>12.2</v>
      </c>
      <c r="M16" s="10">
        <v>9</v>
      </c>
      <c r="N16" s="10" t="s">
        <v>22</v>
      </c>
      <c r="O16" s="10" t="s">
        <v>23</v>
      </c>
      <c r="P16" s="7" t="s">
        <v>24</v>
      </c>
      <c r="Q16" s="10">
        <v>1180</v>
      </c>
      <c r="R16" s="4"/>
      <c r="S16" s="4"/>
    </row>
    <row r="17" spans="1:19" ht="15.75" customHeight="1" x14ac:dyDescent="0.25">
      <c r="A17" s="5">
        <f t="shared" ca="1" si="0"/>
        <v>43862</v>
      </c>
      <c r="B17" s="6" t="s">
        <v>17</v>
      </c>
      <c r="C17" s="9" t="s">
        <v>25</v>
      </c>
      <c r="D17" s="9" t="s">
        <v>25</v>
      </c>
      <c r="E17" s="9" t="s">
        <v>37</v>
      </c>
      <c r="F17" s="10" t="s">
        <v>28</v>
      </c>
      <c r="G17" s="10">
        <v>2</v>
      </c>
      <c r="H17" s="11">
        <v>2</v>
      </c>
      <c r="I17" s="10">
        <v>9</v>
      </c>
      <c r="J17" s="10" t="s">
        <v>14</v>
      </c>
      <c r="K17" s="11">
        <v>31.9</v>
      </c>
      <c r="L17" s="10">
        <v>14.4</v>
      </c>
      <c r="M17" s="10">
        <v>8.8000000000000007</v>
      </c>
      <c r="N17" s="10" t="s">
        <v>22</v>
      </c>
      <c r="O17" s="10" t="s">
        <v>23</v>
      </c>
      <c r="P17" s="7" t="s">
        <v>24</v>
      </c>
      <c r="Q17" s="10">
        <v>1350</v>
      </c>
      <c r="R17" s="4"/>
      <c r="S17" s="4"/>
    </row>
    <row r="18" spans="1:19" ht="15.75" customHeight="1" x14ac:dyDescent="0.25">
      <c r="A18" s="5">
        <f t="shared" ca="1" si="0"/>
        <v>44339</v>
      </c>
      <c r="B18" s="6" t="s">
        <v>17</v>
      </c>
      <c r="C18" s="9" t="s">
        <v>30</v>
      </c>
      <c r="D18" s="9" t="s">
        <v>18</v>
      </c>
      <c r="E18" s="9" t="s">
        <v>42</v>
      </c>
      <c r="F18" s="10" t="s">
        <v>28</v>
      </c>
      <c r="G18" s="10">
        <v>2</v>
      </c>
      <c r="H18" s="11">
        <v>2</v>
      </c>
      <c r="I18" s="10">
        <v>5</v>
      </c>
      <c r="J18" s="10" t="s">
        <v>14</v>
      </c>
      <c r="K18" s="11">
        <v>44.2</v>
      </c>
      <c r="L18" s="10">
        <v>19.7</v>
      </c>
      <c r="M18" s="10">
        <v>11.6</v>
      </c>
      <c r="N18" s="10" t="s">
        <v>33</v>
      </c>
      <c r="O18" s="10" t="s">
        <v>23</v>
      </c>
      <c r="P18" s="7" t="s">
        <v>38</v>
      </c>
      <c r="Q18" s="10">
        <v>1400</v>
      </c>
      <c r="R18" s="4"/>
      <c r="S18" s="4"/>
    </row>
    <row r="19" spans="1:19" ht="15.75" customHeight="1" x14ac:dyDescent="0.25">
      <c r="A19" s="5">
        <f t="shared" ca="1" si="0"/>
        <v>43865</v>
      </c>
      <c r="B19" s="6" t="s">
        <v>17</v>
      </c>
      <c r="C19" s="9" t="s">
        <v>52</v>
      </c>
      <c r="D19" s="9" t="s">
        <v>53</v>
      </c>
      <c r="E19" s="9" t="s">
        <v>54</v>
      </c>
      <c r="F19" s="10" t="s">
        <v>21</v>
      </c>
      <c r="G19" s="10">
        <v>1</v>
      </c>
      <c r="H19" s="11">
        <v>5</v>
      </c>
      <c r="I19" s="10">
        <v>5</v>
      </c>
      <c r="J19" s="10" t="s">
        <v>14</v>
      </c>
      <c r="K19" s="11">
        <v>36.6</v>
      </c>
      <c r="L19" s="10">
        <v>16.600000000000001</v>
      </c>
      <c r="M19" s="10">
        <v>8.8000000000000007</v>
      </c>
      <c r="N19" s="10" t="s">
        <v>22</v>
      </c>
      <c r="O19" s="10" t="s">
        <v>23</v>
      </c>
      <c r="P19" s="7" t="s">
        <v>46</v>
      </c>
      <c r="Q19" s="10">
        <v>2120</v>
      </c>
      <c r="R19" s="4"/>
      <c r="S19" s="4"/>
    </row>
    <row r="20" spans="1:19" ht="15.75" customHeight="1" x14ac:dyDescent="0.25">
      <c r="A20" s="5">
        <f t="shared" ca="1" si="0"/>
        <v>44542</v>
      </c>
      <c r="B20" s="6" t="s">
        <v>17</v>
      </c>
      <c r="C20" s="9" t="s">
        <v>25</v>
      </c>
      <c r="D20" s="9" t="s">
        <v>55</v>
      </c>
      <c r="E20" s="9" t="s">
        <v>37</v>
      </c>
      <c r="F20" s="10" t="s">
        <v>50</v>
      </c>
      <c r="G20" s="10">
        <v>1</v>
      </c>
      <c r="H20" s="11">
        <v>1</v>
      </c>
      <c r="I20" s="10">
        <v>5</v>
      </c>
      <c r="J20" s="10" t="s">
        <v>14</v>
      </c>
      <c r="K20" s="11">
        <v>40.299999999999997</v>
      </c>
      <c r="L20" s="10">
        <v>16.7</v>
      </c>
      <c r="M20" s="10">
        <v>8.5</v>
      </c>
      <c r="N20" s="10" t="s">
        <v>22</v>
      </c>
      <c r="O20" s="10" t="s">
        <v>23</v>
      </c>
      <c r="P20" s="7" t="s">
        <v>24</v>
      </c>
      <c r="Q20" s="10">
        <v>1200</v>
      </c>
      <c r="R20" s="4"/>
      <c r="S20" s="4"/>
    </row>
    <row r="21" spans="1:19" ht="15.75" customHeight="1" x14ac:dyDescent="0.25">
      <c r="A21" s="5">
        <f t="shared" ca="1" si="0"/>
        <v>44504</v>
      </c>
      <c r="B21" s="6" t="s">
        <v>17</v>
      </c>
      <c r="C21" s="9" t="s">
        <v>56</v>
      </c>
      <c r="D21" s="9" t="s">
        <v>45</v>
      </c>
      <c r="E21" s="9" t="s">
        <v>57</v>
      </c>
      <c r="F21" s="10" t="s">
        <v>28</v>
      </c>
      <c r="G21" s="10">
        <v>2</v>
      </c>
      <c r="H21" s="11">
        <v>3</v>
      </c>
      <c r="I21" s="10">
        <v>5</v>
      </c>
      <c r="J21" s="10" t="s">
        <v>14</v>
      </c>
      <c r="K21" s="11">
        <v>35.9</v>
      </c>
      <c r="L21" s="10">
        <v>15.1</v>
      </c>
      <c r="M21" s="10">
        <v>8.5</v>
      </c>
      <c r="N21" s="10" t="s">
        <v>22</v>
      </c>
      <c r="O21" s="10" t="s">
        <v>23</v>
      </c>
      <c r="P21" s="7" t="s">
        <v>24</v>
      </c>
      <c r="Q21" s="10">
        <v>850</v>
      </c>
      <c r="R21" s="4"/>
      <c r="S21" s="4"/>
    </row>
    <row r="22" spans="1:19" ht="15.75" customHeight="1" x14ac:dyDescent="0.25">
      <c r="A22" s="5">
        <f t="shared" ca="1" si="0"/>
        <v>44666</v>
      </c>
      <c r="B22" s="6" t="s">
        <v>17</v>
      </c>
      <c r="C22" s="9" t="s">
        <v>18</v>
      </c>
      <c r="D22" s="9" t="s">
        <v>51</v>
      </c>
      <c r="E22" s="9" t="s">
        <v>58</v>
      </c>
      <c r="F22" s="10" t="s">
        <v>28</v>
      </c>
      <c r="G22" s="10">
        <v>2</v>
      </c>
      <c r="H22" s="11">
        <v>2</v>
      </c>
      <c r="I22" s="10">
        <v>9</v>
      </c>
      <c r="J22" s="10" t="s">
        <v>14</v>
      </c>
      <c r="K22" s="11">
        <v>31.8</v>
      </c>
      <c r="L22" s="10">
        <v>12.3</v>
      </c>
      <c r="M22" s="10">
        <v>8.6999999999999993</v>
      </c>
      <c r="N22" s="10" t="s">
        <v>22</v>
      </c>
      <c r="O22" s="10" t="s">
        <v>23</v>
      </c>
      <c r="P22" s="7" t="s">
        <v>46</v>
      </c>
      <c r="Q22" s="10">
        <v>1300</v>
      </c>
      <c r="R22" s="4"/>
      <c r="S22" s="4"/>
    </row>
    <row r="23" spans="1:19" ht="15.75" customHeight="1" x14ac:dyDescent="0.25">
      <c r="A23" s="5">
        <f t="shared" ca="1" si="0"/>
        <v>44100</v>
      </c>
      <c r="B23" s="6" t="s">
        <v>17</v>
      </c>
      <c r="C23" s="9" t="s">
        <v>34</v>
      </c>
      <c r="D23" s="9" t="s">
        <v>25</v>
      </c>
      <c r="E23" s="9" t="s">
        <v>59</v>
      </c>
      <c r="F23" s="10" t="s">
        <v>28</v>
      </c>
      <c r="G23" s="10">
        <v>2</v>
      </c>
      <c r="H23" s="11">
        <v>5</v>
      </c>
      <c r="I23" s="10">
        <v>9</v>
      </c>
      <c r="J23" s="10" t="s">
        <v>14</v>
      </c>
      <c r="K23" s="11">
        <v>32</v>
      </c>
      <c r="L23" s="10">
        <v>12.3</v>
      </c>
      <c r="M23" s="10">
        <v>8.6999999999999993</v>
      </c>
      <c r="N23" s="10" t="s">
        <v>33</v>
      </c>
      <c r="O23" s="10" t="s">
        <v>33</v>
      </c>
      <c r="P23" s="7" t="s">
        <v>24</v>
      </c>
      <c r="Q23" s="10">
        <v>950</v>
      </c>
      <c r="R23" s="4"/>
      <c r="S23" s="4"/>
    </row>
    <row r="24" spans="1:19" ht="15.75" customHeight="1" x14ac:dyDescent="0.25">
      <c r="A24" s="5">
        <f t="shared" ca="1" si="0"/>
        <v>44024</v>
      </c>
      <c r="B24" s="6" t="s">
        <v>17</v>
      </c>
      <c r="C24" s="9" t="s">
        <v>60</v>
      </c>
      <c r="D24" s="9" t="s">
        <v>61</v>
      </c>
      <c r="E24" s="9" t="s">
        <v>62</v>
      </c>
      <c r="F24" s="10" t="s">
        <v>28</v>
      </c>
      <c r="G24" s="10">
        <v>1</v>
      </c>
      <c r="H24" s="11">
        <v>2</v>
      </c>
      <c r="I24" s="10">
        <v>5</v>
      </c>
      <c r="J24" s="10" t="s">
        <v>14</v>
      </c>
      <c r="K24" s="11">
        <v>40.200000000000003</v>
      </c>
      <c r="L24" s="10">
        <v>16.7</v>
      </c>
      <c r="M24" s="10">
        <v>8.5</v>
      </c>
      <c r="N24" s="10" t="s">
        <v>33</v>
      </c>
      <c r="O24" s="10" t="s">
        <v>23</v>
      </c>
      <c r="P24" s="7" t="s">
        <v>38</v>
      </c>
      <c r="Q24" s="10">
        <v>650</v>
      </c>
      <c r="R24" s="4"/>
      <c r="S24" s="4"/>
    </row>
    <row r="25" spans="1:19" ht="15" x14ac:dyDescent="0.25">
      <c r="A25" s="5">
        <f t="shared" ca="1" si="0"/>
        <v>44145</v>
      </c>
      <c r="B25" s="6" t="s">
        <v>17</v>
      </c>
      <c r="C25" s="9" t="s">
        <v>30</v>
      </c>
      <c r="D25" s="9" t="s">
        <v>25</v>
      </c>
      <c r="E25" s="9" t="s">
        <v>63</v>
      </c>
      <c r="F25" s="10" t="s">
        <v>21</v>
      </c>
      <c r="G25" s="10">
        <v>1</v>
      </c>
      <c r="H25" s="11">
        <v>3</v>
      </c>
      <c r="I25" s="10">
        <v>5</v>
      </c>
      <c r="J25" s="10" t="s">
        <v>29</v>
      </c>
      <c r="K25" s="11">
        <v>35.1</v>
      </c>
      <c r="L25" s="10">
        <v>12.1</v>
      </c>
      <c r="M25" s="10">
        <v>12</v>
      </c>
      <c r="N25" s="10" t="s">
        <v>22</v>
      </c>
      <c r="O25" s="10" t="s">
        <v>33</v>
      </c>
      <c r="P25" s="7" t="s">
        <v>24</v>
      </c>
      <c r="Q25" s="10">
        <v>500</v>
      </c>
      <c r="R25" s="4"/>
      <c r="S25" s="4"/>
    </row>
    <row r="26" spans="1:19" ht="15" x14ac:dyDescent="0.25">
      <c r="A26" s="5">
        <f t="shared" ca="1" si="0"/>
        <v>44506</v>
      </c>
      <c r="B26" s="6" t="s">
        <v>17</v>
      </c>
      <c r="C26" s="9" t="s">
        <v>52</v>
      </c>
      <c r="D26" s="9" t="s">
        <v>64</v>
      </c>
      <c r="E26" s="9" t="s">
        <v>57</v>
      </c>
      <c r="F26" s="10" t="s">
        <v>28</v>
      </c>
      <c r="G26" s="10">
        <v>1</v>
      </c>
      <c r="H26" s="11">
        <v>2</v>
      </c>
      <c r="I26" s="10">
        <v>10</v>
      </c>
      <c r="J26" s="10" t="s">
        <v>29</v>
      </c>
      <c r="K26" s="11">
        <v>35.299999999999997</v>
      </c>
      <c r="L26" s="10">
        <v>14.9</v>
      </c>
      <c r="M26" s="10">
        <v>11.9</v>
      </c>
      <c r="N26" s="10" t="s">
        <v>22</v>
      </c>
      <c r="O26" s="10" t="s">
        <v>23</v>
      </c>
      <c r="P26" s="7" t="s">
        <v>24</v>
      </c>
      <c r="Q26" s="10">
        <v>1357</v>
      </c>
      <c r="R26" s="4"/>
      <c r="S26" s="4"/>
    </row>
    <row r="27" spans="1:19" ht="15" x14ac:dyDescent="0.25">
      <c r="A27" s="5">
        <f t="shared" ca="1" si="0"/>
        <v>44190</v>
      </c>
      <c r="B27" s="6" t="s">
        <v>17</v>
      </c>
      <c r="C27" s="9" t="s">
        <v>34</v>
      </c>
      <c r="D27" s="9" t="s">
        <v>65</v>
      </c>
      <c r="E27" s="9" t="s">
        <v>66</v>
      </c>
      <c r="F27" s="10" t="s">
        <v>21</v>
      </c>
      <c r="G27" s="10">
        <v>1</v>
      </c>
      <c r="H27" s="11">
        <v>1</v>
      </c>
      <c r="I27" s="10">
        <v>5</v>
      </c>
      <c r="J27" s="10" t="s">
        <v>14</v>
      </c>
      <c r="K27" s="11">
        <v>36.200000000000003</v>
      </c>
      <c r="L27" s="10">
        <v>15</v>
      </c>
      <c r="M27" s="10">
        <v>12</v>
      </c>
      <c r="N27" s="10" t="s">
        <v>22</v>
      </c>
      <c r="O27" s="10" t="s">
        <v>23</v>
      </c>
      <c r="P27" s="7" t="s">
        <v>24</v>
      </c>
      <c r="Q27" s="10">
        <v>490</v>
      </c>
      <c r="R27" s="4"/>
      <c r="S27" s="4"/>
    </row>
    <row r="28" spans="1:19" ht="15" x14ac:dyDescent="0.25">
      <c r="A28" s="5">
        <f t="shared" ca="1" si="0"/>
        <v>44755</v>
      </c>
      <c r="B28" s="6" t="s">
        <v>17</v>
      </c>
      <c r="C28" s="9" t="s">
        <v>30</v>
      </c>
      <c r="D28" s="9" t="s">
        <v>44</v>
      </c>
      <c r="E28" s="9" t="s">
        <v>67</v>
      </c>
      <c r="F28" s="10" t="s">
        <v>21</v>
      </c>
      <c r="G28" s="10">
        <v>2</v>
      </c>
      <c r="H28" s="11">
        <v>3</v>
      </c>
      <c r="I28" s="10">
        <v>9</v>
      </c>
      <c r="J28" s="10" t="s">
        <v>14</v>
      </c>
      <c r="K28" s="11">
        <v>34.700000000000003</v>
      </c>
      <c r="L28" s="10">
        <v>17.5</v>
      </c>
      <c r="M28" s="10">
        <v>6.8</v>
      </c>
      <c r="N28" s="10" t="s">
        <v>22</v>
      </c>
      <c r="O28" s="10" t="s">
        <v>23</v>
      </c>
      <c r="P28" s="7" t="s">
        <v>38</v>
      </c>
      <c r="Q28" s="10">
        <v>2250</v>
      </c>
      <c r="R28" s="4"/>
      <c r="S28" s="4"/>
    </row>
    <row r="29" spans="1:19" ht="15" x14ac:dyDescent="0.25">
      <c r="A29" s="5">
        <f t="shared" ca="1" si="0"/>
        <v>44099</v>
      </c>
      <c r="B29" s="6" t="s">
        <v>17</v>
      </c>
      <c r="C29" s="9" t="s">
        <v>52</v>
      </c>
      <c r="D29" s="9" t="s">
        <v>68</v>
      </c>
      <c r="E29" s="9" t="s">
        <v>69</v>
      </c>
      <c r="F29" s="10" t="s">
        <v>21</v>
      </c>
      <c r="G29" s="10">
        <v>2</v>
      </c>
      <c r="H29" s="11">
        <v>2</v>
      </c>
      <c r="I29" s="10">
        <v>5</v>
      </c>
      <c r="J29" s="10" t="s">
        <v>29</v>
      </c>
      <c r="K29" s="11">
        <v>40.299999999999997</v>
      </c>
      <c r="L29" s="10">
        <v>16.8</v>
      </c>
      <c r="M29" s="10">
        <v>8.6</v>
      </c>
      <c r="N29" s="10" t="s">
        <v>22</v>
      </c>
      <c r="O29" s="10" t="s">
        <v>23</v>
      </c>
      <c r="P29" s="7" t="s">
        <v>38</v>
      </c>
      <c r="Q29" s="10">
        <v>890</v>
      </c>
      <c r="R29" s="4"/>
      <c r="S29" s="4"/>
    </row>
    <row r="30" spans="1:19" ht="15" x14ac:dyDescent="0.25">
      <c r="A30" s="5">
        <f t="shared" ca="1" si="0"/>
        <v>44803</v>
      </c>
      <c r="B30" s="6" t="s">
        <v>17</v>
      </c>
      <c r="C30" s="9" t="s">
        <v>18</v>
      </c>
      <c r="D30" s="9" t="s">
        <v>64</v>
      </c>
      <c r="E30" s="9" t="s">
        <v>47</v>
      </c>
      <c r="F30" s="10" t="s">
        <v>28</v>
      </c>
      <c r="G30" s="10">
        <v>2</v>
      </c>
      <c r="H30" s="11">
        <v>14</v>
      </c>
      <c r="I30" s="10">
        <v>5</v>
      </c>
      <c r="J30" s="10" t="s">
        <v>14</v>
      </c>
      <c r="K30" s="11">
        <v>31</v>
      </c>
      <c r="L30" s="10">
        <v>21.6</v>
      </c>
      <c r="M30" s="10">
        <v>0</v>
      </c>
      <c r="N30" s="10" t="s">
        <v>22</v>
      </c>
      <c r="O30" s="10" t="s">
        <v>23</v>
      </c>
      <c r="P30" s="7" t="s">
        <v>24</v>
      </c>
      <c r="Q30" s="10">
        <v>1300</v>
      </c>
      <c r="R30" s="4"/>
      <c r="S30" s="4"/>
    </row>
    <row r="31" spans="1:19" ht="15" x14ac:dyDescent="0.25">
      <c r="A31" s="5">
        <f t="shared" ca="1" si="0"/>
        <v>44730</v>
      </c>
      <c r="B31" s="6" t="s">
        <v>17</v>
      </c>
      <c r="C31" s="9" t="s">
        <v>56</v>
      </c>
      <c r="D31" s="9" t="s">
        <v>25</v>
      </c>
      <c r="E31" s="9" t="s">
        <v>57</v>
      </c>
      <c r="F31" s="10" t="s">
        <v>21</v>
      </c>
      <c r="G31" s="10">
        <v>2</v>
      </c>
      <c r="H31" s="11">
        <v>4</v>
      </c>
      <c r="I31" s="10">
        <v>5</v>
      </c>
      <c r="J31" s="10" t="s">
        <v>14</v>
      </c>
      <c r="K31" s="11">
        <v>24.1</v>
      </c>
      <c r="L31" s="10">
        <v>16.3</v>
      </c>
      <c r="M31" s="10">
        <v>0</v>
      </c>
      <c r="N31" s="10" t="s">
        <v>22</v>
      </c>
      <c r="O31" s="10" t="s">
        <v>23</v>
      </c>
      <c r="P31" s="7" t="s">
        <v>46</v>
      </c>
      <c r="Q31" s="10">
        <v>950</v>
      </c>
      <c r="R31" s="4"/>
      <c r="S31" s="4"/>
    </row>
    <row r="32" spans="1:19" ht="15" x14ac:dyDescent="0.25">
      <c r="A32" s="5">
        <f t="shared" ca="1" si="0"/>
        <v>44712</v>
      </c>
      <c r="B32" s="6" t="s">
        <v>17</v>
      </c>
      <c r="C32" s="9" t="s">
        <v>18</v>
      </c>
      <c r="D32" s="9" t="s">
        <v>53</v>
      </c>
      <c r="E32" s="9" t="s">
        <v>35</v>
      </c>
      <c r="F32" s="10" t="s">
        <v>50</v>
      </c>
      <c r="G32" s="10">
        <v>2</v>
      </c>
      <c r="H32" s="11">
        <v>5</v>
      </c>
      <c r="I32" s="10">
        <v>5</v>
      </c>
      <c r="J32" s="10" t="s">
        <v>29</v>
      </c>
      <c r="K32" s="11">
        <v>32.5</v>
      </c>
      <c r="L32" s="10">
        <v>27.33</v>
      </c>
      <c r="M32" s="10">
        <v>0</v>
      </c>
      <c r="N32" s="10" t="s">
        <v>22</v>
      </c>
      <c r="O32" s="10" t="s">
        <v>23</v>
      </c>
      <c r="P32" s="7" t="s">
        <v>24</v>
      </c>
      <c r="Q32" s="10">
        <v>900</v>
      </c>
      <c r="R32" s="4"/>
      <c r="S32" s="4"/>
    </row>
    <row r="33" spans="1:19" ht="15" x14ac:dyDescent="0.25">
      <c r="A33" s="5">
        <f t="shared" ca="1" si="0"/>
        <v>44812</v>
      </c>
      <c r="B33" s="6" t="s">
        <v>17</v>
      </c>
      <c r="C33" s="9" t="s">
        <v>56</v>
      </c>
      <c r="D33" s="9" t="s">
        <v>49</v>
      </c>
      <c r="E33" s="9" t="s">
        <v>57</v>
      </c>
      <c r="F33" s="10" t="s">
        <v>28</v>
      </c>
      <c r="G33" s="10">
        <v>2</v>
      </c>
      <c r="H33" s="11">
        <v>3</v>
      </c>
      <c r="I33" s="10">
        <v>13</v>
      </c>
      <c r="J33" s="10" t="s">
        <v>14</v>
      </c>
      <c r="K33" s="11">
        <v>27.7</v>
      </c>
      <c r="L33" s="10">
        <v>12.2</v>
      </c>
      <c r="M33" s="10">
        <v>5.6</v>
      </c>
      <c r="N33" s="10" t="s">
        <v>43</v>
      </c>
      <c r="O33" s="10" t="s">
        <v>23</v>
      </c>
      <c r="P33" s="7" t="s">
        <v>24</v>
      </c>
      <c r="Q33" s="10">
        <v>950</v>
      </c>
      <c r="R33" s="4"/>
      <c r="S33" s="4"/>
    </row>
    <row r="34" spans="1:19" ht="15" x14ac:dyDescent="0.25">
      <c r="A34" s="5">
        <f t="shared" ca="1" si="0"/>
        <v>44808</v>
      </c>
      <c r="B34" s="6" t="s">
        <v>17</v>
      </c>
      <c r="C34" s="9" t="s">
        <v>52</v>
      </c>
      <c r="D34" s="9" t="s">
        <v>51</v>
      </c>
      <c r="E34" s="9" t="s">
        <v>35</v>
      </c>
      <c r="F34" s="10" t="s">
        <v>70</v>
      </c>
      <c r="G34" s="10">
        <v>1</v>
      </c>
      <c r="H34" s="11">
        <v>4</v>
      </c>
      <c r="I34" s="10">
        <v>9</v>
      </c>
      <c r="J34" s="10" t="s">
        <v>29</v>
      </c>
      <c r="K34" s="11">
        <v>29.1</v>
      </c>
      <c r="L34" s="10">
        <v>23.7</v>
      </c>
      <c r="M34" s="10">
        <v>0</v>
      </c>
      <c r="N34" s="10" t="s">
        <v>22</v>
      </c>
      <c r="O34" s="10" t="s">
        <v>23</v>
      </c>
      <c r="P34" s="7" t="s">
        <v>46</v>
      </c>
      <c r="Q34" s="10">
        <v>790</v>
      </c>
      <c r="R34" s="4"/>
      <c r="S34" s="4"/>
    </row>
    <row r="35" spans="1:19" ht="15" x14ac:dyDescent="0.25">
      <c r="A35" s="5">
        <f t="shared" ca="1" si="0"/>
        <v>44840</v>
      </c>
      <c r="B35" s="6" t="s">
        <v>17</v>
      </c>
      <c r="C35" s="9" t="s">
        <v>36</v>
      </c>
      <c r="D35" s="9" t="s">
        <v>19</v>
      </c>
      <c r="E35" s="9" t="s">
        <v>58</v>
      </c>
      <c r="F35" s="10" t="s">
        <v>21</v>
      </c>
      <c r="G35" s="10">
        <v>2</v>
      </c>
      <c r="H35" s="11">
        <v>2</v>
      </c>
      <c r="I35" s="10">
        <v>5</v>
      </c>
      <c r="J35" s="10" t="s">
        <v>29</v>
      </c>
      <c r="K35" s="11">
        <v>31.4</v>
      </c>
      <c r="L35" s="10">
        <v>18.899999999999999</v>
      </c>
      <c r="M35" s="10">
        <v>5.6</v>
      </c>
      <c r="N35" s="10" t="s">
        <v>22</v>
      </c>
      <c r="O35" s="10" t="s">
        <v>23</v>
      </c>
      <c r="P35" s="7" t="s">
        <v>24</v>
      </c>
      <c r="Q35" s="10">
        <v>5300</v>
      </c>
      <c r="R35" s="4"/>
      <c r="S35" s="4"/>
    </row>
    <row r="36" spans="1:19" ht="15" x14ac:dyDescent="0.25">
      <c r="A36" s="5">
        <f t="shared" ca="1" si="0"/>
        <v>44609</v>
      </c>
      <c r="B36" s="6" t="s">
        <v>17</v>
      </c>
      <c r="C36" s="9" t="s">
        <v>52</v>
      </c>
      <c r="D36" s="9" t="s">
        <v>25</v>
      </c>
      <c r="E36" s="9" t="s">
        <v>27</v>
      </c>
      <c r="F36" s="10" t="s">
        <v>71</v>
      </c>
      <c r="G36" s="10">
        <v>1</v>
      </c>
      <c r="H36" s="11">
        <v>9</v>
      </c>
      <c r="I36" s="10">
        <v>5</v>
      </c>
      <c r="J36" s="10" t="s">
        <v>14</v>
      </c>
      <c r="K36" s="11">
        <v>30.9</v>
      </c>
      <c r="L36" s="10">
        <v>19.2</v>
      </c>
      <c r="M36" s="10">
        <v>6.1</v>
      </c>
      <c r="N36" s="10" t="s">
        <v>22</v>
      </c>
      <c r="O36" s="10" t="s">
        <v>23</v>
      </c>
      <c r="P36" s="7" t="s">
        <v>38</v>
      </c>
      <c r="Q36" s="10">
        <v>500</v>
      </c>
      <c r="R36" s="4"/>
      <c r="S36" s="4"/>
    </row>
    <row r="37" spans="1:19" ht="15" x14ac:dyDescent="0.25">
      <c r="A37" s="5">
        <f t="shared" ca="1" si="0"/>
        <v>44461</v>
      </c>
      <c r="B37" s="6" t="s">
        <v>17</v>
      </c>
      <c r="C37" s="9" t="s">
        <v>30</v>
      </c>
      <c r="D37" s="9" t="s">
        <v>65</v>
      </c>
      <c r="E37" s="9" t="s">
        <v>69</v>
      </c>
      <c r="F37" s="10" t="s">
        <v>28</v>
      </c>
      <c r="G37" s="10">
        <v>1</v>
      </c>
      <c r="H37" s="11">
        <v>3</v>
      </c>
      <c r="I37" s="10">
        <v>9</v>
      </c>
      <c r="J37" s="10" t="s">
        <v>14</v>
      </c>
      <c r="K37" s="11">
        <v>29.3</v>
      </c>
      <c r="L37" s="10">
        <v>16.8</v>
      </c>
      <c r="M37" s="10">
        <v>6.3</v>
      </c>
      <c r="N37" s="10" t="s">
        <v>33</v>
      </c>
      <c r="O37" s="10" t="s">
        <v>23</v>
      </c>
      <c r="P37" s="7" t="s">
        <v>24</v>
      </c>
      <c r="Q37" s="10">
        <v>550</v>
      </c>
      <c r="R37" s="4"/>
      <c r="S37" s="4"/>
    </row>
    <row r="38" spans="1:19" ht="15" x14ac:dyDescent="0.25">
      <c r="A38" s="5">
        <f t="shared" ca="1" si="0"/>
        <v>44813</v>
      </c>
      <c r="B38" s="6" t="s">
        <v>17</v>
      </c>
      <c r="C38" s="9" t="s">
        <v>18</v>
      </c>
      <c r="D38" s="9" t="s">
        <v>72</v>
      </c>
      <c r="E38" s="9" t="s">
        <v>57</v>
      </c>
      <c r="F38" s="10" t="s">
        <v>21</v>
      </c>
      <c r="G38" s="10">
        <v>2</v>
      </c>
      <c r="H38" s="11">
        <v>2</v>
      </c>
      <c r="I38" s="10">
        <v>5</v>
      </c>
      <c r="J38" s="10" t="s">
        <v>29</v>
      </c>
      <c r="K38" s="11">
        <v>32.5</v>
      </c>
      <c r="L38" s="10">
        <v>17.5</v>
      </c>
      <c r="M38" s="10">
        <v>5.7</v>
      </c>
      <c r="N38" s="10" t="s">
        <v>43</v>
      </c>
      <c r="O38" s="10" t="s">
        <v>23</v>
      </c>
      <c r="P38" s="7" t="s">
        <v>24</v>
      </c>
      <c r="Q38" s="10">
        <v>650</v>
      </c>
      <c r="R38" s="4"/>
      <c r="S38" s="4"/>
    </row>
    <row r="39" spans="1:19" ht="15" x14ac:dyDescent="0.25">
      <c r="A39" s="5">
        <f t="shared" ca="1" si="0"/>
        <v>44376</v>
      </c>
      <c r="B39" s="6" t="s">
        <v>17</v>
      </c>
      <c r="C39" s="9" t="s">
        <v>73</v>
      </c>
      <c r="D39" s="9" t="s">
        <v>74</v>
      </c>
      <c r="E39" s="9" t="s">
        <v>62</v>
      </c>
      <c r="F39" s="10" t="s">
        <v>21</v>
      </c>
      <c r="G39" s="10">
        <v>1</v>
      </c>
      <c r="H39" s="11">
        <v>4</v>
      </c>
      <c r="I39" s="10">
        <v>5</v>
      </c>
      <c r="J39" s="10" t="s">
        <v>14</v>
      </c>
      <c r="K39" s="11">
        <v>54.4</v>
      </c>
      <c r="L39" s="10">
        <v>31</v>
      </c>
      <c r="M39" s="10">
        <v>8.3000000000000007</v>
      </c>
      <c r="N39" s="10" t="s">
        <v>43</v>
      </c>
      <c r="O39" s="10" t="s">
        <v>33</v>
      </c>
      <c r="P39" s="7" t="s">
        <v>46</v>
      </c>
      <c r="Q39" s="10">
        <v>850</v>
      </c>
      <c r="R39" s="4"/>
      <c r="S39" s="4"/>
    </row>
    <row r="40" spans="1:19" ht="15" x14ac:dyDescent="0.25">
      <c r="A40" s="5">
        <f t="shared" ca="1" si="0"/>
        <v>44385</v>
      </c>
      <c r="B40" s="6" t="s">
        <v>17</v>
      </c>
      <c r="C40" s="9" t="s">
        <v>34</v>
      </c>
      <c r="D40" s="9" t="s">
        <v>45</v>
      </c>
      <c r="E40" s="9" t="s">
        <v>37</v>
      </c>
      <c r="F40" s="10" t="s">
        <v>28</v>
      </c>
      <c r="G40" s="10">
        <v>21</v>
      </c>
      <c r="H40" s="11">
        <v>1</v>
      </c>
      <c r="I40" s="10">
        <v>5</v>
      </c>
      <c r="J40" s="10" t="s">
        <v>14</v>
      </c>
      <c r="K40" s="11">
        <v>53.6</v>
      </c>
      <c r="L40" s="10">
        <v>31.7</v>
      </c>
      <c r="M40" s="10">
        <v>8.3000000000000007</v>
      </c>
      <c r="N40" s="10">
        <v>0</v>
      </c>
      <c r="O40" s="10" t="s">
        <v>33</v>
      </c>
      <c r="P40" s="7" t="s">
        <v>38</v>
      </c>
      <c r="Q40" s="10">
        <v>1200</v>
      </c>
      <c r="R40" s="4"/>
      <c r="S40" s="4"/>
    </row>
    <row r="41" spans="1:19" ht="15" x14ac:dyDescent="0.25">
      <c r="A41" s="5">
        <f t="shared" ca="1" si="0"/>
        <v>44492</v>
      </c>
      <c r="B41" s="6" t="s">
        <v>17</v>
      </c>
      <c r="C41" s="9" t="s">
        <v>25</v>
      </c>
      <c r="D41" s="9" t="s">
        <v>75</v>
      </c>
      <c r="E41" s="9" t="s">
        <v>32</v>
      </c>
      <c r="F41" s="10" t="s">
        <v>71</v>
      </c>
      <c r="G41" s="10">
        <v>1</v>
      </c>
      <c r="H41" s="11">
        <v>4</v>
      </c>
      <c r="I41" s="10">
        <v>5</v>
      </c>
      <c r="J41" s="10" t="s">
        <v>14</v>
      </c>
      <c r="K41" s="11">
        <v>40.200000000000003</v>
      </c>
      <c r="L41" s="10">
        <v>27.2</v>
      </c>
      <c r="M41" s="10">
        <v>6.4</v>
      </c>
      <c r="N41" s="10" t="s">
        <v>22</v>
      </c>
      <c r="O41" s="10" t="s">
        <v>33</v>
      </c>
      <c r="P41" s="7" t="s">
        <v>24</v>
      </c>
      <c r="Q41" s="10">
        <v>1150</v>
      </c>
      <c r="R41" s="4"/>
      <c r="S41" s="4"/>
    </row>
    <row r="42" spans="1:19" ht="15" x14ac:dyDescent="0.25">
      <c r="A42" s="5">
        <f t="shared" ca="1" si="0"/>
        <v>44219</v>
      </c>
      <c r="B42" s="6" t="s">
        <v>17</v>
      </c>
      <c r="C42" s="9" t="s">
        <v>34</v>
      </c>
      <c r="D42" s="9" t="s">
        <v>76</v>
      </c>
      <c r="E42" s="9" t="s">
        <v>47</v>
      </c>
      <c r="F42" s="10" t="s">
        <v>28</v>
      </c>
      <c r="G42" s="10">
        <v>2</v>
      </c>
      <c r="H42" s="11">
        <v>2</v>
      </c>
      <c r="I42" s="10">
        <v>5</v>
      </c>
      <c r="J42" s="10" t="s">
        <v>14</v>
      </c>
      <c r="K42" s="11">
        <v>44.2</v>
      </c>
      <c r="L42" s="10">
        <v>28</v>
      </c>
      <c r="M42" s="10">
        <v>6</v>
      </c>
      <c r="N42" s="10" t="s">
        <v>43</v>
      </c>
      <c r="O42" s="10" t="s">
        <v>33</v>
      </c>
      <c r="P42" s="7" t="s">
        <v>24</v>
      </c>
      <c r="Q42" s="10">
        <v>750</v>
      </c>
      <c r="R42" s="4"/>
      <c r="S42" s="4"/>
    </row>
    <row r="43" spans="1:19" ht="15" x14ac:dyDescent="0.25">
      <c r="A43" s="5">
        <f t="shared" ca="1" si="0"/>
        <v>44328</v>
      </c>
      <c r="B43" s="6" t="s">
        <v>17</v>
      </c>
      <c r="C43" s="9" t="s">
        <v>60</v>
      </c>
      <c r="D43" s="9" t="s">
        <v>39</v>
      </c>
      <c r="E43" s="9" t="s">
        <v>69</v>
      </c>
      <c r="F43" s="10" t="s">
        <v>28</v>
      </c>
      <c r="G43" s="10">
        <v>2</v>
      </c>
      <c r="H43" s="11">
        <v>1</v>
      </c>
      <c r="I43" s="10">
        <v>5</v>
      </c>
      <c r="J43" s="10" t="s">
        <v>14</v>
      </c>
      <c r="K43" s="11">
        <v>41</v>
      </c>
      <c r="L43" s="10">
        <v>24</v>
      </c>
      <c r="M43" s="10">
        <v>6</v>
      </c>
      <c r="N43" s="10" t="s">
        <v>22</v>
      </c>
      <c r="O43" s="10" t="s">
        <v>23</v>
      </c>
      <c r="P43" s="7" t="s">
        <v>24</v>
      </c>
      <c r="Q43" s="10">
        <v>520</v>
      </c>
      <c r="R43" s="4"/>
      <c r="S43" s="4"/>
    </row>
    <row r="44" spans="1:19" ht="15" x14ac:dyDescent="0.25">
      <c r="A44" s="5">
        <f t="shared" ca="1" si="0"/>
        <v>44190</v>
      </c>
      <c r="B44" s="6" t="s">
        <v>17</v>
      </c>
      <c r="C44" s="9" t="s">
        <v>60</v>
      </c>
      <c r="D44" s="9" t="s">
        <v>76</v>
      </c>
      <c r="E44" s="9" t="s">
        <v>37</v>
      </c>
      <c r="F44" s="10" t="s">
        <v>28</v>
      </c>
      <c r="G44" s="10">
        <v>1</v>
      </c>
      <c r="H44" s="11">
        <v>6</v>
      </c>
      <c r="I44" s="10">
        <v>5</v>
      </c>
      <c r="J44" s="10" t="s">
        <v>14</v>
      </c>
      <c r="K44" s="11">
        <v>43.7</v>
      </c>
      <c r="L44" s="10">
        <v>31.8</v>
      </c>
      <c r="M44" s="10">
        <v>6</v>
      </c>
      <c r="N44" s="10" t="s">
        <v>33</v>
      </c>
      <c r="O44" s="10" t="s">
        <v>23</v>
      </c>
      <c r="P44" s="7" t="s">
        <v>24</v>
      </c>
      <c r="Q44" s="10">
        <v>2620</v>
      </c>
      <c r="R44" s="4"/>
      <c r="S44" s="4"/>
    </row>
    <row r="45" spans="1:19" ht="15" x14ac:dyDescent="0.25">
      <c r="A45" s="5">
        <f t="shared" ca="1" si="0"/>
        <v>44222</v>
      </c>
      <c r="B45" s="6" t="s">
        <v>17</v>
      </c>
      <c r="C45" s="9" t="s">
        <v>25</v>
      </c>
      <c r="D45" s="9" t="s">
        <v>61</v>
      </c>
      <c r="E45" s="9" t="s">
        <v>35</v>
      </c>
      <c r="F45" s="10" t="s">
        <v>28</v>
      </c>
      <c r="G45" s="10">
        <v>1</v>
      </c>
      <c r="H45" s="11">
        <v>2</v>
      </c>
      <c r="I45" s="10">
        <v>9</v>
      </c>
      <c r="J45" s="10" t="s">
        <v>29</v>
      </c>
      <c r="K45" s="11">
        <v>52.3</v>
      </c>
      <c r="L45" s="10">
        <v>32.4</v>
      </c>
      <c r="M45" s="10">
        <v>8.3000000000000007</v>
      </c>
      <c r="N45" s="10" t="s">
        <v>22</v>
      </c>
      <c r="O45" s="10" t="s">
        <v>23</v>
      </c>
      <c r="P45" s="7" t="s">
        <v>38</v>
      </c>
      <c r="Q45" s="10">
        <v>1290</v>
      </c>
      <c r="R45" s="4"/>
      <c r="S45" s="4"/>
    </row>
    <row r="46" spans="1:19" ht="15" x14ac:dyDescent="0.25">
      <c r="A46" s="5">
        <f t="shared" ca="1" si="0"/>
        <v>44378</v>
      </c>
      <c r="B46" s="6" t="s">
        <v>17</v>
      </c>
      <c r="C46" s="9" t="s">
        <v>52</v>
      </c>
      <c r="D46" s="9" t="s">
        <v>77</v>
      </c>
      <c r="E46" s="9" t="s">
        <v>35</v>
      </c>
      <c r="F46" s="10" t="s">
        <v>28</v>
      </c>
      <c r="G46" s="10">
        <v>2</v>
      </c>
      <c r="H46" s="11">
        <v>5</v>
      </c>
      <c r="I46" s="10">
        <v>5</v>
      </c>
      <c r="J46" s="10" t="s">
        <v>14</v>
      </c>
      <c r="K46" s="11">
        <v>60.2</v>
      </c>
      <c r="L46" s="10">
        <v>28.4</v>
      </c>
      <c r="M46" s="10">
        <v>10.199999999999999</v>
      </c>
      <c r="N46" s="10" t="s">
        <v>22</v>
      </c>
      <c r="O46" s="10" t="s">
        <v>23</v>
      </c>
      <c r="P46" s="7" t="s">
        <v>24</v>
      </c>
      <c r="Q46" s="10">
        <v>550</v>
      </c>
      <c r="R46" s="4"/>
      <c r="S46" s="4"/>
    </row>
    <row r="47" spans="1:19" ht="15" x14ac:dyDescent="0.25">
      <c r="A47" s="5">
        <f t="shared" ca="1" si="0"/>
        <v>43852</v>
      </c>
      <c r="B47" s="6" t="s">
        <v>17</v>
      </c>
      <c r="C47" s="9" t="s">
        <v>25</v>
      </c>
      <c r="D47" s="9" t="s">
        <v>25</v>
      </c>
      <c r="E47" s="9" t="s">
        <v>27</v>
      </c>
      <c r="F47" s="10" t="s">
        <v>28</v>
      </c>
      <c r="G47" s="10">
        <v>2</v>
      </c>
      <c r="H47" s="11">
        <v>7</v>
      </c>
      <c r="I47" s="10">
        <v>5</v>
      </c>
      <c r="J47" s="10" t="s">
        <v>14</v>
      </c>
      <c r="K47" s="11">
        <v>50.6</v>
      </c>
      <c r="L47" s="10">
        <v>29</v>
      </c>
      <c r="M47" s="10">
        <v>8</v>
      </c>
      <c r="N47" s="10" t="s">
        <v>22</v>
      </c>
      <c r="O47" s="10" t="s">
        <v>33</v>
      </c>
      <c r="P47" s="7" t="s">
        <v>38</v>
      </c>
      <c r="Q47" s="10">
        <v>1307</v>
      </c>
      <c r="R47" s="4"/>
      <c r="S47" s="4"/>
    </row>
    <row r="48" spans="1:19" ht="15" x14ac:dyDescent="0.25">
      <c r="A48" s="5">
        <f t="shared" ca="1" si="0"/>
        <v>44665</v>
      </c>
      <c r="B48" s="6" t="s">
        <v>17</v>
      </c>
      <c r="C48" s="9" t="s">
        <v>34</v>
      </c>
      <c r="D48" s="9" t="s">
        <v>76</v>
      </c>
      <c r="E48" s="9" t="s">
        <v>78</v>
      </c>
      <c r="F48" s="10" t="s">
        <v>21</v>
      </c>
      <c r="G48" s="10">
        <v>1</v>
      </c>
      <c r="H48" s="11">
        <v>5</v>
      </c>
      <c r="I48" s="10">
        <v>9</v>
      </c>
      <c r="J48" s="10" t="s">
        <v>14</v>
      </c>
      <c r="K48" s="11">
        <v>66.3</v>
      </c>
      <c r="L48" s="10">
        <v>33.9</v>
      </c>
      <c r="M48" s="10">
        <v>11.9</v>
      </c>
      <c r="N48" s="10" t="s">
        <v>22</v>
      </c>
      <c r="O48" s="10" t="s">
        <v>23</v>
      </c>
      <c r="P48" s="10" t="s">
        <v>24</v>
      </c>
      <c r="Q48" s="10">
        <v>480</v>
      </c>
      <c r="R48" s="4"/>
      <c r="S48" s="4"/>
    </row>
    <row r="49" spans="1:19" ht="15" x14ac:dyDescent="0.25">
      <c r="A49" s="5">
        <f t="shared" ca="1" si="0"/>
        <v>44378</v>
      </c>
      <c r="B49" s="6" t="s">
        <v>17</v>
      </c>
      <c r="C49" s="9" t="s">
        <v>18</v>
      </c>
      <c r="D49" s="9" t="s">
        <v>64</v>
      </c>
      <c r="E49" s="9" t="s">
        <v>57</v>
      </c>
      <c r="F49" s="10" t="s">
        <v>28</v>
      </c>
      <c r="G49" s="10">
        <v>2</v>
      </c>
      <c r="H49" s="11">
        <v>1</v>
      </c>
      <c r="I49" s="10">
        <v>5</v>
      </c>
      <c r="J49" s="10" t="s">
        <v>14</v>
      </c>
      <c r="K49" s="11">
        <v>49.3</v>
      </c>
      <c r="L49" s="10">
        <v>28</v>
      </c>
      <c r="M49" s="10">
        <v>7.5</v>
      </c>
      <c r="N49" s="10" t="s">
        <v>22</v>
      </c>
      <c r="O49" s="10" t="s">
        <v>33</v>
      </c>
      <c r="P49" s="12" t="s">
        <v>24</v>
      </c>
      <c r="Q49" s="10">
        <v>1250</v>
      </c>
      <c r="R49" s="4"/>
      <c r="S49" s="4"/>
    </row>
    <row r="50" spans="1:19" ht="15" x14ac:dyDescent="0.25">
      <c r="A50" s="5">
        <f t="shared" ca="1" si="0"/>
        <v>44673</v>
      </c>
      <c r="B50" s="6" t="s">
        <v>17</v>
      </c>
      <c r="C50" s="9" t="s">
        <v>18</v>
      </c>
      <c r="D50" s="9" t="s">
        <v>79</v>
      </c>
      <c r="E50" s="9" t="s">
        <v>42</v>
      </c>
      <c r="F50" s="10" t="s">
        <v>21</v>
      </c>
      <c r="G50" s="10">
        <v>2</v>
      </c>
      <c r="H50" s="11">
        <v>5</v>
      </c>
      <c r="I50" s="10">
        <v>5</v>
      </c>
      <c r="J50" s="10" t="s">
        <v>14</v>
      </c>
      <c r="K50" s="11">
        <v>48.5</v>
      </c>
      <c r="L50" s="10">
        <v>28.2</v>
      </c>
      <c r="M50" s="10">
        <v>8.8000000000000007</v>
      </c>
      <c r="N50" s="10" t="s">
        <v>22</v>
      </c>
      <c r="O50" s="10" t="s">
        <v>33</v>
      </c>
      <c r="P50" s="10" t="s">
        <v>24</v>
      </c>
      <c r="Q50" s="10">
        <v>1230</v>
      </c>
      <c r="R50" s="4"/>
      <c r="S50" s="4"/>
    </row>
    <row r="51" spans="1:19" ht="15" x14ac:dyDescent="0.25">
      <c r="A51" s="5">
        <f t="shared" ca="1" si="0"/>
        <v>43971</v>
      </c>
      <c r="B51" s="6" t="s">
        <v>17</v>
      </c>
      <c r="C51" s="9" t="s">
        <v>25</v>
      </c>
      <c r="D51" s="9" t="s">
        <v>52</v>
      </c>
      <c r="E51" s="9" t="s">
        <v>62</v>
      </c>
      <c r="F51" s="10" t="s">
        <v>28</v>
      </c>
      <c r="G51" s="10">
        <v>2</v>
      </c>
      <c r="H51" s="11">
        <v>2</v>
      </c>
      <c r="I51" s="10">
        <v>5</v>
      </c>
      <c r="J51" s="10" t="s">
        <v>14</v>
      </c>
      <c r="K51" s="11">
        <v>52.7</v>
      </c>
      <c r="L51" s="10">
        <v>30</v>
      </c>
      <c r="M51" s="10">
        <v>9</v>
      </c>
      <c r="N51" s="10" t="s">
        <v>80</v>
      </c>
      <c r="O51" s="10" t="s">
        <v>23</v>
      </c>
      <c r="P51" s="10" t="s">
        <v>24</v>
      </c>
      <c r="Q51" s="10">
        <v>650</v>
      </c>
      <c r="R51" s="4"/>
      <c r="S51" s="4"/>
    </row>
    <row r="52" spans="1:19" ht="15" x14ac:dyDescent="0.25">
      <c r="A52" s="5">
        <f t="shared" ca="1" si="0"/>
        <v>44224</v>
      </c>
      <c r="B52" s="6" t="s">
        <v>17</v>
      </c>
      <c r="C52" s="9" t="s">
        <v>36</v>
      </c>
      <c r="D52" s="9" t="s">
        <v>81</v>
      </c>
      <c r="E52" s="9" t="s">
        <v>82</v>
      </c>
      <c r="F52" s="10" t="s">
        <v>28</v>
      </c>
      <c r="G52" s="10">
        <v>1</v>
      </c>
      <c r="H52" s="11">
        <v>1</v>
      </c>
      <c r="I52" s="10">
        <v>5</v>
      </c>
      <c r="J52" s="10" t="s">
        <v>14</v>
      </c>
      <c r="K52" s="11">
        <v>45.9</v>
      </c>
      <c r="L52" s="10">
        <v>25.6</v>
      </c>
      <c r="M52" s="10">
        <v>8.5</v>
      </c>
      <c r="N52" s="10" t="s">
        <v>22</v>
      </c>
      <c r="O52" s="10" t="s">
        <v>23</v>
      </c>
      <c r="P52" s="10" t="s">
        <v>24</v>
      </c>
      <c r="Q52" s="10">
        <v>950</v>
      </c>
      <c r="R52" s="4"/>
      <c r="S52" s="4"/>
    </row>
    <row r="53" spans="1:19" ht="15" x14ac:dyDescent="0.25">
      <c r="A53" s="5">
        <f t="shared" ca="1" si="0"/>
        <v>43961</v>
      </c>
      <c r="B53" s="6" t="s">
        <v>17</v>
      </c>
      <c r="C53" s="9" t="s">
        <v>52</v>
      </c>
      <c r="D53" s="9" t="s">
        <v>64</v>
      </c>
      <c r="E53" s="9" t="s">
        <v>40</v>
      </c>
      <c r="F53" s="10" t="s">
        <v>21</v>
      </c>
      <c r="G53" s="10">
        <v>1</v>
      </c>
      <c r="H53" s="11">
        <v>5</v>
      </c>
      <c r="I53" s="10">
        <v>5</v>
      </c>
      <c r="J53" s="10" t="s">
        <v>83</v>
      </c>
      <c r="K53" s="11">
        <v>53.6</v>
      </c>
      <c r="L53" s="10">
        <v>29.1</v>
      </c>
      <c r="M53" s="10">
        <v>9</v>
      </c>
      <c r="N53" s="10" t="s">
        <v>22</v>
      </c>
      <c r="O53" s="10" t="s">
        <v>33</v>
      </c>
      <c r="P53" s="10" t="s">
        <v>24</v>
      </c>
      <c r="Q53" s="10">
        <v>850</v>
      </c>
      <c r="R53" s="4"/>
      <c r="S53" s="4"/>
    </row>
    <row r="54" spans="1:19" ht="15" x14ac:dyDescent="0.25">
      <c r="A54" s="5">
        <f t="shared" ca="1" si="0"/>
        <v>44653</v>
      </c>
      <c r="B54" s="6" t="s">
        <v>17</v>
      </c>
      <c r="C54" s="9" t="s">
        <v>25</v>
      </c>
      <c r="D54" s="9" t="s">
        <v>84</v>
      </c>
      <c r="E54" s="9" t="s">
        <v>20</v>
      </c>
      <c r="F54" s="10" t="s">
        <v>28</v>
      </c>
      <c r="G54" s="10">
        <v>1</v>
      </c>
      <c r="H54" s="11">
        <v>1</v>
      </c>
      <c r="I54" s="10">
        <v>5</v>
      </c>
      <c r="J54" s="10" t="s">
        <v>14</v>
      </c>
      <c r="K54" s="11">
        <v>52</v>
      </c>
      <c r="L54" s="10">
        <v>29.4</v>
      </c>
      <c r="M54" s="10">
        <v>8.8000000000000007</v>
      </c>
      <c r="N54" s="10" t="s">
        <v>33</v>
      </c>
      <c r="O54" s="10" t="s">
        <v>33</v>
      </c>
      <c r="P54" s="10" t="s">
        <v>24</v>
      </c>
      <c r="Q54" s="10">
        <v>800</v>
      </c>
      <c r="R54" s="4"/>
      <c r="S54" s="4"/>
    </row>
    <row r="55" spans="1:19" ht="15" x14ac:dyDescent="0.25">
      <c r="A55" s="5">
        <f t="shared" ca="1" si="0"/>
        <v>44566</v>
      </c>
      <c r="B55" s="6" t="s">
        <v>17</v>
      </c>
      <c r="C55" s="9" t="s">
        <v>36</v>
      </c>
      <c r="D55" s="9" t="s">
        <v>53</v>
      </c>
      <c r="E55" s="9" t="s">
        <v>37</v>
      </c>
      <c r="F55" s="10" t="s">
        <v>21</v>
      </c>
      <c r="G55" s="10">
        <v>2</v>
      </c>
      <c r="H55" s="11">
        <v>3</v>
      </c>
      <c r="I55" s="10">
        <v>5</v>
      </c>
      <c r="J55" s="10" t="s">
        <v>29</v>
      </c>
      <c r="K55" s="11">
        <v>74.7</v>
      </c>
      <c r="L55" s="10">
        <v>41.9</v>
      </c>
      <c r="M55" s="10">
        <v>12.1</v>
      </c>
      <c r="N55" s="10" t="s">
        <v>80</v>
      </c>
      <c r="O55" s="10" t="s">
        <v>33</v>
      </c>
      <c r="P55" s="10" t="s">
        <v>38</v>
      </c>
      <c r="Q55" s="10">
        <v>550</v>
      </c>
      <c r="R55" s="4"/>
      <c r="S55" s="4"/>
    </row>
    <row r="56" spans="1:19" ht="15" x14ac:dyDescent="0.25">
      <c r="A56" s="5">
        <f t="shared" ca="1" si="0"/>
        <v>44852</v>
      </c>
      <c r="B56" s="6" t="s">
        <v>17</v>
      </c>
      <c r="C56" s="9" t="s">
        <v>18</v>
      </c>
      <c r="D56" s="9" t="s">
        <v>45</v>
      </c>
      <c r="E56" s="9" t="s">
        <v>35</v>
      </c>
      <c r="F56" s="10" t="s">
        <v>21</v>
      </c>
      <c r="G56" s="10">
        <v>2</v>
      </c>
      <c r="H56" s="11">
        <v>4</v>
      </c>
      <c r="I56" s="10">
        <v>5</v>
      </c>
      <c r="J56" s="10" t="s">
        <v>14</v>
      </c>
      <c r="K56" s="11">
        <v>57.3</v>
      </c>
      <c r="L56" s="10">
        <v>30</v>
      </c>
      <c r="M56" s="10">
        <v>8.8000000000000007</v>
      </c>
      <c r="N56" s="10" t="s">
        <v>22</v>
      </c>
      <c r="O56" s="10" t="s">
        <v>23</v>
      </c>
      <c r="P56" s="10" t="s">
        <v>24</v>
      </c>
      <c r="Q56" s="10">
        <v>1300</v>
      </c>
      <c r="R56" s="4"/>
      <c r="S56" s="4"/>
    </row>
    <row r="57" spans="1:19" ht="15" x14ac:dyDescent="0.25">
      <c r="A57" s="5">
        <f t="shared" ca="1" si="0"/>
        <v>44172</v>
      </c>
      <c r="B57" s="6" t="s">
        <v>17</v>
      </c>
      <c r="C57" s="9" t="s">
        <v>30</v>
      </c>
      <c r="D57" s="9" t="s">
        <v>25</v>
      </c>
      <c r="E57" s="9" t="s">
        <v>37</v>
      </c>
      <c r="F57" s="10" t="s">
        <v>28</v>
      </c>
      <c r="G57" s="10">
        <v>1</v>
      </c>
      <c r="H57" s="11">
        <v>4</v>
      </c>
      <c r="I57" s="10">
        <v>5</v>
      </c>
      <c r="J57" s="10" t="s">
        <v>29</v>
      </c>
      <c r="K57" s="11">
        <v>50.1</v>
      </c>
      <c r="L57" s="10">
        <v>28.3</v>
      </c>
      <c r="M57" s="10">
        <v>8.9</v>
      </c>
      <c r="N57" s="10" t="s">
        <v>22</v>
      </c>
      <c r="O57" s="10" t="s">
        <v>23</v>
      </c>
      <c r="P57" s="10" t="s">
        <v>38</v>
      </c>
      <c r="Q57" s="10">
        <v>1040</v>
      </c>
      <c r="R57" s="4"/>
      <c r="S57" s="4"/>
    </row>
    <row r="58" spans="1:19" ht="15" x14ac:dyDescent="0.25">
      <c r="A58" s="5">
        <f t="shared" ca="1" si="0"/>
        <v>43868</v>
      </c>
      <c r="B58" s="6" t="s">
        <v>17</v>
      </c>
      <c r="C58" s="9" t="s">
        <v>25</v>
      </c>
      <c r="D58" s="9" t="s">
        <v>65</v>
      </c>
      <c r="E58" s="9" t="s">
        <v>67</v>
      </c>
      <c r="F58" s="10" t="s">
        <v>28</v>
      </c>
      <c r="G58" s="10">
        <v>1</v>
      </c>
      <c r="H58" s="11">
        <v>3</v>
      </c>
      <c r="I58" s="10">
        <v>5</v>
      </c>
      <c r="J58" s="10" t="s">
        <v>14</v>
      </c>
      <c r="K58" s="11">
        <v>50.8</v>
      </c>
      <c r="L58" s="10">
        <v>29.9</v>
      </c>
      <c r="M58" s="10">
        <v>8.8000000000000007</v>
      </c>
      <c r="N58" s="10" t="s">
        <v>22</v>
      </c>
      <c r="O58" s="10" t="s">
        <v>23</v>
      </c>
      <c r="P58" s="10" t="s">
        <v>24</v>
      </c>
      <c r="Q58" s="10">
        <v>1000</v>
      </c>
      <c r="R58" s="4"/>
      <c r="S58" s="4"/>
    </row>
    <row r="59" spans="1:19" ht="15" x14ac:dyDescent="0.25">
      <c r="A59" s="5">
        <f t="shared" ca="1" si="0"/>
        <v>44134</v>
      </c>
      <c r="B59" s="6" t="s">
        <v>17</v>
      </c>
      <c r="C59" s="9" t="s">
        <v>25</v>
      </c>
      <c r="D59" s="9" t="s">
        <v>18</v>
      </c>
      <c r="E59" s="9" t="s">
        <v>78</v>
      </c>
      <c r="F59" s="10" t="s">
        <v>48</v>
      </c>
      <c r="G59" s="10">
        <v>2</v>
      </c>
      <c r="H59" s="11">
        <v>4</v>
      </c>
      <c r="I59" s="10">
        <v>4</v>
      </c>
      <c r="J59" s="10" t="s">
        <v>29</v>
      </c>
      <c r="K59" s="11">
        <v>51.5</v>
      </c>
      <c r="L59" s="10">
        <v>29.5</v>
      </c>
      <c r="M59" s="10">
        <v>10</v>
      </c>
      <c r="N59" s="10" t="s">
        <v>43</v>
      </c>
      <c r="O59" s="10" t="s">
        <v>23</v>
      </c>
      <c r="P59" s="10" t="s">
        <v>46</v>
      </c>
      <c r="Q59" s="10">
        <v>1350</v>
      </c>
      <c r="R59" s="4"/>
      <c r="S59" s="4"/>
    </row>
    <row r="60" spans="1:19" ht="15" x14ac:dyDescent="0.25">
      <c r="A60" s="5">
        <f t="shared" ca="1" si="0"/>
        <v>44428</v>
      </c>
      <c r="B60" s="6" t="s">
        <v>17</v>
      </c>
      <c r="C60" s="9" t="s">
        <v>56</v>
      </c>
      <c r="D60" s="9" t="s">
        <v>19</v>
      </c>
      <c r="E60" s="9" t="s">
        <v>85</v>
      </c>
      <c r="F60" s="10" t="s">
        <v>28</v>
      </c>
      <c r="G60" s="10">
        <v>1</v>
      </c>
      <c r="H60" s="11">
        <v>4</v>
      </c>
      <c r="I60" s="10">
        <v>5</v>
      </c>
      <c r="J60" s="10" t="s">
        <v>14</v>
      </c>
      <c r="K60" s="11">
        <v>57.2</v>
      </c>
      <c r="L60" s="10">
        <v>30.3</v>
      </c>
      <c r="M60" s="10">
        <v>8.8000000000000007</v>
      </c>
      <c r="N60" s="10" t="s">
        <v>43</v>
      </c>
      <c r="O60" s="10" t="s">
        <v>23</v>
      </c>
      <c r="P60" s="10" t="s">
        <v>24</v>
      </c>
      <c r="Q60" s="10">
        <v>1200</v>
      </c>
      <c r="R60" s="4"/>
      <c r="S60" s="4"/>
    </row>
    <row r="61" spans="1:19" ht="15" x14ac:dyDescent="0.25">
      <c r="A61" s="5">
        <f t="shared" ca="1" si="0"/>
        <v>44688</v>
      </c>
      <c r="B61" s="6" t="s">
        <v>17</v>
      </c>
      <c r="C61" s="9" t="s">
        <v>30</v>
      </c>
      <c r="D61" s="9" t="s">
        <v>86</v>
      </c>
      <c r="E61" s="9" t="s">
        <v>20</v>
      </c>
      <c r="F61" s="10" t="s">
        <v>28</v>
      </c>
      <c r="G61" s="10">
        <v>1</v>
      </c>
      <c r="H61" s="11">
        <v>3</v>
      </c>
      <c r="I61" s="10">
        <v>5</v>
      </c>
      <c r="J61" s="10" t="s">
        <v>14</v>
      </c>
      <c r="K61" s="11">
        <v>69</v>
      </c>
      <c r="L61" s="10">
        <v>37.6</v>
      </c>
      <c r="M61" s="10">
        <v>12</v>
      </c>
      <c r="N61" s="10" t="s">
        <v>22</v>
      </c>
      <c r="O61" s="10" t="s">
        <v>23</v>
      </c>
      <c r="P61" s="10" t="s">
        <v>38</v>
      </c>
      <c r="Q61" s="10">
        <v>550</v>
      </c>
      <c r="R61" s="4"/>
      <c r="S61" s="4"/>
    </row>
    <row r="62" spans="1:19" ht="15" x14ac:dyDescent="0.25">
      <c r="A62" s="5">
        <f t="shared" ca="1" si="0"/>
        <v>44689</v>
      </c>
      <c r="B62" s="6" t="s">
        <v>17</v>
      </c>
      <c r="C62" s="9" t="s">
        <v>30</v>
      </c>
      <c r="D62" s="9" t="s">
        <v>19</v>
      </c>
      <c r="E62" s="9" t="s">
        <v>35</v>
      </c>
      <c r="F62" s="10" t="s">
        <v>21</v>
      </c>
      <c r="G62" s="10">
        <v>1</v>
      </c>
      <c r="H62" s="11">
        <v>3</v>
      </c>
      <c r="I62" s="10">
        <v>5</v>
      </c>
      <c r="J62" s="10" t="s">
        <v>14</v>
      </c>
      <c r="K62" s="11">
        <v>53.1</v>
      </c>
      <c r="L62" s="10">
        <v>30</v>
      </c>
      <c r="M62" s="10">
        <v>9</v>
      </c>
      <c r="N62" s="10" t="s">
        <v>22</v>
      </c>
      <c r="O62" s="10" t="s">
        <v>23</v>
      </c>
      <c r="P62" s="10" t="s">
        <v>24</v>
      </c>
      <c r="Q62" s="10">
        <v>1150</v>
      </c>
      <c r="R62" s="4"/>
      <c r="S62" s="4"/>
    </row>
    <row r="63" spans="1:19" ht="15" x14ac:dyDescent="0.25">
      <c r="A63" s="5">
        <f t="shared" ca="1" si="0"/>
        <v>43838</v>
      </c>
      <c r="B63" s="6" t="s">
        <v>17</v>
      </c>
      <c r="C63" s="9" t="s">
        <v>34</v>
      </c>
      <c r="D63" s="9" t="s">
        <v>61</v>
      </c>
      <c r="E63" s="9" t="s">
        <v>42</v>
      </c>
      <c r="F63" s="10" t="s">
        <v>28</v>
      </c>
      <c r="G63" s="10">
        <v>2</v>
      </c>
      <c r="H63" s="11">
        <v>1</v>
      </c>
      <c r="I63" s="10">
        <v>5</v>
      </c>
      <c r="J63" s="10" t="s">
        <v>14</v>
      </c>
      <c r="K63" s="11">
        <v>52.7</v>
      </c>
      <c r="L63" s="10">
        <v>30.38</v>
      </c>
      <c r="M63" s="10">
        <v>8.7799999999999994</v>
      </c>
      <c r="N63" s="10" t="s">
        <v>22</v>
      </c>
      <c r="O63" s="10" t="s">
        <v>33</v>
      </c>
      <c r="P63" s="10" t="s">
        <v>38</v>
      </c>
      <c r="Q63" s="10">
        <v>1150</v>
      </c>
      <c r="R63" s="4"/>
      <c r="S63" s="4"/>
    </row>
    <row r="64" spans="1:19" ht="15" x14ac:dyDescent="0.25">
      <c r="A64" s="5">
        <f t="shared" ca="1" si="0"/>
        <v>43956</v>
      </c>
      <c r="B64" s="6" t="s">
        <v>17</v>
      </c>
      <c r="C64" s="9" t="s">
        <v>18</v>
      </c>
      <c r="D64" s="9" t="s">
        <v>79</v>
      </c>
      <c r="E64" s="9" t="s">
        <v>35</v>
      </c>
      <c r="F64" s="10" t="s">
        <v>28</v>
      </c>
      <c r="G64" s="10">
        <v>2</v>
      </c>
      <c r="H64" s="11">
        <v>1</v>
      </c>
      <c r="I64" s="10">
        <v>5</v>
      </c>
      <c r="J64" s="10" t="s">
        <v>14</v>
      </c>
      <c r="K64" s="11">
        <v>52.8</v>
      </c>
      <c r="L64" s="10">
        <v>29.1</v>
      </c>
      <c r="M64" s="10">
        <v>8.6999999999999993</v>
      </c>
      <c r="N64" s="10" t="s">
        <v>33</v>
      </c>
      <c r="O64" s="10" t="s">
        <v>23</v>
      </c>
      <c r="P64" s="10" t="s">
        <v>38</v>
      </c>
      <c r="Q64" s="10">
        <v>950</v>
      </c>
      <c r="R64" s="4"/>
      <c r="S64" s="4"/>
    </row>
    <row r="65" spans="1:19" ht="15" x14ac:dyDescent="0.25">
      <c r="A65" s="5">
        <f t="shared" ca="1" si="0"/>
        <v>44720</v>
      </c>
      <c r="B65" s="6" t="s">
        <v>17</v>
      </c>
      <c r="C65" s="9" t="s">
        <v>30</v>
      </c>
      <c r="D65" s="9" t="s">
        <v>45</v>
      </c>
      <c r="E65" s="9" t="s">
        <v>37</v>
      </c>
      <c r="F65" s="10" t="s">
        <v>28</v>
      </c>
      <c r="G65" s="10">
        <v>2</v>
      </c>
      <c r="H65" s="11">
        <v>8</v>
      </c>
      <c r="I65" s="10">
        <v>5</v>
      </c>
      <c r="J65" s="10" t="s">
        <v>29</v>
      </c>
      <c r="K65" s="11">
        <v>54.7</v>
      </c>
      <c r="L65" s="10">
        <v>32</v>
      </c>
      <c r="M65" s="10">
        <v>8.6999999999999993</v>
      </c>
      <c r="N65" s="10" t="s">
        <v>22</v>
      </c>
      <c r="O65" s="10" t="s">
        <v>23</v>
      </c>
      <c r="P65" s="10" t="s">
        <v>24</v>
      </c>
      <c r="Q65" s="10">
        <v>950</v>
      </c>
      <c r="R65" s="4"/>
      <c r="S65" s="4"/>
    </row>
    <row r="66" spans="1:19" ht="15" x14ac:dyDescent="0.25">
      <c r="A66" s="5">
        <f t="shared" ca="1" si="0"/>
        <v>44639</v>
      </c>
      <c r="B66" s="6" t="s">
        <v>17</v>
      </c>
      <c r="C66" s="9" t="s">
        <v>56</v>
      </c>
      <c r="D66" s="9" t="s">
        <v>53</v>
      </c>
      <c r="E66" s="9" t="s">
        <v>27</v>
      </c>
      <c r="F66" s="10" t="s">
        <v>50</v>
      </c>
      <c r="G66" s="10">
        <v>1</v>
      </c>
      <c r="H66" s="11">
        <v>4</v>
      </c>
      <c r="I66" s="10">
        <v>5</v>
      </c>
      <c r="J66" s="10" t="s">
        <v>14</v>
      </c>
      <c r="K66" s="11">
        <v>46.5</v>
      </c>
      <c r="L66" s="10">
        <v>31.3</v>
      </c>
      <c r="M66" s="10">
        <v>6.5</v>
      </c>
      <c r="N66" s="10" t="s">
        <v>33</v>
      </c>
      <c r="O66" s="10" t="s">
        <v>23</v>
      </c>
      <c r="P66" s="10" t="s">
        <v>38</v>
      </c>
      <c r="Q66" s="10">
        <v>1200</v>
      </c>
      <c r="R66" s="4"/>
      <c r="S66" s="4"/>
    </row>
    <row r="67" spans="1:19" ht="15" x14ac:dyDescent="0.25">
      <c r="A67" s="5">
        <f t="shared" ca="1" si="0"/>
        <v>44073</v>
      </c>
      <c r="B67" s="6" t="s">
        <v>17</v>
      </c>
      <c r="C67" s="9" t="s">
        <v>30</v>
      </c>
      <c r="D67" s="9" t="s">
        <v>25</v>
      </c>
      <c r="E67" s="9" t="s">
        <v>27</v>
      </c>
      <c r="F67" s="10" t="s">
        <v>28</v>
      </c>
      <c r="G67" s="10">
        <v>1</v>
      </c>
      <c r="H67" s="11">
        <v>3</v>
      </c>
      <c r="I67" s="10">
        <v>5</v>
      </c>
      <c r="J67" s="10" t="s">
        <v>29</v>
      </c>
      <c r="K67" s="11">
        <v>49.8</v>
      </c>
      <c r="L67" s="10">
        <v>27.8</v>
      </c>
      <c r="M67" s="10">
        <v>7.2</v>
      </c>
      <c r="N67" s="10" t="s">
        <v>22</v>
      </c>
      <c r="O67" s="10" t="s">
        <v>33</v>
      </c>
      <c r="P67" s="10" t="s">
        <v>24</v>
      </c>
      <c r="Q67" s="10">
        <v>700</v>
      </c>
      <c r="R67" s="4"/>
      <c r="S67" s="4"/>
    </row>
    <row r="68" spans="1:19" ht="15" x14ac:dyDescent="0.25">
      <c r="A68" s="5">
        <f t="shared" ca="1" si="0"/>
        <v>44748</v>
      </c>
      <c r="B68" s="6" t="s">
        <v>17</v>
      </c>
      <c r="C68" s="9" t="s">
        <v>25</v>
      </c>
      <c r="D68" s="9" t="s">
        <v>76</v>
      </c>
      <c r="E68" s="9" t="s">
        <v>37</v>
      </c>
      <c r="F68" s="10" t="s">
        <v>21</v>
      </c>
      <c r="G68" s="10">
        <v>2</v>
      </c>
      <c r="H68" s="11">
        <v>5</v>
      </c>
      <c r="I68" s="10">
        <v>9</v>
      </c>
      <c r="J68" s="10" t="s">
        <v>14</v>
      </c>
      <c r="K68" s="11">
        <v>69.5</v>
      </c>
      <c r="L68" s="10">
        <v>51.3</v>
      </c>
      <c r="M68" s="10">
        <v>10.8</v>
      </c>
      <c r="N68" s="10" t="s">
        <v>22</v>
      </c>
      <c r="O68" s="10" t="s">
        <v>23</v>
      </c>
      <c r="P68" s="10" t="s">
        <v>24</v>
      </c>
      <c r="Q68" s="10">
        <v>1100</v>
      </c>
      <c r="R68" s="4"/>
      <c r="S68" s="4"/>
    </row>
    <row r="69" spans="1:19" ht="15" x14ac:dyDescent="0.25">
      <c r="A69" s="5">
        <f t="shared" ca="1" si="0"/>
        <v>44187</v>
      </c>
      <c r="B69" s="6" t="s">
        <v>17</v>
      </c>
      <c r="C69" s="9" t="s">
        <v>60</v>
      </c>
      <c r="D69" s="9" t="s">
        <v>31</v>
      </c>
      <c r="E69" s="9" t="s">
        <v>57</v>
      </c>
      <c r="F69" s="10" t="s">
        <v>28</v>
      </c>
      <c r="G69" s="10">
        <v>1</v>
      </c>
      <c r="H69" s="11">
        <v>5</v>
      </c>
      <c r="I69" s="10">
        <v>3</v>
      </c>
      <c r="J69" s="10" t="s">
        <v>14</v>
      </c>
      <c r="K69" s="11">
        <v>53.5</v>
      </c>
      <c r="L69" s="10">
        <v>28.3</v>
      </c>
      <c r="M69" s="10">
        <v>7.2</v>
      </c>
      <c r="N69" s="10" t="s">
        <v>43</v>
      </c>
      <c r="O69" s="10" t="s">
        <v>23</v>
      </c>
      <c r="P69" s="10" t="s">
        <v>38</v>
      </c>
      <c r="Q69" s="10">
        <v>1240</v>
      </c>
      <c r="R69" s="4"/>
      <c r="S69" s="4"/>
    </row>
    <row r="70" spans="1:19" ht="15" x14ac:dyDescent="0.25">
      <c r="A70" s="5">
        <f t="shared" ca="1" si="0"/>
        <v>43963</v>
      </c>
      <c r="B70" s="6" t="s">
        <v>17</v>
      </c>
      <c r="C70" s="9" t="s">
        <v>60</v>
      </c>
      <c r="D70" s="9" t="s">
        <v>84</v>
      </c>
      <c r="E70" s="9" t="s">
        <v>57</v>
      </c>
      <c r="F70" s="10" t="s">
        <v>28</v>
      </c>
      <c r="G70" s="10">
        <v>2</v>
      </c>
      <c r="H70" s="11">
        <v>3</v>
      </c>
      <c r="I70" s="10">
        <v>2</v>
      </c>
      <c r="J70" s="10" t="s">
        <v>14</v>
      </c>
      <c r="K70" s="11">
        <v>41.5</v>
      </c>
      <c r="L70" s="10">
        <v>25.5</v>
      </c>
      <c r="M70" s="10">
        <v>6.2</v>
      </c>
      <c r="N70" s="10" t="s">
        <v>43</v>
      </c>
      <c r="O70" s="10" t="s">
        <v>33</v>
      </c>
      <c r="P70" s="10" t="s">
        <v>24</v>
      </c>
      <c r="Q70" s="10">
        <v>1130</v>
      </c>
      <c r="R70" s="4"/>
      <c r="S70" s="4"/>
    </row>
    <row r="71" spans="1:19" ht="15" x14ac:dyDescent="0.25">
      <c r="A71" s="5">
        <f t="shared" ca="1" si="0"/>
        <v>44855</v>
      </c>
      <c r="B71" s="6" t="s">
        <v>17</v>
      </c>
      <c r="C71" s="9" t="s">
        <v>18</v>
      </c>
      <c r="D71" s="9" t="s">
        <v>25</v>
      </c>
      <c r="E71" s="9" t="s">
        <v>42</v>
      </c>
      <c r="F71" s="10" t="s">
        <v>28</v>
      </c>
      <c r="G71" s="10">
        <v>1</v>
      </c>
      <c r="H71" s="11">
        <v>2</v>
      </c>
      <c r="I71" s="10">
        <v>5</v>
      </c>
      <c r="J71" s="10" t="s">
        <v>14</v>
      </c>
      <c r="K71" s="11">
        <v>42</v>
      </c>
      <c r="L71" s="10">
        <v>24.3</v>
      </c>
      <c r="M71" s="10">
        <v>6.4</v>
      </c>
      <c r="N71" s="10" t="s">
        <v>22</v>
      </c>
      <c r="O71" s="10" t="s">
        <v>23</v>
      </c>
      <c r="P71" s="10" t="s">
        <v>38</v>
      </c>
      <c r="Q71" s="10">
        <v>1350</v>
      </c>
      <c r="R71" s="4"/>
      <c r="S71" s="4"/>
    </row>
    <row r="72" spans="1:19" ht="15" x14ac:dyDescent="0.25">
      <c r="A72" s="5">
        <f t="shared" ca="1" si="0"/>
        <v>44702</v>
      </c>
      <c r="B72" s="6" t="s">
        <v>17</v>
      </c>
      <c r="C72" s="9" t="s">
        <v>34</v>
      </c>
      <c r="D72" s="9" t="s">
        <v>87</v>
      </c>
      <c r="E72" s="9" t="s">
        <v>57</v>
      </c>
      <c r="F72" s="10" t="s">
        <v>28</v>
      </c>
      <c r="G72" s="10">
        <v>2</v>
      </c>
      <c r="H72" s="11">
        <v>2</v>
      </c>
      <c r="I72" s="10">
        <v>5</v>
      </c>
      <c r="J72" s="10" t="s">
        <v>29</v>
      </c>
      <c r="K72" s="11">
        <v>45.5</v>
      </c>
      <c r="L72" s="10">
        <v>31.6</v>
      </c>
      <c r="M72" s="10">
        <v>6.2</v>
      </c>
      <c r="N72" s="10" t="s">
        <v>22</v>
      </c>
      <c r="O72" s="10" t="s">
        <v>23</v>
      </c>
      <c r="P72" s="10" t="s">
        <v>24</v>
      </c>
      <c r="Q72" s="10">
        <v>1050</v>
      </c>
      <c r="R72" s="4"/>
      <c r="S72" s="4"/>
    </row>
    <row r="73" spans="1:19" ht="15" x14ac:dyDescent="0.25">
      <c r="A73" s="5">
        <f t="shared" ca="1" si="0"/>
        <v>44663</v>
      </c>
      <c r="B73" s="6" t="s">
        <v>17</v>
      </c>
      <c r="C73" s="9" t="s">
        <v>25</v>
      </c>
      <c r="D73" s="9" t="s">
        <v>49</v>
      </c>
      <c r="E73" s="9" t="s">
        <v>85</v>
      </c>
      <c r="F73" s="10" t="s">
        <v>28</v>
      </c>
      <c r="G73" s="10">
        <v>1</v>
      </c>
      <c r="H73" s="11">
        <v>5</v>
      </c>
      <c r="I73" s="10">
        <v>5</v>
      </c>
      <c r="J73" s="10" t="s">
        <v>14</v>
      </c>
      <c r="K73" s="11">
        <v>43</v>
      </c>
      <c r="L73" s="10">
        <v>28</v>
      </c>
      <c r="M73" s="10">
        <v>5.5</v>
      </c>
      <c r="N73" s="10" t="s">
        <v>33</v>
      </c>
      <c r="O73" s="10" t="s">
        <v>23</v>
      </c>
      <c r="P73" s="10" t="s">
        <v>24</v>
      </c>
      <c r="Q73" s="10">
        <v>1590</v>
      </c>
      <c r="R73" s="4"/>
      <c r="S73" s="4"/>
    </row>
    <row r="74" spans="1:19" ht="15" x14ac:dyDescent="0.25">
      <c r="A74" s="5">
        <f t="shared" ca="1" si="0"/>
        <v>44135</v>
      </c>
      <c r="B74" s="6" t="s">
        <v>17</v>
      </c>
      <c r="C74" s="9" t="s">
        <v>30</v>
      </c>
      <c r="D74" s="9" t="s">
        <v>65</v>
      </c>
      <c r="E74" s="9" t="s">
        <v>63</v>
      </c>
      <c r="F74" s="10" t="s">
        <v>28</v>
      </c>
      <c r="G74" s="10">
        <v>2</v>
      </c>
      <c r="H74" s="11">
        <v>4</v>
      </c>
      <c r="I74" s="10">
        <v>5</v>
      </c>
      <c r="J74" s="10" t="s">
        <v>14</v>
      </c>
      <c r="K74" s="11">
        <v>41.8</v>
      </c>
      <c r="L74" s="10">
        <v>26.6</v>
      </c>
      <c r="M74" s="10">
        <v>7</v>
      </c>
      <c r="N74" s="10" t="s">
        <v>33</v>
      </c>
      <c r="O74" s="10" t="s">
        <v>23</v>
      </c>
      <c r="P74" s="10" t="s">
        <v>24</v>
      </c>
      <c r="Q74" s="10">
        <v>1050</v>
      </c>
      <c r="R74" s="4"/>
      <c r="S74" s="4"/>
    </row>
    <row r="75" spans="1:19" ht="15" x14ac:dyDescent="0.25">
      <c r="A75" s="5">
        <f t="shared" ca="1" si="0"/>
        <v>43937</v>
      </c>
      <c r="B75" s="6" t="s">
        <v>17</v>
      </c>
      <c r="C75" s="9" t="s">
        <v>34</v>
      </c>
      <c r="D75" s="9" t="s">
        <v>18</v>
      </c>
      <c r="E75" s="9" t="s">
        <v>69</v>
      </c>
      <c r="F75" s="10" t="s">
        <v>28</v>
      </c>
      <c r="G75" s="10">
        <v>1</v>
      </c>
      <c r="H75" s="11">
        <v>1</v>
      </c>
      <c r="I75" s="10">
        <v>5</v>
      </c>
      <c r="J75" s="10" t="s">
        <v>14</v>
      </c>
      <c r="K75" s="11">
        <v>71.2</v>
      </c>
      <c r="L75" s="10">
        <v>37.799999999999997</v>
      </c>
      <c r="M75" s="10">
        <v>16.2</v>
      </c>
      <c r="N75" s="10" t="s">
        <v>22</v>
      </c>
      <c r="O75" s="10" t="s">
        <v>23</v>
      </c>
      <c r="P75" s="10" t="s">
        <v>24</v>
      </c>
      <c r="Q75" s="10">
        <v>650</v>
      </c>
      <c r="R75" s="4"/>
      <c r="S75" s="4"/>
    </row>
    <row r="76" spans="1:19" ht="15" x14ac:dyDescent="0.25">
      <c r="A76" s="5">
        <f t="shared" ca="1" si="0"/>
        <v>44698</v>
      </c>
      <c r="B76" s="6" t="s">
        <v>17</v>
      </c>
      <c r="C76" s="9" t="s">
        <v>34</v>
      </c>
      <c r="D76" s="9" t="s">
        <v>25</v>
      </c>
      <c r="E76" s="9" t="s">
        <v>54</v>
      </c>
      <c r="F76" s="10" t="s">
        <v>28</v>
      </c>
      <c r="G76" s="10">
        <v>2</v>
      </c>
      <c r="H76" s="11">
        <v>2</v>
      </c>
      <c r="I76" s="10">
        <v>5</v>
      </c>
      <c r="J76" s="10" t="s">
        <v>14</v>
      </c>
      <c r="K76" s="11">
        <v>57.8</v>
      </c>
      <c r="L76" s="10">
        <v>42.3</v>
      </c>
      <c r="M76" s="10">
        <v>6.1</v>
      </c>
      <c r="N76" s="10" t="s">
        <v>22</v>
      </c>
      <c r="O76" s="10" t="s">
        <v>33</v>
      </c>
      <c r="P76" s="10" t="s">
        <v>38</v>
      </c>
      <c r="Q76" s="10">
        <v>1350</v>
      </c>
      <c r="R76" s="4"/>
      <c r="S76" s="4"/>
    </row>
    <row r="77" spans="1:19" ht="15" x14ac:dyDescent="0.25">
      <c r="A77" s="5">
        <f t="shared" ca="1" si="0"/>
        <v>44902</v>
      </c>
      <c r="B77" s="6" t="s">
        <v>17</v>
      </c>
      <c r="C77" s="9" t="s">
        <v>52</v>
      </c>
      <c r="D77" s="9" t="s">
        <v>19</v>
      </c>
      <c r="E77" s="9" t="s">
        <v>42</v>
      </c>
      <c r="F77" s="10" t="s">
        <v>21</v>
      </c>
      <c r="G77" s="10">
        <v>1</v>
      </c>
      <c r="H77" s="11">
        <v>1</v>
      </c>
      <c r="I77" s="10">
        <v>5</v>
      </c>
      <c r="J77" s="10" t="s">
        <v>14</v>
      </c>
      <c r="K77" s="11">
        <v>150.69999999999999</v>
      </c>
      <c r="L77" s="10">
        <v>102.5</v>
      </c>
      <c r="M77" s="10">
        <v>51.5</v>
      </c>
      <c r="N77" s="10" t="s">
        <v>22</v>
      </c>
      <c r="O77" s="10" t="s">
        <v>23</v>
      </c>
      <c r="P77" s="10" t="s">
        <v>24</v>
      </c>
      <c r="Q77" s="10">
        <v>950</v>
      </c>
      <c r="R77" s="4"/>
      <c r="S77" s="4"/>
    </row>
    <row r="78" spans="1:19" ht="15" x14ac:dyDescent="0.25">
      <c r="A78" s="5">
        <f t="shared" ca="1" si="0"/>
        <v>44921</v>
      </c>
      <c r="B78" s="6" t="s">
        <v>17</v>
      </c>
      <c r="C78" s="9" t="s">
        <v>25</v>
      </c>
      <c r="D78" s="9" t="s">
        <v>72</v>
      </c>
      <c r="E78" s="9" t="s">
        <v>57</v>
      </c>
      <c r="F78" s="10" t="s">
        <v>28</v>
      </c>
      <c r="G78" s="10">
        <v>2</v>
      </c>
      <c r="H78" s="11">
        <v>7</v>
      </c>
      <c r="I78" s="10">
        <v>5</v>
      </c>
      <c r="J78" s="10" t="s">
        <v>29</v>
      </c>
      <c r="K78" s="11">
        <v>148.5</v>
      </c>
      <c r="L78" s="10">
        <v>107.02</v>
      </c>
      <c r="M78" s="10">
        <v>0</v>
      </c>
      <c r="N78" s="10" t="s">
        <v>33</v>
      </c>
      <c r="O78" s="10" t="s">
        <v>23</v>
      </c>
      <c r="P78" s="10" t="s">
        <v>38</v>
      </c>
      <c r="Q78" s="10">
        <v>1100</v>
      </c>
      <c r="R78" s="4"/>
      <c r="S78" s="4"/>
    </row>
    <row r="79" spans="1:19" ht="15" x14ac:dyDescent="0.25">
      <c r="A79" s="5">
        <f t="shared" ca="1" si="0"/>
        <v>44008</v>
      </c>
      <c r="B79" s="6" t="s">
        <v>17</v>
      </c>
      <c r="C79" s="9" t="s">
        <v>30</v>
      </c>
      <c r="D79" s="9" t="s">
        <v>51</v>
      </c>
      <c r="E79" s="9" t="s">
        <v>88</v>
      </c>
      <c r="F79" s="10" t="s">
        <v>28</v>
      </c>
      <c r="G79" s="10">
        <v>1</v>
      </c>
      <c r="H79" s="11">
        <v>1</v>
      </c>
      <c r="I79" s="10">
        <v>5</v>
      </c>
      <c r="J79" s="10" t="s">
        <v>29</v>
      </c>
      <c r="K79" s="11">
        <v>106</v>
      </c>
      <c r="L79" s="10">
        <v>72.2</v>
      </c>
      <c r="M79" s="10">
        <v>37.5</v>
      </c>
      <c r="N79" s="10" t="s">
        <v>22</v>
      </c>
      <c r="O79" s="10" t="s">
        <v>23</v>
      </c>
      <c r="P79" s="10" t="s">
        <v>46</v>
      </c>
      <c r="Q79" s="10">
        <v>880</v>
      </c>
      <c r="R79" s="4"/>
      <c r="S79" s="4"/>
    </row>
    <row r="80" spans="1:19" ht="15" x14ac:dyDescent="0.25">
      <c r="A80" s="5">
        <f t="shared" ca="1" si="0"/>
        <v>44855</v>
      </c>
      <c r="B80" s="6" t="s">
        <v>17</v>
      </c>
      <c r="C80" s="9" t="s">
        <v>25</v>
      </c>
      <c r="D80" s="9" t="s">
        <v>19</v>
      </c>
      <c r="E80" s="9" t="s">
        <v>20</v>
      </c>
      <c r="F80" s="10" t="s">
        <v>21</v>
      </c>
      <c r="G80" s="10">
        <v>2</v>
      </c>
      <c r="H80" s="11">
        <v>2</v>
      </c>
      <c r="I80" s="10">
        <v>5</v>
      </c>
      <c r="J80" s="10" t="s">
        <v>14</v>
      </c>
      <c r="K80" s="11">
        <v>60.8</v>
      </c>
      <c r="L80" s="10">
        <v>44.1</v>
      </c>
      <c r="M80" s="10">
        <v>5.8</v>
      </c>
      <c r="N80" s="10" t="s">
        <v>22</v>
      </c>
      <c r="O80" s="10" t="s">
        <v>23</v>
      </c>
      <c r="P80" s="10" t="s">
        <v>46</v>
      </c>
      <c r="Q80" s="10">
        <v>570</v>
      </c>
      <c r="R80" s="4"/>
      <c r="S80" s="4"/>
    </row>
    <row r="81" spans="1:19" ht="15" x14ac:dyDescent="0.25">
      <c r="A81" s="5">
        <f t="shared" ca="1" si="0"/>
        <v>44857</v>
      </c>
      <c r="B81" s="6" t="s">
        <v>17</v>
      </c>
      <c r="C81" s="9" t="s">
        <v>30</v>
      </c>
      <c r="D81" s="9" t="s">
        <v>77</v>
      </c>
      <c r="E81" s="9" t="s">
        <v>57</v>
      </c>
      <c r="F81" s="10" t="s">
        <v>21</v>
      </c>
      <c r="G81" s="10">
        <v>2</v>
      </c>
      <c r="H81" s="11">
        <v>4</v>
      </c>
      <c r="I81" s="10">
        <v>5</v>
      </c>
      <c r="J81" s="10" t="s">
        <v>14</v>
      </c>
      <c r="K81" s="11">
        <v>97.2</v>
      </c>
      <c r="L81" s="10">
        <v>66.099999999999994</v>
      </c>
      <c r="M81" s="10">
        <v>10.8</v>
      </c>
      <c r="N81" s="10" t="s">
        <v>43</v>
      </c>
      <c r="O81" s="10" t="s">
        <v>23</v>
      </c>
      <c r="P81" s="10" t="s">
        <v>24</v>
      </c>
      <c r="Q81" s="10">
        <v>1140</v>
      </c>
      <c r="R81" s="4"/>
      <c r="S81" s="4"/>
    </row>
    <row r="82" spans="1:19" ht="15" x14ac:dyDescent="0.25">
      <c r="A82" s="5">
        <f t="shared" ca="1" si="0"/>
        <v>44394</v>
      </c>
      <c r="B82" s="6" t="s">
        <v>17</v>
      </c>
      <c r="C82" s="9" t="s">
        <v>52</v>
      </c>
      <c r="D82" s="9" t="s">
        <v>86</v>
      </c>
      <c r="E82" s="9" t="s">
        <v>32</v>
      </c>
      <c r="F82" s="10" t="s">
        <v>28</v>
      </c>
      <c r="G82" s="10">
        <v>22</v>
      </c>
      <c r="H82" s="11">
        <v>3</v>
      </c>
      <c r="I82" s="10">
        <v>5</v>
      </c>
      <c r="J82" s="10" t="s">
        <v>14</v>
      </c>
      <c r="K82" s="11">
        <v>52.2</v>
      </c>
      <c r="L82" s="10">
        <v>36.6</v>
      </c>
      <c r="M82" s="10">
        <v>0</v>
      </c>
      <c r="N82" s="10" t="s">
        <v>43</v>
      </c>
      <c r="O82" s="10" t="s">
        <v>33</v>
      </c>
      <c r="P82" s="10" t="s">
        <v>24</v>
      </c>
      <c r="Q82" s="10">
        <v>950</v>
      </c>
      <c r="R82" s="4"/>
      <c r="S82" s="4"/>
    </row>
    <row r="83" spans="1:19" ht="15" x14ac:dyDescent="0.25">
      <c r="A83" s="5">
        <f t="shared" ca="1" si="0"/>
        <v>44395</v>
      </c>
      <c r="B83" s="6" t="s">
        <v>17</v>
      </c>
      <c r="C83" s="9" t="s">
        <v>34</v>
      </c>
      <c r="D83" s="9" t="s">
        <v>76</v>
      </c>
      <c r="E83" s="9" t="s">
        <v>57</v>
      </c>
      <c r="F83" s="10" t="s">
        <v>28</v>
      </c>
      <c r="G83" s="10">
        <v>2</v>
      </c>
      <c r="H83" s="11">
        <v>2</v>
      </c>
      <c r="I83" s="10">
        <v>5</v>
      </c>
      <c r="J83" s="10" t="s">
        <v>14</v>
      </c>
      <c r="K83" s="11">
        <v>73.7</v>
      </c>
      <c r="L83" s="10">
        <v>30.1</v>
      </c>
      <c r="M83" s="10">
        <v>28.1</v>
      </c>
      <c r="N83" s="10" t="s">
        <v>43</v>
      </c>
      <c r="O83" s="10" t="s">
        <v>23</v>
      </c>
      <c r="P83" s="10" t="s">
        <v>46</v>
      </c>
      <c r="Q83" s="10">
        <v>370</v>
      </c>
      <c r="R83" s="4"/>
      <c r="S83" s="4"/>
    </row>
    <row r="84" spans="1:19" ht="15" x14ac:dyDescent="0.25">
      <c r="A84" s="5">
        <f t="shared" ca="1" si="0"/>
        <v>43832</v>
      </c>
      <c r="B84" s="6" t="s">
        <v>17</v>
      </c>
      <c r="C84" s="9" t="s">
        <v>60</v>
      </c>
      <c r="D84" s="9" t="s">
        <v>68</v>
      </c>
      <c r="E84" s="9" t="s">
        <v>42</v>
      </c>
      <c r="F84" s="10" t="s">
        <v>28</v>
      </c>
      <c r="G84" s="10">
        <v>1</v>
      </c>
      <c r="H84" s="11">
        <v>4</v>
      </c>
      <c r="I84" s="10">
        <v>5</v>
      </c>
      <c r="J84" s="10" t="s">
        <v>14</v>
      </c>
      <c r="K84" s="11">
        <v>60</v>
      </c>
      <c r="L84" s="10">
        <v>41.2</v>
      </c>
      <c r="M84" s="10">
        <v>6.1</v>
      </c>
      <c r="N84" s="10" t="s">
        <v>43</v>
      </c>
      <c r="O84" s="10" t="s">
        <v>23</v>
      </c>
      <c r="P84" s="10" t="s">
        <v>24</v>
      </c>
      <c r="Q84" s="10">
        <v>550</v>
      </c>
      <c r="R84" s="4"/>
      <c r="S84" s="4"/>
    </row>
    <row r="85" spans="1:19" ht="15" x14ac:dyDescent="0.25">
      <c r="A85" s="5">
        <f t="shared" ca="1" si="0"/>
        <v>44443</v>
      </c>
      <c r="B85" s="6" t="s">
        <v>17</v>
      </c>
      <c r="C85" s="9" t="s">
        <v>36</v>
      </c>
      <c r="D85" s="9" t="s">
        <v>72</v>
      </c>
      <c r="E85" s="9" t="s">
        <v>27</v>
      </c>
      <c r="F85" s="10" t="s">
        <v>21</v>
      </c>
      <c r="G85" s="10">
        <v>1</v>
      </c>
      <c r="H85" s="11">
        <v>3</v>
      </c>
      <c r="I85" s="10">
        <v>9</v>
      </c>
      <c r="J85" s="10" t="s">
        <v>29</v>
      </c>
      <c r="K85" s="11">
        <v>59</v>
      </c>
      <c r="L85" s="10">
        <v>42.8</v>
      </c>
      <c r="M85" s="10">
        <v>5.6</v>
      </c>
      <c r="N85" s="10" t="s">
        <v>43</v>
      </c>
      <c r="O85" s="10" t="s">
        <v>33</v>
      </c>
      <c r="P85" s="10" t="s">
        <v>24</v>
      </c>
      <c r="Q85" s="10">
        <v>800</v>
      </c>
      <c r="R85" s="4"/>
      <c r="S85" s="4"/>
    </row>
    <row r="86" spans="1:19" ht="15" x14ac:dyDescent="0.25">
      <c r="A86" s="5">
        <f t="shared" ca="1" si="0"/>
        <v>44322</v>
      </c>
      <c r="B86" s="6" t="s">
        <v>17</v>
      </c>
      <c r="C86" s="9" t="s">
        <v>18</v>
      </c>
      <c r="D86" s="9" t="s">
        <v>53</v>
      </c>
      <c r="E86" s="9" t="s">
        <v>37</v>
      </c>
      <c r="F86" s="10" t="s">
        <v>21</v>
      </c>
      <c r="G86" s="10">
        <v>1</v>
      </c>
      <c r="H86" s="11">
        <v>5</v>
      </c>
      <c r="I86" s="10">
        <v>5</v>
      </c>
      <c r="J86" s="10" t="s">
        <v>14</v>
      </c>
      <c r="K86" s="11">
        <v>63.8</v>
      </c>
      <c r="L86" s="10">
        <v>48.7</v>
      </c>
      <c r="M86" s="10">
        <v>6</v>
      </c>
      <c r="N86" s="10" t="s">
        <v>22</v>
      </c>
      <c r="O86" s="10" t="s">
        <v>23</v>
      </c>
      <c r="P86" s="10" t="s">
        <v>24</v>
      </c>
      <c r="Q86" s="10">
        <v>2100</v>
      </c>
      <c r="R86" s="4"/>
      <c r="S86" s="4"/>
    </row>
    <row r="87" spans="1:19" ht="15" x14ac:dyDescent="0.25">
      <c r="A87" s="5">
        <f t="shared" ca="1" si="0"/>
        <v>44115</v>
      </c>
      <c r="B87" s="6" t="s">
        <v>17</v>
      </c>
      <c r="C87" s="9" t="s">
        <v>52</v>
      </c>
      <c r="D87" s="9" t="s">
        <v>45</v>
      </c>
      <c r="E87" s="9" t="s">
        <v>40</v>
      </c>
      <c r="F87" s="10" t="s">
        <v>28</v>
      </c>
      <c r="G87" s="10">
        <v>2</v>
      </c>
      <c r="H87" s="11">
        <v>5</v>
      </c>
      <c r="I87" s="10">
        <v>5</v>
      </c>
      <c r="J87" s="10" t="s">
        <v>14</v>
      </c>
      <c r="K87" s="11">
        <v>51.6</v>
      </c>
      <c r="L87" s="10">
        <v>36.799999999999997</v>
      </c>
      <c r="M87" s="10">
        <v>6</v>
      </c>
      <c r="N87" s="10" t="s">
        <v>33</v>
      </c>
      <c r="O87" s="10" t="s">
        <v>23</v>
      </c>
      <c r="P87" s="10" t="s">
        <v>24</v>
      </c>
      <c r="Q87" s="10">
        <v>1670</v>
      </c>
      <c r="R87" s="4"/>
      <c r="S87" s="4"/>
    </row>
    <row r="88" spans="1:19" ht="15" x14ac:dyDescent="0.25">
      <c r="A88" s="5">
        <f t="shared" ca="1" si="0"/>
        <v>44681</v>
      </c>
      <c r="B88" s="6" t="s">
        <v>17</v>
      </c>
      <c r="C88" s="9" t="s">
        <v>52</v>
      </c>
      <c r="D88" s="9" t="s">
        <v>65</v>
      </c>
      <c r="E88" s="9" t="s">
        <v>58</v>
      </c>
      <c r="F88" s="10" t="s">
        <v>21</v>
      </c>
      <c r="G88" s="10">
        <v>2</v>
      </c>
      <c r="H88" s="11">
        <v>5</v>
      </c>
      <c r="I88" s="10">
        <v>5</v>
      </c>
      <c r="J88" s="10" t="s">
        <v>14</v>
      </c>
      <c r="K88" s="11">
        <v>71.5</v>
      </c>
      <c r="L88" s="10">
        <v>47.5</v>
      </c>
      <c r="M88" s="10">
        <v>7.5</v>
      </c>
      <c r="N88" s="10" t="s">
        <v>43</v>
      </c>
      <c r="O88" s="10" t="s">
        <v>23</v>
      </c>
      <c r="P88" s="10" t="s">
        <v>38</v>
      </c>
      <c r="Q88" s="10">
        <v>850</v>
      </c>
      <c r="R88" s="4"/>
      <c r="S88" s="4"/>
    </row>
    <row r="89" spans="1:19" ht="15" x14ac:dyDescent="0.25">
      <c r="A89" s="5">
        <f t="shared" ca="1" si="0"/>
        <v>43920</v>
      </c>
      <c r="B89" s="6" t="s">
        <v>17</v>
      </c>
      <c r="C89" s="9" t="s">
        <v>34</v>
      </c>
      <c r="D89" s="9" t="s">
        <v>51</v>
      </c>
      <c r="E89" s="9" t="s">
        <v>40</v>
      </c>
      <c r="F89" s="10" t="s">
        <v>50</v>
      </c>
      <c r="G89" s="10">
        <v>1</v>
      </c>
      <c r="H89" s="11">
        <v>2</v>
      </c>
      <c r="I89" s="10">
        <v>5</v>
      </c>
      <c r="J89" s="10" t="s">
        <v>14</v>
      </c>
      <c r="K89" s="11">
        <v>74.5</v>
      </c>
      <c r="L89" s="10">
        <v>44</v>
      </c>
      <c r="M89" s="10">
        <v>11</v>
      </c>
      <c r="N89" s="10" t="s">
        <v>43</v>
      </c>
      <c r="O89" s="10" t="s">
        <v>23</v>
      </c>
      <c r="P89" s="10" t="s">
        <v>24</v>
      </c>
      <c r="Q89" s="10">
        <v>1150</v>
      </c>
      <c r="R89" s="4"/>
      <c r="S89" s="4"/>
    </row>
    <row r="90" spans="1:19" ht="15" x14ac:dyDescent="0.25">
      <c r="A90" s="5">
        <f t="shared" ca="1" si="0"/>
        <v>44569</v>
      </c>
      <c r="B90" s="6" t="s">
        <v>17</v>
      </c>
      <c r="C90" s="9" t="s">
        <v>18</v>
      </c>
      <c r="D90" s="9" t="s">
        <v>45</v>
      </c>
      <c r="E90" s="9" t="s">
        <v>57</v>
      </c>
      <c r="F90" s="10" t="s">
        <v>71</v>
      </c>
      <c r="G90" s="10">
        <v>2</v>
      </c>
      <c r="H90" s="11">
        <v>4</v>
      </c>
      <c r="I90" s="10">
        <v>9</v>
      </c>
      <c r="J90" s="10" t="s">
        <v>29</v>
      </c>
      <c r="K90" s="11">
        <v>68.5</v>
      </c>
      <c r="L90" s="10">
        <v>40.200000000000003</v>
      </c>
      <c r="M90" s="10">
        <v>8.5</v>
      </c>
      <c r="N90" s="10" t="s">
        <v>22</v>
      </c>
      <c r="O90" s="10" t="s">
        <v>23</v>
      </c>
      <c r="P90" s="10" t="s">
        <v>24</v>
      </c>
      <c r="Q90" s="10">
        <v>1250</v>
      </c>
      <c r="R90" s="4"/>
      <c r="S90" s="4"/>
    </row>
    <row r="91" spans="1:19" ht="15" x14ac:dyDescent="0.25">
      <c r="A91" s="5">
        <f t="shared" ca="1" si="0"/>
        <v>44612</v>
      </c>
      <c r="B91" s="6" t="s">
        <v>17</v>
      </c>
      <c r="C91" s="9" t="s">
        <v>60</v>
      </c>
      <c r="D91" s="9" t="s">
        <v>89</v>
      </c>
      <c r="E91" s="9" t="s">
        <v>54</v>
      </c>
      <c r="F91" s="10" t="s">
        <v>28</v>
      </c>
      <c r="G91" s="10">
        <v>1</v>
      </c>
      <c r="H91" s="11">
        <v>2</v>
      </c>
      <c r="I91" s="10">
        <v>5</v>
      </c>
      <c r="J91" s="10" t="s">
        <v>14</v>
      </c>
      <c r="K91" s="11">
        <v>64.400000000000006</v>
      </c>
      <c r="L91" s="10">
        <v>40</v>
      </c>
      <c r="M91" s="10">
        <v>9</v>
      </c>
      <c r="N91" s="10" t="s">
        <v>33</v>
      </c>
      <c r="O91" s="10" t="s">
        <v>23</v>
      </c>
      <c r="P91" s="10" t="s">
        <v>46</v>
      </c>
      <c r="Q91" s="10">
        <v>1230</v>
      </c>
      <c r="R91" s="4"/>
      <c r="S91" s="4"/>
    </row>
    <row r="92" spans="1:19" ht="15" x14ac:dyDescent="0.25">
      <c r="A92" s="5">
        <f t="shared" ca="1" si="0"/>
        <v>44353</v>
      </c>
      <c r="B92" s="6" t="s">
        <v>17</v>
      </c>
      <c r="C92" s="9" t="s">
        <v>25</v>
      </c>
      <c r="D92" s="9" t="s">
        <v>19</v>
      </c>
      <c r="E92" s="9" t="s">
        <v>54</v>
      </c>
      <c r="F92" s="10" t="s">
        <v>28</v>
      </c>
      <c r="G92" s="10">
        <v>2</v>
      </c>
      <c r="H92" s="11">
        <v>17</v>
      </c>
      <c r="I92" s="10">
        <v>5</v>
      </c>
      <c r="J92" s="10" t="s">
        <v>14</v>
      </c>
      <c r="K92" s="11">
        <v>64.099999999999994</v>
      </c>
      <c r="L92" s="10">
        <v>39.5</v>
      </c>
      <c r="M92" s="10">
        <v>8.8000000000000007</v>
      </c>
      <c r="N92" s="10" t="s">
        <v>22</v>
      </c>
      <c r="O92" s="10" t="s">
        <v>23</v>
      </c>
      <c r="P92" s="10" t="s">
        <v>38</v>
      </c>
      <c r="Q92" s="10">
        <v>457</v>
      </c>
      <c r="R92" s="4"/>
      <c r="S92" s="4"/>
    </row>
    <row r="93" spans="1:19" ht="15" x14ac:dyDescent="0.25">
      <c r="A93" s="5">
        <f t="shared" ca="1" si="0"/>
        <v>44231</v>
      </c>
      <c r="B93" s="6" t="s">
        <v>17</v>
      </c>
      <c r="C93" s="9" t="s">
        <v>52</v>
      </c>
      <c r="D93" s="9" t="s">
        <v>90</v>
      </c>
      <c r="E93" s="9" t="s">
        <v>57</v>
      </c>
      <c r="F93" s="10" t="s">
        <v>28</v>
      </c>
      <c r="G93" s="10">
        <v>1</v>
      </c>
      <c r="H93" s="11">
        <v>2</v>
      </c>
      <c r="I93" s="10">
        <v>5</v>
      </c>
      <c r="J93" s="10" t="s">
        <v>14</v>
      </c>
      <c r="K93" s="11">
        <v>86.1</v>
      </c>
      <c r="L93" s="10">
        <v>48.6</v>
      </c>
      <c r="M93" s="10">
        <v>11.1</v>
      </c>
      <c r="N93" s="10" t="s">
        <v>22</v>
      </c>
      <c r="O93" s="10" t="s">
        <v>23</v>
      </c>
      <c r="P93" s="10" t="s">
        <v>24</v>
      </c>
      <c r="Q93" s="10">
        <v>800</v>
      </c>
      <c r="R93" s="4"/>
      <c r="S93" s="4"/>
    </row>
    <row r="94" spans="1:19" ht="15" x14ac:dyDescent="0.25">
      <c r="A94" s="5">
        <f t="shared" ca="1" si="0"/>
        <v>44603</v>
      </c>
      <c r="B94" s="6" t="s">
        <v>91</v>
      </c>
      <c r="C94" s="9" t="s">
        <v>92</v>
      </c>
      <c r="D94" s="9" t="s">
        <v>93</v>
      </c>
      <c r="E94" s="9" t="s">
        <v>20</v>
      </c>
      <c r="F94" s="10" t="s">
        <v>21</v>
      </c>
      <c r="G94" s="10">
        <v>2</v>
      </c>
      <c r="H94" s="11">
        <v>4</v>
      </c>
      <c r="I94" s="10">
        <v>5</v>
      </c>
      <c r="J94" s="10" t="s">
        <v>14</v>
      </c>
      <c r="K94" s="11">
        <v>62.9</v>
      </c>
      <c r="L94" s="10">
        <v>42.9</v>
      </c>
      <c r="M94" s="10">
        <v>8.5</v>
      </c>
      <c r="N94" s="10" t="s">
        <v>43</v>
      </c>
      <c r="O94" s="10" t="s">
        <v>23</v>
      </c>
      <c r="P94" s="10" t="s">
        <v>24</v>
      </c>
      <c r="Q94" s="10">
        <v>430</v>
      </c>
      <c r="R94" s="4"/>
      <c r="S94" s="4"/>
    </row>
    <row r="95" spans="1:19" ht="15" x14ac:dyDescent="0.25">
      <c r="A95" s="5">
        <f t="shared" ca="1" si="0"/>
        <v>44705</v>
      </c>
      <c r="B95" s="6" t="s">
        <v>91</v>
      </c>
      <c r="C95" s="9" t="s">
        <v>92</v>
      </c>
      <c r="D95" s="9" t="s">
        <v>94</v>
      </c>
      <c r="E95" s="9" t="s">
        <v>42</v>
      </c>
      <c r="F95" s="10" t="s">
        <v>28</v>
      </c>
      <c r="G95" s="10">
        <v>1</v>
      </c>
      <c r="H95" s="11">
        <v>3</v>
      </c>
      <c r="I95" s="10">
        <v>5</v>
      </c>
      <c r="J95" s="10" t="s">
        <v>29</v>
      </c>
      <c r="K95" s="11">
        <v>68.900000000000006</v>
      </c>
      <c r="L95" s="10">
        <v>44.9</v>
      </c>
      <c r="M95" s="10">
        <v>8.5</v>
      </c>
      <c r="N95" s="10" t="s">
        <v>22</v>
      </c>
      <c r="O95" s="10" t="s">
        <v>23</v>
      </c>
      <c r="P95" s="10" t="s">
        <v>24</v>
      </c>
      <c r="Q95" s="10">
        <v>650</v>
      </c>
      <c r="R95" s="4"/>
      <c r="S95" s="4"/>
    </row>
    <row r="96" spans="1:19" ht="15" x14ac:dyDescent="0.25">
      <c r="A96" s="5">
        <f t="shared" ca="1" si="0"/>
        <v>44880</v>
      </c>
      <c r="B96" s="6" t="s">
        <v>91</v>
      </c>
      <c r="C96" s="9" t="s">
        <v>92</v>
      </c>
      <c r="D96" s="9" t="s">
        <v>95</v>
      </c>
      <c r="E96" s="9" t="s">
        <v>20</v>
      </c>
      <c r="F96" s="10" t="s">
        <v>28</v>
      </c>
      <c r="G96" s="10">
        <v>2</v>
      </c>
      <c r="H96" s="11">
        <v>6</v>
      </c>
      <c r="I96" s="10">
        <v>5</v>
      </c>
      <c r="J96" s="10" t="s">
        <v>14</v>
      </c>
      <c r="K96" s="11">
        <v>91.6</v>
      </c>
      <c r="L96" s="10">
        <v>50.6</v>
      </c>
      <c r="M96" s="10">
        <v>11.4</v>
      </c>
      <c r="N96" s="10" t="s">
        <v>33</v>
      </c>
      <c r="O96" s="10" t="s">
        <v>23</v>
      </c>
      <c r="P96" s="10" t="s">
        <v>24</v>
      </c>
      <c r="Q96" s="10">
        <v>795</v>
      </c>
      <c r="R96" s="4"/>
      <c r="S96" s="4"/>
    </row>
    <row r="97" spans="1:17" ht="15" x14ac:dyDescent="0.25">
      <c r="A97" s="5">
        <f t="shared" ca="1" si="0"/>
        <v>44536</v>
      </c>
      <c r="B97" s="6" t="s">
        <v>91</v>
      </c>
      <c r="C97" s="9" t="s">
        <v>92</v>
      </c>
      <c r="D97" s="9" t="s">
        <v>96</v>
      </c>
      <c r="E97" s="9" t="s">
        <v>97</v>
      </c>
      <c r="F97" s="10" t="s">
        <v>21</v>
      </c>
      <c r="G97" s="10">
        <v>1</v>
      </c>
      <c r="H97" s="11">
        <v>5</v>
      </c>
      <c r="I97" s="10">
        <v>5</v>
      </c>
      <c r="J97" s="10" t="s">
        <v>14</v>
      </c>
      <c r="K97" s="11">
        <v>77.400000000000006</v>
      </c>
      <c r="L97" s="10">
        <v>45.25</v>
      </c>
      <c r="M97" s="10">
        <v>14.09</v>
      </c>
      <c r="N97" s="10" t="s">
        <v>22</v>
      </c>
      <c r="O97" s="10" t="s">
        <v>23</v>
      </c>
      <c r="P97" s="10" t="s">
        <v>24</v>
      </c>
      <c r="Q97" s="10">
        <v>1150</v>
      </c>
    </row>
    <row r="98" spans="1:17" ht="15" x14ac:dyDescent="0.25">
      <c r="A98" s="5">
        <f t="shared" ca="1" si="0"/>
        <v>43864</v>
      </c>
      <c r="B98" s="6" t="s">
        <v>91</v>
      </c>
      <c r="C98" s="9" t="s">
        <v>92</v>
      </c>
      <c r="D98" s="9" t="s">
        <v>98</v>
      </c>
      <c r="E98" s="9" t="s">
        <v>97</v>
      </c>
      <c r="F98" s="10" t="s">
        <v>21</v>
      </c>
      <c r="G98" s="10">
        <v>2</v>
      </c>
      <c r="H98" s="11">
        <v>3</v>
      </c>
      <c r="I98" s="10">
        <v>5</v>
      </c>
      <c r="J98" s="10" t="s">
        <v>29</v>
      </c>
      <c r="K98" s="11">
        <v>69.900000000000006</v>
      </c>
      <c r="L98" s="10">
        <v>49</v>
      </c>
      <c r="M98" s="10">
        <v>8.5</v>
      </c>
      <c r="N98" s="10" t="s">
        <v>22</v>
      </c>
      <c r="O98" s="10" t="s">
        <v>23</v>
      </c>
      <c r="P98" s="10" t="s">
        <v>38</v>
      </c>
      <c r="Q98" s="10">
        <v>1350</v>
      </c>
    </row>
    <row r="99" spans="1:17" ht="15" x14ac:dyDescent="0.25">
      <c r="A99" s="5">
        <f t="shared" ca="1" si="0"/>
        <v>44357</v>
      </c>
      <c r="B99" s="6" t="s">
        <v>91</v>
      </c>
      <c r="C99" s="9" t="s">
        <v>92</v>
      </c>
      <c r="D99" s="9" t="s">
        <v>98</v>
      </c>
      <c r="E99" s="9" t="s">
        <v>97</v>
      </c>
      <c r="F99" s="10" t="s">
        <v>28</v>
      </c>
      <c r="G99" s="10">
        <v>1</v>
      </c>
      <c r="H99" s="11">
        <v>7</v>
      </c>
      <c r="I99" s="10">
        <v>5</v>
      </c>
      <c r="J99" s="10" t="s">
        <v>14</v>
      </c>
      <c r="K99" s="11">
        <v>72.19</v>
      </c>
      <c r="L99" s="10">
        <v>49</v>
      </c>
      <c r="M99" s="10">
        <v>8</v>
      </c>
      <c r="N99" s="10" t="s">
        <v>43</v>
      </c>
      <c r="O99" s="10" t="s">
        <v>23</v>
      </c>
      <c r="P99" s="10" t="s">
        <v>38</v>
      </c>
      <c r="Q99" s="10">
        <v>480</v>
      </c>
    </row>
    <row r="100" spans="1:17" ht="15" x14ac:dyDescent="0.25">
      <c r="A100" s="5">
        <f t="shared" ca="1" si="0"/>
        <v>44491</v>
      </c>
      <c r="B100" s="6" t="s">
        <v>91</v>
      </c>
      <c r="C100" s="9" t="s">
        <v>99</v>
      </c>
      <c r="D100" s="9" t="s">
        <v>100</v>
      </c>
      <c r="E100" s="9" t="s">
        <v>101</v>
      </c>
      <c r="F100" s="10" t="s">
        <v>28</v>
      </c>
      <c r="G100" s="10">
        <v>2</v>
      </c>
      <c r="H100" s="11">
        <v>4</v>
      </c>
      <c r="I100" s="10">
        <v>5</v>
      </c>
      <c r="J100" s="10" t="s">
        <v>14</v>
      </c>
      <c r="K100" s="11">
        <v>156.19999999999999</v>
      </c>
      <c r="L100" s="10">
        <v>93.4</v>
      </c>
      <c r="M100" s="10">
        <v>19.399999999999999</v>
      </c>
      <c r="N100" s="10">
        <v>0</v>
      </c>
      <c r="O100" s="10" t="s">
        <v>23</v>
      </c>
      <c r="P100" s="10" t="s">
        <v>24</v>
      </c>
      <c r="Q100" s="10">
        <v>1050</v>
      </c>
    </row>
    <row r="101" spans="1:17" ht="15" x14ac:dyDescent="0.25">
      <c r="A101" s="5">
        <f t="shared" ca="1" si="0"/>
        <v>44704</v>
      </c>
      <c r="B101" s="6" t="s">
        <v>91</v>
      </c>
      <c r="C101" s="9" t="s">
        <v>99</v>
      </c>
      <c r="D101" s="9" t="s">
        <v>99</v>
      </c>
      <c r="E101" s="9" t="s">
        <v>101</v>
      </c>
      <c r="F101" s="10" t="s">
        <v>21</v>
      </c>
      <c r="G101" s="10">
        <v>1</v>
      </c>
      <c r="H101" s="11">
        <v>3</v>
      </c>
      <c r="I101" s="10">
        <v>5</v>
      </c>
      <c r="J101" s="10" t="s">
        <v>14</v>
      </c>
      <c r="K101" s="11">
        <v>67.400000000000006</v>
      </c>
      <c r="L101" s="10">
        <v>38.299999999999997</v>
      </c>
      <c r="M101" s="10">
        <v>12.2</v>
      </c>
      <c r="N101" s="10" t="s">
        <v>33</v>
      </c>
      <c r="O101" s="10" t="s">
        <v>23</v>
      </c>
      <c r="P101" s="10" t="s">
        <v>24</v>
      </c>
      <c r="Q101" s="10">
        <v>850</v>
      </c>
    </row>
    <row r="102" spans="1:17" ht="15" x14ac:dyDescent="0.25">
      <c r="A102" s="5">
        <f t="shared" ca="1" si="0"/>
        <v>43872</v>
      </c>
      <c r="B102" s="6" t="s">
        <v>91</v>
      </c>
      <c r="C102" s="9" t="s">
        <v>99</v>
      </c>
      <c r="D102" s="9" t="s">
        <v>99</v>
      </c>
      <c r="E102" s="9" t="s">
        <v>101</v>
      </c>
      <c r="F102" s="10" t="s">
        <v>28</v>
      </c>
      <c r="G102" s="10">
        <v>2</v>
      </c>
      <c r="H102" s="11">
        <v>5</v>
      </c>
      <c r="I102" s="10">
        <v>5</v>
      </c>
      <c r="J102" s="10" t="s">
        <v>14</v>
      </c>
      <c r="K102" s="11">
        <v>74</v>
      </c>
      <c r="L102" s="10">
        <v>50.5</v>
      </c>
      <c r="M102" s="10">
        <v>8.3000000000000007</v>
      </c>
      <c r="N102" s="10" t="s">
        <v>22</v>
      </c>
      <c r="O102" s="10" t="s">
        <v>23</v>
      </c>
      <c r="P102" s="10" t="s">
        <v>38</v>
      </c>
      <c r="Q102" s="10">
        <v>900</v>
      </c>
    </row>
    <row r="103" spans="1:17" ht="15" x14ac:dyDescent="0.25">
      <c r="A103" s="5">
        <f t="shared" ca="1" si="0"/>
        <v>44066</v>
      </c>
      <c r="B103" s="6" t="s">
        <v>91</v>
      </c>
      <c r="C103" s="9" t="s">
        <v>102</v>
      </c>
      <c r="D103" s="9" t="s">
        <v>103</v>
      </c>
      <c r="E103" s="9" t="s">
        <v>104</v>
      </c>
      <c r="F103" s="10" t="s">
        <v>71</v>
      </c>
      <c r="G103" s="10">
        <v>1</v>
      </c>
      <c r="H103" s="11">
        <v>5</v>
      </c>
      <c r="I103" s="10">
        <v>5</v>
      </c>
      <c r="J103" s="10" t="s">
        <v>14</v>
      </c>
      <c r="K103" s="11">
        <v>102.2</v>
      </c>
      <c r="L103" s="10">
        <v>79.099999999999994</v>
      </c>
      <c r="M103" s="10">
        <v>25.8</v>
      </c>
      <c r="N103" s="10" t="s">
        <v>22</v>
      </c>
      <c r="O103" s="10" t="s">
        <v>23</v>
      </c>
      <c r="P103" s="10" t="s">
        <v>24</v>
      </c>
      <c r="Q103" s="10">
        <v>950</v>
      </c>
    </row>
    <row r="104" spans="1:17" ht="15" x14ac:dyDescent="0.25">
      <c r="A104" s="5">
        <f t="shared" ca="1" si="0"/>
        <v>44183</v>
      </c>
      <c r="B104" s="6" t="s">
        <v>91</v>
      </c>
      <c r="C104" s="9" t="s">
        <v>102</v>
      </c>
      <c r="D104" s="9" t="s">
        <v>103</v>
      </c>
      <c r="E104" s="9" t="s">
        <v>104</v>
      </c>
      <c r="F104" s="10" t="s">
        <v>21</v>
      </c>
      <c r="G104" s="10">
        <v>2</v>
      </c>
      <c r="H104" s="11">
        <v>1</v>
      </c>
      <c r="I104" s="10">
        <v>5</v>
      </c>
      <c r="J104" s="10" t="s">
        <v>14</v>
      </c>
      <c r="K104" s="11">
        <v>82.2</v>
      </c>
      <c r="L104" s="10">
        <v>49.3</v>
      </c>
      <c r="M104" s="10">
        <v>9.6999999999999993</v>
      </c>
      <c r="N104" s="10" t="s">
        <v>22</v>
      </c>
      <c r="O104" s="10" t="s">
        <v>23</v>
      </c>
      <c r="P104" s="10" t="s">
        <v>46</v>
      </c>
      <c r="Q104" s="10">
        <v>520</v>
      </c>
    </row>
    <row r="105" spans="1:17" ht="15" x14ac:dyDescent="0.25">
      <c r="A105" s="5">
        <f t="shared" ca="1" si="0"/>
        <v>44403</v>
      </c>
      <c r="B105" s="6" t="s">
        <v>91</v>
      </c>
      <c r="C105" s="9" t="s">
        <v>102</v>
      </c>
      <c r="D105" s="9" t="s">
        <v>103</v>
      </c>
      <c r="E105" s="9" t="s">
        <v>104</v>
      </c>
      <c r="F105" s="10" t="s">
        <v>28</v>
      </c>
      <c r="G105" s="10">
        <v>1</v>
      </c>
      <c r="H105" s="11">
        <v>3</v>
      </c>
      <c r="I105" s="10">
        <v>5</v>
      </c>
      <c r="J105" s="10" t="s">
        <v>14</v>
      </c>
      <c r="K105" s="11">
        <v>90.3</v>
      </c>
      <c r="L105" s="10">
        <v>60.9</v>
      </c>
      <c r="M105" s="10">
        <v>7.9</v>
      </c>
      <c r="N105" s="10" t="s">
        <v>22</v>
      </c>
      <c r="O105" s="10" t="s">
        <v>23</v>
      </c>
      <c r="P105" s="10" t="s">
        <v>24</v>
      </c>
      <c r="Q105" s="10">
        <v>1150</v>
      </c>
    </row>
    <row r="106" spans="1:17" ht="15" x14ac:dyDescent="0.25">
      <c r="A106" s="5">
        <f t="shared" ca="1" si="0"/>
        <v>44863</v>
      </c>
      <c r="B106" s="6" t="s">
        <v>91</v>
      </c>
      <c r="C106" s="9" t="s">
        <v>102</v>
      </c>
      <c r="D106" s="9" t="s">
        <v>103</v>
      </c>
      <c r="E106" s="9" t="s">
        <v>104</v>
      </c>
      <c r="F106" s="10" t="s">
        <v>28</v>
      </c>
      <c r="G106" s="10">
        <v>1</v>
      </c>
      <c r="H106" s="11">
        <v>7</v>
      </c>
      <c r="I106" s="10">
        <v>9</v>
      </c>
      <c r="J106" s="10" t="s">
        <v>14</v>
      </c>
      <c r="K106" s="11">
        <v>66</v>
      </c>
      <c r="L106" s="10">
        <v>44</v>
      </c>
      <c r="M106" s="10">
        <v>9</v>
      </c>
      <c r="N106" s="10" t="s">
        <v>33</v>
      </c>
      <c r="O106" s="10" t="s">
        <v>23</v>
      </c>
      <c r="P106" s="10" t="s">
        <v>46</v>
      </c>
      <c r="Q106" s="10">
        <v>520</v>
      </c>
    </row>
    <row r="107" spans="1:17" ht="15" x14ac:dyDescent="0.25">
      <c r="A107" s="5">
        <f t="shared" ca="1" si="0"/>
        <v>43964</v>
      </c>
      <c r="B107" s="6" t="s">
        <v>91</v>
      </c>
      <c r="C107" s="9" t="s">
        <v>102</v>
      </c>
      <c r="D107" s="9" t="s">
        <v>103</v>
      </c>
      <c r="E107" s="9" t="s">
        <v>104</v>
      </c>
      <c r="F107" s="10" t="s">
        <v>21</v>
      </c>
      <c r="G107" s="10">
        <v>1</v>
      </c>
      <c r="H107" s="11">
        <v>5</v>
      </c>
      <c r="I107" s="10">
        <v>5</v>
      </c>
      <c r="J107" s="10" t="s">
        <v>14</v>
      </c>
      <c r="K107" s="11">
        <v>61.4</v>
      </c>
      <c r="L107" s="10">
        <v>43.6</v>
      </c>
      <c r="M107" s="10">
        <v>7.1</v>
      </c>
      <c r="N107" s="10">
        <v>0</v>
      </c>
      <c r="O107" s="10" t="s">
        <v>23</v>
      </c>
      <c r="P107" s="10" t="s">
        <v>24</v>
      </c>
      <c r="Q107" s="10">
        <v>530</v>
      </c>
    </row>
    <row r="108" spans="1:17" ht="15" x14ac:dyDescent="0.25">
      <c r="A108" s="5">
        <f t="shared" ca="1" si="0"/>
        <v>44618</v>
      </c>
      <c r="B108" s="6" t="s">
        <v>91</v>
      </c>
      <c r="C108" s="9" t="s">
        <v>102</v>
      </c>
      <c r="D108" s="9" t="s">
        <v>103</v>
      </c>
      <c r="E108" s="9" t="s">
        <v>104</v>
      </c>
      <c r="F108" s="10" t="s">
        <v>28</v>
      </c>
      <c r="G108" s="10">
        <v>1</v>
      </c>
      <c r="H108" s="11">
        <v>3</v>
      </c>
      <c r="I108" s="10">
        <v>9</v>
      </c>
      <c r="J108" s="10" t="s">
        <v>14</v>
      </c>
      <c r="K108" s="11">
        <v>150.80000000000001</v>
      </c>
      <c r="L108" s="10">
        <v>107.3</v>
      </c>
      <c r="M108" s="10">
        <v>12.2</v>
      </c>
      <c r="N108" s="10" t="s">
        <v>43</v>
      </c>
      <c r="O108" s="10" t="s">
        <v>23</v>
      </c>
      <c r="P108" s="10" t="s">
        <v>24</v>
      </c>
      <c r="Q108" s="10">
        <v>1300</v>
      </c>
    </row>
    <row r="109" spans="1:17" ht="15" x14ac:dyDescent="0.25">
      <c r="A109" s="5">
        <f t="shared" ca="1" si="0"/>
        <v>44210</v>
      </c>
      <c r="B109" s="6" t="s">
        <v>91</v>
      </c>
      <c r="C109" s="9" t="s">
        <v>102</v>
      </c>
      <c r="D109" s="9" t="s">
        <v>103</v>
      </c>
      <c r="E109" s="9" t="s">
        <v>104</v>
      </c>
      <c r="F109" s="10" t="s">
        <v>21</v>
      </c>
      <c r="G109" s="10">
        <v>1</v>
      </c>
      <c r="H109" s="11">
        <v>5</v>
      </c>
      <c r="I109" s="10">
        <v>5</v>
      </c>
      <c r="J109" s="10" t="s">
        <v>14</v>
      </c>
      <c r="K109" s="11">
        <v>162.30000000000001</v>
      </c>
      <c r="L109" s="10">
        <v>87.4</v>
      </c>
      <c r="M109" s="10">
        <v>19.600000000000001</v>
      </c>
      <c r="N109" s="10" t="s">
        <v>22</v>
      </c>
      <c r="O109" s="10" t="s">
        <v>33</v>
      </c>
      <c r="P109" s="10" t="s">
        <v>46</v>
      </c>
      <c r="Q109" s="10">
        <v>730</v>
      </c>
    </row>
    <row r="110" spans="1:17" ht="15" x14ac:dyDescent="0.25">
      <c r="A110" s="5">
        <f t="shared" ca="1" si="0"/>
        <v>44635</v>
      </c>
      <c r="B110" s="6" t="s">
        <v>91</v>
      </c>
      <c r="C110" s="9" t="s">
        <v>102</v>
      </c>
      <c r="D110" s="9" t="s">
        <v>105</v>
      </c>
      <c r="E110" s="9" t="s">
        <v>106</v>
      </c>
      <c r="F110" s="10" t="s">
        <v>21</v>
      </c>
      <c r="G110" s="10">
        <v>1</v>
      </c>
      <c r="H110" s="11">
        <v>3</v>
      </c>
      <c r="I110" s="10">
        <v>2</v>
      </c>
      <c r="J110" s="10" t="s">
        <v>14</v>
      </c>
      <c r="K110" s="11">
        <v>159.69999999999999</v>
      </c>
      <c r="L110" s="10">
        <v>102.1</v>
      </c>
      <c r="M110" s="10">
        <v>0</v>
      </c>
      <c r="N110" s="10" t="s">
        <v>33</v>
      </c>
      <c r="O110" s="10" t="s">
        <v>23</v>
      </c>
      <c r="P110" s="10" t="s">
        <v>24</v>
      </c>
      <c r="Q110" s="10">
        <v>550</v>
      </c>
    </row>
    <row r="111" spans="1:17" ht="15" x14ac:dyDescent="0.25">
      <c r="A111" s="5">
        <f t="shared" ca="1" si="0"/>
        <v>44037</v>
      </c>
      <c r="B111" s="6" t="s">
        <v>91</v>
      </c>
      <c r="C111" s="9" t="s">
        <v>102</v>
      </c>
      <c r="D111" s="9" t="s">
        <v>107</v>
      </c>
      <c r="E111" s="9" t="s">
        <v>108</v>
      </c>
      <c r="F111" s="10" t="s">
        <v>71</v>
      </c>
      <c r="G111" s="10">
        <v>1</v>
      </c>
      <c r="H111" s="11">
        <v>14</v>
      </c>
      <c r="I111" s="10">
        <v>5</v>
      </c>
      <c r="J111" s="10" t="s">
        <v>14</v>
      </c>
      <c r="K111" s="11">
        <v>114.7</v>
      </c>
      <c r="L111" s="10">
        <v>73.2</v>
      </c>
      <c r="M111" s="10">
        <v>10</v>
      </c>
      <c r="N111" s="10" t="s">
        <v>22</v>
      </c>
      <c r="O111" s="10" t="s">
        <v>23</v>
      </c>
      <c r="P111" s="10" t="s">
        <v>24</v>
      </c>
      <c r="Q111" s="10">
        <v>1020</v>
      </c>
    </row>
    <row r="112" spans="1:17" ht="15" x14ac:dyDescent="0.25">
      <c r="A112" s="5">
        <f t="shared" ca="1" si="0"/>
        <v>44262</v>
      </c>
      <c r="B112" s="6" t="s">
        <v>91</v>
      </c>
      <c r="C112" s="9" t="s">
        <v>102</v>
      </c>
      <c r="D112" s="9" t="s">
        <v>107</v>
      </c>
      <c r="E112" s="9" t="s">
        <v>108</v>
      </c>
      <c r="F112" s="10" t="s">
        <v>28</v>
      </c>
      <c r="G112" s="10">
        <v>1</v>
      </c>
      <c r="H112" s="11">
        <v>1</v>
      </c>
      <c r="I112" s="10">
        <v>5</v>
      </c>
      <c r="J112" s="10" t="s">
        <v>29</v>
      </c>
      <c r="K112" s="11">
        <v>154.30000000000001</v>
      </c>
      <c r="L112" s="10">
        <v>117.6</v>
      </c>
      <c r="M112" s="10">
        <v>12.3</v>
      </c>
      <c r="N112" s="10" t="s">
        <v>43</v>
      </c>
      <c r="O112" s="10" t="s">
        <v>23</v>
      </c>
      <c r="P112" s="10" t="s">
        <v>24</v>
      </c>
      <c r="Q112" s="10">
        <v>350</v>
      </c>
    </row>
    <row r="113" spans="1:17" ht="15" x14ac:dyDescent="0.25">
      <c r="A113" s="5">
        <f t="shared" ca="1" si="0"/>
        <v>44051</v>
      </c>
      <c r="B113" s="6" t="s">
        <v>91</v>
      </c>
      <c r="C113" s="9" t="s">
        <v>102</v>
      </c>
      <c r="D113" s="9" t="s">
        <v>107</v>
      </c>
      <c r="E113" s="9" t="s">
        <v>108</v>
      </c>
      <c r="F113" s="10" t="s">
        <v>21</v>
      </c>
      <c r="G113" s="10">
        <v>2</v>
      </c>
      <c r="H113" s="11">
        <v>5</v>
      </c>
      <c r="I113" s="10">
        <v>5</v>
      </c>
      <c r="J113" s="10" t="s">
        <v>14</v>
      </c>
      <c r="K113" s="11">
        <v>116</v>
      </c>
      <c r="L113" s="10">
        <v>86</v>
      </c>
      <c r="M113" s="10">
        <v>10.9</v>
      </c>
      <c r="N113" s="10" t="s">
        <v>22</v>
      </c>
      <c r="O113" s="10" t="s">
        <v>23</v>
      </c>
      <c r="P113" s="10" t="s">
        <v>38</v>
      </c>
      <c r="Q113" s="10">
        <v>1050</v>
      </c>
    </row>
    <row r="114" spans="1:17" ht="15" x14ac:dyDescent="0.25">
      <c r="A114" s="5">
        <f t="shared" ca="1" si="0"/>
        <v>44829</v>
      </c>
      <c r="B114" s="6" t="s">
        <v>91</v>
      </c>
      <c r="C114" s="9" t="s">
        <v>102</v>
      </c>
      <c r="D114" s="9" t="s">
        <v>107</v>
      </c>
      <c r="E114" s="9" t="s">
        <v>108</v>
      </c>
      <c r="F114" s="10" t="s">
        <v>28</v>
      </c>
      <c r="G114" s="10">
        <v>2</v>
      </c>
      <c r="H114" s="11">
        <v>4</v>
      </c>
      <c r="I114" s="10">
        <v>9</v>
      </c>
      <c r="J114" s="10" t="s">
        <v>29</v>
      </c>
      <c r="K114" s="8">
        <v>48.5</v>
      </c>
      <c r="L114" s="7">
        <v>23.5</v>
      </c>
      <c r="M114" s="7">
        <v>6</v>
      </c>
      <c r="N114" s="10" t="s">
        <v>22</v>
      </c>
      <c r="O114" s="10" t="s">
        <v>23</v>
      </c>
      <c r="P114" s="10" t="s">
        <v>24</v>
      </c>
      <c r="Q114" s="10">
        <v>1100</v>
      </c>
    </row>
    <row r="115" spans="1:17" ht="15" x14ac:dyDescent="0.25">
      <c r="A115" s="5">
        <f t="shared" ca="1" si="0"/>
        <v>44925</v>
      </c>
      <c r="B115" s="6" t="s">
        <v>91</v>
      </c>
      <c r="C115" s="9" t="s">
        <v>102</v>
      </c>
      <c r="D115" s="9" t="s">
        <v>107</v>
      </c>
      <c r="E115" s="9" t="s">
        <v>108</v>
      </c>
      <c r="F115" s="10" t="s">
        <v>28</v>
      </c>
      <c r="G115" s="10">
        <v>2</v>
      </c>
      <c r="H115" s="11">
        <v>3</v>
      </c>
      <c r="I115" s="10">
        <v>5</v>
      </c>
      <c r="J115" s="10" t="s">
        <v>14</v>
      </c>
      <c r="K115" s="11">
        <v>30.6</v>
      </c>
      <c r="L115" s="10">
        <v>18.100000000000001</v>
      </c>
      <c r="M115" s="10">
        <v>6.7</v>
      </c>
      <c r="N115" s="10" t="s">
        <v>22</v>
      </c>
      <c r="O115" s="10" t="s">
        <v>23</v>
      </c>
      <c r="P115" s="10" t="s">
        <v>24</v>
      </c>
      <c r="Q115" s="10">
        <v>950</v>
      </c>
    </row>
    <row r="116" spans="1:17" ht="15" x14ac:dyDescent="0.25">
      <c r="A116" s="5">
        <f t="shared" ca="1" si="0"/>
        <v>44160</v>
      </c>
      <c r="B116" s="6" t="s">
        <v>91</v>
      </c>
      <c r="C116" s="9" t="s">
        <v>99</v>
      </c>
      <c r="D116" s="9" t="s">
        <v>109</v>
      </c>
      <c r="E116" s="9" t="s">
        <v>110</v>
      </c>
      <c r="F116" s="10" t="s">
        <v>28</v>
      </c>
      <c r="G116" s="10">
        <v>2</v>
      </c>
      <c r="H116" s="11">
        <v>8</v>
      </c>
      <c r="I116" s="10">
        <v>9</v>
      </c>
      <c r="J116" s="10" t="s">
        <v>29</v>
      </c>
      <c r="K116" s="11">
        <v>58.5</v>
      </c>
      <c r="L116" s="10">
        <v>29.9</v>
      </c>
      <c r="M116" s="10">
        <v>18.2</v>
      </c>
      <c r="N116" s="10" t="s">
        <v>22</v>
      </c>
      <c r="O116" s="10" t="s">
        <v>23</v>
      </c>
      <c r="P116" s="10" t="s">
        <v>24</v>
      </c>
      <c r="Q116" s="10">
        <v>1380</v>
      </c>
    </row>
    <row r="117" spans="1:17" ht="15" x14ac:dyDescent="0.25">
      <c r="A117" s="5">
        <f t="shared" ca="1" si="0"/>
        <v>43880</v>
      </c>
      <c r="B117" s="6" t="s">
        <v>91</v>
      </c>
      <c r="C117" s="9" t="s">
        <v>99</v>
      </c>
      <c r="D117" s="9" t="s">
        <v>109</v>
      </c>
      <c r="E117" s="9" t="s">
        <v>110</v>
      </c>
      <c r="F117" s="10" t="s">
        <v>28</v>
      </c>
      <c r="G117" s="10">
        <v>2</v>
      </c>
      <c r="H117" s="11">
        <v>7</v>
      </c>
      <c r="I117" s="10">
        <v>5</v>
      </c>
      <c r="J117" s="10" t="s">
        <v>14</v>
      </c>
      <c r="K117" s="11">
        <v>40.299999999999997</v>
      </c>
      <c r="L117" s="10">
        <v>18</v>
      </c>
      <c r="M117" s="10">
        <v>9</v>
      </c>
      <c r="N117" s="10" t="s">
        <v>33</v>
      </c>
      <c r="O117" s="10" t="s">
        <v>23</v>
      </c>
      <c r="P117" s="10" t="s">
        <v>24</v>
      </c>
      <c r="Q117" s="10">
        <v>950</v>
      </c>
    </row>
    <row r="118" spans="1:17" ht="15" x14ac:dyDescent="0.25">
      <c r="A118" s="5">
        <f t="shared" ca="1" si="0"/>
        <v>44750</v>
      </c>
      <c r="B118" s="6" t="s">
        <v>91</v>
      </c>
      <c r="C118" s="9" t="s">
        <v>99</v>
      </c>
      <c r="D118" s="9" t="s">
        <v>109</v>
      </c>
      <c r="E118" s="9" t="s">
        <v>110</v>
      </c>
      <c r="F118" s="10" t="s">
        <v>21</v>
      </c>
      <c r="G118" s="10">
        <v>1</v>
      </c>
      <c r="H118" s="11">
        <v>5</v>
      </c>
      <c r="I118" s="10">
        <v>5</v>
      </c>
      <c r="J118" s="10" t="s">
        <v>14</v>
      </c>
      <c r="K118" s="11">
        <v>35.4</v>
      </c>
      <c r="L118" s="10">
        <v>12.5</v>
      </c>
      <c r="M118" s="10">
        <v>12.4</v>
      </c>
      <c r="N118" s="10" t="s">
        <v>43</v>
      </c>
      <c r="O118" s="10" t="s">
        <v>33</v>
      </c>
      <c r="P118" s="10" t="s">
        <v>24</v>
      </c>
      <c r="Q118" s="10">
        <v>640</v>
      </c>
    </row>
    <row r="119" spans="1:17" ht="15" x14ac:dyDescent="0.25">
      <c r="A119" s="5">
        <f t="shared" ca="1" si="0"/>
        <v>44415</v>
      </c>
      <c r="B119" s="6" t="s">
        <v>91</v>
      </c>
      <c r="C119" s="9" t="s">
        <v>99</v>
      </c>
      <c r="D119" s="9" t="s">
        <v>109</v>
      </c>
      <c r="E119" s="9" t="s">
        <v>110</v>
      </c>
      <c r="F119" s="10" t="s">
        <v>71</v>
      </c>
      <c r="G119" s="10">
        <v>2</v>
      </c>
      <c r="H119" s="8">
        <v>4</v>
      </c>
      <c r="I119" s="7">
        <v>5</v>
      </c>
      <c r="J119" s="10" t="s">
        <v>14</v>
      </c>
      <c r="K119" s="11">
        <v>31.2</v>
      </c>
      <c r="L119" s="10">
        <v>21.2</v>
      </c>
      <c r="M119" s="10">
        <v>0</v>
      </c>
      <c r="N119" s="10" t="s">
        <v>22</v>
      </c>
      <c r="O119" s="10" t="s">
        <v>33</v>
      </c>
      <c r="P119" s="10" t="s">
        <v>24</v>
      </c>
      <c r="Q119" s="10">
        <v>680</v>
      </c>
    </row>
    <row r="120" spans="1:17" ht="15" x14ac:dyDescent="0.25">
      <c r="A120" s="5">
        <f t="shared" ca="1" si="0"/>
        <v>44557</v>
      </c>
      <c r="B120" s="6" t="s">
        <v>91</v>
      </c>
      <c r="C120" s="9" t="s">
        <v>99</v>
      </c>
      <c r="D120" s="9" t="s">
        <v>109</v>
      </c>
      <c r="E120" s="9" t="s">
        <v>110</v>
      </c>
      <c r="F120" s="10" t="s">
        <v>21</v>
      </c>
      <c r="G120" s="10">
        <v>1</v>
      </c>
      <c r="H120" s="11">
        <v>3</v>
      </c>
      <c r="I120" s="10">
        <v>5</v>
      </c>
      <c r="J120" s="10" t="s">
        <v>14</v>
      </c>
      <c r="K120" s="11">
        <v>26.5</v>
      </c>
      <c r="L120" s="10">
        <v>16.2</v>
      </c>
      <c r="M120" s="10">
        <v>0</v>
      </c>
      <c r="N120" s="10" t="s">
        <v>22</v>
      </c>
      <c r="O120" s="10" t="s">
        <v>33</v>
      </c>
      <c r="P120" s="10" t="s">
        <v>24</v>
      </c>
      <c r="Q120" s="10">
        <v>900</v>
      </c>
    </row>
    <row r="121" spans="1:17" ht="15" x14ac:dyDescent="0.25">
      <c r="A121" s="5">
        <f t="shared" ca="1" si="0"/>
        <v>43900</v>
      </c>
      <c r="B121" s="6" t="s">
        <v>91</v>
      </c>
      <c r="C121" s="9" t="s">
        <v>99</v>
      </c>
      <c r="D121" s="9" t="s">
        <v>111</v>
      </c>
      <c r="E121" s="9" t="s">
        <v>106</v>
      </c>
      <c r="F121" s="10" t="s">
        <v>21</v>
      </c>
      <c r="G121" s="10">
        <v>2</v>
      </c>
      <c r="H121" s="11">
        <v>2</v>
      </c>
      <c r="I121" s="10">
        <v>5</v>
      </c>
      <c r="J121" s="10" t="s">
        <v>14</v>
      </c>
      <c r="K121" s="11">
        <v>36.6</v>
      </c>
      <c r="L121" s="10">
        <v>16.600000000000001</v>
      </c>
      <c r="M121" s="10">
        <v>8.8000000000000007</v>
      </c>
      <c r="N121" s="10" t="s">
        <v>22</v>
      </c>
      <c r="O121" s="10" t="s">
        <v>33</v>
      </c>
      <c r="P121" s="10" t="s">
        <v>24</v>
      </c>
      <c r="Q121" s="10">
        <v>900</v>
      </c>
    </row>
    <row r="122" spans="1:17" ht="15" x14ac:dyDescent="0.25">
      <c r="A122" s="5">
        <f t="shared" ca="1" si="0"/>
        <v>44292</v>
      </c>
      <c r="B122" s="6" t="s">
        <v>91</v>
      </c>
      <c r="C122" s="9" t="s">
        <v>99</v>
      </c>
      <c r="D122" s="9" t="s">
        <v>111</v>
      </c>
      <c r="E122" s="9" t="s">
        <v>106</v>
      </c>
      <c r="F122" s="10" t="s">
        <v>28</v>
      </c>
      <c r="G122" s="10">
        <v>1</v>
      </c>
      <c r="H122" s="11">
        <v>1</v>
      </c>
      <c r="I122" s="10">
        <v>10</v>
      </c>
      <c r="J122" s="10" t="s">
        <v>29</v>
      </c>
      <c r="K122" s="11">
        <v>35.9</v>
      </c>
      <c r="L122" s="10">
        <v>15.1</v>
      </c>
      <c r="M122" s="10">
        <v>8.6</v>
      </c>
      <c r="N122" s="10" t="s">
        <v>22</v>
      </c>
      <c r="O122" s="10" t="s">
        <v>33</v>
      </c>
      <c r="P122" s="10" t="s">
        <v>38</v>
      </c>
      <c r="Q122" s="10">
        <v>1070</v>
      </c>
    </row>
    <row r="123" spans="1:17" ht="15" x14ac:dyDescent="0.25">
      <c r="A123" s="5">
        <f t="shared" ca="1" si="0"/>
        <v>44401</v>
      </c>
      <c r="B123" s="6" t="s">
        <v>91</v>
      </c>
      <c r="C123" s="9" t="s">
        <v>102</v>
      </c>
      <c r="D123" s="9" t="s">
        <v>112</v>
      </c>
      <c r="E123" s="9" t="s">
        <v>113</v>
      </c>
      <c r="F123" s="10" t="s">
        <v>28</v>
      </c>
      <c r="G123" s="10">
        <v>2</v>
      </c>
      <c r="H123" s="11">
        <v>1</v>
      </c>
      <c r="I123" s="10">
        <v>9</v>
      </c>
      <c r="J123" s="10" t="s">
        <v>14</v>
      </c>
      <c r="K123" s="11">
        <v>40.299999999999997</v>
      </c>
      <c r="L123" s="10">
        <v>16.7</v>
      </c>
      <c r="M123" s="10">
        <v>8.6</v>
      </c>
      <c r="N123" s="10" t="s">
        <v>22</v>
      </c>
      <c r="O123" s="10" t="s">
        <v>23</v>
      </c>
      <c r="P123" s="10" t="s">
        <v>38</v>
      </c>
      <c r="Q123" s="10">
        <v>1100</v>
      </c>
    </row>
    <row r="124" spans="1:17" ht="15" x14ac:dyDescent="0.25">
      <c r="A124" s="5">
        <f t="shared" ca="1" si="0"/>
        <v>44549</v>
      </c>
      <c r="B124" s="6" t="s">
        <v>91</v>
      </c>
      <c r="C124" s="9" t="s">
        <v>102</v>
      </c>
      <c r="D124" s="9" t="s">
        <v>112</v>
      </c>
      <c r="E124" s="9" t="s">
        <v>113</v>
      </c>
      <c r="F124" s="10" t="s">
        <v>21</v>
      </c>
      <c r="G124" s="10">
        <v>1</v>
      </c>
      <c r="H124" s="11">
        <v>3</v>
      </c>
      <c r="I124" s="10">
        <v>9</v>
      </c>
      <c r="J124" s="10" t="s">
        <v>14</v>
      </c>
      <c r="K124" s="11">
        <v>40.1</v>
      </c>
      <c r="L124" s="10">
        <v>16.600000000000001</v>
      </c>
      <c r="M124" s="10">
        <v>8.5</v>
      </c>
      <c r="N124" s="10" t="s">
        <v>33</v>
      </c>
      <c r="O124" s="10" t="s">
        <v>23</v>
      </c>
      <c r="P124" s="10" t="s">
        <v>24</v>
      </c>
      <c r="Q124" s="10">
        <v>1000</v>
      </c>
    </row>
    <row r="125" spans="1:17" ht="15" x14ac:dyDescent="0.25">
      <c r="A125" s="5">
        <f t="shared" ca="1" si="0"/>
        <v>44384</v>
      </c>
      <c r="B125" s="6" t="s">
        <v>91</v>
      </c>
      <c r="C125" s="9" t="s">
        <v>102</v>
      </c>
      <c r="D125" s="9" t="s">
        <v>112</v>
      </c>
      <c r="E125" s="9" t="s">
        <v>113</v>
      </c>
      <c r="F125" s="10" t="s">
        <v>28</v>
      </c>
      <c r="G125" s="10">
        <v>2</v>
      </c>
      <c r="H125" s="11">
        <v>3</v>
      </c>
      <c r="I125" s="10">
        <v>5</v>
      </c>
      <c r="J125" s="10" t="s">
        <v>14</v>
      </c>
      <c r="K125" s="11">
        <v>40.1</v>
      </c>
      <c r="L125" s="10">
        <v>16.600000000000001</v>
      </c>
      <c r="M125" s="10">
        <v>8.5</v>
      </c>
      <c r="N125" s="10">
        <v>0</v>
      </c>
      <c r="O125" s="10" t="s">
        <v>23</v>
      </c>
      <c r="P125" s="10" t="s">
        <v>38</v>
      </c>
      <c r="Q125" s="10">
        <v>500</v>
      </c>
    </row>
    <row r="126" spans="1:17" ht="15" x14ac:dyDescent="0.25">
      <c r="A126" s="5">
        <f t="shared" ca="1" si="0"/>
        <v>44575</v>
      </c>
      <c r="B126" s="6" t="s">
        <v>91</v>
      </c>
      <c r="C126" s="9" t="s">
        <v>102</v>
      </c>
      <c r="D126" s="9" t="s">
        <v>114</v>
      </c>
      <c r="E126" s="9" t="s">
        <v>113</v>
      </c>
      <c r="F126" s="10" t="s">
        <v>28</v>
      </c>
      <c r="G126" s="10">
        <v>1</v>
      </c>
      <c r="H126" s="11">
        <v>2</v>
      </c>
      <c r="I126" s="10">
        <v>5</v>
      </c>
      <c r="J126" s="10" t="s">
        <v>14</v>
      </c>
      <c r="K126" s="11">
        <v>31.3</v>
      </c>
      <c r="L126" s="10">
        <v>22</v>
      </c>
      <c r="M126" s="10">
        <v>0</v>
      </c>
      <c r="N126" s="10" t="s">
        <v>43</v>
      </c>
      <c r="O126" s="10" t="s">
        <v>33</v>
      </c>
      <c r="P126" s="10" t="s">
        <v>24</v>
      </c>
      <c r="Q126" s="10">
        <v>820</v>
      </c>
    </row>
    <row r="127" spans="1:17" ht="15" x14ac:dyDescent="0.25">
      <c r="A127" s="5">
        <f t="shared" ca="1" si="0"/>
        <v>44326</v>
      </c>
      <c r="B127" s="6" t="s">
        <v>91</v>
      </c>
      <c r="C127" s="9" t="s">
        <v>102</v>
      </c>
      <c r="D127" s="9" t="s">
        <v>114</v>
      </c>
      <c r="E127" s="9" t="s">
        <v>113</v>
      </c>
      <c r="F127" s="10" t="s">
        <v>21</v>
      </c>
      <c r="G127" s="10">
        <v>2</v>
      </c>
      <c r="H127" s="11">
        <v>5</v>
      </c>
      <c r="I127" s="10">
        <v>5</v>
      </c>
      <c r="J127" s="10" t="s">
        <v>14</v>
      </c>
      <c r="K127" s="11">
        <v>44.7</v>
      </c>
      <c r="L127" s="10">
        <v>18.399999999999999</v>
      </c>
      <c r="M127" s="10">
        <v>10.7</v>
      </c>
      <c r="N127" s="10" t="s">
        <v>43</v>
      </c>
      <c r="O127" s="10" t="s">
        <v>23</v>
      </c>
      <c r="P127" s="10" t="s">
        <v>24</v>
      </c>
      <c r="Q127" s="10">
        <v>1000</v>
      </c>
    </row>
    <row r="128" spans="1:17" ht="15" x14ac:dyDescent="0.25">
      <c r="A128" s="5">
        <f t="shared" ca="1" si="0"/>
        <v>44906</v>
      </c>
      <c r="B128" s="6" t="s">
        <v>91</v>
      </c>
      <c r="C128" s="9" t="s">
        <v>102</v>
      </c>
      <c r="D128" s="9" t="s">
        <v>114</v>
      </c>
      <c r="E128" s="9" t="s">
        <v>113</v>
      </c>
      <c r="F128" s="10" t="s">
        <v>28</v>
      </c>
      <c r="G128" s="10">
        <v>1</v>
      </c>
      <c r="H128" s="11">
        <v>4</v>
      </c>
      <c r="I128" s="10">
        <v>5</v>
      </c>
      <c r="J128" s="10" t="s">
        <v>14</v>
      </c>
      <c r="K128" s="11">
        <v>32.1</v>
      </c>
      <c r="L128" s="10">
        <v>12.2</v>
      </c>
      <c r="M128" s="10">
        <v>9</v>
      </c>
      <c r="N128" s="10" t="s">
        <v>22</v>
      </c>
      <c r="O128" s="10" t="s">
        <v>23</v>
      </c>
      <c r="P128" s="10" t="s">
        <v>24</v>
      </c>
      <c r="Q128" s="10">
        <v>800</v>
      </c>
    </row>
    <row r="129" spans="1:17" ht="15" x14ac:dyDescent="0.25">
      <c r="A129" s="5">
        <f t="shared" ca="1" si="0"/>
        <v>44800</v>
      </c>
      <c r="B129" s="6" t="s">
        <v>91</v>
      </c>
      <c r="C129" s="9" t="s">
        <v>102</v>
      </c>
      <c r="D129" s="9" t="s">
        <v>114</v>
      </c>
      <c r="E129" s="9" t="s">
        <v>113</v>
      </c>
      <c r="F129" s="10" t="s">
        <v>28</v>
      </c>
      <c r="G129" s="10">
        <v>2</v>
      </c>
      <c r="H129" s="11">
        <v>4</v>
      </c>
      <c r="I129" s="10">
        <v>9</v>
      </c>
      <c r="J129" s="10" t="s">
        <v>14</v>
      </c>
      <c r="K129" s="11">
        <v>31.9</v>
      </c>
      <c r="L129" s="10">
        <v>14.4</v>
      </c>
      <c r="M129" s="10">
        <v>8.8000000000000007</v>
      </c>
      <c r="N129" s="10" t="s">
        <v>22</v>
      </c>
      <c r="O129" s="10" t="s">
        <v>23</v>
      </c>
      <c r="P129" s="10" t="s">
        <v>24</v>
      </c>
      <c r="Q129" s="10">
        <v>1080</v>
      </c>
    </row>
    <row r="130" spans="1:17" ht="15" x14ac:dyDescent="0.25">
      <c r="A130" s="5">
        <f t="shared" ca="1" si="0"/>
        <v>44490</v>
      </c>
      <c r="B130" s="6" t="s">
        <v>91</v>
      </c>
      <c r="C130" s="9" t="s">
        <v>102</v>
      </c>
      <c r="D130" s="9" t="s">
        <v>114</v>
      </c>
      <c r="E130" s="9" t="s">
        <v>113</v>
      </c>
      <c r="F130" s="10" t="s">
        <v>28</v>
      </c>
      <c r="G130" s="10">
        <v>1</v>
      </c>
      <c r="H130" s="11">
        <v>1</v>
      </c>
      <c r="I130" s="10">
        <v>9</v>
      </c>
      <c r="J130" s="10" t="s">
        <v>14</v>
      </c>
      <c r="K130" s="11">
        <v>44.2</v>
      </c>
      <c r="L130" s="10">
        <v>19.7</v>
      </c>
      <c r="M130" s="10">
        <v>11.6</v>
      </c>
      <c r="N130" s="10" t="s">
        <v>22</v>
      </c>
      <c r="O130" s="10" t="s">
        <v>23</v>
      </c>
      <c r="P130" s="10" t="s">
        <v>46</v>
      </c>
      <c r="Q130" s="10">
        <v>1200</v>
      </c>
    </row>
    <row r="131" spans="1:17" ht="15" x14ac:dyDescent="0.25">
      <c r="A131" s="5">
        <f t="shared" ca="1" si="0"/>
        <v>44492</v>
      </c>
      <c r="B131" s="6" t="s">
        <v>91</v>
      </c>
      <c r="C131" s="9" t="s">
        <v>102</v>
      </c>
      <c r="D131" s="9" t="s">
        <v>115</v>
      </c>
      <c r="E131" s="9" t="s">
        <v>116</v>
      </c>
      <c r="F131" s="10" t="s">
        <v>21</v>
      </c>
      <c r="G131" s="10">
        <v>2</v>
      </c>
      <c r="H131" s="11">
        <v>4</v>
      </c>
      <c r="I131" s="10">
        <v>5</v>
      </c>
      <c r="J131" s="10" t="s">
        <v>29</v>
      </c>
      <c r="K131" s="11">
        <v>36.6</v>
      </c>
      <c r="L131" s="10">
        <v>16.600000000000001</v>
      </c>
      <c r="M131" s="10">
        <v>8.8000000000000007</v>
      </c>
      <c r="N131" s="10" t="s">
        <v>22</v>
      </c>
      <c r="O131" s="10" t="s">
        <v>23</v>
      </c>
      <c r="P131" s="10" t="s">
        <v>38</v>
      </c>
      <c r="Q131" s="10">
        <v>3000</v>
      </c>
    </row>
    <row r="132" spans="1:17" ht="15" x14ac:dyDescent="0.25">
      <c r="A132" s="5">
        <f t="shared" ca="1" si="0"/>
        <v>44868</v>
      </c>
      <c r="B132" s="6" t="s">
        <v>91</v>
      </c>
      <c r="C132" s="9" t="s">
        <v>102</v>
      </c>
      <c r="D132" s="9" t="s">
        <v>115</v>
      </c>
      <c r="E132" s="9" t="s">
        <v>116</v>
      </c>
      <c r="F132" s="10" t="s">
        <v>28</v>
      </c>
      <c r="G132" s="10">
        <v>2</v>
      </c>
      <c r="H132" s="11">
        <v>2</v>
      </c>
      <c r="I132" s="10">
        <v>5</v>
      </c>
      <c r="J132" s="10" t="s">
        <v>14</v>
      </c>
      <c r="K132" s="11">
        <v>40.299999999999997</v>
      </c>
      <c r="L132" s="10">
        <v>16.7</v>
      </c>
      <c r="M132" s="10">
        <v>8.5</v>
      </c>
      <c r="N132" s="10" t="s">
        <v>33</v>
      </c>
      <c r="O132" s="10" t="s">
        <v>23</v>
      </c>
      <c r="P132" s="10" t="s">
        <v>24</v>
      </c>
      <c r="Q132" s="10">
        <v>1200</v>
      </c>
    </row>
    <row r="133" spans="1:17" ht="15" x14ac:dyDescent="0.25">
      <c r="A133" s="5">
        <f t="shared" ca="1" si="0"/>
        <v>44874</v>
      </c>
      <c r="B133" s="6" t="s">
        <v>91</v>
      </c>
      <c r="C133" s="9" t="s">
        <v>92</v>
      </c>
      <c r="D133" s="9" t="s">
        <v>117</v>
      </c>
      <c r="E133" s="9" t="s">
        <v>118</v>
      </c>
      <c r="F133" s="10" t="s">
        <v>71</v>
      </c>
      <c r="G133" s="10">
        <v>1</v>
      </c>
      <c r="H133" s="11">
        <v>5</v>
      </c>
      <c r="I133" s="10">
        <v>5</v>
      </c>
      <c r="J133" s="10" t="s">
        <v>14</v>
      </c>
      <c r="K133" s="11">
        <v>35.9</v>
      </c>
      <c r="L133" s="10">
        <v>15.1</v>
      </c>
      <c r="M133" s="10">
        <v>8.5</v>
      </c>
      <c r="N133" s="10" t="s">
        <v>22</v>
      </c>
      <c r="O133" s="10" t="s">
        <v>23</v>
      </c>
      <c r="P133" s="10" t="s">
        <v>24</v>
      </c>
      <c r="Q133" s="10">
        <v>490</v>
      </c>
    </row>
    <row r="134" spans="1:17" ht="15" x14ac:dyDescent="0.25">
      <c r="A134" s="5">
        <f t="shared" ca="1" si="0"/>
        <v>44689</v>
      </c>
      <c r="B134" s="6" t="s">
        <v>91</v>
      </c>
      <c r="C134" s="9" t="s">
        <v>92</v>
      </c>
      <c r="D134" s="9" t="s">
        <v>117</v>
      </c>
      <c r="E134" s="9" t="s">
        <v>118</v>
      </c>
      <c r="F134" s="10" t="s">
        <v>28</v>
      </c>
      <c r="G134" s="10">
        <v>2</v>
      </c>
      <c r="H134" s="11">
        <v>4</v>
      </c>
      <c r="I134" s="10">
        <v>5</v>
      </c>
      <c r="J134" s="10" t="s">
        <v>14</v>
      </c>
      <c r="K134" s="11">
        <v>31.8</v>
      </c>
      <c r="L134" s="10">
        <v>12.3</v>
      </c>
      <c r="M134" s="10">
        <v>8.6999999999999993</v>
      </c>
      <c r="N134" s="10" t="s">
        <v>22</v>
      </c>
      <c r="O134" s="10" t="s">
        <v>23</v>
      </c>
      <c r="P134" s="10" t="s">
        <v>24</v>
      </c>
      <c r="Q134" s="10">
        <v>1150</v>
      </c>
    </row>
    <row r="135" spans="1:17" ht="15" x14ac:dyDescent="0.25">
      <c r="A135" s="5">
        <f t="shared" ca="1" si="0"/>
        <v>44527</v>
      </c>
      <c r="B135" s="6" t="s">
        <v>91</v>
      </c>
      <c r="C135" s="9" t="s">
        <v>92</v>
      </c>
      <c r="D135" s="9" t="s">
        <v>117</v>
      </c>
      <c r="E135" s="9" t="s">
        <v>118</v>
      </c>
      <c r="F135" s="10" t="s">
        <v>28</v>
      </c>
      <c r="G135" s="10">
        <v>1</v>
      </c>
      <c r="H135" s="11">
        <v>2</v>
      </c>
      <c r="I135" s="10">
        <v>9</v>
      </c>
      <c r="J135" s="10" t="s">
        <v>14</v>
      </c>
      <c r="K135" s="11">
        <v>32</v>
      </c>
      <c r="L135" s="10">
        <v>12.3</v>
      </c>
      <c r="M135" s="10">
        <v>8.6999999999999993</v>
      </c>
      <c r="N135" s="10" t="s">
        <v>22</v>
      </c>
      <c r="O135" s="10" t="s">
        <v>23</v>
      </c>
      <c r="P135" s="10" t="s">
        <v>38</v>
      </c>
      <c r="Q135" s="10">
        <v>700</v>
      </c>
    </row>
    <row r="136" spans="1:17" ht="15" x14ac:dyDescent="0.25">
      <c r="A136" s="5">
        <f t="shared" ca="1" si="0"/>
        <v>44360</v>
      </c>
      <c r="B136" s="6" t="s">
        <v>91</v>
      </c>
      <c r="C136" s="9" t="s">
        <v>92</v>
      </c>
      <c r="D136" s="9" t="s">
        <v>117</v>
      </c>
      <c r="E136" s="9" t="s">
        <v>118</v>
      </c>
      <c r="F136" s="10" t="s">
        <v>28</v>
      </c>
      <c r="G136" s="10">
        <v>2</v>
      </c>
      <c r="H136" s="11">
        <v>4</v>
      </c>
      <c r="I136" s="10">
        <v>5</v>
      </c>
      <c r="J136" s="10" t="s">
        <v>14</v>
      </c>
      <c r="K136" s="11">
        <v>40.200000000000003</v>
      </c>
      <c r="L136" s="10">
        <v>16.7</v>
      </c>
      <c r="M136" s="10">
        <v>8.5</v>
      </c>
      <c r="N136" s="10" t="s">
        <v>43</v>
      </c>
      <c r="O136" s="10" t="s">
        <v>23</v>
      </c>
      <c r="P136" s="10" t="s">
        <v>24</v>
      </c>
      <c r="Q136" s="10">
        <v>700</v>
      </c>
    </row>
    <row r="137" spans="1:17" ht="15" x14ac:dyDescent="0.25">
      <c r="A137" s="5">
        <f t="shared" ca="1" si="0"/>
        <v>44590</v>
      </c>
      <c r="B137" s="6" t="s">
        <v>91</v>
      </c>
      <c r="C137" s="9" t="s">
        <v>92</v>
      </c>
      <c r="D137" s="9" t="s">
        <v>95</v>
      </c>
      <c r="E137" s="9" t="s">
        <v>119</v>
      </c>
      <c r="F137" s="10" t="s">
        <v>21</v>
      </c>
      <c r="G137" s="10">
        <v>1</v>
      </c>
      <c r="H137" s="11">
        <v>4</v>
      </c>
      <c r="I137" s="10">
        <v>9</v>
      </c>
      <c r="J137" s="10" t="s">
        <v>14</v>
      </c>
      <c r="K137" s="11">
        <v>35.1</v>
      </c>
      <c r="L137" s="10">
        <v>12.1</v>
      </c>
      <c r="M137" s="10">
        <v>12</v>
      </c>
      <c r="N137" s="10" t="s">
        <v>22</v>
      </c>
      <c r="O137" s="10" t="s">
        <v>23</v>
      </c>
      <c r="P137" s="10" t="s">
        <v>24</v>
      </c>
      <c r="Q137" s="10">
        <v>900</v>
      </c>
    </row>
    <row r="138" spans="1:17" ht="15" x14ac:dyDescent="0.25">
      <c r="A138" s="5">
        <f t="shared" ca="1" si="0"/>
        <v>44811</v>
      </c>
      <c r="B138" s="6" t="s">
        <v>91</v>
      </c>
      <c r="C138" s="9" t="s">
        <v>92</v>
      </c>
      <c r="D138" s="9" t="s">
        <v>95</v>
      </c>
      <c r="E138" s="9" t="s">
        <v>119</v>
      </c>
      <c r="F138" s="10" t="s">
        <v>28</v>
      </c>
      <c r="G138" s="10">
        <v>2</v>
      </c>
      <c r="H138" s="11">
        <v>1</v>
      </c>
      <c r="I138" s="10">
        <v>5</v>
      </c>
      <c r="J138" s="10" t="s">
        <v>29</v>
      </c>
      <c r="K138" s="11">
        <v>35.299999999999997</v>
      </c>
      <c r="L138" s="10">
        <v>14.9</v>
      </c>
      <c r="M138" s="10">
        <v>11.9</v>
      </c>
      <c r="N138" s="10" t="s">
        <v>22</v>
      </c>
      <c r="O138" s="10" t="s">
        <v>23</v>
      </c>
      <c r="P138" s="10" t="s">
        <v>24</v>
      </c>
      <c r="Q138" s="10">
        <v>440</v>
      </c>
    </row>
    <row r="139" spans="1:17" ht="15" x14ac:dyDescent="0.25">
      <c r="A139" s="5">
        <f t="shared" ca="1" si="0"/>
        <v>44505</v>
      </c>
      <c r="B139" s="6" t="s">
        <v>91</v>
      </c>
      <c r="C139" s="9" t="s">
        <v>92</v>
      </c>
      <c r="D139" s="9" t="s">
        <v>95</v>
      </c>
      <c r="E139" s="9" t="s">
        <v>106</v>
      </c>
      <c r="F139" s="10" t="s">
        <v>28</v>
      </c>
      <c r="G139" s="10">
        <v>1</v>
      </c>
      <c r="H139" s="11">
        <v>3</v>
      </c>
      <c r="I139" s="10">
        <v>10</v>
      </c>
      <c r="J139" s="10" t="s">
        <v>14</v>
      </c>
      <c r="K139" s="11">
        <v>36.200000000000003</v>
      </c>
      <c r="L139" s="10">
        <v>15</v>
      </c>
      <c r="M139" s="10">
        <v>12</v>
      </c>
      <c r="N139" s="10" t="s">
        <v>43</v>
      </c>
      <c r="O139" s="10" t="s">
        <v>23</v>
      </c>
      <c r="P139" s="10" t="s">
        <v>24</v>
      </c>
      <c r="Q139" s="10">
        <v>1430</v>
      </c>
    </row>
    <row r="140" spans="1:17" ht="15" x14ac:dyDescent="0.25">
      <c r="A140" s="5">
        <f t="shared" ca="1" si="0"/>
        <v>44121</v>
      </c>
      <c r="B140" s="6" t="s">
        <v>91</v>
      </c>
      <c r="C140" s="9" t="s">
        <v>92</v>
      </c>
      <c r="D140" s="9" t="s">
        <v>95</v>
      </c>
      <c r="E140" s="9" t="s">
        <v>108</v>
      </c>
      <c r="F140" s="10" t="s">
        <v>28</v>
      </c>
      <c r="G140" s="10">
        <v>2</v>
      </c>
      <c r="H140" s="11">
        <v>3</v>
      </c>
      <c r="I140" s="10">
        <v>9</v>
      </c>
      <c r="J140" s="10" t="s">
        <v>14</v>
      </c>
      <c r="K140" s="11">
        <v>34.700000000000003</v>
      </c>
      <c r="L140" s="10">
        <v>17.5</v>
      </c>
      <c r="M140" s="10">
        <v>6.8</v>
      </c>
      <c r="N140" s="10" t="s">
        <v>22</v>
      </c>
      <c r="O140" s="10" t="s">
        <v>23</v>
      </c>
      <c r="P140" s="10" t="s">
        <v>46</v>
      </c>
      <c r="Q140" s="10">
        <v>980</v>
      </c>
    </row>
    <row r="141" spans="1:17" ht="15" x14ac:dyDescent="0.25">
      <c r="A141" s="5">
        <f t="shared" ca="1" si="0"/>
        <v>43920</v>
      </c>
      <c r="B141" s="6" t="s">
        <v>91</v>
      </c>
      <c r="C141" s="9" t="s">
        <v>92</v>
      </c>
      <c r="D141" s="9" t="s">
        <v>95</v>
      </c>
      <c r="E141" s="9" t="s">
        <v>108</v>
      </c>
      <c r="F141" s="10" t="s">
        <v>28</v>
      </c>
      <c r="G141" s="10">
        <v>1</v>
      </c>
      <c r="H141" s="11">
        <v>3</v>
      </c>
      <c r="I141" s="10">
        <v>5</v>
      </c>
      <c r="J141" s="10" t="s">
        <v>14</v>
      </c>
      <c r="K141" s="11">
        <v>40.299999999999997</v>
      </c>
      <c r="L141" s="10">
        <v>16.8</v>
      </c>
      <c r="M141" s="10">
        <v>8.6</v>
      </c>
      <c r="N141" s="10" t="s">
        <v>43</v>
      </c>
      <c r="O141" s="10" t="s">
        <v>23</v>
      </c>
      <c r="P141" s="10" t="s">
        <v>46</v>
      </c>
      <c r="Q141" s="10">
        <v>965</v>
      </c>
    </row>
    <row r="142" spans="1:17" ht="15" x14ac:dyDescent="0.25">
      <c r="A142" s="5">
        <f t="shared" ca="1" si="0"/>
        <v>44456</v>
      </c>
      <c r="B142" s="6" t="s">
        <v>91</v>
      </c>
      <c r="C142" s="9" t="s">
        <v>92</v>
      </c>
      <c r="D142" s="9" t="s">
        <v>95</v>
      </c>
      <c r="E142" s="9" t="s">
        <v>108</v>
      </c>
      <c r="F142" s="10" t="s">
        <v>50</v>
      </c>
      <c r="G142" s="10">
        <v>2</v>
      </c>
      <c r="H142" s="11">
        <v>4</v>
      </c>
      <c r="I142" s="10">
        <v>5</v>
      </c>
      <c r="J142" s="10" t="s">
        <v>14</v>
      </c>
      <c r="K142" s="11">
        <v>31</v>
      </c>
      <c r="L142" s="10">
        <v>21.6</v>
      </c>
      <c r="M142" s="10">
        <v>0</v>
      </c>
      <c r="N142" s="10" t="s">
        <v>120</v>
      </c>
      <c r="O142" s="10" t="s">
        <v>23</v>
      </c>
      <c r="P142" s="10" t="s">
        <v>46</v>
      </c>
      <c r="Q142" s="10">
        <v>1100</v>
      </c>
    </row>
    <row r="143" spans="1:17" ht="15" x14ac:dyDescent="0.25">
      <c r="A143" s="5">
        <f t="shared" ca="1" si="0"/>
        <v>44534</v>
      </c>
      <c r="B143" s="6" t="s">
        <v>91</v>
      </c>
      <c r="C143" s="9" t="s">
        <v>92</v>
      </c>
      <c r="D143" s="9" t="s">
        <v>95</v>
      </c>
      <c r="E143" s="9" t="s">
        <v>108</v>
      </c>
      <c r="F143" s="10" t="s">
        <v>71</v>
      </c>
      <c r="G143" s="10">
        <v>1</v>
      </c>
      <c r="H143" s="11">
        <v>3</v>
      </c>
      <c r="I143" s="10">
        <v>5</v>
      </c>
      <c r="J143" s="10" t="s">
        <v>14</v>
      </c>
      <c r="K143" s="11">
        <v>24.1</v>
      </c>
      <c r="L143" s="10">
        <v>16.3</v>
      </c>
      <c r="M143" s="10">
        <v>0</v>
      </c>
      <c r="N143" s="10" t="s">
        <v>33</v>
      </c>
      <c r="O143" s="10" t="s">
        <v>121</v>
      </c>
      <c r="P143" s="10" t="s">
        <v>38</v>
      </c>
      <c r="Q143" s="10">
        <v>1590</v>
      </c>
    </row>
    <row r="144" spans="1:17" ht="15" x14ac:dyDescent="0.25">
      <c r="A144" s="5">
        <f t="shared" ca="1" si="0"/>
        <v>44383</v>
      </c>
      <c r="B144" s="6" t="s">
        <v>91</v>
      </c>
      <c r="C144" s="9" t="s">
        <v>92</v>
      </c>
      <c r="D144" s="9" t="s">
        <v>95</v>
      </c>
      <c r="E144" s="9" t="s">
        <v>106</v>
      </c>
      <c r="F144" s="10" t="s">
        <v>28</v>
      </c>
      <c r="G144" s="10">
        <v>2</v>
      </c>
      <c r="H144" s="11">
        <v>3</v>
      </c>
      <c r="I144" s="10">
        <v>5</v>
      </c>
      <c r="J144" s="10" t="s">
        <v>14</v>
      </c>
      <c r="K144" s="11">
        <v>32.5</v>
      </c>
      <c r="L144" s="10">
        <v>27.33</v>
      </c>
      <c r="M144" s="10">
        <v>0</v>
      </c>
      <c r="N144" s="10" t="s">
        <v>33</v>
      </c>
      <c r="O144" s="10" t="s">
        <v>121</v>
      </c>
      <c r="P144" s="10" t="s">
        <v>24</v>
      </c>
      <c r="Q144" s="10">
        <v>1130</v>
      </c>
    </row>
    <row r="145" spans="1:17" ht="15" x14ac:dyDescent="0.25">
      <c r="A145" s="5">
        <f t="shared" ca="1" si="0"/>
        <v>43975</v>
      </c>
      <c r="B145" s="6" t="s">
        <v>91</v>
      </c>
      <c r="C145" s="9" t="s">
        <v>122</v>
      </c>
      <c r="D145" s="9" t="s">
        <v>123</v>
      </c>
      <c r="E145" s="9" t="s">
        <v>119</v>
      </c>
      <c r="F145" s="10" t="s">
        <v>21</v>
      </c>
      <c r="G145" s="10">
        <v>1</v>
      </c>
      <c r="H145" s="11">
        <v>1</v>
      </c>
      <c r="I145" s="10">
        <v>9</v>
      </c>
      <c r="J145" s="10" t="s">
        <v>14</v>
      </c>
      <c r="K145" s="11">
        <v>27.7</v>
      </c>
      <c r="L145" s="10">
        <v>12.2</v>
      </c>
      <c r="M145" s="10">
        <v>5.6</v>
      </c>
      <c r="N145" s="10" t="s">
        <v>22</v>
      </c>
      <c r="O145" s="10" t="s">
        <v>23</v>
      </c>
      <c r="P145" s="10" t="s">
        <v>24</v>
      </c>
      <c r="Q145" s="10">
        <v>1160</v>
      </c>
    </row>
    <row r="146" spans="1:17" ht="15" x14ac:dyDescent="0.25">
      <c r="A146" s="5">
        <f t="shared" ca="1" si="0"/>
        <v>44676</v>
      </c>
      <c r="B146" s="6" t="s">
        <v>91</v>
      </c>
      <c r="C146" s="9" t="s">
        <v>122</v>
      </c>
      <c r="D146" s="9" t="s">
        <v>123</v>
      </c>
      <c r="E146" s="9" t="s">
        <v>106</v>
      </c>
      <c r="F146" s="10" t="s">
        <v>28</v>
      </c>
      <c r="G146" s="10">
        <v>2</v>
      </c>
      <c r="H146" s="11">
        <v>3</v>
      </c>
      <c r="I146" s="10">
        <v>5</v>
      </c>
      <c r="J146" s="10" t="s">
        <v>14</v>
      </c>
      <c r="K146" s="11">
        <v>29.1</v>
      </c>
      <c r="L146" s="10">
        <v>23.7</v>
      </c>
      <c r="M146" s="10">
        <v>0</v>
      </c>
      <c r="N146" s="10" t="s">
        <v>43</v>
      </c>
      <c r="O146" s="10" t="s">
        <v>121</v>
      </c>
      <c r="P146" s="10" t="s">
        <v>24</v>
      </c>
      <c r="Q146" s="10">
        <v>1250</v>
      </c>
    </row>
    <row r="147" spans="1:17" ht="15" x14ac:dyDescent="0.25">
      <c r="A147" s="5">
        <f t="shared" ca="1" si="0"/>
        <v>44488</v>
      </c>
      <c r="B147" s="6" t="s">
        <v>91</v>
      </c>
      <c r="C147" s="9" t="s">
        <v>122</v>
      </c>
      <c r="D147" s="9" t="s">
        <v>123</v>
      </c>
      <c r="E147" s="9" t="s">
        <v>106</v>
      </c>
      <c r="F147" s="10" t="s">
        <v>28</v>
      </c>
      <c r="G147" s="10">
        <v>1</v>
      </c>
      <c r="H147" s="11">
        <v>1</v>
      </c>
      <c r="I147" s="10">
        <v>9</v>
      </c>
      <c r="J147" s="10" t="s">
        <v>14</v>
      </c>
      <c r="K147" s="11">
        <v>31.4</v>
      </c>
      <c r="L147" s="10">
        <v>18.899999999999999</v>
      </c>
      <c r="M147" s="10">
        <v>5.6</v>
      </c>
      <c r="N147" s="10" t="s">
        <v>22</v>
      </c>
      <c r="O147" s="10" t="s">
        <v>33</v>
      </c>
      <c r="P147" s="10" t="s">
        <v>24</v>
      </c>
      <c r="Q147" s="10">
        <v>1590</v>
      </c>
    </row>
    <row r="148" spans="1:17" ht="15" x14ac:dyDescent="0.25">
      <c r="A148" s="5">
        <f t="shared" ca="1" si="0"/>
        <v>44005</v>
      </c>
      <c r="B148" s="6" t="s">
        <v>91</v>
      </c>
      <c r="C148" s="9" t="s">
        <v>122</v>
      </c>
      <c r="D148" s="9" t="s">
        <v>123</v>
      </c>
      <c r="E148" s="9" t="s">
        <v>106</v>
      </c>
      <c r="F148" s="10" t="s">
        <v>28</v>
      </c>
      <c r="G148" s="10">
        <v>2</v>
      </c>
      <c r="H148" s="11">
        <v>8</v>
      </c>
      <c r="I148" s="10">
        <v>10</v>
      </c>
      <c r="J148" s="10" t="s">
        <v>14</v>
      </c>
      <c r="K148" s="11">
        <v>30.9</v>
      </c>
      <c r="L148" s="10">
        <v>19.2</v>
      </c>
      <c r="M148" s="10">
        <v>6.1</v>
      </c>
      <c r="N148" s="10" t="s">
        <v>22</v>
      </c>
      <c r="O148" s="10" t="s">
        <v>23</v>
      </c>
      <c r="P148" s="10" t="s">
        <v>24</v>
      </c>
      <c r="Q148" s="10">
        <v>880</v>
      </c>
    </row>
    <row r="149" spans="1:17" ht="15" x14ac:dyDescent="0.25">
      <c r="A149" s="5">
        <f t="shared" ca="1" si="0"/>
        <v>44827</v>
      </c>
      <c r="B149" s="6" t="s">
        <v>91</v>
      </c>
      <c r="C149" s="9" t="s">
        <v>122</v>
      </c>
      <c r="D149" s="9" t="s">
        <v>122</v>
      </c>
      <c r="E149" s="9" t="s">
        <v>104</v>
      </c>
      <c r="F149" s="10" t="s">
        <v>21</v>
      </c>
      <c r="G149" s="10">
        <v>1</v>
      </c>
      <c r="H149" s="11">
        <v>1</v>
      </c>
      <c r="I149" s="10">
        <v>5</v>
      </c>
      <c r="J149" s="10" t="s">
        <v>14</v>
      </c>
      <c r="K149" s="11">
        <v>29.3</v>
      </c>
      <c r="L149" s="10">
        <v>16.8</v>
      </c>
      <c r="M149" s="10">
        <v>6.3</v>
      </c>
      <c r="N149" s="10" t="s">
        <v>22</v>
      </c>
      <c r="O149" s="10" t="s">
        <v>121</v>
      </c>
      <c r="P149" s="10" t="s">
        <v>38</v>
      </c>
      <c r="Q149" s="10">
        <v>565</v>
      </c>
    </row>
    <row r="150" spans="1:17" ht="15" x14ac:dyDescent="0.25">
      <c r="A150" s="5">
        <f t="shared" ca="1" si="0"/>
        <v>43896</v>
      </c>
      <c r="B150" s="6" t="s">
        <v>91</v>
      </c>
      <c r="C150" s="9" t="s">
        <v>122</v>
      </c>
      <c r="D150" s="9" t="s">
        <v>122</v>
      </c>
      <c r="E150" s="9" t="s">
        <v>104</v>
      </c>
      <c r="F150" s="10" t="s">
        <v>28</v>
      </c>
      <c r="G150" s="10">
        <v>2</v>
      </c>
      <c r="H150" s="11">
        <v>3</v>
      </c>
      <c r="I150" s="10">
        <v>9</v>
      </c>
      <c r="J150" s="10" t="s">
        <v>14</v>
      </c>
      <c r="K150" s="11">
        <v>32.5</v>
      </c>
      <c r="L150" s="10">
        <v>17.5</v>
      </c>
      <c r="M150" s="10">
        <v>5.7</v>
      </c>
      <c r="N150" s="10" t="s">
        <v>33</v>
      </c>
      <c r="O150" s="10" t="s">
        <v>121</v>
      </c>
      <c r="P150" s="10" t="s">
        <v>24</v>
      </c>
      <c r="Q150" s="10">
        <v>1500</v>
      </c>
    </row>
    <row r="151" spans="1:17" ht="15" x14ac:dyDescent="0.25">
      <c r="A151" s="5">
        <f t="shared" ca="1" si="0"/>
        <v>44822</v>
      </c>
      <c r="B151" s="6" t="s">
        <v>91</v>
      </c>
      <c r="C151" s="9" t="s">
        <v>122</v>
      </c>
      <c r="D151" s="9" t="s">
        <v>122</v>
      </c>
      <c r="E151" s="9" t="s">
        <v>104</v>
      </c>
      <c r="F151" s="10" t="s">
        <v>21</v>
      </c>
      <c r="G151" s="10">
        <v>1</v>
      </c>
      <c r="H151" s="11">
        <v>3</v>
      </c>
      <c r="I151" s="10">
        <v>5</v>
      </c>
      <c r="J151" s="10" t="s">
        <v>14</v>
      </c>
      <c r="K151" s="11">
        <v>54.4</v>
      </c>
      <c r="L151" s="10">
        <v>31</v>
      </c>
      <c r="M151" s="10">
        <v>8.3000000000000007</v>
      </c>
      <c r="N151" s="10" t="s">
        <v>43</v>
      </c>
      <c r="O151" s="10" t="s">
        <v>23</v>
      </c>
      <c r="P151" s="10" t="s">
        <v>38</v>
      </c>
      <c r="Q151" s="10">
        <v>500</v>
      </c>
    </row>
    <row r="152" spans="1:17" ht="15" x14ac:dyDescent="0.25">
      <c r="A152" s="5">
        <f t="shared" ca="1" si="0"/>
        <v>44028</v>
      </c>
      <c r="B152" s="6" t="s">
        <v>91</v>
      </c>
      <c r="C152" s="9" t="s">
        <v>122</v>
      </c>
      <c r="D152" s="9" t="s">
        <v>122</v>
      </c>
      <c r="E152" s="9" t="s">
        <v>104</v>
      </c>
      <c r="F152" s="10" t="s">
        <v>71</v>
      </c>
      <c r="G152" s="10">
        <v>2</v>
      </c>
      <c r="H152" s="11">
        <v>1</v>
      </c>
      <c r="I152" s="10">
        <v>5</v>
      </c>
      <c r="J152" s="10" t="s">
        <v>14</v>
      </c>
      <c r="K152" s="11">
        <v>53.6</v>
      </c>
      <c r="L152" s="10">
        <v>31.7</v>
      </c>
      <c r="M152" s="10">
        <v>8.3000000000000007</v>
      </c>
      <c r="N152" s="10" t="s">
        <v>33</v>
      </c>
      <c r="O152" s="10" t="s">
        <v>23</v>
      </c>
      <c r="P152" s="10" t="s">
        <v>24</v>
      </c>
      <c r="Q152" s="10">
        <v>900</v>
      </c>
    </row>
    <row r="153" spans="1:17" ht="15" x14ac:dyDescent="0.25">
      <c r="A153" s="5">
        <f t="shared" ca="1" si="0"/>
        <v>44509</v>
      </c>
      <c r="B153" s="6" t="s">
        <v>91</v>
      </c>
      <c r="C153" s="9" t="s">
        <v>122</v>
      </c>
      <c r="D153" s="9" t="s">
        <v>122</v>
      </c>
      <c r="E153" s="9" t="s">
        <v>104</v>
      </c>
      <c r="F153" s="10" t="s">
        <v>21</v>
      </c>
      <c r="G153" s="10">
        <v>1</v>
      </c>
      <c r="H153" s="11">
        <v>9</v>
      </c>
      <c r="I153" s="10">
        <v>5</v>
      </c>
      <c r="J153" s="10" t="s">
        <v>14</v>
      </c>
      <c r="K153" s="11">
        <v>40.200000000000003</v>
      </c>
      <c r="L153" s="10">
        <v>27.2</v>
      </c>
      <c r="M153" s="10">
        <v>6.4</v>
      </c>
      <c r="N153" s="10" t="s">
        <v>22</v>
      </c>
      <c r="O153" s="10" t="s">
        <v>23</v>
      </c>
      <c r="P153" s="10" t="s">
        <v>24</v>
      </c>
      <c r="Q153" s="10">
        <v>900</v>
      </c>
    </row>
    <row r="154" spans="1:17" ht="15" x14ac:dyDescent="0.25">
      <c r="A154" s="5">
        <f t="shared" ca="1" si="0"/>
        <v>44330</v>
      </c>
      <c r="B154" s="6" t="s">
        <v>91</v>
      </c>
      <c r="C154" s="9" t="s">
        <v>122</v>
      </c>
      <c r="D154" s="9" t="s">
        <v>122</v>
      </c>
      <c r="E154" s="9" t="s">
        <v>104</v>
      </c>
      <c r="F154" s="10" t="s">
        <v>28</v>
      </c>
      <c r="G154" s="10">
        <v>2</v>
      </c>
      <c r="H154" s="11">
        <v>3</v>
      </c>
      <c r="I154" s="10">
        <v>5</v>
      </c>
      <c r="J154" s="10" t="s">
        <v>14</v>
      </c>
      <c r="K154" s="11">
        <v>44.2</v>
      </c>
      <c r="L154" s="10">
        <v>28</v>
      </c>
      <c r="M154" s="10">
        <v>6</v>
      </c>
      <c r="N154" s="10" t="s">
        <v>22</v>
      </c>
      <c r="O154" s="10" t="s">
        <v>23</v>
      </c>
      <c r="P154" s="10" t="s">
        <v>46</v>
      </c>
      <c r="Q154" s="10">
        <v>925</v>
      </c>
    </row>
    <row r="155" spans="1:17" ht="15" x14ac:dyDescent="0.25">
      <c r="A155" s="5">
        <f t="shared" ca="1" si="0"/>
        <v>43979</v>
      </c>
      <c r="B155" s="6" t="s">
        <v>91</v>
      </c>
      <c r="C155" s="9" t="s">
        <v>99</v>
      </c>
      <c r="D155" s="9" t="s">
        <v>99</v>
      </c>
      <c r="E155" s="9" t="s">
        <v>101</v>
      </c>
      <c r="F155" s="10" t="s">
        <v>28</v>
      </c>
      <c r="G155" s="10">
        <v>1</v>
      </c>
      <c r="H155" s="11">
        <v>9</v>
      </c>
      <c r="I155" s="10">
        <v>5</v>
      </c>
      <c r="J155" s="10" t="s">
        <v>14</v>
      </c>
      <c r="K155" s="11">
        <v>41</v>
      </c>
      <c r="L155" s="10">
        <v>24</v>
      </c>
      <c r="M155" s="10">
        <v>6</v>
      </c>
      <c r="N155" s="10" t="s">
        <v>22</v>
      </c>
      <c r="O155" s="10" t="s">
        <v>23</v>
      </c>
      <c r="P155" s="10" t="s">
        <v>46</v>
      </c>
      <c r="Q155" s="10">
        <v>1280</v>
      </c>
    </row>
    <row r="156" spans="1:17" ht="15" x14ac:dyDescent="0.25">
      <c r="A156" s="5">
        <f t="shared" ca="1" si="0"/>
        <v>44223</v>
      </c>
      <c r="B156" s="6" t="s">
        <v>91</v>
      </c>
      <c r="C156" s="9" t="s">
        <v>99</v>
      </c>
      <c r="D156" s="9" t="s">
        <v>99</v>
      </c>
      <c r="E156" s="9" t="s">
        <v>101</v>
      </c>
      <c r="F156" s="10" t="s">
        <v>28</v>
      </c>
      <c r="G156" s="10">
        <v>2</v>
      </c>
      <c r="H156" s="11">
        <v>4</v>
      </c>
      <c r="I156" s="10">
        <v>5</v>
      </c>
      <c r="J156" s="10" t="s">
        <v>14</v>
      </c>
      <c r="K156" s="11">
        <v>43.7</v>
      </c>
      <c r="L156" s="10">
        <v>31.8</v>
      </c>
      <c r="M156" s="10">
        <v>6</v>
      </c>
      <c r="N156" s="10" t="s">
        <v>22</v>
      </c>
      <c r="O156" s="10" t="s">
        <v>23</v>
      </c>
      <c r="P156" s="10" t="s">
        <v>46</v>
      </c>
      <c r="Q156" s="10">
        <v>1050</v>
      </c>
    </row>
    <row r="157" spans="1:17" ht="15" x14ac:dyDescent="0.25">
      <c r="A157" s="5">
        <f t="shared" ca="1" si="0"/>
        <v>44854</v>
      </c>
      <c r="B157" s="6" t="s">
        <v>91</v>
      </c>
      <c r="C157" s="9" t="s">
        <v>99</v>
      </c>
      <c r="D157" s="9" t="s">
        <v>99</v>
      </c>
      <c r="E157" s="9" t="s">
        <v>101</v>
      </c>
      <c r="F157" s="10" t="s">
        <v>28</v>
      </c>
      <c r="G157" s="10">
        <v>1</v>
      </c>
      <c r="H157" s="11">
        <v>3</v>
      </c>
      <c r="I157" s="10">
        <v>5</v>
      </c>
      <c r="J157" s="10" t="s">
        <v>14</v>
      </c>
      <c r="K157" s="11">
        <v>52.3</v>
      </c>
      <c r="L157" s="10">
        <v>32.4</v>
      </c>
      <c r="M157" s="10">
        <v>8.3000000000000007</v>
      </c>
      <c r="N157" s="10" t="s">
        <v>22</v>
      </c>
      <c r="O157" s="10" t="s">
        <v>23</v>
      </c>
      <c r="P157" s="10" t="s">
        <v>24</v>
      </c>
      <c r="Q157" s="10">
        <v>1050</v>
      </c>
    </row>
    <row r="158" spans="1:17" ht="15" x14ac:dyDescent="0.25">
      <c r="A158" s="5">
        <f t="shared" ca="1" si="0"/>
        <v>44802</v>
      </c>
      <c r="B158" s="6" t="s">
        <v>91</v>
      </c>
      <c r="C158" s="9" t="s">
        <v>99</v>
      </c>
      <c r="D158" s="9" t="s">
        <v>99</v>
      </c>
      <c r="E158" s="9" t="s">
        <v>101</v>
      </c>
      <c r="F158" s="10" t="s">
        <v>28</v>
      </c>
      <c r="G158" s="10">
        <v>2</v>
      </c>
      <c r="H158" s="11">
        <v>4</v>
      </c>
      <c r="I158" s="10">
        <v>5</v>
      </c>
      <c r="J158" s="10" t="s">
        <v>14</v>
      </c>
      <c r="K158" s="11">
        <v>60.2</v>
      </c>
      <c r="L158" s="10">
        <v>28.4</v>
      </c>
      <c r="M158" s="10">
        <v>10.199999999999999</v>
      </c>
      <c r="N158" s="10" t="s">
        <v>33</v>
      </c>
      <c r="O158" s="10" t="s">
        <v>23</v>
      </c>
      <c r="P158" s="10" t="s">
        <v>38</v>
      </c>
      <c r="Q158" s="10">
        <v>450</v>
      </c>
    </row>
    <row r="159" spans="1:17" ht="15" x14ac:dyDescent="0.25">
      <c r="A159" s="5">
        <f t="shared" ca="1" si="0"/>
        <v>44219</v>
      </c>
      <c r="B159" s="6" t="s">
        <v>91</v>
      </c>
      <c r="C159" s="9" t="s">
        <v>52</v>
      </c>
      <c r="D159" s="9" t="s">
        <v>65</v>
      </c>
      <c r="E159" s="9" t="s">
        <v>58</v>
      </c>
      <c r="F159" s="10" t="s">
        <v>28</v>
      </c>
      <c r="G159" s="10">
        <v>1</v>
      </c>
      <c r="H159" s="11">
        <v>1</v>
      </c>
      <c r="I159" s="10">
        <v>5</v>
      </c>
      <c r="J159" s="10" t="s">
        <v>14</v>
      </c>
      <c r="K159" s="11">
        <v>50.6</v>
      </c>
      <c r="L159" s="10">
        <v>29</v>
      </c>
      <c r="M159" s="10">
        <v>8</v>
      </c>
      <c r="N159" s="10" t="s">
        <v>33</v>
      </c>
      <c r="O159" s="10" t="s">
        <v>33</v>
      </c>
      <c r="P159" s="10" t="s">
        <v>38</v>
      </c>
      <c r="Q159" s="10">
        <v>450</v>
      </c>
    </row>
    <row r="160" spans="1:17" ht="15" x14ac:dyDescent="0.25">
      <c r="A160" s="5">
        <f t="shared" ca="1" si="0"/>
        <v>44231</v>
      </c>
      <c r="B160" s="6" t="s">
        <v>91</v>
      </c>
      <c r="C160" s="9" t="s">
        <v>52</v>
      </c>
      <c r="D160" s="9" t="s">
        <v>65</v>
      </c>
      <c r="E160" s="9" t="s">
        <v>58</v>
      </c>
      <c r="F160" s="10" t="s">
        <v>28</v>
      </c>
      <c r="G160" s="10">
        <v>2</v>
      </c>
      <c r="H160" s="11">
        <v>4</v>
      </c>
      <c r="I160" s="10">
        <v>5</v>
      </c>
      <c r="J160" s="10" t="s">
        <v>14</v>
      </c>
      <c r="K160" s="11">
        <v>66.3</v>
      </c>
      <c r="L160" s="10">
        <v>33.9</v>
      </c>
      <c r="M160" s="10">
        <v>11.9</v>
      </c>
      <c r="N160" s="10" t="s">
        <v>22</v>
      </c>
      <c r="O160" s="10" t="s">
        <v>23</v>
      </c>
      <c r="P160" s="10" t="s">
        <v>24</v>
      </c>
      <c r="Q160" s="10">
        <v>1790</v>
      </c>
    </row>
    <row r="161" spans="1:17" ht="15" x14ac:dyDescent="0.25">
      <c r="A161" s="5">
        <f t="shared" ca="1" si="0"/>
        <v>44877</v>
      </c>
      <c r="B161" s="6" t="s">
        <v>91</v>
      </c>
      <c r="C161" s="9" t="s">
        <v>52</v>
      </c>
      <c r="D161" s="9" t="s">
        <v>65</v>
      </c>
      <c r="E161" s="9" t="s">
        <v>58</v>
      </c>
      <c r="F161" s="10" t="s">
        <v>28</v>
      </c>
      <c r="G161" s="10">
        <v>1</v>
      </c>
      <c r="H161" s="11">
        <v>2</v>
      </c>
      <c r="I161" s="10">
        <v>5</v>
      </c>
      <c r="J161" s="10" t="s">
        <v>14</v>
      </c>
      <c r="K161" s="11">
        <v>49.3</v>
      </c>
      <c r="L161" s="10">
        <v>28</v>
      </c>
      <c r="M161" s="10">
        <v>7.5</v>
      </c>
      <c r="N161" s="10" t="s">
        <v>22</v>
      </c>
      <c r="O161" s="10" t="s">
        <v>23</v>
      </c>
      <c r="P161" s="10" t="s">
        <v>46</v>
      </c>
      <c r="Q161" s="10">
        <v>550</v>
      </c>
    </row>
    <row r="162" spans="1:17" ht="15" x14ac:dyDescent="0.25">
      <c r="A162" s="5">
        <f t="shared" ca="1" si="0"/>
        <v>43967</v>
      </c>
      <c r="B162" s="6" t="s">
        <v>124</v>
      </c>
      <c r="C162" s="9" t="s">
        <v>30</v>
      </c>
      <c r="D162" s="9" t="s">
        <v>125</v>
      </c>
      <c r="E162" s="9" t="s">
        <v>27</v>
      </c>
      <c r="F162" s="10" t="s">
        <v>21</v>
      </c>
      <c r="G162" s="10">
        <v>2</v>
      </c>
      <c r="H162" s="11">
        <v>1</v>
      </c>
      <c r="I162" s="10">
        <v>4</v>
      </c>
      <c r="J162" s="10" t="s">
        <v>14</v>
      </c>
      <c r="K162" s="11">
        <v>48.5</v>
      </c>
      <c r="L162" s="10">
        <v>28.2</v>
      </c>
      <c r="M162" s="10">
        <v>8.8000000000000007</v>
      </c>
      <c r="N162" s="10">
        <v>0</v>
      </c>
      <c r="O162" s="10" t="s">
        <v>23</v>
      </c>
      <c r="P162" s="10" t="s">
        <v>24</v>
      </c>
      <c r="Q162" s="10">
        <v>750</v>
      </c>
    </row>
    <row r="163" spans="1:17" ht="15" x14ac:dyDescent="0.25">
      <c r="A163" s="5">
        <f t="shared" ca="1" si="0"/>
        <v>43998</v>
      </c>
      <c r="B163" s="6" t="s">
        <v>124</v>
      </c>
      <c r="C163" s="9" t="s">
        <v>30</v>
      </c>
      <c r="D163" s="9" t="s">
        <v>125</v>
      </c>
      <c r="E163" s="9" t="s">
        <v>27</v>
      </c>
      <c r="F163" s="10" t="s">
        <v>21</v>
      </c>
      <c r="G163" s="10">
        <v>1</v>
      </c>
      <c r="H163" s="11">
        <v>5</v>
      </c>
      <c r="I163" s="10">
        <v>5</v>
      </c>
      <c r="J163" s="10" t="s">
        <v>14</v>
      </c>
      <c r="K163" s="11">
        <v>52.7</v>
      </c>
      <c r="L163" s="10">
        <v>30</v>
      </c>
      <c r="M163" s="10">
        <v>9</v>
      </c>
      <c r="N163" s="10" t="s">
        <v>33</v>
      </c>
      <c r="O163" s="10" t="s">
        <v>121</v>
      </c>
      <c r="P163" s="10" t="s">
        <v>24</v>
      </c>
      <c r="Q163" s="10">
        <v>1400</v>
      </c>
    </row>
    <row r="164" spans="1:17" ht="15" x14ac:dyDescent="0.25">
      <c r="A164" s="5">
        <f t="shared" ca="1" si="0"/>
        <v>43944</v>
      </c>
      <c r="B164" s="6" t="s">
        <v>124</v>
      </c>
      <c r="C164" s="9" t="s">
        <v>30</v>
      </c>
      <c r="D164" s="9" t="s">
        <v>125</v>
      </c>
      <c r="E164" s="9" t="s">
        <v>85</v>
      </c>
      <c r="F164" s="10" t="s">
        <v>28</v>
      </c>
      <c r="G164" s="10">
        <v>2</v>
      </c>
      <c r="H164" s="11">
        <v>5</v>
      </c>
      <c r="I164" s="10">
        <v>9</v>
      </c>
      <c r="J164" s="10" t="s">
        <v>14</v>
      </c>
      <c r="K164" s="11">
        <v>45.9</v>
      </c>
      <c r="L164" s="10">
        <v>25.6</v>
      </c>
      <c r="M164" s="10">
        <v>8.5</v>
      </c>
      <c r="N164" s="10" t="s">
        <v>33</v>
      </c>
      <c r="O164" s="10" t="s">
        <v>23</v>
      </c>
      <c r="P164" s="10" t="s">
        <v>46</v>
      </c>
      <c r="Q164" s="10">
        <v>1000</v>
      </c>
    </row>
    <row r="165" spans="1:17" ht="15" x14ac:dyDescent="0.25">
      <c r="A165" s="5">
        <f t="shared" ca="1" si="0"/>
        <v>44773</v>
      </c>
      <c r="B165" s="6" t="s">
        <v>124</v>
      </c>
      <c r="C165" s="9" t="s">
        <v>30</v>
      </c>
      <c r="D165" s="9" t="s">
        <v>125</v>
      </c>
      <c r="E165" s="9" t="s">
        <v>32</v>
      </c>
      <c r="F165" s="10" t="s">
        <v>21</v>
      </c>
      <c r="G165" s="10">
        <v>1</v>
      </c>
      <c r="H165" s="11">
        <v>10</v>
      </c>
      <c r="I165" s="10">
        <v>5</v>
      </c>
      <c r="J165" s="10" t="s">
        <v>14</v>
      </c>
      <c r="K165" s="11">
        <v>53.6</v>
      </c>
      <c r="L165" s="10">
        <v>29.1</v>
      </c>
      <c r="M165" s="10">
        <v>9</v>
      </c>
      <c r="N165" s="10" t="s">
        <v>33</v>
      </c>
      <c r="O165" s="10" t="s">
        <v>121</v>
      </c>
      <c r="P165" s="10" t="s">
        <v>24</v>
      </c>
      <c r="Q165" s="10">
        <v>1350</v>
      </c>
    </row>
    <row r="166" spans="1:17" ht="15" x14ac:dyDescent="0.25">
      <c r="A166" s="5">
        <f t="shared" ca="1" si="0"/>
        <v>44239</v>
      </c>
      <c r="B166" s="6" t="s">
        <v>124</v>
      </c>
      <c r="C166" s="9" t="s">
        <v>30</v>
      </c>
      <c r="D166" s="9" t="s">
        <v>49</v>
      </c>
      <c r="E166" s="9" t="s">
        <v>27</v>
      </c>
      <c r="F166" s="10" t="s">
        <v>71</v>
      </c>
      <c r="G166" s="10">
        <v>2</v>
      </c>
      <c r="H166" s="11">
        <v>5</v>
      </c>
      <c r="I166" s="10">
        <v>5</v>
      </c>
      <c r="J166" s="10" t="s">
        <v>14</v>
      </c>
      <c r="K166" s="11">
        <v>52</v>
      </c>
      <c r="L166" s="10">
        <v>29.4</v>
      </c>
      <c r="M166" s="10">
        <v>8.8000000000000007</v>
      </c>
      <c r="N166" s="10" t="s">
        <v>22</v>
      </c>
      <c r="O166" s="10" t="s">
        <v>23</v>
      </c>
      <c r="P166" s="10" t="s">
        <v>38</v>
      </c>
      <c r="Q166" s="10">
        <v>470</v>
      </c>
    </row>
    <row r="167" spans="1:17" ht="15" x14ac:dyDescent="0.25">
      <c r="A167" s="5">
        <f t="shared" ca="1" si="0"/>
        <v>44875</v>
      </c>
      <c r="B167" s="6" t="s">
        <v>124</v>
      </c>
      <c r="C167" s="9" t="s">
        <v>30</v>
      </c>
      <c r="D167" s="9" t="s">
        <v>49</v>
      </c>
      <c r="E167" s="9" t="s">
        <v>27</v>
      </c>
      <c r="F167" s="10" t="s">
        <v>48</v>
      </c>
      <c r="G167" s="10">
        <v>1</v>
      </c>
      <c r="H167" s="11">
        <v>1</v>
      </c>
      <c r="I167" s="10">
        <v>9</v>
      </c>
      <c r="J167" s="10" t="s">
        <v>29</v>
      </c>
      <c r="K167" s="11">
        <v>74.7</v>
      </c>
      <c r="L167" s="10">
        <v>41.9</v>
      </c>
      <c r="M167" s="10">
        <v>12.1</v>
      </c>
      <c r="N167" s="10">
        <v>0</v>
      </c>
      <c r="O167" s="10" t="s">
        <v>33</v>
      </c>
      <c r="P167" s="10" t="s">
        <v>24</v>
      </c>
      <c r="Q167" s="10">
        <v>1050</v>
      </c>
    </row>
    <row r="168" spans="1:17" ht="15" x14ac:dyDescent="0.25">
      <c r="A168" s="5">
        <f t="shared" ca="1" si="0"/>
        <v>44354</v>
      </c>
      <c r="B168" s="6" t="s">
        <v>124</v>
      </c>
      <c r="C168" s="9" t="s">
        <v>30</v>
      </c>
      <c r="D168" s="9" t="s">
        <v>49</v>
      </c>
      <c r="E168" s="9" t="s">
        <v>27</v>
      </c>
      <c r="F168" s="10" t="s">
        <v>21</v>
      </c>
      <c r="G168" s="10">
        <v>2</v>
      </c>
      <c r="H168" s="11">
        <v>3</v>
      </c>
      <c r="I168" s="10">
        <v>5</v>
      </c>
      <c r="J168" s="10" t="s">
        <v>14</v>
      </c>
      <c r="K168" s="11">
        <v>57.3</v>
      </c>
      <c r="L168" s="10">
        <v>30</v>
      </c>
      <c r="M168" s="10">
        <v>8.8000000000000007</v>
      </c>
      <c r="N168" s="10" t="s">
        <v>22</v>
      </c>
      <c r="O168" s="10" t="s">
        <v>121</v>
      </c>
      <c r="P168" s="10" t="s">
        <v>24</v>
      </c>
      <c r="Q168" s="10">
        <v>950</v>
      </c>
    </row>
    <row r="169" spans="1:17" ht="15" x14ac:dyDescent="0.25">
      <c r="A169" s="5">
        <f t="shared" ca="1" si="0"/>
        <v>43959</v>
      </c>
      <c r="B169" s="6" t="s">
        <v>124</v>
      </c>
      <c r="C169" s="9" t="s">
        <v>30</v>
      </c>
      <c r="D169" s="9" t="s">
        <v>126</v>
      </c>
      <c r="E169" s="9" t="s">
        <v>127</v>
      </c>
      <c r="F169" s="10" t="s">
        <v>28</v>
      </c>
      <c r="G169" s="10">
        <v>1</v>
      </c>
      <c r="H169" s="11">
        <v>5</v>
      </c>
      <c r="I169" s="10">
        <v>5</v>
      </c>
      <c r="J169" s="10" t="s">
        <v>14</v>
      </c>
      <c r="K169" s="11">
        <v>50.1</v>
      </c>
      <c r="L169" s="10">
        <v>28.3</v>
      </c>
      <c r="M169" s="10">
        <v>8.9</v>
      </c>
      <c r="N169" s="10" t="s">
        <v>22</v>
      </c>
      <c r="O169" s="10" t="s">
        <v>121</v>
      </c>
      <c r="P169" s="10" t="s">
        <v>38</v>
      </c>
      <c r="Q169" s="10">
        <v>950</v>
      </c>
    </row>
    <row r="170" spans="1:17" ht="15" x14ac:dyDescent="0.25">
      <c r="A170" s="5">
        <f t="shared" ca="1" si="0"/>
        <v>44359</v>
      </c>
      <c r="B170" s="6" t="s">
        <v>124</v>
      </c>
      <c r="C170" s="9" t="s">
        <v>30</v>
      </c>
      <c r="D170" s="9" t="s">
        <v>126</v>
      </c>
      <c r="E170" s="9" t="s">
        <v>127</v>
      </c>
      <c r="F170" s="10" t="s">
        <v>28</v>
      </c>
      <c r="G170" s="10">
        <v>2</v>
      </c>
      <c r="H170" s="11">
        <v>9</v>
      </c>
      <c r="I170" s="10">
        <v>14</v>
      </c>
      <c r="J170" s="10" t="s">
        <v>14</v>
      </c>
      <c r="K170" s="11">
        <v>50.8</v>
      </c>
      <c r="L170" s="10">
        <v>29.9</v>
      </c>
      <c r="M170" s="10">
        <v>8.8000000000000007</v>
      </c>
      <c r="N170" s="10" t="s">
        <v>22</v>
      </c>
      <c r="O170" s="10" t="s">
        <v>23</v>
      </c>
      <c r="P170" s="10" t="s">
        <v>24</v>
      </c>
      <c r="Q170" s="10">
        <v>1280</v>
      </c>
    </row>
    <row r="171" spans="1:17" ht="15" x14ac:dyDescent="0.25">
      <c r="A171" s="5">
        <f t="shared" ca="1" si="0"/>
        <v>44632</v>
      </c>
      <c r="B171" s="6" t="s">
        <v>124</v>
      </c>
      <c r="C171" s="9" t="s">
        <v>30</v>
      </c>
      <c r="D171" s="9" t="s">
        <v>126</v>
      </c>
      <c r="E171" s="9" t="s">
        <v>127</v>
      </c>
      <c r="F171" s="10" t="s">
        <v>48</v>
      </c>
      <c r="G171" s="10">
        <v>1</v>
      </c>
      <c r="H171" s="11">
        <v>1</v>
      </c>
      <c r="I171" s="10">
        <v>5</v>
      </c>
      <c r="J171" s="10" t="s">
        <v>29</v>
      </c>
      <c r="K171" s="11">
        <v>51.5</v>
      </c>
      <c r="L171" s="10">
        <v>29.5</v>
      </c>
      <c r="M171" s="10">
        <v>10</v>
      </c>
      <c r="N171" s="10" t="s">
        <v>22</v>
      </c>
      <c r="O171" s="10" t="s">
        <v>121</v>
      </c>
      <c r="P171" s="10" t="s">
        <v>38</v>
      </c>
      <c r="Q171" s="10">
        <v>557</v>
      </c>
    </row>
    <row r="172" spans="1:17" ht="15" x14ac:dyDescent="0.25">
      <c r="A172" s="5">
        <f t="shared" ca="1" si="0"/>
        <v>44113</v>
      </c>
      <c r="B172" s="6" t="s">
        <v>124</v>
      </c>
      <c r="C172" s="9" t="s">
        <v>30</v>
      </c>
      <c r="D172" s="9" t="s">
        <v>128</v>
      </c>
      <c r="E172" s="9" t="s">
        <v>129</v>
      </c>
      <c r="F172" s="10" t="s">
        <v>28</v>
      </c>
      <c r="G172" s="10">
        <v>2</v>
      </c>
      <c r="H172" s="11">
        <v>3</v>
      </c>
      <c r="I172" s="10">
        <v>5</v>
      </c>
      <c r="J172" s="10" t="s">
        <v>14</v>
      </c>
      <c r="K172" s="11">
        <v>57.2</v>
      </c>
      <c r="L172" s="10">
        <v>30.3</v>
      </c>
      <c r="M172" s="10">
        <v>8.8000000000000007</v>
      </c>
      <c r="N172" s="10" t="s">
        <v>22</v>
      </c>
      <c r="O172" s="10" t="s">
        <v>121</v>
      </c>
      <c r="P172" s="10" t="s">
        <v>46</v>
      </c>
      <c r="Q172" s="10">
        <v>500</v>
      </c>
    </row>
    <row r="173" spans="1:17" ht="15" x14ac:dyDescent="0.25">
      <c r="A173" s="5">
        <f t="shared" ca="1" si="0"/>
        <v>44813</v>
      </c>
      <c r="B173" s="6" t="s">
        <v>124</v>
      </c>
      <c r="C173" s="9" t="s">
        <v>30</v>
      </c>
      <c r="D173" s="9" t="s">
        <v>128</v>
      </c>
      <c r="E173" s="9" t="s">
        <v>129</v>
      </c>
      <c r="F173" s="10" t="s">
        <v>28</v>
      </c>
      <c r="G173" s="10">
        <v>1</v>
      </c>
      <c r="H173" s="11">
        <v>3</v>
      </c>
      <c r="I173" s="10">
        <v>5</v>
      </c>
      <c r="J173" s="10" t="s">
        <v>29</v>
      </c>
      <c r="K173" s="11">
        <v>69</v>
      </c>
      <c r="L173" s="10">
        <v>37.6</v>
      </c>
      <c r="M173" s="10">
        <v>12</v>
      </c>
      <c r="N173" s="10" t="s">
        <v>33</v>
      </c>
      <c r="O173" s="10" t="s">
        <v>23</v>
      </c>
      <c r="P173" s="10" t="s">
        <v>46</v>
      </c>
      <c r="Q173" s="10">
        <v>1100</v>
      </c>
    </row>
    <row r="174" spans="1:17" ht="15" x14ac:dyDescent="0.25">
      <c r="A174" s="5">
        <f t="shared" ca="1" si="0"/>
        <v>44918</v>
      </c>
      <c r="B174" s="6" t="s">
        <v>124</v>
      </c>
      <c r="C174" s="9" t="s">
        <v>30</v>
      </c>
      <c r="D174" s="9" t="s">
        <v>130</v>
      </c>
      <c r="E174" s="9" t="s">
        <v>131</v>
      </c>
      <c r="F174" s="10" t="s">
        <v>21</v>
      </c>
      <c r="G174" s="10">
        <v>2</v>
      </c>
      <c r="H174" s="11">
        <v>1</v>
      </c>
      <c r="I174" s="10">
        <v>9</v>
      </c>
      <c r="J174" s="10" t="s">
        <v>14</v>
      </c>
      <c r="K174" s="11">
        <v>53.1</v>
      </c>
      <c r="L174" s="10">
        <v>30</v>
      </c>
      <c r="M174" s="10">
        <v>9</v>
      </c>
      <c r="N174" s="10" t="s">
        <v>22</v>
      </c>
      <c r="O174" s="10" t="s">
        <v>23</v>
      </c>
      <c r="P174" s="10" t="s">
        <v>46</v>
      </c>
      <c r="Q174" s="10">
        <v>1200</v>
      </c>
    </row>
    <row r="175" spans="1:17" ht="15" x14ac:dyDescent="0.25">
      <c r="A175" s="5">
        <f t="shared" ca="1" si="0"/>
        <v>44700</v>
      </c>
      <c r="B175" s="6" t="s">
        <v>124</v>
      </c>
      <c r="C175" s="9" t="s">
        <v>30</v>
      </c>
      <c r="D175" s="9" t="s">
        <v>130</v>
      </c>
      <c r="E175" s="9" t="s">
        <v>131</v>
      </c>
      <c r="F175" s="10" t="s">
        <v>21</v>
      </c>
      <c r="G175" s="10">
        <v>1</v>
      </c>
      <c r="H175" s="11">
        <v>2</v>
      </c>
      <c r="I175" s="10">
        <v>5</v>
      </c>
      <c r="J175" s="10" t="s">
        <v>14</v>
      </c>
      <c r="K175" s="11">
        <v>52.7</v>
      </c>
      <c r="L175" s="10">
        <v>30.38</v>
      </c>
      <c r="M175" s="10">
        <v>8.7799999999999994</v>
      </c>
      <c r="N175" s="10" t="s">
        <v>22</v>
      </c>
      <c r="O175" s="10" t="s">
        <v>121</v>
      </c>
      <c r="P175" s="10" t="s">
        <v>38</v>
      </c>
      <c r="Q175" s="10">
        <v>1070</v>
      </c>
    </row>
    <row r="176" spans="1:17" ht="15" x14ac:dyDescent="0.25">
      <c r="A176" s="5">
        <f t="shared" ref="A176:A205" ca="1" si="1">RANDBETWEEN(DATE(2019,1,1),DATE(2023,1,1))</f>
        <v>44169</v>
      </c>
      <c r="B176" s="6" t="s">
        <v>124</v>
      </c>
      <c r="C176" s="9" t="s">
        <v>30</v>
      </c>
      <c r="D176" s="9" t="s">
        <v>130</v>
      </c>
      <c r="E176" s="9" t="s">
        <v>131</v>
      </c>
      <c r="F176" s="10" t="s">
        <v>21</v>
      </c>
      <c r="G176" s="10">
        <v>2</v>
      </c>
      <c r="H176" s="11">
        <v>3</v>
      </c>
      <c r="I176" s="10">
        <v>5</v>
      </c>
      <c r="J176" s="10" t="s">
        <v>29</v>
      </c>
      <c r="K176" s="11">
        <v>52.8</v>
      </c>
      <c r="L176" s="10">
        <v>29.1</v>
      </c>
      <c r="M176" s="10">
        <v>8.6999999999999993</v>
      </c>
      <c r="N176" s="10" t="s">
        <v>22</v>
      </c>
      <c r="O176" s="10" t="s">
        <v>23</v>
      </c>
      <c r="P176" s="10" t="s">
        <v>24</v>
      </c>
      <c r="Q176" s="10">
        <v>1300</v>
      </c>
    </row>
    <row r="177" spans="1:17" ht="15" x14ac:dyDescent="0.25">
      <c r="A177" s="5">
        <f t="shared" ca="1" si="1"/>
        <v>44419</v>
      </c>
      <c r="B177" s="6" t="s">
        <v>124</v>
      </c>
      <c r="C177" s="9" t="s">
        <v>30</v>
      </c>
      <c r="D177" s="9" t="s">
        <v>130</v>
      </c>
      <c r="E177" s="9" t="s">
        <v>131</v>
      </c>
      <c r="F177" s="10" t="s">
        <v>71</v>
      </c>
      <c r="G177" s="10">
        <v>1</v>
      </c>
      <c r="H177" s="11">
        <v>2</v>
      </c>
      <c r="I177" s="10">
        <v>5</v>
      </c>
      <c r="J177" s="10" t="s">
        <v>14</v>
      </c>
      <c r="K177" s="11">
        <v>54.7</v>
      </c>
      <c r="L177" s="10">
        <v>32</v>
      </c>
      <c r="M177" s="10">
        <v>8.6999999999999993</v>
      </c>
      <c r="N177" s="10" t="s">
        <v>33</v>
      </c>
      <c r="O177" s="10" t="s">
        <v>23</v>
      </c>
      <c r="P177" s="10" t="s">
        <v>24</v>
      </c>
      <c r="Q177" s="10">
        <v>850</v>
      </c>
    </row>
    <row r="178" spans="1:17" ht="15" x14ac:dyDescent="0.25">
      <c r="A178" s="5">
        <f t="shared" ca="1" si="1"/>
        <v>44076</v>
      </c>
      <c r="B178" s="6" t="s">
        <v>124</v>
      </c>
      <c r="C178" s="9" t="s">
        <v>132</v>
      </c>
      <c r="D178" s="9" t="s">
        <v>133</v>
      </c>
      <c r="E178" s="9" t="s">
        <v>134</v>
      </c>
      <c r="F178" s="10" t="s">
        <v>28</v>
      </c>
      <c r="G178" s="10">
        <v>2</v>
      </c>
      <c r="H178" s="11">
        <v>5</v>
      </c>
      <c r="I178" s="10">
        <v>5</v>
      </c>
      <c r="J178" s="10" t="s">
        <v>14</v>
      </c>
      <c r="K178" s="11">
        <v>46.5</v>
      </c>
      <c r="L178" s="10">
        <v>31.3</v>
      </c>
      <c r="M178" s="10">
        <v>6.5</v>
      </c>
      <c r="N178" s="10" t="s">
        <v>22</v>
      </c>
      <c r="O178" s="10" t="s">
        <v>23</v>
      </c>
      <c r="P178" s="10" t="s">
        <v>24</v>
      </c>
      <c r="Q178" s="10">
        <v>520</v>
      </c>
    </row>
    <row r="179" spans="1:17" ht="15" x14ac:dyDescent="0.25">
      <c r="A179" s="5">
        <f t="shared" ca="1" si="1"/>
        <v>44432</v>
      </c>
      <c r="B179" s="6" t="s">
        <v>124</v>
      </c>
      <c r="C179" s="9" t="s">
        <v>132</v>
      </c>
      <c r="D179" s="9" t="s">
        <v>133</v>
      </c>
      <c r="E179" s="9" t="s">
        <v>134</v>
      </c>
      <c r="F179" s="10" t="s">
        <v>28</v>
      </c>
      <c r="G179" s="10">
        <v>1</v>
      </c>
      <c r="H179" s="11">
        <v>1</v>
      </c>
      <c r="I179" s="10">
        <v>4</v>
      </c>
      <c r="J179" s="10" t="s">
        <v>29</v>
      </c>
      <c r="K179" s="11">
        <v>49.8</v>
      </c>
      <c r="L179" s="10">
        <v>27.8</v>
      </c>
      <c r="M179" s="10">
        <v>7.2</v>
      </c>
      <c r="N179" s="10" t="s">
        <v>22</v>
      </c>
      <c r="O179" s="10" t="s">
        <v>121</v>
      </c>
      <c r="P179" s="10" t="s">
        <v>24</v>
      </c>
      <c r="Q179" s="10">
        <v>670</v>
      </c>
    </row>
    <row r="180" spans="1:17" ht="15" x14ac:dyDescent="0.25">
      <c r="A180" s="5">
        <f t="shared" ca="1" si="1"/>
        <v>44364</v>
      </c>
      <c r="B180" s="6" t="s">
        <v>124</v>
      </c>
      <c r="C180" s="9" t="s">
        <v>132</v>
      </c>
      <c r="D180" s="9" t="s">
        <v>133</v>
      </c>
      <c r="E180" s="9" t="s">
        <v>134</v>
      </c>
      <c r="F180" s="10" t="s">
        <v>21</v>
      </c>
      <c r="G180" s="10">
        <v>1</v>
      </c>
      <c r="H180" s="11">
        <v>4</v>
      </c>
      <c r="I180" s="10">
        <v>9</v>
      </c>
      <c r="J180" s="10" t="s">
        <v>29</v>
      </c>
      <c r="K180" s="11">
        <v>69.5</v>
      </c>
      <c r="L180" s="10">
        <v>51.3</v>
      </c>
      <c r="M180" s="10">
        <v>10.8</v>
      </c>
      <c r="N180" s="10" t="s">
        <v>43</v>
      </c>
      <c r="O180" s="10" t="s">
        <v>23</v>
      </c>
      <c r="P180" s="10" t="s">
        <v>38</v>
      </c>
      <c r="Q180" s="10">
        <v>1850</v>
      </c>
    </row>
    <row r="181" spans="1:17" ht="15" x14ac:dyDescent="0.25">
      <c r="A181" s="5">
        <f t="shared" ca="1" si="1"/>
        <v>43769</v>
      </c>
      <c r="B181" s="6" t="s">
        <v>124</v>
      </c>
      <c r="C181" s="9" t="s">
        <v>132</v>
      </c>
      <c r="D181" s="9" t="s">
        <v>133</v>
      </c>
      <c r="E181" s="9" t="s">
        <v>134</v>
      </c>
      <c r="F181" s="10" t="s">
        <v>28</v>
      </c>
      <c r="G181" s="10">
        <v>2</v>
      </c>
      <c r="H181" s="11">
        <v>3</v>
      </c>
      <c r="I181" s="10">
        <v>5</v>
      </c>
      <c r="J181" s="10" t="s">
        <v>14</v>
      </c>
      <c r="K181" s="11">
        <v>53.5</v>
      </c>
      <c r="L181" s="10">
        <v>28.3</v>
      </c>
      <c r="M181" s="10">
        <v>7.2</v>
      </c>
      <c r="N181" s="10" t="s">
        <v>33</v>
      </c>
      <c r="O181" s="10" t="s">
        <v>23</v>
      </c>
      <c r="P181" s="10" t="s">
        <v>24</v>
      </c>
      <c r="Q181" s="10">
        <v>640</v>
      </c>
    </row>
    <row r="182" spans="1:17" ht="15" x14ac:dyDescent="0.25">
      <c r="A182" s="5">
        <f t="shared" ca="1" si="1"/>
        <v>44538</v>
      </c>
      <c r="B182" s="6" t="s">
        <v>124</v>
      </c>
      <c r="C182" s="9" t="s">
        <v>132</v>
      </c>
      <c r="D182" s="9" t="s">
        <v>133</v>
      </c>
      <c r="E182" s="9" t="s">
        <v>134</v>
      </c>
      <c r="F182" s="10" t="s">
        <v>21</v>
      </c>
      <c r="G182" s="10">
        <v>2</v>
      </c>
      <c r="H182" s="11">
        <v>4</v>
      </c>
      <c r="I182" s="10">
        <v>5</v>
      </c>
      <c r="J182" s="10" t="s">
        <v>29</v>
      </c>
      <c r="K182" s="11">
        <v>41.5</v>
      </c>
      <c r="L182" s="10">
        <v>25.5</v>
      </c>
      <c r="M182" s="10">
        <v>6.2</v>
      </c>
      <c r="N182" s="10" t="s">
        <v>43</v>
      </c>
      <c r="O182" s="10" t="s">
        <v>23</v>
      </c>
      <c r="P182" s="10" t="s">
        <v>24</v>
      </c>
      <c r="Q182" s="10">
        <v>920</v>
      </c>
    </row>
    <row r="183" spans="1:17" ht="15" x14ac:dyDescent="0.25">
      <c r="A183" s="5">
        <f t="shared" ca="1" si="1"/>
        <v>43543</v>
      </c>
      <c r="B183" s="6" t="s">
        <v>124</v>
      </c>
      <c r="C183" s="9" t="s">
        <v>132</v>
      </c>
      <c r="D183" s="9" t="s">
        <v>133</v>
      </c>
      <c r="E183" s="9" t="s">
        <v>134</v>
      </c>
      <c r="F183" s="10" t="s">
        <v>28</v>
      </c>
      <c r="G183" s="10">
        <v>2</v>
      </c>
      <c r="H183" s="11">
        <v>4</v>
      </c>
      <c r="I183" s="10">
        <v>9</v>
      </c>
      <c r="J183" s="10" t="s">
        <v>29</v>
      </c>
      <c r="K183" s="11">
        <v>42</v>
      </c>
      <c r="L183" s="10">
        <v>24.3</v>
      </c>
      <c r="M183" s="10">
        <v>6.4</v>
      </c>
      <c r="N183" s="10" t="s">
        <v>22</v>
      </c>
      <c r="O183" s="10" t="s">
        <v>23</v>
      </c>
      <c r="P183" s="10" t="s">
        <v>24</v>
      </c>
      <c r="Q183" s="10">
        <v>1250</v>
      </c>
    </row>
    <row r="184" spans="1:17" ht="15" x14ac:dyDescent="0.25">
      <c r="A184" s="5">
        <f t="shared" ca="1" si="1"/>
        <v>44514</v>
      </c>
      <c r="B184" s="6" t="s">
        <v>124</v>
      </c>
      <c r="C184" s="9" t="s">
        <v>132</v>
      </c>
      <c r="D184" s="9" t="s">
        <v>133</v>
      </c>
      <c r="E184" s="9" t="s">
        <v>134</v>
      </c>
      <c r="F184" s="10" t="s">
        <v>48</v>
      </c>
      <c r="G184" s="10">
        <v>2</v>
      </c>
      <c r="H184" s="11">
        <v>4</v>
      </c>
      <c r="I184" s="10">
        <v>9</v>
      </c>
      <c r="J184" s="10" t="s">
        <v>14</v>
      </c>
      <c r="K184" s="11">
        <v>45.5</v>
      </c>
      <c r="L184" s="10">
        <v>31.6</v>
      </c>
      <c r="M184" s="10">
        <v>6.2</v>
      </c>
      <c r="N184" s="10" t="s">
        <v>22</v>
      </c>
      <c r="O184" s="10" t="s">
        <v>23</v>
      </c>
      <c r="P184" s="10" t="s">
        <v>46</v>
      </c>
      <c r="Q184" s="10">
        <v>2500</v>
      </c>
    </row>
    <row r="185" spans="1:17" ht="15" x14ac:dyDescent="0.25">
      <c r="A185" s="5">
        <f t="shared" ca="1" si="1"/>
        <v>43943</v>
      </c>
      <c r="B185" s="6" t="s">
        <v>124</v>
      </c>
      <c r="C185" s="9" t="s">
        <v>132</v>
      </c>
      <c r="D185" s="9" t="s">
        <v>133</v>
      </c>
      <c r="E185" s="9" t="s">
        <v>135</v>
      </c>
      <c r="F185" s="10" t="s">
        <v>28</v>
      </c>
      <c r="G185" s="10">
        <v>2</v>
      </c>
      <c r="H185" s="11">
        <v>3</v>
      </c>
      <c r="I185" s="10">
        <v>5</v>
      </c>
      <c r="J185" s="10" t="s">
        <v>29</v>
      </c>
      <c r="K185" s="11">
        <v>43</v>
      </c>
      <c r="L185" s="10">
        <v>28</v>
      </c>
      <c r="M185" s="10">
        <v>5.5</v>
      </c>
      <c r="N185" s="10" t="s">
        <v>43</v>
      </c>
      <c r="O185" s="10" t="s">
        <v>23</v>
      </c>
      <c r="P185" s="10" t="s">
        <v>24</v>
      </c>
      <c r="Q185" s="10">
        <v>1200</v>
      </c>
    </row>
    <row r="186" spans="1:17" ht="15" x14ac:dyDescent="0.25">
      <c r="A186" s="5">
        <f t="shared" ca="1" si="1"/>
        <v>43825</v>
      </c>
      <c r="B186" s="6" t="s">
        <v>124</v>
      </c>
      <c r="C186" s="9" t="s">
        <v>132</v>
      </c>
      <c r="D186" s="9" t="s">
        <v>133</v>
      </c>
      <c r="E186" s="9" t="s">
        <v>135</v>
      </c>
      <c r="F186" s="10" t="s">
        <v>21</v>
      </c>
      <c r="G186" s="10">
        <v>2</v>
      </c>
      <c r="H186" s="8">
        <v>4</v>
      </c>
      <c r="I186" s="7">
        <v>5</v>
      </c>
      <c r="J186" s="10" t="s">
        <v>14</v>
      </c>
      <c r="K186" s="11">
        <v>41.8</v>
      </c>
      <c r="L186" s="10">
        <v>26.6</v>
      </c>
      <c r="M186" s="10">
        <v>7</v>
      </c>
      <c r="N186" s="10" t="s">
        <v>22</v>
      </c>
      <c r="O186" s="10" t="s">
        <v>23</v>
      </c>
      <c r="P186" s="10" t="s">
        <v>46</v>
      </c>
      <c r="Q186" s="10">
        <v>1000</v>
      </c>
    </row>
    <row r="187" spans="1:17" ht="15" x14ac:dyDescent="0.25">
      <c r="A187" s="5">
        <f t="shared" ca="1" si="1"/>
        <v>44405</v>
      </c>
      <c r="B187" s="6" t="s">
        <v>124</v>
      </c>
      <c r="C187" s="9" t="s">
        <v>132</v>
      </c>
      <c r="D187" s="9" t="s">
        <v>133</v>
      </c>
      <c r="E187" s="9" t="s">
        <v>135</v>
      </c>
      <c r="F187" s="10" t="s">
        <v>28</v>
      </c>
      <c r="G187" s="10">
        <v>1</v>
      </c>
      <c r="H187" s="11">
        <v>3</v>
      </c>
      <c r="I187" s="10">
        <v>9</v>
      </c>
      <c r="J187" s="10" t="s">
        <v>14</v>
      </c>
      <c r="K187" s="11">
        <v>71.2</v>
      </c>
      <c r="L187" s="10">
        <v>37.799999999999997</v>
      </c>
      <c r="M187" s="10">
        <v>16.2</v>
      </c>
      <c r="N187" s="10" t="s">
        <v>22</v>
      </c>
      <c r="O187" s="10" t="s">
        <v>23</v>
      </c>
      <c r="P187" s="10" t="s">
        <v>24</v>
      </c>
      <c r="Q187" s="10">
        <v>1100</v>
      </c>
    </row>
    <row r="188" spans="1:17" ht="15" x14ac:dyDescent="0.25">
      <c r="A188" s="5">
        <f t="shared" ca="1" si="1"/>
        <v>44764</v>
      </c>
      <c r="B188" s="6" t="s">
        <v>124</v>
      </c>
      <c r="C188" s="9" t="s">
        <v>132</v>
      </c>
      <c r="D188" s="9" t="s">
        <v>133</v>
      </c>
      <c r="E188" s="9" t="s">
        <v>135</v>
      </c>
      <c r="F188" s="10" t="s">
        <v>21</v>
      </c>
      <c r="G188" s="10">
        <v>1</v>
      </c>
      <c r="H188" s="11">
        <v>4</v>
      </c>
      <c r="I188" s="10">
        <v>5</v>
      </c>
      <c r="J188" s="10" t="s">
        <v>14</v>
      </c>
      <c r="K188" s="11">
        <v>57.8</v>
      </c>
      <c r="L188" s="10">
        <v>42.3</v>
      </c>
      <c r="M188" s="10">
        <v>6.1</v>
      </c>
      <c r="N188" s="10" t="s">
        <v>22</v>
      </c>
      <c r="O188" s="10" t="s">
        <v>33</v>
      </c>
      <c r="P188" s="10" t="s">
        <v>24</v>
      </c>
      <c r="Q188" s="10">
        <v>1500</v>
      </c>
    </row>
    <row r="189" spans="1:17" ht="15" x14ac:dyDescent="0.25">
      <c r="A189" s="5">
        <f t="shared" ca="1" si="1"/>
        <v>43624</v>
      </c>
      <c r="B189" s="6" t="s">
        <v>124</v>
      </c>
      <c r="C189" s="9" t="s">
        <v>132</v>
      </c>
      <c r="D189" s="9" t="s">
        <v>133</v>
      </c>
      <c r="E189" s="9" t="s">
        <v>135</v>
      </c>
      <c r="F189" s="10" t="s">
        <v>28</v>
      </c>
      <c r="G189" s="10">
        <v>1</v>
      </c>
      <c r="H189" s="11">
        <v>2</v>
      </c>
      <c r="I189" s="10">
        <v>9</v>
      </c>
      <c r="J189" s="10" t="s">
        <v>14</v>
      </c>
      <c r="K189" s="11">
        <v>150.69999999999999</v>
      </c>
      <c r="L189" s="10">
        <v>102.5</v>
      </c>
      <c r="M189" s="10">
        <v>51.5</v>
      </c>
      <c r="N189" s="10" t="s">
        <v>22</v>
      </c>
      <c r="O189" s="10" t="s">
        <v>23</v>
      </c>
      <c r="P189" s="10" t="s">
        <v>24</v>
      </c>
      <c r="Q189" s="10">
        <v>970</v>
      </c>
    </row>
    <row r="190" spans="1:17" ht="15" x14ac:dyDescent="0.25">
      <c r="A190" s="5">
        <f t="shared" ca="1" si="1"/>
        <v>43938</v>
      </c>
      <c r="B190" s="6" t="s">
        <v>124</v>
      </c>
      <c r="C190" s="9" t="s">
        <v>136</v>
      </c>
      <c r="D190" s="9" t="s">
        <v>137</v>
      </c>
      <c r="E190" s="9" t="s">
        <v>138</v>
      </c>
      <c r="F190" s="10" t="s">
        <v>28</v>
      </c>
      <c r="G190" s="10">
        <v>1</v>
      </c>
      <c r="H190" s="11">
        <v>4</v>
      </c>
      <c r="I190" s="10">
        <v>5</v>
      </c>
      <c r="J190" s="10" t="s">
        <v>14</v>
      </c>
      <c r="K190" s="11">
        <v>148.5</v>
      </c>
      <c r="L190" s="10">
        <v>107.02</v>
      </c>
      <c r="M190" s="10">
        <v>0</v>
      </c>
      <c r="N190" s="10" t="s">
        <v>43</v>
      </c>
      <c r="O190" s="10" t="s">
        <v>23</v>
      </c>
      <c r="P190" s="10" t="s">
        <v>24</v>
      </c>
      <c r="Q190" s="10">
        <v>1020</v>
      </c>
    </row>
    <row r="191" spans="1:17" ht="15" x14ac:dyDescent="0.25">
      <c r="A191" s="5">
        <f t="shared" ca="1" si="1"/>
        <v>43976</v>
      </c>
      <c r="B191" s="6" t="s">
        <v>124</v>
      </c>
      <c r="C191" s="9" t="s">
        <v>136</v>
      </c>
      <c r="D191" s="9" t="s">
        <v>137</v>
      </c>
      <c r="E191" s="9" t="s">
        <v>138</v>
      </c>
      <c r="F191" s="10" t="s">
        <v>28</v>
      </c>
      <c r="G191" s="10">
        <v>2</v>
      </c>
      <c r="H191" s="11">
        <v>2</v>
      </c>
      <c r="I191" s="10">
        <v>5</v>
      </c>
      <c r="J191" s="10" t="s">
        <v>14</v>
      </c>
      <c r="K191" s="11">
        <v>106</v>
      </c>
      <c r="L191" s="10">
        <v>72.2</v>
      </c>
      <c r="M191" s="10">
        <v>37.5</v>
      </c>
      <c r="N191" s="10" t="s">
        <v>43</v>
      </c>
      <c r="O191" s="10" t="s">
        <v>23</v>
      </c>
      <c r="P191" s="10" t="s">
        <v>24</v>
      </c>
      <c r="Q191" s="10">
        <v>1030</v>
      </c>
    </row>
    <row r="192" spans="1:17" ht="15" x14ac:dyDescent="0.25">
      <c r="A192" s="5">
        <f t="shared" ca="1" si="1"/>
        <v>44552</v>
      </c>
      <c r="B192" s="6" t="s">
        <v>124</v>
      </c>
      <c r="C192" s="9" t="s">
        <v>136</v>
      </c>
      <c r="D192" s="9" t="s">
        <v>137</v>
      </c>
      <c r="E192" s="9" t="s">
        <v>138</v>
      </c>
      <c r="F192" s="10" t="s">
        <v>28</v>
      </c>
      <c r="G192" s="10">
        <v>1</v>
      </c>
      <c r="H192" s="11">
        <v>7</v>
      </c>
      <c r="I192" s="10">
        <v>5</v>
      </c>
      <c r="J192" s="10" t="s">
        <v>29</v>
      </c>
      <c r="K192" s="11">
        <v>60.8</v>
      </c>
      <c r="L192" s="10">
        <v>44.1</v>
      </c>
      <c r="M192" s="10">
        <v>5.8</v>
      </c>
      <c r="N192" s="10" t="s">
        <v>22</v>
      </c>
      <c r="O192" s="10" t="s">
        <v>33</v>
      </c>
      <c r="P192" s="10" t="s">
        <v>24</v>
      </c>
      <c r="Q192" s="10">
        <v>1120</v>
      </c>
    </row>
    <row r="193" spans="1:17" ht="15" x14ac:dyDescent="0.25">
      <c r="A193" s="5">
        <f t="shared" ca="1" si="1"/>
        <v>44850</v>
      </c>
      <c r="B193" s="6" t="s">
        <v>124</v>
      </c>
      <c r="C193" s="9" t="s">
        <v>136</v>
      </c>
      <c r="D193" s="9" t="s">
        <v>137</v>
      </c>
      <c r="E193" s="9" t="s">
        <v>138</v>
      </c>
      <c r="F193" s="10" t="s">
        <v>28</v>
      </c>
      <c r="G193" s="10">
        <v>1</v>
      </c>
      <c r="H193" s="11">
        <v>4</v>
      </c>
      <c r="I193" s="10">
        <v>5</v>
      </c>
      <c r="J193" s="10" t="s">
        <v>14</v>
      </c>
      <c r="K193" s="11">
        <v>97.2</v>
      </c>
      <c r="L193" s="10">
        <v>66.099999999999994</v>
      </c>
      <c r="M193" s="10">
        <v>10.8</v>
      </c>
      <c r="N193" s="10" t="s">
        <v>22</v>
      </c>
      <c r="O193" s="10" t="s">
        <v>23</v>
      </c>
      <c r="P193" s="10" t="s">
        <v>24</v>
      </c>
      <c r="Q193" s="10">
        <v>820</v>
      </c>
    </row>
    <row r="194" spans="1:17" ht="15" x14ac:dyDescent="0.25">
      <c r="A194" s="5">
        <f t="shared" ca="1" si="1"/>
        <v>44725</v>
      </c>
      <c r="B194" s="6" t="s">
        <v>124</v>
      </c>
      <c r="C194" s="9" t="s">
        <v>136</v>
      </c>
      <c r="D194" s="9" t="s">
        <v>137</v>
      </c>
      <c r="E194" s="9" t="s">
        <v>138</v>
      </c>
      <c r="F194" s="10" t="s">
        <v>28</v>
      </c>
      <c r="G194" s="10">
        <v>2</v>
      </c>
      <c r="H194" s="11">
        <v>9</v>
      </c>
      <c r="I194" s="10">
        <v>5</v>
      </c>
      <c r="J194" s="10" t="s">
        <v>14</v>
      </c>
      <c r="K194" s="11">
        <v>52.2</v>
      </c>
      <c r="L194" s="10">
        <v>36.6</v>
      </c>
      <c r="M194" s="10">
        <v>0</v>
      </c>
      <c r="N194" s="10" t="s">
        <v>22</v>
      </c>
      <c r="O194" s="10" t="s">
        <v>33</v>
      </c>
      <c r="P194" s="10" t="s">
        <v>38</v>
      </c>
      <c r="Q194" s="10">
        <v>1150</v>
      </c>
    </row>
    <row r="195" spans="1:17" ht="15" x14ac:dyDescent="0.25">
      <c r="A195" s="5">
        <f t="shared" ca="1" si="1"/>
        <v>44667</v>
      </c>
      <c r="B195" s="6" t="s">
        <v>124</v>
      </c>
      <c r="C195" s="9" t="s">
        <v>136</v>
      </c>
      <c r="D195" s="9" t="s">
        <v>137</v>
      </c>
      <c r="E195" s="9" t="s">
        <v>127</v>
      </c>
      <c r="F195" s="10" t="s">
        <v>28</v>
      </c>
      <c r="G195" s="10">
        <v>2</v>
      </c>
      <c r="H195" s="11">
        <v>5</v>
      </c>
      <c r="I195" s="10">
        <v>5</v>
      </c>
      <c r="J195" s="10" t="s">
        <v>14</v>
      </c>
      <c r="K195" s="11">
        <v>73.7</v>
      </c>
      <c r="L195" s="10">
        <v>30.1</v>
      </c>
      <c r="M195" s="10">
        <v>28.1</v>
      </c>
      <c r="N195" s="10" t="s">
        <v>43</v>
      </c>
      <c r="O195" s="10" t="s">
        <v>23</v>
      </c>
      <c r="P195" s="10" t="s">
        <v>46</v>
      </c>
      <c r="Q195" s="10">
        <v>650</v>
      </c>
    </row>
    <row r="196" spans="1:17" ht="15" x14ac:dyDescent="0.25">
      <c r="A196" s="5">
        <f t="shared" ca="1" si="1"/>
        <v>43750</v>
      </c>
      <c r="B196" s="6" t="s">
        <v>124</v>
      </c>
      <c r="C196" s="9" t="s">
        <v>136</v>
      </c>
      <c r="D196" s="9" t="s">
        <v>137</v>
      </c>
      <c r="E196" s="9" t="s">
        <v>127</v>
      </c>
      <c r="F196" s="10" t="s">
        <v>28</v>
      </c>
      <c r="G196" s="10">
        <v>2</v>
      </c>
      <c r="H196" s="11">
        <v>2</v>
      </c>
      <c r="I196" s="10">
        <v>9</v>
      </c>
      <c r="J196" s="10" t="s">
        <v>14</v>
      </c>
      <c r="K196" s="11">
        <v>60</v>
      </c>
      <c r="L196" s="10">
        <v>41.2</v>
      </c>
      <c r="M196" s="10">
        <v>6.1</v>
      </c>
      <c r="N196" s="10" t="s">
        <v>22</v>
      </c>
      <c r="O196" s="10" t="s">
        <v>23</v>
      </c>
      <c r="P196" s="10" t="s">
        <v>24</v>
      </c>
      <c r="Q196" s="10">
        <v>600</v>
      </c>
    </row>
    <row r="197" spans="1:17" ht="15" x14ac:dyDescent="0.25">
      <c r="A197" s="5">
        <f t="shared" ca="1" si="1"/>
        <v>44897</v>
      </c>
      <c r="B197" s="6" t="s">
        <v>124</v>
      </c>
      <c r="C197" s="9" t="s">
        <v>136</v>
      </c>
      <c r="D197" s="9" t="s">
        <v>137</v>
      </c>
      <c r="E197" s="9" t="s">
        <v>127</v>
      </c>
      <c r="F197" s="10" t="s">
        <v>21</v>
      </c>
      <c r="G197" s="10">
        <v>2</v>
      </c>
      <c r="H197" s="11">
        <v>2</v>
      </c>
      <c r="I197" s="10">
        <v>5</v>
      </c>
      <c r="J197" s="10" t="s">
        <v>14</v>
      </c>
      <c r="K197" s="11">
        <v>59</v>
      </c>
      <c r="L197" s="10">
        <v>42.8</v>
      </c>
      <c r="M197" s="10">
        <v>5.6</v>
      </c>
      <c r="N197" s="10" t="s">
        <v>80</v>
      </c>
      <c r="O197" s="10" t="s">
        <v>23</v>
      </c>
      <c r="P197" s="10" t="s">
        <v>38</v>
      </c>
      <c r="Q197" s="10">
        <v>420</v>
      </c>
    </row>
    <row r="198" spans="1:17" ht="15" x14ac:dyDescent="0.25">
      <c r="A198" s="5">
        <f t="shared" ca="1" si="1"/>
        <v>44397</v>
      </c>
      <c r="B198" s="6" t="s">
        <v>124</v>
      </c>
      <c r="C198" s="9" t="s">
        <v>136</v>
      </c>
      <c r="D198" s="9" t="s">
        <v>137</v>
      </c>
      <c r="E198" s="9" t="s">
        <v>127</v>
      </c>
      <c r="F198" s="10" t="s">
        <v>28</v>
      </c>
      <c r="G198" s="10">
        <v>2</v>
      </c>
      <c r="H198" s="11">
        <v>1</v>
      </c>
      <c r="I198" s="10">
        <v>5</v>
      </c>
      <c r="J198" s="10" t="s">
        <v>14</v>
      </c>
      <c r="K198" s="11">
        <v>63.8</v>
      </c>
      <c r="L198" s="10">
        <v>48.7</v>
      </c>
      <c r="M198" s="10">
        <v>6</v>
      </c>
      <c r="N198" s="10" t="s">
        <v>22</v>
      </c>
      <c r="O198" s="10" t="s">
        <v>33</v>
      </c>
      <c r="P198" s="10" t="s">
        <v>24</v>
      </c>
      <c r="Q198" s="10">
        <v>1700</v>
      </c>
    </row>
    <row r="199" spans="1:17" ht="15" x14ac:dyDescent="0.25">
      <c r="A199" s="5">
        <f t="shared" ca="1" si="1"/>
        <v>43756</v>
      </c>
      <c r="B199" s="6" t="s">
        <v>124</v>
      </c>
      <c r="C199" s="9" t="s">
        <v>30</v>
      </c>
      <c r="D199" s="9" t="s">
        <v>139</v>
      </c>
      <c r="E199" s="9" t="s">
        <v>66</v>
      </c>
      <c r="F199" s="10" t="s">
        <v>28</v>
      </c>
      <c r="G199" s="10">
        <v>1</v>
      </c>
      <c r="H199" s="11">
        <v>1</v>
      </c>
      <c r="I199" s="10">
        <v>5</v>
      </c>
      <c r="J199" s="10" t="s">
        <v>29</v>
      </c>
      <c r="K199" s="11">
        <v>51.6</v>
      </c>
      <c r="L199" s="10">
        <v>36.799999999999997</v>
      </c>
      <c r="M199" s="10">
        <v>6</v>
      </c>
      <c r="N199" s="10" t="s">
        <v>22</v>
      </c>
      <c r="O199" s="10" t="s">
        <v>33</v>
      </c>
      <c r="P199" s="10" t="s">
        <v>38</v>
      </c>
      <c r="Q199" s="10">
        <v>1220</v>
      </c>
    </row>
    <row r="200" spans="1:17" ht="15" x14ac:dyDescent="0.25">
      <c r="A200" s="5">
        <f t="shared" ca="1" si="1"/>
        <v>43559</v>
      </c>
      <c r="B200" s="6" t="s">
        <v>124</v>
      </c>
      <c r="C200" s="9" t="s">
        <v>30</v>
      </c>
      <c r="D200" s="9" t="s">
        <v>139</v>
      </c>
      <c r="E200" s="9" t="s">
        <v>66</v>
      </c>
      <c r="F200" s="10" t="s">
        <v>28</v>
      </c>
      <c r="G200" s="10">
        <v>1</v>
      </c>
      <c r="H200" s="11">
        <v>4</v>
      </c>
      <c r="I200" s="10">
        <v>5</v>
      </c>
      <c r="J200" s="10" t="s">
        <v>29</v>
      </c>
      <c r="K200" s="11">
        <v>71.5</v>
      </c>
      <c r="L200" s="10">
        <v>47.5</v>
      </c>
      <c r="M200" s="10">
        <v>7.5</v>
      </c>
      <c r="N200" s="10" t="s">
        <v>33</v>
      </c>
      <c r="O200" s="10" t="s">
        <v>33</v>
      </c>
      <c r="P200" s="10" t="s">
        <v>24</v>
      </c>
      <c r="Q200" s="10">
        <v>650</v>
      </c>
    </row>
    <row r="201" spans="1:17" ht="15" x14ac:dyDescent="0.25">
      <c r="A201" s="5">
        <f t="shared" ca="1" si="1"/>
        <v>44209</v>
      </c>
      <c r="B201" s="6" t="s">
        <v>124</v>
      </c>
      <c r="C201" s="9" t="s">
        <v>30</v>
      </c>
      <c r="D201" s="9" t="s">
        <v>139</v>
      </c>
      <c r="E201" s="9" t="s">
        <v>66</v>
      </c>
      <c r="F201" s="10" t="s">
        <v>48</v>
      </c>
      <c r="G201" s="10">
        <v>1</v>
      </c>
      <c r="H201" s="11">
        <v>4</v>
      </c>
      <c r="I201" s="10">
        <v>9</v>
      </c>
      <c r="J201" s="10" t="s">
        <v>14</v>
      </c>
      <c r="K201" s="11">
        <v>74.5</v>
      </c>
      <c r="L201" s="10">
        <v>44</v>
      </c>
      <c r="M201" s="10">
        <v>11</v>
      </c>
      <c r="N201" s="10" t="s">
        <v>33</v>
      </c>
      <c r="O201" s="10" t="s">
        <v>23</v>
      </c>
      <c r="P201" s="10" t="s">
        <v>24</v>
      </c>
      <c r="Q201" s="10">
        <v>1290</v>
      </c>
    </row>
    <row r="202" spans="1:17" ht="15" x14ac:dyDescent="0.25">
      <c r="A202" s="5">
        <f t="shared" ca="1" si="1"/>
        <v>44399</v>
      </c>
      <c r="B202" s="6" t="s">
        <v>124</v>
      </c>
      <c r="C202" s="9" t="s">
        <v>30</v>
      </c>
      <c r="D202" s="9" t="s">
        <v>140</v>
      </c>
      <c r="E202" s="9" t="s">
        <v>127</v>
      </c>
      <c r="F202" s="10" t="s">
        <v>28</v>
      </c>
      <c r="G202" s="10">
        <v>1</v>
      </c>
      <c r="H202" s="11">
        <v>4</v>
      </c>
      <c r="I202" s="10">
        <v>9</v>
      </c>
      <c r="J202" s="10" t="s">
        <v>14</v>
      </c>
      <c r="K202" s="11">
        <v>68.5</v>
      </c>
      <c r="L202" s="10">
        <v>40.200000000000003</v>
      </c>
      <c r="M202" s="10">
        <v>8.5</v>
      </c>
      <c r="N202" s="10" t="s">
        <v>22</v>
      </c>
      <c r="O202" s="10" t="s">
        <v>33</v>
      </c>
      <c r="P202" s="10" t="s">
        <v>38</v>
      </c>
      <c r="Q202" s="10">
        <v>1080</v>
      </c>
    </row>
    <row r="203" spans="1:17" ht="15" x14ac:dyDescent="0.25">
      <c r="A203" s="5">
        <f t="shared" ca="1" si="1"/>
        <v>43665</v>
      </c>
      <c r="B203" s="6" t="s">
        <v>124</v>
      </c>
      <c r="C203" s="9" t="s">
        <v>30</v>
      </c>
      <c r="D203" s="9" t="s">
        <v>140</v>
      </c>
      <c r="E203" s="9" t="s">
        <v>127</v>
      </c>
      <c r="F203" s="10" t="s">
        <v>28</v>
      </c>
      <c r="G203" s="10">
        <v>1</v>
      </c>
      <c r="H203" s="11">
        <v>5</v>
      </c>
      <c r="I203" s="10">
        <v>5</v>
      </c>
      <c r="J203" s="10" t="s">
        <v>14</v>
      </c>
      <c r="K203" s="11">
        <v>64.400000000000006</v>
      </c>
      <c r="L203" s="10">
        <v>40</v>
      </c>
      <c r="M203" s="10">
        <v>9</v>
      </c>
      <c r="N203" s="10" t="s">
        <v>22</v>
      </c>
      <c r="O203" s="10" t="s">
        <v>121</v>
      </c>
      <c r="P203" s="10" t="s">
        <v>24</v>
      </c>
      <c r="Q203" s="10">
        <v>3250</v>
      </c>
    </row>
    <row r="204" spans="1:17" ht="15" x14ac:dyDescent="0.25">
      <c r="A204" s="5">
        <f t="shared" ca="1" si="1"/>
        <v>44894</v>
      </c>
      <c r="B204" s="6" t="s">
        <v>124</v>
      </c>
      <c r="C204" s="9" t="s">
        <v>30</v>
      </c>
      <c r="D204" s="9" t="s">
        <v>140</v>
      </c>
      <c r="E204" s="9" t="s">
        <v>127</v>
      </c>
      <c r="F204" s="10" t="s">
        <v>21</v>
      </c>
      <c r="G204" s="10">
        <v>2</v>
      </c>
      <c r="H204" s="11">
        <v>2</v>
      </c>
      <c r="I204" s="10">
        <v>5</v>
      </c>
      <c r="J204" s="10" t="s">
        <v>14</v>
      </c>
      <c r="K204" s="11">
        <v>64.099999999999994</v>
      </c>
      <c r="L204" s="10">
        <v>39.5</v>
      </c>
      <c r="M204" s="10">
        <v>8.8000000000000007</v>
      </c>
      <c r="N204" s="10" t="s">
        <v>22</v>
      </c>
      <c r="O204" s="10" t="s">
        <v>121</v>
      </c>
      <c r="P204" s="13" t="s">
        <v>24</v>
      </c>
      <c r="Q204" s="10">
        <v>900</v>
      </c>
    </row>
    <row r="205" spans="1:17" ht="15" x14ac:dyDescent="0.25">
      <c r="A205" s="5">
        <f t="shared" ca="1" si="1"/>
        <v>43764</v>
      </c>
      <c r="B205" s="6" t="s">
        <v>124</v>
      </c>
      <c r="C205" s="9" t="s">
        <v>30</v>
      </c>
      <c r="D205" s="9" t="s">
        <v>140</v>
      </c>
      <c r="E205" s="9" t="s">
        <v>127</v>
      </c>
      <c r="F205" s="10" t="s">
        <v>28</v>
      </c>
      <c r="G205" s="10">
        <v>2</v>
      </c>
      <c r="H205" s="11">
        <v>9</v>
      </c>
      <c r="I205" s="10">
        <v>10</v>
      </c>
      <c r="J205" s="10" t="s">
        <v>14</v>
      </c>
      <c r="K205" s="11">
        <v>86.1</v>
      </c>
      <c r="L205" s="10">
        <v>48.6</v>
      </c>
      <c r="M205" s="10">
        <v>11.1</v>
      </c>
      <c r="N205" s="10" t="s">
        <v>22</v>
      </c>
      <c r="O205" s="10" t="s">
        <v>121</v>
      </c>
      <c r="P205" s="10" t="s">
        <v>38</v>
      </c>
      <c r="Q205" s="10">
        <v>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1007"/>
  <sheetViews>
    <sheetView tabSelected="1" topLeftCell="R1" zoomScale="75" zoomScaleNormal="75" workbookViewId="0">
      <pane ySplit="1" topLeftCell="A2" activePane="bottomLeft" state="frozen"/>
      <selection pane="bottomLeft" activeCell="X10" sqref="X10"/>
    </sheetView>
  </sheetViews>
  <sheetFormatPr defaultColWidth="12.5703125" defaultRowHeight="15.75" customHeight="1" x14ac:dyDescent="0.2"/>
  <cols>
    <col min="1" max="1" width="20.5703125" customWidth="1"/>
    <col min="2" max="2" width="7.5703125" bestFit="1" customWidth="1"/>
    <col min="3" max="3" width="8.28515625" bestFit="1" customWidth="1"/>
    <col min="4" max="4" width="3.5703125" bestFit="1" customWidth="1"/>
    <col min="5" max="5" width="5.28515625" bestFit="1" customWidth="1"/>
    <col min="6" max="6" width="3.140625" bestFit="1" customWidth="1"/>
    <col min="7" max="7" width="3.28515625" bestFit="1" customWidth="1"/>
    <col min="8" max="8" width="3.85546875" bestFit="1" customWidth="1"/>
    <col min="9" max="9" width="6" bestFit="1" customWidth="1"/>
    <col min="10" max="10" width="7" bestFit="1" customWidth="1"/>
    <col min="11" max="11" width="6" bestFit="1" customWidth="1"/>
    <col min="12" max="12" width="3.85546875" bestFit="1" customWidth="1"/>
    <col min="13" max="13" width="2.28515625" bestFit="1" customWidth="1"/>
    <col min="14" max="14" width="4.28515625" bestFit="1" customWidth="1"/>
    <col min="15" max="15" width="8" bestFit="1" customWidth="1"/>
    <col min="20" max="20" width="17.28515625" customWidth="1"/>
  </cols>
  <sheetData>
    <row r="1" spans="1:24" ht="15.75" customHeight="1" x14ac:dyDescent="0.25">
      <c r="A1" s="1" t="s">
        <v>0</v>
      </c>
      <c r="B1" s="1" t="s">
        <v>1</v>
      </c>
      <c r="C1" s="2" t="s">
        <v>2</v>
      </c>
      <c r="D1" s="2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141</v>
      </c>
      <c r="M1" s="2" t="s">
        <v>14</v>
      </c>
      <c r="N1" s="2" t="s">
        <v>15</v>
      </c>
      <c r="O1" s="2" t="s">
        <v>16</v>
      </c>
      <c r="Q1" s="19" t="s">
        <v>142</v>
      </c>
      <c r="R1" s="19" t="s">
        <v>143</v>
      </c>
      <c r="S1" s="19" t="s">
        <v>144</v>
      </c>
      <c r="T1" s="19" t="s">
        <v>145</v>
      </c>
      <c r="U1" s="19" t="s">
        <v>146</v>
      </c>
      <c r="V1" s="19" t="s">
        <v>147</v>
      </c>
      <c r="W1" s="19" t="s">
        <v>148</v>
      </c>
      <c r="X1" s="19" t="s">
        <v>149</v>
      </c>
    </row>
    <row r="2" spans="1:24" ht="15.75" customHeight="1" x14ac:dyDescent="0.25">
      <c r="A2" s="5">
        <f ca="1">RANDBETWEEN(DATE(2019,1,1),DATE(2023,1,1))</f>
        <v>43546</v>
      </c>
      <c r="B2" s="6">
        <v>3</v>
      </c>
      <c r="C2" s="7">
        <v>8</v>
      </c>
      <c r="D2" s="7">
        <v>6</v>
      </c>
      <c r="E2" s="7">
        <v>1</v>
      </c>
      <c r="F2" s="8">
        <v>1</v>
      </c>
      <c r="G2" s="7">
        <v>5</v>
      </c>
      <c r="H2" s="7">
        <v>2</v>
      </c>
      <c r="I2" s="8">
        <v>48.5</v>
      </c>
      <c r="J2" s="7">
        <v>23.5</v>
      </c>
      <c r="K2" s="7">
        <v>6</v>
      </c>
      <c r="L2" s="7">
        <v>2</v>
      </c>
      <c r="M2" s="7">
        <v>1</v>
      </c>
      <c r="N2" s="7">
        <v>3</v>
      </c>
      <c r="O2" s="7">
        <v>1060</v>
      </c>
      <c r="Q2" s="15">
        <v>1</v>
      </c>
      <c r="R2" s="6" t="s">
        <v>91</v>
      </c>
      <c r="S2" s="14" t="s">
        <v>150</v>
      </c>
      <c r="T2" s="14" t="s">
        <v>151</v>
      </c>
      <c r="U2" s="14" t="s">
        <v>152</v>
      </c>
      <c r="V2" s="14" t="s">
        <v>153</v>
      </c>
      <c r="W2" s="14" t="s">
        <v>154</v>
      </c>
      <c r="X2" s="14" t="s">
        <v>46</v>
      </c>
    </row>
    <row r="3" spans="1:24" ht="15.75" customHeight="1" x14ac:dyDescent="0.25">
      <c r="A3" s="5">
        <f t="shared" ref="A3:A175" ca="1" si="0">RANDBETWEEN(DATE(2020,1,1),DATE(2023,1,1))</f>
        <v>44815</v>
      </c>
      <c r="B3" s="6">
        <v>3</v>
      </c>
      <c r="C3" s="10">
        <v>6</v>
      </c>
      <c r="D3" s="10">
        <v>2</v>
      </c>
      <c r="E3" s="10">
        <v>1</v>
      </c>
      <c r="F3" s="11">
        <v>2</v>
      </c>
      <c r="G3" s="10">
        <v>5</v>
      </c>
      <c r="H3" s="10">
        <v>3</v>
      </c>
      <c r="I3" s="11">
        <v>30.6</v>
      </c>
      <c r="J3" s="10">
        <v>18.100000000000001</v>
      </c>
      <c r="K3" s="10">
        <v>6.7</v>
      </c>
      <c r="L3" s="10">
        <v>2</v>
      </c>
      <c r="M3" s="10">
        <v>1</v>
      </c>
      <c r="N3" s="7">
        <v>3</v>
      </c>
      <c r="O3" s="10">
        <v>1030</v>
      </c>
      <c r="Q3" s="15">
        <v>2</v>
      </c>
      <c r="R3" s="6" t="s">
        <v>124</v>
      </c>
      <c r="S3" s="14" t="s">
        <v>155</v>
      </c>
      <c r="T3" s="14" t="s">
        <v>156</v>
      </c>
      <c r="U3" s="14" t="s">
        <v>157</v>
      </c>
      <c r="V3" s="14" t="s">
        <v>158</v>
      </c>
      <c r="W3" s="14" t="s">
        <v>159</v>
      </c>
      <c r="X3" s="14" t="s">
        <v>38</v>
      </c>
    </row>
    <row r="4" spans="1:24" ht="15.75" customHeight="1" x14ac:dyDescent="0.25">
      <c r="A4" s="5">
        <f t="shared" ca="1" si="0"/>
        <v>43967</v>
      </c>
      <c r="B4" s="6">
        <v>3</v>
      </c>
      <c r="C4" s="10">
        <v>7</v>
      </c>
      <c r="D4" s="10">
        <v>2</v>
      </c>
      <c r="E4" s="10">
        <v>1</v>
      </c>
      <c r="F4" s="11">
        <v>7</v>
      </c>
      <c r="G4" s="10">
        <v>5</v>
      </c>
      <c r="H4" s="10">
        <v>3</v>
      </c>
      <c r="I4" s="11">
        <v>58.5</v>
      </c>
      <c r="J4" s="10">
        <v>29.9</v>
      </c>
      <c r="K4" s="10">
        <v>18.2</v>
      </c>
      <c r="L4" s="10">
        <v>3</v>
      </c>
      <c r="M4" s="10">
        <v>1</v>
      </c>
      <c r="N4" s="7">
        <v>3</v>
      </c>
      <c r="O4" s="10">
        <v>1290</v>
      </c>
      <c r="Q4" s="15">
        <v>3</v>
      </c>
      <c r="R4" s="6" t="s">
        <v>17</v>
      </c>
      <c r="S4" s="14" t="s">
        <v>136</v>
      </c>
      <c r="T4" s="14" t="s">
        <v>160</v>
      </c>
      <c r="U4" s="14" t="s">
        <v>161</v>
      </c>
      <c r="V4" s="14" t="s">
        <v>24</v>
      </c>
      <c r="W4" s="14" t="s">
        <v>24</v>
      </c>
      <c r="X4" s="14" t="s">
        <v>24</v>
      </c>
    </row>
    <row r="5" spans="1:24" ht="15.75" customHeight="1" x14ac:dyDescent="0.25">
      <c r="A5" s="5">
        <f t="shared" ca="1" si="0"/>
        <v>44163</v>
      </c>
      <c r="B5" s="6">
        <v>3</v>
      </c>
      <c r="C5" s="10">
        <v>9</v>
      </c>
      <c r="D5" s="10">
        <v>2</v>
      </c>
      <c r="E5" s="10">
        <v>1</v>
      </c>
      <c r="F5" s="11">
        <v>3</v>
      </c>
      <c r="G5" s="10">
        <v>9</v>
      </c>
      <c r="H5" s="10">
        <v>2</v>
      </c>
      <c r="I5" s="11">
        <v>40.299999999999997</v>
      </c>
      <c r="J5" s="10">
        <v>18</v>
      </c>
      <c r="K5" s="10">
        <v>9</v>
      </c>
      <c r="L5" s="10">
        <v>2</v>
      </c>
      <c r="M5" s="10">
        <v>3</v>
      </c>
      <c r="N5" s="7">
        <v>3</v>
      </c>
      <c r="O5" s="10">
        <v>1150</v>
      </c>
      <c r="Q5" s="15">
        <v>4</v>
      </c>
      <c r="R5" s="15"/>
      <c r="S5" s="14" t="s">
        <v>132</v>
      </c>
      <c r="T5" s="14" t="s">
        <v>162</v>
      </c>
      <c r="U5" s="14" t="s">
        <v>163</v>
      </c>
      <c r="V5" s="16"/>
      <c r="W5" s="16"/>
      <c r="X5" s="16"/>
    </row>
    <row r="6" spans="1:24" ht="15.75" customHeight="1" x14ac:dyDescent="0.25">
      <c r="A6" s="5">
        <f t="shared" ca="1" si="0"/>
        <v>44700</v>
      </c>
      <c r="B6" s="6">
        <v>3</v>
      </c>
      <c r="C6" s="10">
        <v>6</v>
      </c>
      <c r="D6" s="10">
        <v>6</v>
      </c>
      <c r="E6" s="10">
        <v>2</v>
      </c>
      <c r="F6" s="11">
        <v>4</v>
      </c>
      <c r="G6" s="10">
        <v>5</v>
      </c>
      <c r="H6" s="10">
        <v>2</v>
      </c>
      <c r="I6" s="11">
        <v>35.4</v>
      </c>
      <c r="J6" s="10">
        <v>12.5</v>
      </c>
      <c r="K6" s="10">
        <v>12.4</v>
      </c>
      <c r="L6" s="10">
        <v>2</v>
      </c>
      <c r="M6" s="10">
        <v>1</v>
      </c>
      <c r="N6" s="7">
        <v>3</v>
      </c>
      <c r="O6" s="10">
        <v>2250</v>
      </c>
      <c r="Q6" s="15">
        <v>5</v>
      </c>
      <c r="R6" s="15"/>
      <c r="S6" s="14" t="s">
        <v>36</v>
      </c>
      <c r="T6" s="14" t="s">
        <v>164</v>
      </c>
      <c r="U6" s="16"/>
      <c r="V6" s="16"/>
      <c r="W6" s="16"/>
      <c r="X6" s="16"/>
    </row>
    <row r="7" spans="1:24" ht="15.75" customHeight="1" x14ac:dyDescent="0.25">
      <c r="A7" s="5">
        <f t="shared" ca="1" si="0"/>
        <v>44652</v>
      </c>
      <c r="B7" s="6">
        <v>3</v>
      </c>
      <c r="C7" s="10">
        <v>5</v>
      </c>
      <c r="D7" s="10">
        <v>2</v>
      </c>
      <c r="E7" s="10">
        <v>2</v>
      </c>
      <c r="F7" s="11">
        <v>1</v>
      </c>
      <c r="G7" s="10">
        <v>9</v>
      </c>
      <c r="H7" s="10">
        <v>2</v>
      </c>
      <c r="I7" s="11">
        <v>31.2</v>
      </c>
      <c r="J7" s="10">
        <v>21.2</v>
      </c>
      <c r="K7" s="10">
        <v>0</v>
      </c>
      <c r="L7" s="10">
        <v>3</v>
      </c>
      <c r="M7" s="10">
        <v>1</v>
      </c>
      <c r="N7" s="7">
        <v>2</v>
      </c>
      <c r="O7" s="10">
        <v>1150</v>
      </c>
      <c r="Q7" s="15">
        <v>6</v>
      </c>
      <c r="R7" s="15"/>
      <c r="S7" s="14" t="s">
        <v>25</v>
      </c>
      <c r="T7" s="14" t="s">
        <v>165</v>
      </c>
      <c r="U7" s="14"/>
      <c r="V7" s="16"/>
      <c r="W7" s="16"/>
      <c r="X7" s="16"/>
    </row>
    <row r="8" spans="1:24" ht="15.75" customHeight="1" x14ac:dyDescent="0.25">
      <c r="A8" s="5">
        <f t="shared" ca="1" si="0"/>
        <v>44865</v>
      </c>
      <c r="B8" s="6">
        <v>3</v>
      </c>
      <c r="C8" s="10">
        <v>7</v>
      </c>
      <c r="D8" s="10">
        <v>2</v>
      </c>
      <c r="E8" s="10">
        <v>2</v>
      </c>
      <c r="F8" s="11">
        <v>8</v>
      </c>
      <c r="G8" s="10">
        <v>2</v>
      </c>
      <c r="H8" s="10">
        <v>3</v>
      </c>
      <c r="I8" s="11">
        <v>26.5</v>
      </c>
      <c r="J8" s="10">
        <v>16.2</v>
      </c>
      <c r="K8" s="10">
        <v>0</v>
      </c>
      <c r="L8" s="10">
        <v>2</v>
      </c>
      <c r="M8" s="10">
        <v>3</v>
      </c>
      <c r="N8" s="7">
        <v>3</v>
      </c>
      <c r="O8" s="10">
        <v>747</v>
      </c>
      <c r="Q8" s="15">
        <v>7</v>
      </c>
      <c r="R8" s="15"/>
      <c r="S8" s="14" t="s">
        <v>30</v>
      </c>
      <c r="T8" s="14"/>
      <c r="U8" s="14"/>
      <c r="V8" s="16"/>
      <c r="W8" s="16"/>
      <c r="X8" s="16"/>
    </row>
    <row r="9" spans="1:24" ht="15.75" customHeight="1" x14ac:dyDescent="0.25">
      <c r="A9" s="5">
        <f t="shared" ca="1" si="0"/>
        <v>44108</v>
      </c>
      <c r="B9" s="6">
        <v>3</v>
      </c>
      <c r="C9" s="10">
        <v>8</v>
      </c>
      <c r="D9" s="10">
        <v>2</v>
      </c>
      <c r="E9" s="10">
        <v>1</v>
      </c>
      <c r="F9" s="11">
        <v>9</v>
      </c>
      <c r="G9" s="10">
        <v>2</v>
      </c>
      <c r="H9" s="10">
        <v>3</v>
      </c>
      <c r="I9" s="11">
        <v>36.6</v>
      </c>
      <c r="J9" s="10">
        <v>16.600000000000001</v>
      </c>
      <c r="K9" s="10">
        <v>8.8000000000000007</v>
      </c>
      <c r="L9" s="10">
        <v>3</v>
      </c>
      <c r="M9" s="10">
        <v>1</v>
      </c>
      <c r="N9" s="7">
        <v>3</v>
      </c>
      <c r="O9" s="10">
        <v>1250</v>
      </c>
      <c r="Q9" s="15">
        <v>8</v>
      </c>
      <c r="R9" s="15"/>
      <c r="S9" s="14" t="s">
        <v>166</v>
      </c>
      <c r="T9" s="16"/>
      <c r="U9" s="14"/>
      <c r="V9" s="16"/>
      <c r="W9" s="16"/>
      <c r="X9" s="16"/>
    </row>
    <row r="10" spans="1:24" ht="15.75" customHeight="1" x14ac:dyDescent="0.25">
      <c r="A10" s="5">
        <f t="shared" ca="1" si="0"/>
        <v>43905</v>
      </c>
      <c r="B10" s="6">
        <v>3</v>
      </c>
      <c r="C10" s="10">
        <v>6</v>
      </c>
      <c r="D10" s="10">
        <v>2</v>
      </c>
      <c r="E10" s="10">
        <v>1</v>
      </c>
      <c r="F10" s="11">
        <v>3</v>
      </c>
      <c r="G10" s="10">
        <v>5</v>
      </c>
      <c r="H10" s="10">
        <v>2</v>
      </c>
      <c r="I10" s="11">
        <v>35.9</v>
      </c>
      <c r="J10" s="10">
        <v>15.1</v>
      </c>
      <c r="K10" s="10">
        <v>8.6</v>
      </c>
      <c r="L10" s="10">
        <v>1</v>
      </c>
      <c r="M10" s="10">
        <v>1</v>
      </c>
      <c r="N10" s="7">
        <v>2</v>
      </c>
      <c r="O10" s="10">
        <v>1020</v>
      </c>
      <c r="P10" s="4"/>
      <c r="Q10" s="15">
        <v>9</v>
      </c>
      <c r="R10" s="15"/>
      <c r="S10" s="17" t="s">
        <v>34</v>
      </c>
      <c r="T10" s="18"/>
      <c r="U10" s="14"/>
      <c r="V10" s="18"/>
      <c r="W10" s="18"/>
      <c r="X10" s="18"/>
    </row>
    <row r="11" spans="1:24" ht="15.75" customHeight="1" x14ac:dyDescent="0.25">
      <c r="A11" s="5">
        <f t="shared" ca="1" si="0"/>
        <v>44708</v>
      </c>
      <c r="B11" s="6">
        <v>3</v>
      </c>
      <c r="C11" s="10">
        <v>13</v>
      </c>
      <c r="D11" s="10">
        <v>6</v>
      </c>
      <c r="E11" s="10">
        <v>2</v>
      </c>
      <c r="F11" s="11">
        <v>5</v>
      </c>
      <c r="G11" s="10">
        <v>5</v>
      </c>
      <c r="H11" s="10">
        <v>2</v>
      </c>
      <c r="I11" s="11">
        <v>40.299999999999997</v>
      </c>
      <c r="J11" s="10">
        <v>16.7</v>
      </c>
      <c r="K11" s="10">
        <v>8.6</v>
      </c>
      <c r="L11" s="10">
        <v>3</v>
      </c>
      <c r="M11" s="10">
        <v>1</v>
      </c>
      <c r="N11" s="7">
        <v>1</v>
      </c>
      <c r="O11" s="10">
        <v>1050</v>
      </c>
      <c r="P11" s="4"/>
      <c r="Q11" s="15">
        <v>10</v>
      </c>
      <c r="R11" s="15"/>
      <c r="S11" s="17" t="s">
        <v>102</v>
      </c>
      <c r="T11" s="18"/>
      <c r="U11" s="18"/>
      <c r="V11" s="18"/>
      <c r="W11" s="18"/>
      <c r="X11" s="18"/>
    </row>
    <row r="12" spans="1:24" ht="15.75" customHeight="1" x14ac:dyDescent="0.25">
      <c r="A12" s="5">
        <f t="shared" ca="1" si="0"/>
        <v>44114</v>
      </c>
      <c r="B12" s="6">
        <v>3</v>
      </c>
      <c r="C12" s="10">
        <v>7</v>
      </c>
      <c r="D12" s="10">
        <v>5</v>
      </c>
      <c r="E12" s="10">
        <v>2</v>
      </c>
      <c r="F12" s="11">
        <v>4</v>
      </c>
      <c r="G12" s="10">
        <v>5</v>
      </c>
      <c r="H12" s="10">
        <v>2</v>
      </c>
      <c r="I12" s="11">
        <v>40.1</v>
      </c>
      <c r="J12" s="10">
        <v>16.600000000000001</v>
      </c>
      <c r="K12" s="10">
        <v>8.5</v>
      </c>
      <c r="L12" s="10">
        <v>1</v>
      </c>
      <c r="M12" s="10">
        <v>3</v>
      </c>
      <c r="N12" s="7">
        <v>2</v>
      </c>
      <c r="O12" s="10">
        <v>1265</v>
      </c>
      <c r="P12" s="4"/>
      <c r="Q12" s="15">
        <v>11</v>
      </c>
      <c r="R12" s="15"/>
      <c r="S12" s="17" t="s">
        <v>167</v>
      </c>
      <c r="T12" s="18"/>
      <c r="U12" s="18"/>
      <c r="V12" s="18"/>
      <c r="W12" s="18"/>
      <c r="X12" s="18"/>
    </row>
    <row r="13" spans="1:24" ht="15.75" customHeight="1" x14ac:dyDescent="0.25">
      <c r="A13" s="5">
        <f t="shared" ca="1" si="0"/>
        <v>44850</v>
      </c>
      <c r="B13" s="6">
        <v>3</v>
      </c>
      <c r="C13" s="10">
        <v>7</v>
      </c>
      <c r="D13" s="10">
        <v>1</v>
      </c>
      <c r="E13" s="10">
        <v>1</v>
      </c>
      <c r="F13" s="11">
        <v>5</v>
      </c>
      <c r="G13" s="10">
        <v>3</v>
      </c>
      <c r="H13" s="10">
        <v>2</v>
      </c>
      <c r="I13" s="11">
        <v>40.1</v>
      </c>
      <c r="J13" s="10">
        <v>16.600000000000001</v>
      </c>
      <c r="K13" s="10">
        <v>8.5</v>
      </c>
      <c r="L13" s="10">
        <v>2</v>
      </c>
      <c r="M13" s="10">
        <v>1</v>
      </c>
      <c r="N13" s="7">
        <v>3</v>
      </c>
      <c r="O13" s="10">
        <v>550</v>
      </c>
      <c r="P13" s="4"/>
      <c r="Q13" s="15">
        <v>12</v>
      </c>
      <c r="R13" s="15"/>
      <c r="S13" s="17" t="s">
        <v>99</v>
      </c>
      <c r="T13" s="18"/>
      <c r="U13" s="18"/>
      <c r="V13" s="18"/>
      <c r="W13" s="18"/>
      <c r="X13" s="18"/>
    </row>
    <row r="14" spans="1:24" ht="15.75" customHeight="1" x14ac:dyDescent="0.25">
      <c r="A14" s="5">
        <f t="shared" ca="1" si="0"/>
        <v>44168</v>
      </c>
      <c r="B14" s="6">
        <v>3</v>
      </c>
      <c r="C14" s="10">
        <v>8</v>
      </c>
      <c r="D14" s="10">
        <v>2</v>
      </c>
      <c r="E14" s="10">
        <v>2</v>
      </c>
      <c r="F14" s="11">
        <v>9</v>
      </c>
      <c r="G14" s="10">
        <v>9</v>
      </c>
      <c r="H14" s="10">
        <v>3</v>
      </c>
      <c r="I14" s="11">
        <v>31.3</v>
      </c>
      <c r="J14" s="10">
        <v>22</v>
      </c>
      <c r="K14" s="10">
        <v>0</v>
      </c>
      <c r="L14" s="10">
        <v>1</v>
      </c>
      <c r="M14" s="10">
        <v>1</v>
      </c>
      <c r="N14" s="7">
        <v>3</v>
      </c>
      <c r="O14" s="10">
        <v>1500</v>
      </c>
      <c r="P14" s="4"/>
      <c r="Q14" s="15">
        <v>13</v>
      </c>
      <c r="R14" s="15"/>
      <c r="S14" s="17" t="s">
        <v>44</v>
      </c>
      <c r="T14" s="18"/>
      <c r="U14" s="18"/>
      <c r="V14" s="18"/>
      <c r="W14" s="18"/>
      <c r="X14" s="18"/>
    </row>
    <row r="15" spans="1:24" ht="15.75" customHeight="1" x14ac:dyDescent="0.25">
      <c r="A15" s="5">
        <f t="shared" ca="1" si="0"/>
        <v>44783</v>
      </c>
      <c r="B15" s="6">
        <v>3</v>
      </c>
      <c r="C15" s="10">
        <v>7</v>
      </c>
      <c r="D15" s="10">
        <v>2</v>
      </c>
      <c r="E15" s="10">
        <v>2</v>
      </c>
      <c r="F15" s="11">
        <v>1</v>
      </c>
      <c r="G15" s="10">
        <v>5</v>
      </c>
      <c r="H15" s="10">
        <v>2</v>
      </c>
      <c r="I15" s="11">
        <v>44.7</v>
      </c>
      <c r="J15" s="10">
        <v>18.399999999999999</v>
      </c>
      <c r="K15" s="10">
        <v>10.7</v>
      </c>
      <c r="L15" s="10">
        <v>2</v>
      </c>
      <c r="M15" s="10">
        <v>1</v>
      </c>
      <c r="N15" s="7">
        <v>3</v>
      </c>
      <c r="O15" s="10">
        <v>1000</v>
      </c>
      <c r="P15" s="4"/>
      <c r="Q15" s="15">
        <v>14</v>
      </c>
      <c r="R15" s="15"/>
      <c r="S15" s="17" t="s">
        <v>56</v>
      </c>
      <c r="T15" s="18"/>
      <c r="U15" s="18"/>
      <c r="V15" s="18"/>
      <c r="W15" s="18"/>
      <c r="X15" s="18"/>
    </row>
    <row r="16" spans="1:24" ht="15.75" customHeight="1" x14ac:dyDescent="0.25">
      <c r="A16" s="5">
        <f t="shared" ca="1" si="0"/>
        <v>44246</v>
      </c>
      <c r="B16" s="6">
        <v>3</v>
      </c>
      <c r="C16" s="10">
        <v>7</v>
      </c>
      <c r="D16" s="10">
        <v>6</v>
      </c>
      <c r="E16" s="10">
        <v>1</v>
      </c>
      <c r="F16" s="11">
        <v>7</v>
      </c>
      <c r="G16" s="10">
        <v>9</v>
      </c>
      <c r="H16" s="10">
        <v>2</v>
      </c>
      <c r="I16" s="11">
        <v>32.1</v>
      </c>
      <c r="J16" s="10">
        <v>12.2</v>
      </c>
      <c r="K16" s="10">
        <v>9</v>
      </c>
      <c r="L16" s="10">
        <v>2</v>
      </c>
      <c r="M16" s="10">
        <v>1</v>
      </c>
      <c r="N16" s="7">
        <v>3</v>
      </c>
      <c r="O16" s="10">
        <v>1180</v>
      </c>
      <c r="P16" s="4"/>
      <c r="Q16" s="15">
        <v>15</v>
      </c>
      <c r="R16" s="15"/>
      <c r="S16" s="17" t="s">
        <v>60</v>
      </c>
      <c r="T16" s="18"/>
      <c r="U16" s="18"/>
      <c r="V16" s="18"/>
      <c r="W16" s="18"/>
      <c r="X16" s="18"/>
    </row>
    <row r="17" spans="1:25" ht="15.75" customHeight="1" x14ac:dyDescent="0.25">
      <c r="A17" s="5">
        <f t="shared" ca="1" si="0"/>
        <v>44460</v>
      </c>
      <c r="B17" s="6">
        <v>3</v>
      </c>
      <c r="C17" s="10">
        <v>6</v>
      </c>
      <c r="D17" s="10">
        <v>2</v>
      </c>
      <c r="E17" s="10">
        <v>2</v>
      </c>
      <c r="F17" s="11">
        <v>2</v>
      </c>
      <c r="G17" s="10">
        <v>9</v>
      </c>
      <c r="H17" s="10">
        <v>2</v>
      </c>
      <c r="I17" s="11">
        <v>31.9</v>
      </c>
      <c r="J17" s="10">
        <v>14.4</v>
      </c>
      <c r="K17" s="10">
        <v>8.8000000000000007</v>
      </c>
      <c r="L17" s="10">
        <v>2</v>
      </c>
      <c r="M17" s="10">
        <v>1</v>
      </c>
      <c r="N17" s="7">
        <v>3</v>
      </c>
      <c r="O17" s="10">
        <v>1350</v>
      </c>
      <c r="Q17" s="116" t="s">
        <v>168</v>
      </c>
      <c r="R17" s="117"/>
      <c r="S17" s="117"/>
      <c r="T17" s="117"/>
      <c r="U17" s="117"/>
      <c r="V17" s="117"/>
      <c r="W17" s="117"/>
      <c r="X17" s="117"/>
      <c r="Y17" s="118"/>
    </row>
    <row r="18" spans="1:25" ht="15.75" customHeight="1" x14ac:dyDescent="0.25">
      <c r="A18" s="5">
        <f t="shared" ca="1" si="0"/>
        <v>44137</v>
      </c>
      <c r="B18" s="6">
        <v>3</v>
      </c>
      <c r="C18" s="10">
        <v>7</v>
      </c>
      <c r="D18" s="10">
        <v>2</v>
      </c>
      <c r="E18" s="10">
        <v>2</v>
      </c>
      <c r="F18" s="11">
        <v>2</v>
      </c>
      <c r="G18" s="10">
        <v>5</v>
      </c>
      <c r="H18" s="10">
        <v>2</v>
      </c>
      <c r="I18" s="11">
        <v>44.2</v>
      </c>
      <c r="J18" s="10">
        <v>19.7</v>
      </c>
      <c r="K18" s="10">
        <v>11.6</v>
      </c>
      <c r="L18" s="10">
        <v>3</v>
      </c>
      <c r="M18" s="10">
        <v>1</v>
      </c>
      <c r="N18" s="7">
        <v>2</v>
      </c>
      <c r="O18" s="10">
        <v>1400</v>
      </c>
    </row>
    <row r="19" spans="1:25" ht="15.75" customHeight="1" x14ac:dyDescent="0.25">
      <c r="A19" s="5">
        <f t="shared" ca="1" si="0"/>
        <v>43856</v>
      </c>
      <c r="B19" s="6">
        <v>3</v>
      </c>
      <c r="C19" s="10">
        <v>2</v>
      </c>
      <c r="D19" s="10">
        <v>6</v>
      </c>
      <c r="E19" s="10">
        <v>1</v>
      </c>
      <c r="F19" s="11">
        <v>5</v>
      </c>
      <c r="G19" s="10">
        <v>5</v>
      </c>
      <c r="H19" s="10">
        <v>2</v>
      </c>
      <c r="I19" s="11">
        <v>36.6</v>
      </c>
      <c r="J19" s="10">
        <v>16.600000000000001</v>
      </c>
      <c r="K19" s="10">
        <v>8.8000000000000007</v>
      </c>
      <c r="L19" s="10">
        <v>2</v>
      </c>
      <c r="M19" s="10">
        <v>1</v>
      </c>
      <c r="N19" s="7">
        <v>1</v>
      </c>
      <c r="O19" s="10">
        <v>2120</v>
      </c>
    </row>
    <row r="20" spans="1:25" ht="15.75" customHeight="1" x14ac:dyDescent="0.25">
      <c r="A20" s="5">
        <f t="shared" ca="1" si="0"/>
        <v>44048</v>
      </c>
      <c r="B20" s="6">
        <v>3</v>
      </c>
      <c r="C20" s="10">
        <v>6</v>
      </c>
      <c r="D20" s="10">
        <v>1</v>
      </c>
      <c r="E20" s="10">
        <v>1</v>
      </c>
      <c r="F20" s="11">
        <v>1</v>
      </c>
      <c r="G20" s="10">
        <v>5</v>
      </c>
      <c r="H20" s="10">
        <v>2</v>
      </c>
      <c r="I20" s="11">
        <v>40.299999999999997</v>
      </c>
      <c r="J20" s="10">
        <v>16.7</v>
      </c>
      <c r="K20" s="10">
        <v>8.5</v>
      </c>
      <c r="L20" s="10">
        <v>2</v>
      </c>
      <c r="M20" s="10">
        <v>1</v>
      </c>
      <c r="N20" s="7">
        <v>3</v>
      </c>
      <c r="O20" s="10">
        <v>1200</v>
      </c>
    </row>
    <row r="21" spans="1:25" ht="15.75" customHeight="1" x14ac:dyDescent="0.25">
      <c r="A21" s="5">
        <f t="shared" ca="1" si="0"/>
        <v>44529</v>
      </c>
      <c r="B21" s="6">
        <v>3</v>
      </c>
      <c r="C21" s="10">
        <v>14</v>
      </c>
      <c r="D21" s="10">
        <v>2</v>
      </c>
      <c r="E21" s="10">
        <v>2</v>
      </c>
      <c r="F21" s="11">
        <v>3</v>
      </c>
      <c r="G21" s="10">
        <v>5</v>
      </c>
      <c r="H21" s="10">
        <v>2</v>
      </c>
      <c r="I21" s="11">
        <v>35.9</v>
      </c>
      <c r="J21" s="10">
        <v>15.1</v>
      </c>
      <c r="K21" s="10">
        <v>8.5</v>
      </c>
      <c r="L21" s="10">
        <v>2</v>
      </c>
      <c r="M21" s="10">
        <v>1</v>
      </c>
      <c r="N21" s="7">
        <v>3</v>
      </c>
      <c r="O21" s="10">
        <v>850</v>
      </c>
    </row>
    <row r="22" spans="1:25" ht="15.75" customHeight="1" x14ac:dyDescent="0.25">
      <c r="A22" s="5">
        <f t="shared" ca="1" si="0"/>
        <v>44369</v>
      </c>
      <c r="B22" s="6">
        <v>3</v>
      </c>
      <c r="C22" s="10">
        <v>8</v>
      </c>
      <c r="D22" s="10">
        <v>2</v>
      </c>
      <c r="E22" s="10">
        <v>2</v>
      </c>
      <c r="F22" s="11">
        <v>2</v>
      </c>
      <c r="G22" s="10">
        <v>9</v>
      </c>
      <c r="H22" s="10">
        <v>2</v>
      </c>
      <c r="I22" s="11">
        <v>31.8</v>
      </c>
      <c r="J22" s="10">
        <v>12.3</v>
      </c>
      <c r="K22" s="10">
        <v>8.6999999999999993</v>
      </c>
      <c r="L22" s="10">
        <v>2</v>
      </c>
      <c r="M22" s="10">
        <v>1</v>
      </c>
      <c r="N22" s="7">
        <v>1</v>
      </c>
      <c r="O22" s="10">
        <v>1300</v>
      </c>
    </row>
    <row r="23" spans="1:25" ht="15.75" customHeight="1" x14ac:dyDescent="0.25">
      <c r="A23" s="5">
        <f t="shared" ca="1" si="0"/>
        <v>44357</v>
      </c>
      <c r="B23" s="6">
        <v>3</v>
      </c>
      <c r="C23" s="10">
        <v>9</v>
      </c>
      <c r="D23" s="10">
        <v>2</v>
      </c>
      <c r="E23" s="10">
        <v>2</v>
      </c>
      <c r="F23" s="11">
        <v>5</v>
      </c>
      <c r="G23" s="10">
        <v>9</v>
      </c>
      <c r="H23" s="10">
        <v>2</v>
      </c>
      <c r="I23" s="11">
        <v>32</v>
      </c>
      <c r="J23" s="10">
        <v>12.3</v>
      </c>
      <c r="K23" s="10">
        <v>8.6999999999999993</v>
      </c>
      <c r="L23" s="10">
        <v>3</v>
      </c>
      <c r="M23" s="10">
        <v>3</v>
      </c>
      <c r="N23" s="7">
        <v>3</v>
      </c>
      <c r="O23" s="10">
        <v>950</v>
      </c>
    </row>
    <row r="24" spans="1:25" ht="15.75" customHeight="1" x14ac:dyDescent="0.25">
      <c r="A24" s="5">
        <f t="shared" ca="1" si="0"/>
        <v>44763</v>
      </c>
      <c r="B24" s="6">
        <v>3</v>
      </c>
      <c r="C24" s="10">
        <v>15</v>
      </c>
      <c r="D24" s="10">
        <v>2</v>
      </c>
      <c r="E24" s="10">
        <v>1</v>
      </c>
      <c r="F24" s="11">
        <v>2</v>
      </c>
      <c r="G24" s="10">
        <v>5</v>
      </c>
      <c r="H24" s="10">
        <v>2</v>
      </c>
      <c r="I24" s="11">
        <v>40.200000000000003</v>
      </c>
      <c r="J24" s="10">
        <v>16.7</v>
      </c>
      <c r="K24" s="10">
        <v>8.5</v>
      </c>
      <c r="L24" s="10">
        <v>3</v>
      </c>
      <c r="M24" s="10">
        <v>1</v>
      </c>
      <c r="N24" s="7">
        <v>2</v>
      </c>
      <c r="O24" s="10">
        <v>650</v>
      </c>
    </row>
    <row r="25" spans="1:25" ht="15" x14ac:dyDescent="0.25">
      <c r="A25" s="5">
        <f t="shared" ca="1" si="0"/>
        <v>44602</v>
      </c>
      <c r="B25" s="6">
        <v>3</v>
      </c>
      <c r="C25" s="10">
        <v>7</v>
      </c>
      <c r="D25" s="10">
        <v>6</v>
      </c>
      <c r="E25" s="10">
        <v>1</v>
      </c>
      <c r="F25" s="11">
        <v>3</v>
      </c>
      <c r="G25" s="10">
        <v>5</v>
      </c>
      <c r="H25" s="10">
        <v>3</v>
      </c>
      <c r="I25" s="11">
        <v>35.1</v>
      </c>
      <c r="J25" s="10">
        <v>12.1</v>
      </c>
      <c r="K25" s="10">
        <v>12</v>
      </c>
      <c r="L25" s="10">
        <v>2</v>
      </c>
      <c r="M25" s="10">
        <v>3</v>
      </c>
      <c r="N25" s="7">
        <v>3</v>
      </c>
      <c r="O25" s="10">
        <v>500</v>
      </c>
    </row>
    <row r="26" spans="1:25" ht="15" x14ac:dyDescent="0.25">
      <c r="A26" s="5">
        <f t="shared" ca="1" si="0"/>
        <v>44376</v>
      </c>
      <c r="B26" s="6">
        <v>3</v>
      </c>
      <c r="C26" s="10">
        <v>2</v>
      </c>
      <c r="D26" s="10">
        <v>2</v>
      </c>
      <c r="E26" s="10">
        <v>1</v>
      </c>
      <c r="F26" s="11">
        <v>2</v>
      </c>
      <c r="G26" s="10">
        <v>10</v>
      </c>
      <c r="H26" s="10">
        <v>3</v>
      </c>
      <c r="I26" s="11">
        <v>35.299999999999997</v>
      </c>
      <c r="J26" s="10">
        <v>14.9</v>
      </c>
      <c r="K26" s="10">
        <v>11.9</v>
      </c>
      <c r="L26" s="10">
        <v>2</v>
      </c>
      <c r="M26" s="10">
        <v>1</v>
      </c>
      <c r="N26" s="7">
        <v>3</v>
      </c>
      <c r="O26" s="10">
        <v>1357</v>
      </c>
    </row>
    <row r="27" spans="1:25" ht="15" x14ac:dyDescent="0.25">
      <c r="A27" s="5">
        <f t="shared" ca="1" si="0"/>
        <v>44802</v>
      </c>
      <c r="B27" s="6">
        <v>3</v>
      </c>
      <c r="C27" s="10">
        <v>9</v>
      </c>
      <c r="D27" s="10">
        <v>6</v>
      </c>
      <c r="E27" s="10">
        <v>1</v>
      </c>
      <c r="F27" s="11">
        <v>1</v>
      </c>
      <c r="G27" s="10">
        <v>5</v>
      </c>
      <c r="H27" s="10">
        <v>2</v>
      </c>
      <c r="I27" s="11">
        <v>36.200000000000003</v>
      </c>
      <c r="J27" s="10">
        <v>15</v>
      </c>
      <c r="K27" s="10">
        <v>12</v>
      </c>
      <c r="L27" s="10">
        <v>2</v>
      </c>
      <c r="M27" s="10">
        <v>1</v>
      </c>
      <c r="N27" s="7">
        <v>3</v>
      </c>
      <c r="O27" s="10">
        <v>490</v>
      </c>
    </row>
    <row r="28" spans="1:25" ht="15" x14ac:dyDescent="0.25">
      <c r="A28" s="5">
        <f t="shared" ca="1" si="0"/>
        <v>44321</v>
      </c>
      <c r="B28" s="6">
        <v>3</v>
      </c>
      <c r="C28" s="10">
        <v>7</v>
      </c>
      <c r="D28" s="10">
        <v>6</v>
      </c>
      <c r="E28" s="10">
        <v>2</v>
      </c>
      <c r="F28" s="11">
        <v>3</v>
      </c>
      <c r="G28" s="10">
        <v>9</v>
      </c>
      <c r="H28" s="10">
        <v>2</v>
      </c>
      <c r="I28" s="11">
        <v>34.700000000000003</v>
      </c>
      <c r="J28" s="10">
        <v>17.5</v>
      </c>
      <c r="K28" s="10">
        <v>6.8</v>
      </c>
      <c r="L28" s="10">
        <v>2</v>
      </c>
      <c r="M28" s="10">
        <v>1</v>
      </c>
      <c r="N28" s="7">
        <v>2</v>
      </c>
      <c r="O28" s="10">
        <v>2250</v>
      </c>
    </row>
    <row r="29" spans="1:25" ht="15" x14ac:dyDescent="0.25">
      <c r="A29" s="5">
        <f t="shared" ca="1" si="0"/>
        <v>44665</v>
      </c>
      <c r="B29" s="6">
        <v>3</v>
      </c>
      <c r="C29" s="10">
        <v>2</v>
      </c>
      <c r="D29" s="10">
        <v>6</v>
      </c>
      <c r="E29" s="10">
        <v>2</v>
      </c>
      <c r="F29" s="11">
        <v>2</v>
      </c>
      <c r="G29" s="10">
        <v>5</v>
      </c>
      <c r="H29" s="10">
        <v>3</v>
      </c>
      <c r="I29" s="11">
        <v>40.299999999999997</v>
      </c>
      <c r="J29" s="10">
        <v>16.8</v>
      </c>
      <c r="K29" s="10">
        <v>8.6</v>
      </c>
      <c r="L29" s="10">
        <v>2</v>
      </c>
      <c r="M29" s="10">
        <v>1</v>
      </c>
      <c r="N29" s="7">
        <v>2</v>
      </c>
      <c r="O29" s="10">
        <v>890</v>
      </c>
    </row>
    <row r="30" spans="1:25" ht="15" x14ac:dyDescent="0.25">
      <c r="A30" s="5">
        <f t="shared" ca="1" si="0"/>
        <v>44685</v>
      </c>
      <c r="B30" s="6">
        <v>3</v>
      </c>
      <c r="C30" s="10">
        <v>8</v>
      </c>
      <c r="D30" s="10">
        <v>2</v>
      </c>
      <c r="E30" s="10">
        <v>2</v>
      </c>
      <c r="F30" s="11">
        <v>14</v>
      </c>
      <c r="G30" s="10">
        <v>5</v>
      </c>
      <c r="H30" s="10">
        <v>2</v>
      </c>
      <c r="I30" s="11">
        <v>31</v>
      </c>
      <c r="J30" s="10">
        <v>21.6</v>
      </c>
      <c r="K30" s="10">
        <v>0</v>
      </c>
      <c r="L30" s="10">
        <v>2</v>
      </c>
      <c r="M30" s="10">
        <v>1</v>
      </c>
      <c r="N30" s="7">
        <v>3</v>
      </c>
      <c r="O30" s="10">
        <v>1300</v>
      </c>
    </row>
    <row r="31" spans="1:25" ht="15" x14ac:dyDescent="0.25">
      <c r="A31" s="5">
        <f t="shared" ca="1" si="0"/>
        <v>44389</v>
      </c>
      <c r="B31" s="6">
        <v>3</v>
      </c>
      <c r="C31" s="10">
        <v>14</v>
      </c>
      <c r="D31" s="10">
        <v>6</v>
      </c>
      <c r="E31" s="10">
        <v>2</v>
      </c>
      <c r="F31" s="11">
        <v>4</v>
      </c>
      <c r="G31" s="10">
        <v>5</v>
      </c>
      <c r="H31" s="10">
        <v>2</v>
      </c>
      <c r="I31" s="11">
        <v>24.1</v>
      </c>
      <c r="J31" s="10">
        <v>16.3</v>
      </c>
      <c r="K31" s="10">
        <v>0</v>
      </c>
      <c r="L31" s="10">
        <v>2</v>
      </c>
      <c r="M31" s="10">
        <v>1</v>
      </c>
      <c r="N31" s="7">
        <v>1</v>
      </c>
      <c r="O31" s="10">
        <v>950</v>
      </c>
    </row>
    <row r="32" spans="1:25" ht="15" x14ac:dyDescent="0.25">
      <c r="A32" s="5">
        <f t="shared" ca="1" si="0"/>
        <v>44310</v>
      </c>
      <c r="B32" s="6">
        <v>3</v>
      </c>
      <c r="C32" s="10">
        <v>8</v>
      </c>
      <c r="D32" s="10">
        <v>1</v>
      </c>
      <c r="E32" s="10">
        <v>2</v>
      </c>
      <c r="F32" s="11">
        <v>5</v>
      </c>
      <c r="G32" s="10">
        <v>5</v>
      </c>
      <c r="H32" s="10">
        <v>3</v>
      </c>
      <c r="I32" s="11">
        <v>32.5</v>
      </c>
      <c r="J32" s="10">
        <v>27.33</v>
      </c>
      <c r="K32" s="10">
        <v>0</v>
      </c>
      <c r="L32" s="10">
        <v>2</v>
      </c>
      <c r="M32" s="10">
        <v>1</v>
      </c>
      <c r="N32" s="7">
        <v>3</v>
      </c>
      <c r="O32" s="10">
        <v>900</v>
      </c>
    </row>
    <row r="33" spans="1:15" ht="15" x14ac:dyDescent="0.25">
      <c r="A33" s="5">
        <f t="shared" ca="1" si="0"/>
        <v>44017</v>
      </c>
      <c r="B33" s="6">
        <v>3</v>
      </c>
      <c r="C33" s="10">
        <v>14</v>
      </c>
      <c r="D33" s="10">
        <v>2</v>
      </c>
      <c r="E33" s="10">
        <v>2</v>
      </c>
      <c r="F33" s="11">
        <v>3</v>
      </c>
      <c r="G33" s="10">
        <v>13</v>
      </c>
      <c r="H33" s="10">
        <v>2</v>
      </c>
      <c r="I33" s="11">
        <v>27.7</v>
      </c>
      <c r="J33" s="10">
        <v>12.2</v>
      </c>
      <c r="K33" s="10">
        <v>5.6</v>
      </c>
      <c r="L33" s="10">
        <v>1</v>
      </c>
      <c r="M33" s="10">
        <v>1</v>
      </c>
      <c r="N33" s="7">
        <v>3</v>
      </c>
      <c r="O33" s="10">
        <v>950</v>
      </c>
    </row>
    <row r="34" spans="1:15" ht="15" x14ac:dyDescent="0.25">
      <c r="A34" s="5">
        <f t="shared" ca="1" si="0"/>
        <v>44096</v>
      </c>
      <c r="B34" s="6">
        <v>3</v>
      </c>
      <c r="C34" s="10">
        <v>2</v>
      </c>
      <c r="D34" s="10">
        <v>3</v>
      </c>
      <c r="E34" s="10">
        <v>1</v>
      </c>
      <c r="F34" s="11">
        <v>4</v>
      </c>
      <c r="G34" s="10">
        <v>9</v>
      </c>
      <c r="H34" s="10">
        <v>3</v>
      </c>
      <c r="I34" s="11">
        <v>29.1</v>
      </c>
      <c r="J34" s="10">
        <v>23.7</v>
      </c>
      <c r="K34" s="10">
        <v>0</v>
      </c>
      <c r="L34" s="10">
        <v>2</v>
      </c>
      <c r="M34" s="10">
        <v>1</v>
      </c>
      <c r="N34" s="7">
        <v>1</v>
      </c>
      <c r="O34" s="10">
        <v>790</v>
      </c>
    </row>
    <row r="35" spans="1:15" ht="15" x14ac:dyDescent="0.25">
      <c r="A35" s="5">
        <f t="shared" ca="1" si="0"/>
        <v>44574</v>
      </c>
      <c r="B35" s="6">
        <v>3</v>
      </c>
      <c r="C35" s="10">
        <v>5</v>
      </c>
      <c r="D35" s="10">
        <v>6</v>
      </c>
      <c r="E35" s="10">
        <v>2</v>
      </c>
      <c r="F35" s="11">
        <v>2</v>
      </c>
      <c r="G35" s="10">
        <v>5</v>
      </c>
      <c r="H35" s="10">
        <v>3</v>
      </c>
      <c r="I35" s="11">
        <v>31.4</v>
      </c>
      <c r="J35" s="10">
        <v>18.899999999999999</v>
      </c>
      <c r="K35" s="10">
        <v>5.6</v>
      </c>
      <c r="L35" s="10">
        <v>2</v>
      </c>
      <c r="M35" s="10">
        <v>1</v>
      </c>
      <c r="N35" s="7">
        <v>3</v>
      </c>
      <c r="O35" s="10">
        <v>5300</v>
      </c>
    </row>
    <row r="36" spans="1:15" ht="15" x14ac:dyDescent="0.25">
      <c r="A36" s="5">
        <f t="shared" ca="1" si="0"/>
        <v>44310</v>
      </c>
      <c r="B36" s="6">
        <v>3</v>
      </c>
      <c r="C36" s="10">
        <v>2</v>
      </c>
      <c r="D36" s="10">
        <v>4</v>
      </c>
      <c r="E36" s="10">
        <v>1</v>
      </c>
      <c r="F36" s="11">
        <v>9</v>
      </c>
      <c r="G36" s="10">
        <v>5</v>
      </c>
      <c r="H36" s="10">
        <v>2</v>
      </c>
      <c r="I36" s="11">
        <v>30.9</v>
      </c>
      <c r="J36" s="10">
        <v>19.2</v>
      </c>
      <c r="K36" s="10">
        <v>6.1</v>
      </c>
      <c r="L36" s="10">
        <v>2</v>
      </c>
      <c r="M36" s="10">
        <v>1</v>
      </c>
      <c r="N36" s="7">
        <v>2</v>
      </c>
      <c r="O36" s="10">
        <v>500</v>
      </c>
    </row>
    <row r="37" spans="1:15" ht="15" x14ac:dyDescent="0.25">
      <c r="A37" s="5">
        <f t="shared" ca="1" si="0"/>
        <v>44020</v>
      </c>
      <c r="B37" s="6">
        <v>3</v>
      </c>
      <c r="C37" s="10">
        <v>7</v>
      </c>
      <c r="D37" s="10">
        <v>2</v>
      </c>
      <c r="E37" s="10">
        <v>1</v>
      </c>
      <c r="F37" s="11">
        <v>3</v>
      </c>
      <c r="G37" s="10">
        <v>9</v>
      </c>
      <c r="H37" s="10">
        <v>2</v>
      </c>
      <c r="I37" s="11">
        <v>29.3</v>
      </c>
      <c r="J37" s="10">
        <v>16.8</v>
      </c>
      <c r="K37" s="10">
        <v>6.3</v>
      </c>
      <c r="L37" s="10">
        <v>3</v>
      </c>
      <c r="M37" s="10">
        <v>1</v>
      </c>
      <c r="N37" s="7">
        <v>3</v>
      </c>
      <c r="O37" s="10">
        <v>550</v>
      </c>
    </row>
    <row r="38" spans="1:15" ht="15" x14ac:dyDescent="0.25">
      <c r="A38" s="5">
        <f t="shared" ca="1" si="0"/>
        <v>44216</v>
      </c>
      <c r="B38" s="6">
        <v>3</v>
      </c>
      <c r="C38" s="10">
        <v>8</v>
      </c>
      <c r="D38" s="10">
        <v>6</v>
      </c>
      <c r="E38" s="10">
        <v>2</v>
      </c>
      <c r="F38" s="11">
        <v>2</v>
      </c>
      <c r="G38" s="10">
        <v>5</v>
      </c>
      <c r="H38" s="10">
        <v>3</v>
      </c>
      <c r="I38" s="11">
        <v>32.5</v>
      </c>
      <c r="J38" s="10">
        <v>17.5</v>
      </c>
      <c r="K38" s="10">
        <v>5.7</v>
      </c>
      <c r="L38" s="10">
        <v>1</v>
      </c>
      <c r="M38" s="10">
        <v>1</v>
      </c>
      <c r="N38" s="7">
        <v>3</v>
      </c>
      <c r="O38" s="10">
        <v>650</v>
      </c>
    </row>
    <row r="39" spans="1:15" ht="15" x14ac:dyDescent="0.25">
      <c r="A39" s="5">
        <f t="shared" ca="1" si="0"/>
        <v>44370</v>
      </c>
      <c r="B39" s="6">
        <v>3</v>
      </c>
      <c r="C39" s="10">
        <v>7</v>
      </c>
      <c r="D39" s="10">
        <v>6</v>
      </c>
      <c r="E39" s="10">
        <v>1</v>
      </c>
      <c r="F39" s="11">
        <v>4</v>
      </c>
      <c r="G39" s="10">
        <v>5</v>
      </c>
      <c r="H39" s="10">
        <v>2</v>
      </c>
      <c r="I39" s="11">
        <v>54.4</v>
      </c>
      <c r="J39" s="10">
        <v>31</v>
      </c>
      <c r="K39" s="10">
        <v>8.3000000000000007</v>
      </c>
      <c r="L39" s="10">
        <v>1</v>
      </c>
      <c r="M39" s="10">
        <v>3</v>
      </c>
      <c r="N39" s="7">
        <v>1</v>
      </c>
      <c r="O39" s="10">
        <v>850</v>
      </c>
    </row>
    <row r="40" spans="1:15" ht="15" x14ac:dyDescent="0.25">
      <c r="A40" s="5">
        <f t="shared" ca="1" si="0"/>
        <v>43868</v>
      </c>
      <c r="B40" s="6">
        <v>3</v>
      </c>
      <c r="C40" s="10">
        <v>9</v>
      </c>
      <c r="D40" s="10">
        <v>2</v>
      </c>
      <c r="E40" s="10">
        <v>21</v>
      </c>
      <c r="F40" s="11">
        <v>1</v>
      </c>
      <c r="G40" s="10">
        <v>5</v>
      </c>
      <c r="H40" s="10">
        <v>2</v>
      </c>
      <c r="I40" s="11">
        <v>53.6</v>
      </c>
      <c r="J40" s="10">
        <v>31.7</v>
      </c>
      <c r="K40" s="10">
        <v>8.3000000000000007</v>
      </c>
      <c r="L40" s="10">
        <v>3</v>
      </c>
      <c r="M40" s="10">
        <v>3</v>
      </c>
      <c r="N40" s="7">
        <v>2</v>
      </c>
      <c r="O40" s="10">
        <v>1200</v>
      </c>
    </row>
    <row r="41" spans="1:15" ht="15" x14ac:dyDescent="0.25">
      <c r="A41" s="5">
        <f t="shared" ca="1" si="0"/>
        <v>43884</v>
      </c>
      <c r="B41" s="6">
        <v>3</v>
      </c>
      <c r="C41" s="10">
        <v>6</v>
      </c>
      <c r="D41" s="10">
        <v>4</v>
      </c>
      <c r="E41" s="10">
        <v>1</v>
      </c>
      <c r="F41" s="11">
        <v>4</v>
      </c>
      <c r="G41" s="10">
        <v>5</v>
      </c>
      <c r="H41" s="10">
        <v>2</v>
      </c>
      <c r="I41" s="11">
        <v>40.200000000000003</v>
      </c>
      <c r="J41" s="10">
        <v>27.2</v>
      </c>
      <c r="K41" s="10">
        <v>6.4</v>
      </c>
      <c r="L41" s="10">
        <v>2</v>
      </c>
      <c r="M41" s="10">
        <v>3</v>
      </c>
      <c r="N41" s="7">
        <v>3</v>
      </c>
      <c r="O41" s="10">
        <v>1150</v>
      </c>
    </row>
    <row r="42" spans="1:15" ht="15" x14ac:dyDescent="0.25">
      <c r="A42" s="5">
        <f t="shared" ca="1" si="0"/>
        <v>44377</v>
      </c>
      <c r="B42" s="6">
        <v>3</v>
      </c>
      <c r="C42" s="10">
        <v>9</v>
      </c>
      <c r="D42" s="10">
        <v>2</v>
      </c>
      <c r="E42" s="10">
        <v>2</v>
      </c>
      <c r="F42" s="11">
        <v>2</v>
      </c>
      <c r="G42" s="10">
        <v>5</v>
      </c>
      <c r="H42" s="10">
        <v>2</v>
      </c>
      <c r="I42" s="11">
        <v>44.2</v>
      </c>
      <c r="J42" s="10">
        <v>28</v>
      </c>
      <c r="K42" s="10">
        <v>6</v>
      </c>
      <c r="L42" s="10">
        <v>1</v>
      </c>
      <c r="M42" s="10">
        <v>3</v>
      </c>
      <c r="N42" s="7">
        <v>3</v>
      </c>
      <c r="O42" s="10">
        <v>750</v>
      </c>
    </row>
    <row r="43" spans="1:15" ht="15" x14ac:dyDescent="0.25">
      <c r="A43" s="5">
        <f t="shared" ca="1" si="0"/>
        <v>44250</v>
      </c>
      <c r="B43" s="6">
        <v>3</v>
      </c>
      <c r="C43" s="10">
        <v>15</v>
      </c>
      <c r="D43" s="10">
        <v>2</v>
      </c>
      <c r="E43" s="10">
        <v>2</v>
      </c>
      <c r="F43" s="11">
        <v>1</v>
      </c>
      <c r="G43" s="10">
        <v>5</v>
      </c>
      <c r="H43" s="10">
        <v>2</v>
      </c>
      <c r="I43" s="11">
        <v>41</v>
      </c>
      <c r="J43" s="10">
        <v>24</v>
      </c>
      <c r="K43" s="10">
        <v>6</v>
      </c>
      <c r="L43" s="10">
        <v>2</v>
      </c>
      <c r="M43" s="10">
        <v>1</v>
      </c>
      <c r="N43" s="7">
        <v>3</v>
      </c>
      <c r="O43" s="10">
        <v>520</v>
      </c>
    </row>
    <row r="44" spans="1:15" ht="15" x14ac:dyDescent="0.25">
      <c r="A44" s="5">
        <f t="shared" ca="1" si="0"/>
        <v>44895</v>
      </c>
      <c r="B44" s="6">
        <v>3</v>
      </c>
      <c r="C44" s="10">
        <v>15</v>
      </c>
      <c r="D44" s="10">
        <v>2</v>
      </c>
      <c r="E44" s="10">
        <v>1</v>
      </c>
      <c r="F44" s="11">
        <v>6</v>
      </c>
      <c r="G44" s="10">
        <v>5</v>
      </c>
      <c r="H44" s="10">
        <v>2</v>
      </c>
      <c r="I44" s="11">
        <v>43.7</v>
      </c>
      <c r="J44" s="10">
        <v>31.8</v>
      </c>
      <c r="K44" s="10">
        <v>6</v>
      </c>
      <c r="L44" s="10">
        <v>3</v>
      </c>
      <c r="M44" s="10">
        <v>1</v>
      </c>
      <c r="N44" s="7">
        <v>3</v>
      </c>
      <c r="O44" s="10">
        <v>2620</v>
      </c>
    </row>
    <row r="45" spans="1:15" ht="15" x14ac:dyDescent="0.25">
      <c r="A45" s="5">
        <f t="shared" ca="1" si="0"/>
        <v>44631</v>
      </c>
      <c r="B45" s="6">
        <v>3</v>
      </c>
      <c r="C45" s="10">
        <v>6</v>
      </c>
      <c r="D45" s="10">
        <v>2</v>
      </c>
      <c r="E45" s="10">
        <v>1</v>
      </c>
      <c r="F45" s="11">
        <v>2</v>
      </c>
      <c r="G45" s="10">
        <v>9</v>
      </c>
      <c r="H45" s="10">
        <v>3</v>
      </c>
      <c r="I45" s="11">
        <v>52.3</v>
      </c>
      <c r="J45" s="10">
        <v>32.4</v>
      </c>
      <c r="K45" s="10">
        <v>8.3000000000000007</v>
      </c>
      <c r="L45" s="10">
        <v>2</v>
      </c>
      <c r="M45" s="10">
        <v>1</v>
      </c>
      <c r="N45" s="7">
        <v>3</v>
      </c>
      <c r="O45" s="10">
        <v>1290</v>
      </c>
    </row>
    <row r="46" spans="1:15" ht="15" x14ac:dyDescent="0.25">
      <c r="A46" s="5">
        <f t="shared" ca="1" si="0"/>
        <v>44329</v>
      </c>
      <c r="B46" s="6">
        <v>3</v>
      </c>
      <c r="C46" s="10">
        <v>2</v>
      </c>
      <c r="D46" s="10">
        <v>2</v>
      </c>
      <c r="E46" s="10">
        <v>2</v>
      </c>
      <c r="F46" s="11">
        <v>5</v>
      </c>
      <c r="G46" s="10">
        <v>5</v>
      </c>
      <c r="H46" s="10">
        <v>2</v>
      </c>
      <c r="I46" s="11">
        <v>60.2</v>
      </c>
      <c r="J46" s="10">
        <v>28.4</v>
      </c>
      <c r="K46" s="10">
        <v>10.199999999999999</v>
      </c>
      <c r="L46" s="10">
        <v>2</v>
      </c>
      <c r="M46" s="10">
        <v>1</v>
      </c>
      <c r="N46" s="7">
        <v>3</v>
      </c>
      <c r="O46" s="10">
        <v>550</v>
      </c>
    </row>
    <row r="47" spans="1:15" ht="15" x14ac:dyDescent="0.25">
      <c r="A47" s="5">
        <f t="shared" ca="1" si="0"/>
        <v>44012</v>
      </c>
      <c r="B47" s="6">
        <v>3</v>
      </c>
      <c r="C47" s="10">
        <v>6</v>
      </c>
      <c r="D47" s="10">
        <v>2</v>
      </c>
      <c r="E47" s="10">
        <v>2</v>
      </c>
      <c r="F47" s="11">
        <v>7</v>
      </c>
      <c r="G47" s="10">
        <v>5</v>
      </c>
      <c r="H47" s="10">
        <v>2</v>
      </c>
      <c r="I47" s="11">
        <v>50.6</v>
      </c>
      <c r="J47" s="10">
        <v>29</v>
      </c>
      <c r="K47" s="10">
        <v>8</v>
      </c>
      <c r="L47" s="10">
        <v>2</v>
      </c>
      <c r="M47" s="10">
        <v>3</v>
      </c>
      <c r="N47" s="7">
        <v>2</v>
      </c>
      <c r="O47" s="10">
        <v>1307</v>
      </c>
    </row>
    <row r="48" spans="1:15" ht="15" x14ac:dyDescent="0.25">
      <c r="A48" s="5">
        <f t="shared" ca="1" si="0"/>
        <v>44767</v>
      </c>
      <c r="B48" s="6">
        <v>3</v>
      </c>
      <c r="C48" s="10">
        <v>9</v>
      </c>
      <c r="D48" s="10">
        <v>6</v>
      </c>
      <c r="E48" s="10">
        <v>1</v>
      </c>
      <c r="F48" s="11">
        <v>5</v>
      </c>
      <c r="G48" s="10">
        <v>9</v>
      </c>
      <c r="H48" s="10">
        <v>2</v>
      </c>
      <c r="I48" s="11">
        <v>66.3</v>
      </c>
      <c r="J48" s="10">
        <v>33.9</v>
      </c>
      <c r="K48" s="10">
        <v>11.9</v>
      </c>
      <c r="L48" s="10">
        <v>2</v>
      </c>
      <c r="M48" s="10">
        <v>1</v>
      </c>
      <c r="N48" s="10">
        <v>3</v>
      </c>
      <c r="O48" s="10">
        <v>480</v>
      </c>
    </row>
    <row r="49" spans="1:15" ht="15" x14ac:dyDescent="0.25">
      <c r="A49" s="5">
        <f t="shared" ca="1" si="0"/>
        <v>44040</v>
      </c>
      <c r="B49" s="6">
        <v>3</v>
      </c>
      <c r="C49" s="10">
        <v>8</v>
      </c>
      <c r="D49" s="10">
        <v>2</v>
      </c>
      <c r="E49" s="10">
        <v>2</v>
      </c>
      <c r="F49" s="11">
        <v>1</v>
      </c>
      <c r="G49" s="10">
        <v>5</v>
      </c>
      <c r="H49" s="10">
        <v>2</v>
      </c>
      <c r="I49" s="11">
        <v>49.3</v>
      </c>
      <c r="J49" s="10">
        <v>28</v>
      </c>
      <c r="K49" s="10">
        <v>7.5</v>
      </c>
      <c r="L49" s="10">
        <v>2</v>
      </c>
      <c r="M49" s="10">
        <v>3</v>
      </c>
      <c r="N49" s="12">
        <v>3</v>
      </c>
      <c r="O49" s="10">
        <v>1250</v>
      </c>
    </row>
    <row r="50" spans="1:15" ht="15" x14ac:dyDescent="0.25">
      <c r="A50" s="5">
        <f t="shared" ca="1" si="0"/>
        <v>44062</v>
      </c>
      <c r="B50" s="6">
        <v>3</v>
      </c>
      <c r="C50" s="10">
        <v>8</v>
      </c>
      <c r="D50" s="10">
        <v>6</v>
      </c>
      <c r="E50" s="10">
        <v>2</v>
      </c>
      <c r="F50" s="11">
        <v>5</v>
      </c>
      <c r="G50" s="10">
        <v>5</v>
      </c>
      <c r="H50" s="10">
        <v>2</v>
      </c>
      <c r="I50" s="11">
        <v>48.5</v>
      </c>
      <c r="J50" s="10">
        <v>28.2</v>
      </c>
      <c r="K50" s="10">
        <v>8.8000000000000007</v>
      </c>
      <c r="L50" s="10">
        <v>2</v>
      </c>
      <c r="M50" s="10">
        <v>3</v>
      </c>
      <c r="N50" s="10">
        <v>3</v>
      </c>
      <c r="O50" s="10">
        <v>1230</v>
      </c>
    </row>
    <row r="51" spans="1:15" ht="15" x14ac:dyDescent="0.25">
      <c r="A51" s="5">
        <f t="shared" ca="1" si="0"/>
        <v>44927</v>
      </c>
      <c r="B51" s="6">
        <v>3</v>
      </c>
      <c r="C51" s="10">
        <v>6</v>
      </c>
      <c r="D51" s="10">
        <v>2</v>
      </c>
      <c r="E51" s="10">
        <v>2</v>
      </c>
      <c r="F51" s="11">
        <v>2</v>
      </c>
      <c r="G51" s="10">
        <v>5</v>
      </c>
      <c r="H51" s="10">
        <v>2</v>
      </c>
      <c r="I51" s="11">
        <v>52.7</v>
      </c>
      <c r="J51" s="10">
        <v>30</v>
      </c>
      <c r="K51" s="10">
        <v>9</v>
      </c>
      <c r="L51" s="10">
        <v>3</v>
      </c>
      <c r="M51" s="10">
        <v>1</v>
      </c>
      <c r="N51" s="10">
        <v>3</v>
      </c>
      <c r="O51" s="10">
        <v>650</v>
      </c>
    </row>
    <row r="52" spans="1:15" ht="15" x14ac:dyDescent="0.25">
      <c r="A52" s="5">
        <f t="shared" ca="1" si="0"/>
        <v>44569</v>
      </c>
      <c r="B52" s="6">
        <v>3</v>
      </c>
      <c r="C52" s="10">
        <v>5</v>
      </c>
      <c r="D52" s="10">
        <v>2</v>
      </c>
      <c r="E52" s="10">
        <v>1</v>
      </c>
      <c r="F52" s="11">
        <v>1</v>
      </c>
      <c r="G52" s="10">
        <v>5</v>
      </c>
      <c r="H52" s="10">
        <v>2</v>
      </c>
      <c r="I52" s="11">
        <v>45.9</v>
      </c>
      <c r="J52" s="10">
        <v>25.6</v>
      </c>
      <c r="K52" s="10">
        <v>8.5</v>
      </c>
      <c r="L52" s="10">
        <v>2</v>
      </c>
      <c r="M52" s="10">
        <v>1</v>
      </c>
      <c r="N52" s="10">
        <v>3</v>
      </c>
      <c r="O52" s="10">
        <v>950</v>
      </c>
    </row>
    <row r="53" spans="1:15" ht="15" x14ac:dyDescent="0.25">
      <c r="A53" s="5">
        <f t="shared" ca="1" si="0"/>
        <v>44168</v>
      </c>
      <c r="B53" s="6">
        <v>3</v>
      </c>
      <c r="C53" s="10">
        <v>2</v>
      </c>
      <c r="D53" s="10">
        <v>6</v>
      </c>
      <c r="E53" s="10">
        <v>1</v>
      </c>
      <c r="F53" s="11">
        <v>5</v>
      </c>
      <c r="G53" s="10">
        <v>5</v>
      </c>
      <c r="H53" s="10">
        <v>1</v>
      </c>
      <c r="I53" s="11">
        <v>53.6</v>
      </c>
      <c r="J53" s="10">
        <v>29.1</v>
      </c>
      <c r="K53" s="10">
        <v>9</v>
      </c>
      <c r="L53" s="10">
        <v>2</v>
      </c>
      <c r="M53" s="10">
        <v>3</v>
      </c>
      <c r="N53" s="10">
        <v>3</v>
      </c>
      <c r="O53" s="10">
        <v>850</v>
      </c>
    </row>
    <row r="54" spans="1:15" ht="15" x14ac:dyDescent="0.25">
      <c r="A54" s="5">
        <f t="shared" ca="1" si="0"/>
        <v>44763</v>
      </c>
      <c r="B54" s="6">
        <v>3</v>
      </c>
      <c r="C54" s="10">
        <v>6</v>
      </c>
      <c r="D54" s="10">
        <v>2</v>
      </c>
      <c r="E54" s="10">
        <v>1</v>
      </c>
      <c r="F54" s="11">
        <v>1</v>
      </c>
      <c r="G54" s="10">
        <v>5</v>
      </c>
      <c r="H54" s="10">
        <v>2</v>
      </c>
      <c r="I54" s="11">
        <v>52</v>
      </c>
      <c r="J54" s="10">
        <v>29.4</v>
      </c>
      <c r="K54" s="10">
        <v>8.8000000000000007</v>
      </c>
      <c r="L54" s="10">
        <v>3</v>
      </c>
      <c r="M54" s="10">
        <v>3</v>
      </c>
      <c r="N54" s="10">
        <v>3</v>
      </c>
      <c r="O54" s="10">
        <v>800</v>
      </c>
    </row>
    <row r="55" spans="1:15" ht="15" x14ac:dyDescent="0.25">
      <c r="A55" s="5">
        <f t="shared" ca="1" si="0"/>
        <v>44179</v>
      </c>
      <c r="B55" s="6">
        <v>3</v>
      </c>
      <c r="C55" s="10">
        <v>5</v>
      </c>
      <c r="D55" s="10">
        <v>6</v>
      </c>
      <c r="E55" s="10">
        <v>2</v>
      </c>
      <c r="F55" s="11">
        <v>3</v>
      </c>
      <c r="G55" s="10">
        <v>5</v>
      </c>
      <c r="H55" s="10">
        <v>3</v>
      </c>
      <c r="I55" s="11">
        <v>74.7</v>
      </c>
      <c r="J55" s="10">
        <v>41.9</v>
      </c>
      <c r="K55" s="10">
        <v>12.1</v>
      </c>
      <c r="L55" s="10">
        <v>3</v>
      </c>
      <c r="M55" s="10">
        <v>3</v>
      </c>
      <c r="N55" s="10">
        <v>2</v>
      </c>
      <c r="O55" s="10">
        <v>550</v>
      </c>
    </row>
    <row r="56" spans="1:15" ht="15" x14ac:dyDescent="0.25">
      <c r="A56" s="5">
        <f t="shared" ca="1" si="0"/>
        <v>44507</v>
      </c>
      <c r="B56" s="6">
        <v>3</v>
      </c>
      <c r="C56" s="10">
        <v>8</v>
      </c>
      <c r="D56" s="10">
        <v>6</v>
      </c>
      <c r="E56" s="10">
        <v>2</v>
      </c>
      <c r="F56" s="11">
        <v>4</v>
      </c>
      <c r="G56" s="10">
        <v>5</v>
      </c>
      <c r="H56" s="10">
        <v>2</v>
      </c>
      <c r="I56" s="11">
        <v>57.3</v>
      </c>
      <c r="J56" s="10">
        <v>30</v>
      </c>
      <c r="K56" s="10">
        <v>8.8000000000000007</v>
      </c>
      <c r="L56" s="10">
        <v>2</v>
      </c>
      <c r="M56" s="10">
        <v>1</v>
      </c>
      <c r="N56" s="10">
        <v>3</v>
      </c>
      <c r="O56" s="10">
        <v>1300</v>
      </c>
    </row>
    <row r="57" spans="1:15" ht="15" x14ac:dyDescent="0.25">
      <c r="A57" s="5">
        <f t="shared" ca="1" si="0"/>
        <v>44652</v>
      </c>
      <c r="B57" s="6">
        <v>3</v>
      </c>
      <c r="C57" s="10">
        <v>7</v>
      </c>
      <c r="D57" s="10">
        <v>2</v>
      </c>
      <c r="E57" s="10">
        <v>1</v>
      </c>
      <c r="F57" s="11">
        <v>4</v>
      </c>
      <c r="G57" s="10">
        <v>5</v>
      </c>
      <c r="H57" s="10">
        <v>3</v>
      </c>
      <c r="I57" s="11">
        <v>50.1</v>
      </c>
      <c r="J57" s="10">
        <v>28.3</v>
      </c>
      <c r="K57" s="10">
        <v>8.9</v>
      </c>
      <c r="L57" s="10">
        <v>2</v>
      </c>
      <c r="M57" s="10">
        <v>1</v>
      </c>
      <c r="N57" s="10">
        <v>2</v>
      </c>
      <c r="O57" s="10">
        <v>1040</v>
      </c>
    </row>
    <row r="58" spans="1:15" ht="15" x14ac:dyDescent="0.25">
      <c r="A58" s="5">
        <f t="shared" ca="1" si="0"/>
        <v>44791</v>
      </c>
      <c r="B58" s="6">
        <v>3</v>
      </c>
      <c r="C58" s="10">
        <v>6</v>
      </c>
      <c r="D58" s="10">
        <v>2</v>
      </c>
      <c r="E58" s="10">
        <v>1</v>
      </c>
      <c r="F58" s="11">
        <v>3</v>
      </c>
      <c r="G58" s="10">
        <v>5</v>
      </c>
      <c r="H58" s="10">
        <v>2</v>
      </c>
      <c r="I58" s="11">
        <v>50.8</v>
      </c>
      <c r="J58" s="10">
        <v>29.9</v>
      </c>
      <c r="K58" s="10">
        <v>8.8000000000000007</v>
      </c>
      <c r="L58" s="10">
        <v>2</v>
      </c>
      <c r="M58" s="10">
        <v>1</v>
      </c>
      <c r="N58" s="10">
        <v>3</v>
      </c>
      <c r="O58" s="10">
        <v>1000</v>
      </c>
    </row>
    <row r="59" spans="1:15" ht="15" x14ac:dyDescent="0.25">
      <c r="A59" s="5">
        <f t="shared" ca="1" si="0"/>
        <v>44447</v>
      </c>
      <c r="B59" s="6">
        <v>3</v>
      </c>
      <c r="C59" s="10">
        <v>6</v>
      </c>
      <c r="D59" s="10">
        <v>5</v>
      </c>
      <c r="E59" s="10">
        <v>2</v>
      </c>
      <c r="F59" s="11">
        <v>4</v>
      </c>
      <c r="G59" s="10">
        <v>4</v>
      </c>
      <c r="H59" s="10">
        <v>3</v>
      </c>
      <c r="I59" s="11">
        <v>51.5</v>
      </c>
      <c r="J59" s="10">
        <v>29.5</v>
      </c>
      <c r="K59" s="10">
        <v>10</v>
      </c>
      <c r="L59" s="10">
        <v>1</v>
      </c>
      <c r="M59" s="10">
        <v>1</v>
      </c>
      <c r="N59" s="10">
        <v>1</v>
      </c>
      <c r="O59" s="10">
        <v>1350</v>
      </c>
    </row>
    <row r="60" spans="1:15" ht="15" x14ac:dyDescent="0.25">
      <c r="A60" s="5">
        <f t="shared" ca="1" si="0"/>
        <v>44304</v>
      </c>
      <c r="B60" s="6">
        <v>3</v>
      </c>
      <c r="C60" s="10">
        <v>14</v>
      </c>
      <c r="D60" s="10">
        <v>2</v>
      </c>
      <c r="E60" s="10">
        <v>1</v>
      </c>
      <c r="F60" s="11">
        <v>4</v>
      </c>
      <c r="G60" s="10">
        <v>5</v>
      </c>
      <c r="H60" s="10">
        <v>2</v>
      </c>
      <c r="I60" s="11">
        <v>57.2</v>
      </c>
      <c r="J60" s="10">
        <v>30.3</v>
      </c>
      <c r="K60" s="10">
        <v>8.8000000000000007</v>
      </c>
      <c r="L60" s="10">
        <v>1</v>
      </c>
      <c r="M60" s="10">
        <v>1</v>
      </c>
      <c r="N60" s="10">
        <v>3</v>
      </c>
      <c r="O60" s="10">
        <v>1200</v>
      </c>
    </row>
    <row r="61" spans="1:15" ht="15" x14ac:dyDescent="0.25">
      <c r="A61" s="5">
        <f t="shared" ca="1" si="0"/>
        <v>44813</v>
      </c>
      <c r="B61" s="6">
        <v>3</v>
      </c>
      <c r="C61" s="10">
        <v>7</v>
      </c>
      <c r="D61" s="10">
        <v>2</v>
      </c>
      <c r="E61" s="10">
        <v>1</v>
      </c>
      <c r="F61" s="11">
        <v>3</v>
      </c>
      <c r="G61" s="10">
        <v>5</v>
      </c>
      <c r="H61" s="10">
        <v>2</v>
      </c>
      <c r="I61" s="11">
        <v>69</v>
      </c>
      <c r="J61" s="10">
        <v>37.6</v>
      </c>
      <c r="K61" s="10">
        <v>12</v>
      </c>
      <c r="L61" s="10">
        <v>2</v>
      </c>
      <c r="M61" s="10">
        <v>1</v>
      </c>
      <c r="N61" s="10">
        <v>2</v>
      </c>
      <c r="O61" s="10">
        <v>550</v>
      </c>
    </row>
    <row r="62" spans="1:15" ht="15" x14ac:dyDescent="0.25">
      <c r="A62" s="5">
        <f t="shared" ca="1" si="0"/>
        <v>44326</v>
      </c>
      <c r="B62" s="6">
        <v>3</v>
      </c>
      <c r="C62" s="10">
        <v>7</v>
      </c>
      <c r="D62" s="10">
        <v>6</v>
      </c>
      <c r="E62" s="10">
        <v>1</v>
      </c>
      <c r="F62" s="11">
        <v>3</v>
      </c>
      <c r="G62" s="10">
        <v>5</v>
      </c>
      <c r="H62" s="10">
        <v>2</v>
      </c>
      <c r="I62" s="11">
        <v>53.1</v>
      </c>
      <c r="J62" s="10">
        <v>30</v>
      </c>
      <c r="K62" s="10">
        <v>9</v>
      </c>
      <c r="L62" s="10">
        <v>2</v>
      </c>
      <c r="M62" s="10">
        <v>1</v>
      </c>
      <c r="N62" s="10">
        <v>3</v>
      </c>
      <c r="O62" s="10">
        <v>1150</v>
      </c>
    </row>
    <row r="63" spans="1:15" ht="15" x14ac:dyDescent="0.25">
      <c r="A63" s="5">
        <f t="shared" ca="1" si="0"/>
        <v>44315</v>
      </c>
      <c r="B63" s="6">
        <v>3</v>
      </c>
      <c r="C63" s="10">
        <v>9</v>
      </c>
      <c r="D63" s="10">
        <v>2</v>
      </c>
      <c r="E63" s="10">
        <v>2</v>
      </c>
      <c r="F63" s="11">
        <v>1</v>
      </c>
      <c r="G63" s="10">
        <v>5</v>
      </c>
      <c r="H63" s="10">
        <v>2</v>
      </c>
      <c r="I63" s="11">
        <v>52.7</v>
      </c>
      <c r="J63" s="10">
        <v>30.38</v>
      </c>
      <c r="K63" s="10">
        <v>8.7799999999999994</v>
      </c>
      <c r="L63" s="10">
        <v>2</v>
      </c>
      <c r="M63" s="10">
        <v>3</v>
      </c>
      <c r="N63" s="10">
        <v>2</v>
      </c>
      <c r="O63" s="10">
        <v>1150</v>
      </c>
    </row>
    <row r="64" spans="1:15" ht="15" x14ac:dyDescent="0.25">
      <c r="A64" s="5">
        <f t="shared" ca="1" si="0"/>
        <v>44639</v>
      </c>
      <c r="B64" s="6">
        <v>3</v>
      </c>
      <c r="C64" s="10">
        <v>8</v>
      </c>
      <c r="D64" s="10">
        <v>2</v>
      </c>
      <c r="E64" s="10">
        <v>2</v>
      </c>
      <c r="F64" s="11">
        <v>1</v>
      </c>
      <c r="G64" s="10">
        <v>5</v>
      </c>
      <c r="H64" s="10">
        <v>2</v>
      </c>
      <c r="I64" s="11">
        <v>52.8</v>
      </c>
      <c r="J64" s="10">
        <v>29.1</v>
      </c>
      <c r="K64" s="10">
        <v>8.6999999999999993</v>
      </c>
      <c r="L64" s="10">
        <v>3</v>
      </c>
      <c r="M64" s="10">
        <v>1</v>
      </c>
      <c r="N64" s="10">
        <v>2</v>
      </c>
      <c r="O64" s="10">
        <v>950</v>
      </c>
    </row>
    <row r="65" spans="1:15" ht="15" x14ac:dyDescent="0.25">
      <c r="A65" s="5">
        <f t="shared" ca="1" si="0"/>
        <v>44030</v>
      </c>
      <c r="B65" s="6">
        <v>3</v>
      </c>
      <c r="C65" s="10">
        <v>7</v>
      </c>
      <c r="D65" s="10">
        <v>2</v>
      </c>
      <c r="E65" s="10">
        <v>2</v>
      </c>
      <c r="F65" s="11">
        <v>8</v>
      </c>
      <c r="G65" s="10">
        <v>5</v>
      </c>
      <c r="H65" s="10">
        <v>3</v>
      </c>
      <c r="I65" s="11">
        <v>54.7</v>
      </c>
      <c r="J65" s="10">
        <v>32</v>
      </c>
      <c r="K65" s="10">
        <v>8.6999999999999993</v>
      </c>
      <c r="L65" s="10">
        <v>2</v>
      </c>
      <c r="M65" s="10">
        <v>1</v>
      </c>
      <c r="N65" s="10">
        <v>3</v>
      </c>
      <c r="O65" s="10">
        <v>950</v>
      </c>
    </row>
    <row r="66" spans="1:15" ht="15" x14ac:dyDescent="0.25">
      <c r="A66" s="5">
        <f t="shared" ca="1" si="0"/>
        <v>44573</v>
      </c>
      <c r="B66" s="6">
        <v>3</v>
      </c>
      <c r="C66" s="10">
        <v>14</v>
      </c>
      <c r="D66" s="10">
        <v>1</v>
      </c>
      <c r="E66" s="10">
        <v>1</v>
      </c>
      <c r="F66" s="11">
        <v>4</v>
      </c>
      <c r="G66" s="10">
        <v>5</v>
      </c>
      <c r="H66" s="10">
        <v>2</v>
      </c>
      <c r="I66" s="11">
        <v>46.5</v>
      </c>
      <c r="J66" s="10">
        <v>31.3</v>
      </c>
      <c r="K66" s="10">
        <v>6.5</v>
      </c>
      <c r="L66" s="10">
        <v>3</v>
      </c>
      <c r="M66" s="10">
        <v>1</v>
      </c>
      <c r="N66" s="10">
        <v>2</v>
      </c>
      <c r="O66" s="10">
        <v>1200</v>
      </c>
    </row>
    <row r="67" spans="1:15" ht="15" x14ac:dyDescent="0.25">
      <c r="A67" s="5">
        <f t="shared" ca="1" si="0"/>
        <v>44404</v>
      </c>
      <c r="B67" s="6">
        <v>3</v>
      </c>
      <c r="C67" s="10">
        <v>7</v>
      </c>
      <c r="D67" s="10">
        <v>2</v>
      </c>
      <c r="E67" s="10">
        <v>1</v>
      </c>
      <c r="F67" s="11">
        <v>3</v>
      </c>
      <c r="G67" s="10">
        <v>5</v>
      </c>
      <c r="H67" s="10">
        <v>3</v>
      </c>
      <c r="I67" s="11">
        <v>49.8</v>
      </c>
      <c r="J67" s="10">
        <v>27.8</v>
      </c>
      <c r="K67" s="10">
        <v>7.2</v>
      </c>
      <c r="L67" s="10">
        <v>2</v>
      </c>
      <c r="M67" s="10">
        <v>3</v>
      </c>
      <c r="N67" s="10">
        <v>3</v>
      </c>
      <c r="O67" s="10">
        <v>700</v>
      </c>
    </row>
    <row r="68" spans="1:15" ht="15" x14ac:dyDescent="0.25">
      <c r="A68" s="5">
        <f t="shared" ca="1" si="0"/>
        <v>43913</v>
      </c>
      <c r="B68" s="6">
        <v>3</v>
      </c>
      <c r="C68" s="10">
        <v>6</v>
      </c>
      <c r="D68" s="10">
        <v>6</v>
      </c>
      <c r="E68" s="10">
        <v>2</v>
      </c>
      <c r="F68" s="11">
        <v>5</v>
      </c>
      <c r="G68" s="10">
        <v>9</v>
      </c>
      <c r="H68" s="10">
        <v>2</v>
      </c>
      <c r="I68" s="11">
        <v>69.5</v>
      </c>
      <c r="J68" s="10">
        <v>51.3</v>
      </c>
      <c r="K68" s="10">
        <v>10.8</v>
      </c>
      <c r="L68" s="10">
        <v>2</v>
      </c>
      <c r="M68" s="10">
        <v>1</v>
      </c>
      <c r="N68" s="10">
        <v>3</v>
      </c>
      <c r="O68" s="10">
        <v>1100</v>
      </c>
    </row>
    <row r="69" spans="1:15" ht="15" x14ac:dyDescent="0.25">
      <c r="A69" s="5">
        <f t="shared" ca="1" si="0"/>
        <v>44266</v>
      </c>
      <c r="B69" s="6">
        <v>3</v>
      </c>
      <c r="C69" s="10">
        <v>15</v>
      </c>
      <c r="D69" s="10">
        <v>2</v>
      </c>
      <c r="E69" s="10">
        <v>1</v>
      </c>
      <c r="F69" s="11">
        <v>5</v>
      </c>
      <c r="G69" s="10">
        <v>3</v>
      </c>
      <c r="H69" s="10">
        <v>2</v>
      </c>
      <c r="I69" s="11">
        <v>53.5</v>
      </c>
      <c r="J69" s="10">
        <v>28.3</v>
      </c>
      <c r="K69" s="10">
        <v>7.2</v>
      </c>
      <c r="L69" s="10">
        <v>1</v>
      </c>
      <c r="M69" s="10">
        <v>1</v>
      </c>
      <c r="N69" s="10">
        <v>2</v>
      </c>
      <c r="O69" s="10">
        <v>1240</v>
      </c>
    </row>
    <row r="70" spans="1:15" ht="15" x14ac:dyDescent="0.25">
      <c r="A70" s="5">
        <f t="shared" ca="1" si="0"/>
        <v>44306</v>
      </c>
      <c r="B70" s="6">
        <v>3</v>
      </c>
      <c r="C70" s="10">
        <v>15</v>
      </c>
      <c r="D70" s="10">
        <v>2</v>
      </c>
      <c r="E70" s="10">
        <v>2</v>
      </c>
      <c r="F70" s="11">
        <v>3</v>
      </c>
      <c r="G70" s="10">
        <v>2</v>
      </c>
      <c r="H70" s="10">
        <v>2</v>
      </c>
      <c r="I70" s="11">
        <v>41.5</v>
      </c>
      <c r="J70" s="10">
        <v>25.5</v>
      </c>
      <c r="K70" s="10">
        <v>6.2</v>
      </c>
      <c r="L70" s="10">
        <v>1</v>
      </c>
      <c r="M70" s="10">
        <v>3</v>
      </c>
      <c r="N70" s="10">
        <v>3</v>
      </c>
      <c r="O70" s="10">
        <v>1130</v>
      </c>
    </row>
    <row r="71" spans="1:15" ht="15" x14ac:dyDescent="0.25">
      <c r="A71" s="5">
        <f t="shared" ca="1" si="0"/>
        <v>44005</v>
      </c>
      <c r="B71" s="6">
        <v>3</v>
      </c>
      <c r="C71" s="10">
        <v>8</v>
      </c>
      <c r="D71" s="10">
        <v>2</v>
      </c>
      <c r="E71" s="10">
        <v>1</v>
      </c>
      <c r="F71" s="11">
        <v>2</v>
      </c>
      <c r="G71" s="10">
        <v>5</v>
      </c>
      <c r="H71" s="10">
        <v>2</v>
      </c>
      <c r="I71" s="11">
        <v>42</v>
      </c>
      <c r="J71" s="10">
        <v>24.3</v>
      </c>
      <c r="K71" s="10">
        <v>6.4</v>
      </c>
      <c r="L71" s="10">
        <v>2</v>
      </c>
      <c r="M71" s="10">
        <v>1</v>
      </c>
      <c r="N71" s="10">
        <v>2</v>
      </c>
      <c r="O71" s="10">
        <v>1350</v>
      </c>
    </row>
    <row r="72" spans="1:15" ht="15" x14ac:dyDescent="0.25">
      <c r="A72" s="5">
        <f t="shared" ca="1" si="0"/>
        <v>44413</v>
      </c>
      <c r="B72" s="6">
        <v>3</v>
      </c>
      <c r="C72" s="10">
        <v>9</v>
      </c>
      <c r="D72" s="10">
        <v>2</v>
      </c>
      <c r="E72" s="10">
        <v>2</v>
      </c>
      <c r="F72" s="11">
        <v>2</v>
      </c>
      <c r="G72" s="10">
        <v>5</v>
      </c>
      <c r="H72" s="10">
        <v>3</v>
      </c>
      <c r="I72" s="11">
        <v>45.5</v>
      </c>
      <c r="J72" s="10">
        <v>31.6</v>
      </c>
      <c r="K72" s="10">
        <v>6.2</v>
      </c>
      <c r="L72" s="10">
        <v>2</v>
      </c>
      <c r="M72" s="10">
        <v>1</v>
      </c>
      <c r="N72" s="10">
        <v>3</v>
      </c>
      <c r="O72" s="10">
        <v>1050</v>
      </c>
    </row>
    <row r="73" spans="1:15" ht="15" x14ac:dyDescent="0.25">
      <c r="A73" s="5">
        <f t="shared" ca="1" si="0"/>
        <v>44913</v>
      </c>
      <c r="B73" s="6">
        <v>3</v>
      </c>
      <c r="C73" s="10">
        <v>6</v>
      </c>
      <c r="D73" s="10">
        <v>2</v>
      </c>
      <c r="E73" s="10">
        <v>1</v>
      </c>
      <c r="F73" s="11">
        <v>5</v>
      </c>
      <c r="G73" s="10">
        <v>5</v>
      </c>
      <c r="H73" s="10">
        <v>2</v>
      </c>
      <c r="I73" s="11">
        <v>43</v>
      </c>
      <c r="J73" s="10">
        <v>28</v>
      </c>
      <c r="K73" s="10">
        <v>5.5</v>
      </c>
      <c r="L73" s="10">
        <v>3</v>
      </c>
      <c r="M73" s="10">
        <v>1</v>
      </c>
      <c r="N73" s="10">
        <v>3</v>
      </c>
      <c r="O73" s="10">
        <v>1590</v>
      </c>
    </row>
    <row r="74" spans="1:15" ht="15" x14ac:dyDescent="0.25">
      <c r="A74" s="5">
        <f t="shared" ca="1" si="0"/>
        <v>44703</v>
      </c>
      <c r="B74" s="6">
        <v>3</v>
      </c>
      <c r="C74" s="10">
        <v>7</v>
      </c>
      <c r="D74" s="10">
        <v>2</v>
      </c>
      <c r="E74" s="10">
        <v>2</v>
      </c>
      <c r="F74" s="11">
        <v>4</v>
      </c>
      <c r="G74" s="10">
        <v>5</v>
      </c>
      <c r="H74" s="10">
        <v>2</v>
      </c>
      <c r="I74" s="11">
        <v>41.8</v>
      </c>
      <c r="J74" s="10">
        <v>26.6</v>
      </c>
      <c r="K74" s="10">
        <v>7</v>
      </c>
      <c r="L74" s="10">
        <v>3</v>
      </c>
      <c r="M74" s="10">
        <v>1</v>
      </c>
      <c r="N74" s="10">
        <v>3</v>
      </c>
      <c r="O74" s="10">
        <v>1050</v>
      </c>
    </row>
    <row r="75" spans="1:15" ht="15" x14ac:dyDescent="0.25">
      <c r="A75" s="5">
        <f t="shared" ca="1" si="0"/>
        <v>44760</v>
      </c>
      <c r="B75" s="6">
        <v>3</v>
      </c>
      <c r="C75" s="10">
        <v>9</v>
      </c>
      <c r="D75" s="10">
        <v>2</v>
      </c>
      <c r="E75" s="10">
        <v>1</v>
      </c>
      <c r="F75" s="11">
        <v>1</v>
      </c>
      <c r="G75" s="10">
        <v>5</v>
      </c>
      <c r="H75" s="10">
        <v>2</v>
      </c>
      <c r="I75" s="11">
        <v>71.2</v>
      </c>
      <c r="J75" s="10">
        <v>37.799999999999997</v>
      </c>
      <c r="K75" s="10">
        <v>16.2</v>
      </c>
      <c r="L75" s="10">
        <v>2</v>
      </c>
      <c r="M75" s="10">
        <v>1</v>
      </c>
      <c r="N75" s="10">
        <v>3</v>
      </c>
      <c r="O75" s="10">
        <v>650</v>
      </c>
    </row>
    <row r="76" spans="1:15" ht="15" x14ac:dyDescent="0.25">
      <c r="A76" s="5">
        <f t="shared" ca="1" si="0"/>
        <v>44662</v>
      </c>
      <c r="B76" s="6">
        <v>3</v>
      </c>
      <c r="C76" s="10">
        <v>9</v>
      </c>
      <c r="D76" s="10">
        <v>2</v>
      </c>
      <c r="E76" s="10">
        <v>2</v>
      </c>
      <c r="F76" s="11">
        <v>2</v>
      </c>
      <c r="G76" s="10">
        <v>5</v>
      </c>
      <c r="H76" s="10">
        <v>2</v>
      </c>
      <c r="I76" s="11">
        <v>57.8</v>
      </c>
      <c r="J76" s="10">
        <v>42.3</v>
      </c>
      <c r="K76" s="10">
        <v>6.1</v>
      </c>
      <c r="L76" s="10">
        <v>2</v>
      </c>
      <c r="M76" s="10">
        <v>3</v>
      </c>
      <c r="N76" s="10">
        <v>2</v>
      </c>
      <c r="O76" s="10">
        <v>1350</v>
      </c>
    </row>
    <row r="77" spans="1:15" ht="15" x14ac:dyDescent="0.25">
      <c r="A77" s="5">
        <f t="shared" ca="1" si="0"/>
        <v>44823</v>
      </c>
      <c r="B77" s="6">
        <v>3</v>
      </c>
      <c r="C77" s="10">
        <v>2</v>
      </c>
      <c r="D77" s="10">
        <v>6</v>
      </c>
      <c r="E77" s="10">
        <v>1</v>
      </c>
      <c r="F77" s="11">
        <v>1</v>
      </c>
      <c r="G77" s="10">
        <v>5</v>
      </c>
      <c r="H77" s="10">
        <v>2</v>
      </c>
      <c r="I77" s="11">
        <v>150.69999999999999</v>
      </c>
      <c r="J77" s="10">
        <v>102.5</v>
      </c>
      <c r="K77" s="10">
        <v>51.5</v>
      </c>
      <c r="L77" s="10">
        <v>2</v>
      </c>
      <c r="M77" s="10">
        <v>1</v>
      </c>
      <c r="N77" s="10">
        <v>3</v>
      </c>
      <c r="O77" s="10">
        <v>950</v>
      </c>
    </row>
    <row r="78" spans="1:15" ht="15" x14ac:dyDescent="0.25">
      <c r="A78" s="5">
        <f t="shared" ca="1" si="0"/>
        <v>44013</v>
      </c>
      <c r="B78" s="6">
        <v>3</v>
      </c>
      <c r="C78" s="10">
        <v>6</v>
      </c>
      <c r="D78" s="10">
        <v>2</v>
      </c>
      <c r="E78" s="10">
        <v>2</v>
      </c>
      <c r="F78" s="11">
        <v>7</v>
      </c>
      <c r="G78" s="10">
        <v>5</v>
      </c>
      <c r="H78" s="10">
        <v>3</v>
      </c>
      <c r="I78" s="11">
        <v>148.5</v>
      </c>
      <c r="J78" s="10">
        <v>107.02</v>
      </c>
      <c r="K78" s="10">
        <v>0</v>
      </c>
      <c r="L78" s="10">
        <v>3</v>
      </c>
      <c r="M78" s="10">
        <v>1</v>
      </c>
      <c r="N78" s="10">
        <v>2</v>
      </c>
      <c r="O78" s="10">
        <v>1100</v>
      </c>
    </row>
    <row r="79" spans="1:15" ht="15" x14ac:dyDescent="0.25">
      <c r="A79" s="5">
        <f t="shared" ca="1" si="0"/>
        <v>44407</v>
      </c>
      <c r="B79" s="6">
        <v>3</v>
      </c>
      <c r="C79" s="10">
        <v>7</v>
      </c>
      <c r="D79" s="10">
        <v>2</v>
      </c>
      <c r="E79" s="10">
        <v>1</v>
      </c>
      <c r="F79" s="11">
        <v>1</v>
      </c>
      <c r="G79" s="10">
        <v>5</v>
      </c>
      <c r="H79" s="10">
        <v>3</v>
      </c>
      <c r="I79" s="11">
        <v>106</v>
      </c>
      <c r="J79" s="10">
        <v>72.2</v>
      </c>
      <c r="K79" s="10">
        <v>37.5</v>
      </c>
      <c r="L79" s="10">
        <v>2</v>
      </c>
      <c r="M79" s="10">
        <v>1</v>
      </c>
      <c r="N79" s="10">
        <v>1</v>
      </c>
      <c r="O79" s="10">
        <v>880</v>
      </c>
    </row>
    <row r="80" spans="1:15" ht="15" x14ac:dyDescent="0.25">
      <c r="A80" s="5">
        <f t="shared" ca="1" si="0"/>
        <v>44282</v>
      </c>
      <c r="B80" s="6">
        <v>3</v>
      </c>
      <c r="C80" s="10">
        <v>6</v>
      </c>
      <c r="D80" s="10">
        <v>6</v>
      </c>
      <c r="E80" s="10">
        <v>2</v>
      </c>
      <c r="F80" s="11">
        <v>2</v>
      </c>
      <c r="G80" s="10">
        <v>5</v>
      </c>
      <c r="H80" s="10">
        <v>2</v>
      </c>
      <c r="I80" s="11">
        <v>60.8</v>
      </c>
      <c r="J80" s="10">
        <v>44.1</v>
      </c>
      <c r="K80" s="10">
        <v>5.8</v>
      </c>
      <c r="L80" s="10">
        <v>2</v>
      </c>
      <c r="M80" s="10">
        <v>1</v>
      </c>
      <c r="N80" s="10">
        <v>1</v>
      </c>
      <c r="O80" s="10">
        <v>570</v>
      </c>
    </row>
    <row r="81" spans="1:15" ht="15" x14ac:dyDescent="0.25">
      <c r="A81" s="5">
        <f t="shared" ca="1" si="0"/>
        <v>44145</v>
      </c>
      <c r="B81" s="6">
        <v>3</v>
      </c>
      <c r="C81" s="10">
        <v>7</v>
      </c>
      <c r="D81" s="10">
        <v>6</v>
      </c>
      <c r="E81" s="10">
        <v>2</v>
      </c>
      <c r="F81" s="11">
        <v>4</v>
      </c>
      <c r="G81" s="10">
        <v>5</v>
      </c>
      <c r="H81" s="10">
        <v>2</v>
      </c>
      <c r="I81" s="11">
        <v>97.2</v>
      </c>
      <c r="J81" s="10">
        <v>66.099999999999994</v>
      </c>
      <c r="K81" s="10">
        <v>10.8</v>
      </c>
      <c r="L81" s="10">
        <v>1</v>
      </c>
      <c r="M81" s="10">
        <v>1</v>
      </c>
      <c r="N81" s="10">
        <v>3</v>
      </c>
      <c r="O81" s="10">
        <v>1140</v>
      </c>
    </row>
    <row r="82" spans="1:15" ht="15" x14ac:dyDescent="0.25">
      <c r="A82" s="5">
        <f t="shared" ca="1" si="0"/>
        <v>44649</v>
      </c>
      <c r="B82" s="6">
        <v>3</v>
      </c>
      <c r="C82" s="10">
        <v>2</v>
      </c>
      <c r="D82" s="10">
        <v>2</v>
      </c>
      <c r="E82" s="10">
        <v>22</v>
      </c>
      <c r="F82" s="11">
        <v>3</v>
      </c>
      <c r="G82" s="10">
        <v>5</v>
      </c>
      <c r="H82" s="10">
        <v>2</v>
      </c>
      <c r="I82" s="11">
        <v>52.2</v>
      </c>
      <c r="J82" s="10">
        <v>36.6</v>
      </c>
      <c r="K82" s="10">
        <v>0</v>
      </c>
      <c r="L82" s="10">
        <v>1</v>
      </c>
      <c r="M82" s="10">
        <v>3</v>
      </c>
      <c r="N82" s="10">
        <v>3</v>
      </c>
      <c r="O82" s="10">
        <v>950</v>
      </c>
    </row>
    <row r="83" spans="1:15" ht="15" x14ac:dyDescent="0.25">
      <c r="A83" s="5">
        <f t="shared" ca="1" si="0"/>
        <v>43873</v>
      </c>
      <c r="B83" s="6">
        <v>3</v>
      </c>
      <c r="C83" s="10">
        <v>9</v>
      </c>
      <c r="D83" s="10">
        <v>2</v>
      </c>
      <c r="E83" s="10">
        <v>2</v>
      </c>
      <c r="F83" s="11">
        <v>2</v>
      </c>
      <c r="G83" s="10">
        <v>5</v>
      </c>
      <c r="H83" s="10">
        <v>2</v>
      </c>
      <c r="I83" s="11">
        <v>73.7</v>
      </c>
      <c r="J83" s="10">
        <v>30.1</v>
      </c>
      <c r="K83" s="10">
        <v>28.1</v>
      </c>
      <c r="L83" s="10">
        <v>1</v>
      </c>
      <c r="M83" s="10">
        <v>1</v>
      </c>
      <c r="N83" s="10">
        <v>1</v>
      </c>
      <c r="O83" s="10">
        <v>370</v>
      </c>
    </row>
    <row r="84" spans="1:15" ht="15" x14ac:dyDescent="0.25">
      <c r="A84" s="5">
        <f t="shared" ca="1" si="0"/>
        <v>44743</v>
      </c>
      <c r="B84" s="6">
        <v>3</v>
      </c>
      <c r="C84" s="10">
        <v>15</v>
      </c>
      <c r="D84" s="10">
        <v>2</v>
      </c>
      <c r="E84" s="10">
        <v>1</v>
      </c>
      <c r="F84" s="11">
        <v>4</v>
      </c>
      <c r="G84" s="10">
        <v>5</v>
      </c>
      <c r="H84" s="10">
        <v>2</v>
      </c>
      <c r="I84" s="11">
        <v>60</v>
      </c>
      <c r="J84" s="10">
        <v>41.2</v>
      </c>
      <c r="K84" s="10">
        <v>6.1</v>
      </c>
      <c r="L84" s="10">
        <v>1</v>
      </c>
      <c r="M84" s="10">
        <v>1</v>
      </c>
      <c r="N84" s="10">
        <v>3</v>
      </c>
      <c r="O84" s="10">
        <v>550</v>
      </c>
    </row>
    <row r="85" spans="1:15" ht="15" x14ac:dyDescent="0.25">
      <c r="A85" s="5">
        <f t="shared" ca="1" si="0"/>
        <v>44136</v>
      </c>
      <c r="B85" s="6">
        <v>3</v>
      </c>
      <c r="C85" s="10">
        <v>5</v>
      </c>
      <c r="D85" s="10">
        <v>6</v>
      </c>
      <c r="E85" s="10">
        <v>1</v>
      </c>
      <c r="F85" s="11">
        <v>3</v>
      </c>
      <c r="G85" s="10">
        <v>9</v>
      </c>
      <c r="H85" s="10">
        <v>3</v>
      </c>
      <c r="I85" s="11">
        <v>59</v>
      </c>
      <c r="J85" s="10">
        <v>42.8</v>
      </c>
      <c r="K85" s="10">
        <v>5.6</v>
      </c>
      <c r="L85" s="10">
        <v>1</v>
      </c>
      <c r="M85" s="10">
        <v>3</v>
      </c>
      <c r="N85" s="10">
        <v>3</v>
      </c>
      <c r="O85" s="10">
        <v>800</v>
      </c>
    </row>
    <row r="86" spans="1:15" ht="15" x14ac:dyDescent="0.25">
      <c r="A86" s="5">
        <f t="shared" ca="1" si="0"/>
        <v>44755</v>
      </c>
      <c r="B86" s="6">
        <v>3</v>
      </c>
      <c r="C86" s="10">
        <v>8</v>
      </c>
      <c r="D86" s="10">
        <v>6</v>
      </c>
      <c r="E86" s="10">
        <v>1</v>
      </c>
      <c r="F86" s="11">
        <v>5</v>
      </c>
      <c r="G86" s="10">
        <v>5</v>
      </c>
      <c r="H86" s="10">
        <v>2</v>
      </c>
      <c r="I86" s="11">
        <v>63.8</v>
      </c>
      <c r="J86" s="10">
        <v>48.7</v>
      </c>
      <c r="K86" s="10">
        <v>6</v>
      </c>
      <c r="L86" s="10">
        <v>2</v>
      </c>
      <c r="M86" s="10">
        <v>1</v>
      </c>
      <c r="N86" s="10">
        <v>3</v>
      </c>
      <c r="O86" s="10">
        <v>2100</v>
      </c>
    </row>
    <row r="87" spans="1:15" ht="15" x14ac:dyDescent="0.25">
      <c r="A87" s="5">
        <f t="shared" ca="1" si="0"/>
        <v>43987</v>
      </c>
      <c r="B87" s="6">
        <v>3</v>
      </c>
      <c r="C87" s="10">
        <v>2</v>
      </c>
      <c r="D87" s="10">
        <v>2</v>
      </c>
      <c r="E87" s="10">
        <v>2</v>
      </c>
      <c r="F87" s="11">
        <v>5</v>
      </c>
      <c r="G87" s="10">
        <v>5</v>
      </c>
      <c r="H87" s="10">
        <v>2</v>
      </c>
      <c r="I87" s="11">
        <v>51.6</v>
      </c>
      <c r="J87" s="10">
        <v>36.799999999999997</v>
      </c>
      <c r="K87" s="10">
        <v>6</v>
      </c>
      <c r="L87" s="10">
        <v>3</v>
      </c>
      <c r="M87" s="10">
        <v>1</v>
      </c>
      <c r="N87" s="10">
        <v>3</v>
      </c>
      <c r="O87" s="10">
        <v>1670</v>
      </c>
    </row>
    <row r="88" spans="1:15" ht="15" x14ac:dyDescent="0.25">
      <c r="A88" s="5">
        <f t="shared" ca="1" si="0"/>
        <v>44715</v>
      </c>
      <c r="B88" s="6">
        <v>3</v>
      </c>
      <c r="C88" s="10">
        <v>2</v>
      </c>
      <c r="D88" s="10">
        <v>6</v>
      </c>
      <c r="E88" s="10">
        <v>2</v>
      </c>
      <c r="F88" s="11">
        <v>5</v>
      </c>
      <c r="G88" s="10">
        <v>5</v>
      </c>
      <c r="H88" s="10">
        <v>2</v>
      </c>
      <c r="I88" s="11">
        <v>71.5</v>
      </c>
      <c r="J88" s="10">
        <v>47.5</v>
      </c>
      <c r="K88" s="10">
        <v>7.5</v>
      </c>
      <c r="L88" s="10">
        <v>1</v>
      </c>
      <c r="M88" s="10">
        <v>1</v>
      </c>
      <c r="N88" s="10">
        <v>2</v>
      </c>
      <c r="O88" s="10">
        <v>850</v>
      </c>
    </row>
    <row r="89" spans="1:15" ht="15" x14ac:dyDescent="0.25">
      <c r="A89" s="5">
        <f t="shared" ca="1" si="0"/>
        <v>44425</v>
      </c>
      <c r="B89" s="6">
        <v>3</v>
      </c>
      <c r="C89" s="10">
        <v>9</v>
      </c>
      <c r="D89" s="10">
        <v>1</v>
      </c>
      <c r="E89" s="10">
        <v>1</v>
      </c>
      <c r="F89" s="11">
        <v>2</v>
      </c>
      <c r="G89" s="10">
        <v>5</v>
      </c>
      <c r="H89" s="10">
        <v>2</v>
      </c>
      <c r="I89" s="11">
        <v>74.5</v>
      </c>
      <c r="J89" s="10">
        <v>44</v>
      </c>
      <c r="K89" s="10">
        <v>11</v>
      </c>
      <c r="L89" s="10">
        <v>1</v>
      </c>
      <c r="M89" s="10">
        <v>1</v>
      </c>
      <c r="N89" s="10">
        <v>3</v>
      </c>
      <c r="O89" s="10">
        <v>1150</v>
      </c>
    </row>
    <row r="90" spans="1:15" ht="15" x14ac:dyDescent="0.25">
      <c r="A90" s="5">
        <f t="shared" ca="1" si="0"/>
        <v>44524</v>
      </c>
      <c r="B90" s="6">
        <v>3</v>
      </c>
      <c r="C90" s="10">
        <v>8</v>
      </c>
      <c r="D90" s="10">
        <v>4</v>
      </c>
      <c r="E90" s="10">
        <v>2</v>
      </c>
      <c r="F90" s="11">
        <v>4</v>
      </c>
      <c r="G90" s="10">
        <v>9</v>
      </c>
      <c r="H90" s="10">
        <v>3</v>
      </c>
      <c r="I90" s="11">
        <v>68.5</v>
      </c>
      <c r="J90" s="10">
        <v>40.200000000000003</v>
      </c>
      <c r="K90" s="10">
        <v>8.5</v>
      </c>
      <c r="L90" s="10">
        <v>2</v>
      </c>
      <c r="M90" s="10">
        <v>1</v>
      </c>
      <c r="N90" s="10">
        <v>3</v>
      </c>
      <c r="O90" s="10">
        <v>1250</v>
      </c>
    </row>
    <row r="91" spans="1:15" ht="15" x14ac:dyDescent="0.25">
      <c r="A91" s="5">
        <f t="shared" ca="1" si="0"/>
        <v>44089</v>
      </c>
      <c r="B91" s="6">
        <v>3</v>
      </c>
      <c r="C91" s="10">
        <v>15</v>
      </c>
      <c r="D91" s="10">
        <v>2</v>
      </c>
      <c r="E91" s="10">
        <v>1</v>
      </c>
      <c r="F91" s="11">
        <v>2</v>
      </c>
      <c r="G91" s="10">
        <v>5</v>
      </c>
      <c r="H91" s="10">
        <v>2</v>
      </c>
      <c r="I91" s="11">
        <v>64.400000000000006</v>
      </c>
      <c r="J91" s="10">
        <v>40</v>
      </c>
      <c r="K91" s="10">
        <v>9</v>
      </c>
      <c r="L91" s="10">
        <v>3</v>
      </c>
      <c r="M91" s="10">
        <v>1</v>
      </c>
      <c r="N91" s="10">
        <v>1</v>
      </c>
      <c r="O91" s="10">
        <v>1230</v>
      </c>
    </row>
    <row r="92" spans="1:15" ht="15" x14ac:dyDescent="0.25">
      <c r="A92" s="5">
        <f t="shared" ca="1" si="0"/>
        <v>44885</v>
      </c>
      <c r="B92" s="6">
        <v>3</v>
      </c>
      <c r="C92" s="10">
        <v>6</v>
      </c>
      <c r="D92" s="10">
        <v>2</v>
      </c>
      <c r="E92" s="10">
        <v>2</v>
      </c>
      <c r="F92" s="11">
        <v>17</v>
      </c>
      <c r="G92" s="10">
        <v>5</v>
      </c>
      <c r="H92" s="10">
        <v>2</v>
      </c>
      <c r="I92" s="11">
        <v>64.099999999999994</v>
      </c>
      <c r="J92" s="10">
        <v>39.5</v>
      </c>
      <c r="K92" s="10">
        <v>8.8000000000000007</v>
      </c>
      <c r="L92" s="10">
        <v>2</v>
      </c>
      <c r="M92" s="10">
        <v>1</v>
      </c>
      <c r="N92" s="10">
        <v>2</v>
      </c>
      <c r="O92" s="10">
        <v>457</v>
      </c>
    </row>
    <row r="93" spans="1:15" ht="15" x14ac:dyDescent="0.25">
      <c r="A93" s="5">
        <f t="shared" ca="1" si="0"/>
        <v>44801</v>
      </c>
      <c r="B93" s="6">
        <v>3</v>
      </c>
      <c r="C93" s="10">
        <v>2</v>
      </c>
      <c r="D93" s="10">
        <v>2</v>
      </c>
      <c r="E93" s="10">
        <v>1</v>
      </c>
      <c r="F93" s="11">
        <v>2</v>
      </c>
      <c r="G93" s="10">
        <v>5</v>
      </c>
      <c r="H93" s="10">
        <v>2</v>
      </c>
      <c r="I93" s="11">
        <v>86.1</v>
      </c>
      <c r="J93" s="10">
        <v>48.6</v>
      </c>
      <c r="K93" s="10">
        <v>11.1</v>
      </c>
      <c r="L93" s="10">
        <v>2</v>
      </c>
      <c r="M93" s="10">
        <v>1</v>
      </c>
      <c r="N93" s="10">
        <v>3</v>
      </c>
      <c r="O93" s="10">
        <v>800</v>
      </c>
    </row>
    <row r="94" spans="1:15" ht="15" x14ac:dyDescent="0.25">
      <c r="A94" s="5">
        <f t="shared" ca="1" si="0"/>
        <v>44532</v>
      </c>
      <c r="B94" s="6">
        <v>1</v>
      </c>
      <c r="C94" s="10">
        <v>11</v>
      </c>
      <c r="D94" s="10">
        <v>6</v>
      </c>
      <c r="E94" s="10">
        <v>2</v>
      </c>
      <c r="F94" s="11">
        <v>4</v>
      </c>
      <c r="G94" s="10">
        <v>5</v>
      </c>
      <c r="H94" s="10">
        <v>2</v>
      </c>
      <c r="I94" s="11">
        <v>62.9</v>
      </c>
      <c r="J94" s="10">
        <v>42.9</v>
      </c>
      <c r="K94" s="10">
        <v>8.5</v>
      </c>
      <c r="L94" s="10">
        <v>1</v>
      </c>
      <c r="M94" s="10">
        <v>1</v>
      </c>
      <c r="N94" s="10">
        <v>3</v>
      </c>
      <c r="O94" s="10">
        <v>430</v>
      </c>
    </row>
    <row r="95" spans="1:15" ht="15" x14ac:dyDescent="0.25">
      <c r="A95" s="5">
        <f t="shared" ca="1" si="0"/>
        <v>43885</v>
      </c>
      <c r="B95" s="6">
        <v>1</v>
      </c>
      <c r="C95" s="10">
        <v>11</v>
      </c>
      <c r="D95" s="10">
        <v>2</v>
      </c>
      <c r="E95" s="10">
        <v>1</v>
      </c>
      <c r="F95" s="11">
        <v>3</v>
      </c>
      <c r="G95" s="10">
        <v>5</v>
      </c>
      <c r="H95" s="10">
        <v>3</v>
      </c>
      <c r="I95" s="11">
        <v>68.900000000000006</v>
      </c>
      <c r="J95" s="10">
        <v>44.9</v>
      </c>
      <c r="K95" s="10">
        <v>8.5</v>
      </c>
      <c r="L95" s="10">
        <v>2</v>
      </c>
      <c r="M95" s="10">
        <v>1</v>
      </c>
      <c r="N95" s="10">
        <v>3</v>
      </c>
      <c r="O95" s="10">
        <v>650</v>
      </c>
    </row>
    <row r="96" spans="1:15" ht="15" x14ac:dyDescent="0.25">
      <c r="A96" s="5">
        <f t="shared" ca="1" si="0"/>
        <v>44691</v>
      </c>
      <c r="B96" s="6">
        <v>1</v>
      </c>
      <c r="C96" s="10">
        <v>11</v>
      </c>
      <c r="D96" s="10">
        <v>2</v>
      </c>
      <c r="E96" s="10">
        <v>2</v>
      </c>
      <c r="F96" s="11">
        <v>6</v>
      </c>
      <c r="G96" s="10">
        <v>5</v>
      </c>
      <c r="H96" s="10">
        <v>2</v>
      </c>
      <c r="I96" s="11">
        <v>91.6</v>
      </c>
      <c r="J96" s="10">
        <v>50.6</v>
      </c>
      <c r="K96" s="10">
        <v>11.4</v>
      </c>
      <c r="L96" s="10">
        <v>3</v>
      </c>
      <c r="M96" s="10">
        <v>1</v>
      </c>
      <c r="N96" s="10">
        <v>3</v>
      </c>
      <c r="O96" s="10">
        <v>795</v>
      </c>
    </row>
    <row r="97" spans="1:15" ht="15" x14ac:dyDescent="0.25">
      <c r="A97" s="5">
        <f t="shared" ca="1" si="0"/>
        <v>44267</v>
      </c>
      <c r="B97" s="6">
        <v>1</v>
      </c>
      <c r="C97" s="10">
        <v>11</v>
      </c>
      <c r="D97" s="10">
        <v>6</v>
      </c>
      <c r="E97" s="10">
        <v>1</v>
      </c>
      <c r="F97" s="11">
        <v>5</v>
      </c>
      <c r="G97" s="10">
        <v>5</v>
      </c>
      <c r="H97" s="10">
        <v>2</v>
      </c>
      <c r="I97" s="11">
        <v>77.400000000000006</v>
      </c>
      <c r="J97" s="10">
        <v>45.25</v>
      </c>
      <c r="K97" s="10">
        <v>14.09</v>
      </c>
      <c r="L97" s="10">
        <v>2</v>
      </c>
      <c r="M97" s="10">
        <v>1</v>
      </c>
      <c r="N97" s="10">
        <v>3</v>
      </c>
      <c r="O97" s="10">
        <v>1150</v>
      </c>
    </row>
    <row r="98" spans="1:15" ht="15" x14ac:dyDescent="0.25">
      <c r="A98" s="5">
        <f t="shared" ca="1" si="0"/>
        <v>44728</v>
      </c>
      <c r="B98" s="6">
        <v>1</v>
      </c>
      <c r="C98" s="10">
        <v>11</v>
      </c>
      <c r="D98" s="10">
        <v>6</v>
      </c>
      <c r="E98" s="10">
        <v>2</v>
      </c>
      <c r="F98" s="11">
        <v>3</v>
      </c>
      <c r="G98" s="10">
        <v>5</v>
      </c>
      <c r="H98" s="10">
        <v>3</v>
      </c>
      <c r="I98" s="11">
        <v>69.900000000000006</v>
      </c>
      <c r="J98" s="10">
        <v>49</v>
      </c>
      <c r="K98" s="10">
        <v>8.5</v>
      </c>
      <c r="L98" s="10">
        <v>2</v>
      </c>
      <c r="M98" s="10">
        <v>1</v>
      </c>
      <c r="N98" s="10">
        <v>2</v>
      </c>
      <c r="O98" s="10">
        <v>1350</v>
      </c>
    </row>
    <row r="99" spans="1:15" ht="15" x14ac:dyDescent="0.25">
      <c r="A99" s="5">
        <f t="shared" ca="1" si="0"/>
        <v>44320</v>
      </c>
      <c r="B99" s="6">
        <v>1</v>
      </c>
      <c r="C99" s="10">
        <v>11</v>
      </c>
      <c r="D99" s="10">
        <v>2</v>
      </c>
      <c r="E99" s="10">
        <v>1</v>
      </c>
      <c r="F99" s="11">
        <v>7</v>
      </c>
      <c r="G99" s="10">
        <v>5</v>
      </c>
      <c r="H99" s="10">
        <v>2</v>
      </c>
      <c r="I99" s="11">
        <v>72.19</v>
      </c>
      <c r="J99" s="10">
        <v>49</v>
      </c>
      <c r="K99" s="10">
        <v>8</v>
      </c>
      <c r="L99" s="10">
        <v>1</v>
      </c>
      <c r="M99" s="10">
        <v>1</v>
      </c>
      <c r="N99" s="10">
        <v>2</v>
      </c>
      <c r="O99" s="10">
        <v>480</v>
      </c>
    </row>
    <row r="100" spans="1:15" ht="15" x14ac:dyDescent="0.25">
      <c r="A100" s="5">
        <f t="shared" ca="1" si="0"/>
        <v>44537</v>
      </c>
      <c r="B100" s="6">
        <v>1</v>
      </c>
      <c r="C100" s="10">
        <v>12</v>
      </c>
      <c r="D100" s="10">
        <v>2</v>
      </c>
      <c r="E100" s="10">
        <v>2</v>
      </c>
      <c r="F100" s="11">
        <v>4</v>
      </c>
      <c r="G100" s="10">
        <v>5</v>
      </c>
      <c r="H100" s="10">
        <v>2</v>
      </c>
      <c r="I100" s="11">
        <v>156.19999999999999</v>
      </c>
      <c r="J100" s="10">
        <v>93.4</v>
      </c>
      <c r="K100" s="10">
        <v>19.399999999999999</v>
      </c>
      <c r="L100" s="10">
        <v>0</v>
      </c>
      <c r="M100" s="10">
        <v>1</v>
      </c>
      <c r="N100" s="10">
        <v>3</v>
      </c>
      <c r="O100" s="10">
        <v>1050</v>
      </c>
    </row>
    <row r="101" spans="1:15" ht="15" x14ac:dyDescent="0.25">
      <c r="A101" s="5">
        <f t="shared" ca="1" si="0"/>
        <v>44663</v>
      </c>
      <c r="B101" s="6">
        <v>1</v>
      </c>
      <c r="C101" s="10">
        <v>12</v>
      </c>
      <c r="D101" s="10">
        <v>6</v>
      </c>
      <c r="E101" s="10">
        <v>1</v>
      </c>
      <c r="F101" s="11">
        <v>3</v>
      </c>
      <c r="G101" s="10">
        <v>5</v>
      </c>
      <c r="H101" s="10">
        <v>2</v>
      </c>
      <c r="I101" s="11">
        <v>67.400000000000006</v>
      </c>
      <c r="J101" s="10">
        <v>38.299999999999997</v>
      </c>
      <c r="K101" s="10">
        <v>12.2</v>
      </c>
      <c r="L101" s="10">
        <v>3</v>
      </c>
      <c r="M101" s="10">
        <v>1</v>
      </c>
      <c r="N101" s="10">
        <v>3</v>
      </c>
      <c r="O101" s="10">
        <v>850</v>
      </c>
    </row>
    <row r="102" spans="1:15" ht="15" x14ac:dyDescent="0.25">
      <c r="A102" s="5">
        <f t="shared" ca="1" si="0"/>
        <v>44243</v>
      </c>
      <c r="B102" s="6">
        <v>1</v>
      </c>
      <c r="C102" s="10">
        <v>12</v>
      </c>
      <c r="D102" s="10">
        <v>2</v>
      </c>
      <c r="E102" s="10">
        <v>2</v>
      </c>
      <c r="F102" s="11">
        <v>5</v>
      </c>
      <c r="G102" s="10">
        <v>5</v>
      </c>
      <c r="H102" s="10">
        <v>2</v>
      </c>
      <c r="I102" s="11">
        <v>74</v>
      </c>
      <c r="J102" s="10">
        <v>50.5</v>
      </c>
      <c r="K102" s="10">
        <v>8.3000000000000007</v>
      </c>
      <c r="L102" s="10">
        <v>2</v>
      </c>
      <c r="M102" s="10">
        <v>1</v>
      </c>
      <c r="N102" s="10">
        <v>2</v>
      </c>
      <c r="O102" s="10">
        <v>900</v>
      </c>
    </row>
    <row r="103" spans="1:15" ht="15" x14ac:dyDescent="0.25">
      <c r="A103" s="5">
        <f t="shared" ca="1" si="0"/>
        <v>44221</v>
      </c>
      <c r="B103" s="6">
        <v>1</v>
      </c>
      <c r="C103" s="10">
        <v>10</v>
      </c>
      <c r="D103" s="10">
        <v>4</v>
      </c>
      <c r="E103" s="10">
        <v>1</v>
      </c>
      <c r="F103" s="11">
        <v>5</v>
      </c>
      <c r="G103" s="10">
        <v>5</v>
      </c>
      <c r="H103" s="10">
        <v>2</v>
      </c>
      <c r="I103" s="11">
        <v>102.2</v>
      </c>
      <c r="J103" s="10">
        <v>79.099999999999994</v>
      </c>
      <c r="K103" s="10">
        <v>25.8</v>
      </c>
      <c r="L103" s="10">
        <v>2</v>
      </c>
      <c r="M103" s="10">
        <v>1</v>
      </c>
      <c r="N103" s="10">
        <v>3</v>
      </c>
      <c r="O103" s="10">
        <v>950</v>
      </c>
    </row>
    <row r="104" spans="1:15" ht="15" x14ac:dyDescent="0.25">
      <c r="A104" s="5">
        <f t="shared" ca="1" si="0"/>
        <v>44662</v>
      </c>
      <c r="B104" s="6">
        <v>1</v>
      </c>
      <c r="C104" s="10">
        <v>10</v>
      </c>
      <c r="D104" s="10">
        <v>6</v>
      </c>
      <c r="E104" s="10">
        <v>2</v>
      </c>
      <c r="F104" s="11">
        <v>1</v>
      </c>
      <c r="G104" s="10">
        <v>5</v>
      </c>
      <c r="H104" s="10">
        <v>2</v>
      </c>
      <c r="I104" s="11">
        <v>82.2</v>
      </c>
      <c r="J104" s="10">
        <v>49.3</v>
      </c>
      <c r="K104" s="10">
        <v>9.6999999999999993</v>
      </c>
      <c r="L104" s="10">
        <v>2</v>
      </c>
      <c r="M104" s="10">
        <v>1</v>
      </c>
      <c r="N104" s="10">
        <v>1</v>
      </c>
      <c r="O104" s="10">
        <v>520</v>
      </c>
    </row>
    <row r="105" spans="1:15" ht="15" x14ac:dyDescent="0.25">
      <c r="A105" s="5">
        <f t="shared" ca="1" si="0"/>
        <v>44499</v>
      </c>
      <c r="B105" s="6">
        <v>1</v>
      </c>
      <c r="C105" s="10">
        <v>10</v>
      </c>
      <c r="D105" s="10">
        <v>2</v>
      </c>
      <c r="E105" s="10">
        <v>1</v>
      </c>
      <c r="F105" s="11">
        <v>3</v>
      </c>
      <c r="G105" s="10">
        <v>5</v>
      </c>
      <c r="H105" s="10">
        <v>2</v>
      </c>
      <c r="I105" s="11">
        <v>90.3</v>
      </c>
      <c r="J105" s="10">
        <v>60.9</v>
      </c>
      <c r="K105" s="10">
        <v>7.9</v>
      </c>
      <c r="L105" s="10">
        <v>2</v>
      </c>
      <c r="M105" s="10">
        <v>1</v>
      </c>
      <c r="N105" s="10">
        <v>3</v>
      </c>
      <c r="O105" s="10">
        <v>1150</v>
      </c>
    </row>
    <row r="106" spans="1:15" ht="15" x14ac:dyDescent="0.25">
      <c r="A106" s="5">
        <f t="shared" ca="1" si="0"/>
        <v>44613</v>
      </c>
      <c r="B106" s="6">
        <v>1</v>
      </c>
      <c r="C106" s="10">
        <v>10</v>
      </c>
      <c r="D106" s="10">
        <v>2</v>
      </c>
      <c r="E106" s="10">
        <v>1</v>
      </c>
      <c r="F106" s="11">
        <v>7</v>
      </c>
      <c r="G106" s="10">
        <v>9</v>
      </c>
      <c r="H106" s="10">
        <v>2</v>
      </c>
      <c r="I106" s="11">
        <v>66</v>
      </c>
      <c r="J106" s="10">
        <v>44</v>
      </c>
      <c r="K106" s="10">
        <v>9</v>
      </c>
      <c r="L106" s="10">
        <v>3</v>
      </c>
      <c r="M106" s="10">
        <v>1</v>
      </c>
      <c r="N106" s="10">
        <v>1</v>
      </c>
      <c r="O106" s="10">
        <v>520</v>
      </c>
    </row>
    <row r="107" spans="1:15" ht="15" x14ac:dyDescent="0.25">
      <c r="A107" s="5">
        <f t="shared" ca="1" si="0"/>
        <v>44631</v>
      </c>
      <c r="B107" s="6">
        <v>1</v>
      </c>
      <c r="C107" s="10">
        <v>10</v>
      </c>
      <c r="D107" s="10">
        <v>6</v>
      </c>
      <c r="E107" s="10">
        <v>1</v>
      </c>
      <c r="F107" s="11">
        <v>5</v>
      </c>
      <c r="G107" s="10">
        <v>5</v>
      </c>
      <c r="H107" s="10">
        <v>2</v>
      </c>
      <c r="I107" s="11">
        <v>61.4</v>
      </c>
      <c r="J107" s="10">
        <v>43.6</v>
      </c>
      <c r="K107" s="10">
        <v>7.1</v>
      </c>
      <c r="L107" s="10">
        <v>0</v>
      </c>
      <c r="M107" s="10">
        <v>1</v>
      </c>
      <c r="N107" s="10">
        <v>3</v>
      </c>
      <c r="O107" s="10">
        <v>530</v>
      </c>
    </row>
    <row r="108" spans="1:15" ht="15" x14ac:dyDescent="0.25">
      <c r="A108" s="5">
        <f t="shared" ca="1" si="0"/>
        <v>44167</v>
      </c>
      <c r="B108" s="6">
        <v>1</v>
      </c>
      <c r="C108" s="10">
        <v>10</v>
      </c>
      <c r="D108" s="10">
        <v>2</v>
      </c>
      <c r="E108" s="10">
        <v>1</v>
      </c>
      <c r="F108" s="11">
        <v>3</v>
      </c>
      <c r="G108" s="10">
        <v>9</v>
      </c>
      <c r="H108" s="10">
        <v>2</v>
      </c>
      <c r="I108" s="11">
        <v>150.80000000000001</v>
      </c>
      <c r="J108" s="10">
        <v>107.3</v>
      </c>
      <c r="K108" s="10">
        <v>12.2</v>
      </c>
      <c r="L108" s="10">
        <v>1</v>
      </c>
      <c r="M108" s="10">
        <v>1</v>
      </c>
      <c r="N108" s="10">
        <v>3</v>
      </c>
      <c r="O108" s="10">
        <v>1300</v>
      </c>
    </row>
    <row r="109" spans="1:15" ht="15" x14ac:dyDescent="0.25">
      <c r="A109" s="5">
        <f t="shared" ca="1" si="0"/>
        <v>44375</v>
      </c>
      <c r="B109" s="6">
        <v>1</v>
      </c>
      <c r="C109" s="10">
        <v>10</v>
      </c>
      <c r="D109" s="10">
        <v>6</v>
      </c>
      <c r="E109" s="10">
        <v>1</v>
      </c>
      <c r="F109" s="11">
        <v>5</v>
      </c>
      <c r="G109" s="10">
        <v>5</v>
      </c>
      <c r="H109" s="10">
        <v>2</v>
      </c>
      <c r="I109" s="11">
        <v>162.30000000000001</v>
      </c>
      <c r="J109" s="10">
        <v>87.4</v>
      </c>
      <c r="K109" s="10">
        <v>19.600000000000001</v>
      </c>
      <c r="L109" s="10">
        <v>2</v>
      </c>
      <c r="M109" s="10">
        <v>3</v>
      </c>
      <c r="N109" s="10">
        <v>1</v>
      </c>
      <c r="O109" s="10">
        <v>730</v>
      </c>
    </row>
    <row r="110" spans="1:15" ht="15" x14ac:dyDescent="0.25">
      <c r="A110" s="5">
        <f t="shared" ca="1" si="0"/>
        <v>44863</v>
      </c>
      <c r="B110" s="6">
        <v>1</v>
      </c>
      <c r="C110" s="10">
        <v>10</v>
      </c>
      <c r="D110" s="10">
        <v>6</v>
      </c>
      <c r="E110" s="10">
        <v>1</v>
      </c>
      <c r="F110" s="11">
        <v>3</v>
      </c>
      <c r="G110" s="10">
        <v>2</v>
      </c>
      <c r="H110" s="10">
        <v>2</v>
      </c>
      <c r="I110" s="11">
        <v>159.69999999999999</v>
      </c>
      <c r="J110" s="10">
        <v>102.1</v>
      </c>
      <c r="K110" s="10">
        <v>0</v>
      </c>
      <c r="L110" s="10">
        <v>3</v>
      </c>
      <c r="M110" s="10">
        <v>1</v>
      </c>
      <c r="N110" s="10">
        <v>3</v>
      </c>
      <c r="O110" s="10">
        <v>550</v>
      </c>
    </row>
    <row r="111" spans="1:15" ht="15" x14ac:dyDescent="0.25">
      <c r="A111" s="5">
        <f t="shared" ca="1" si="0"/>
        <v>44725</v>
      </c>
      <c r="B111" s="6">
        <v>1</v>
      </c>
      <c r="C111" s="10">
        <v>10</v>
      </c>
      <c r="D111" s="10">
        <v>4</v>
      </c>
      <c r="E111" s="10">
        <v>1</v>
      </c>
      <c r="F111" s="11">
        <v>14</v>
      </c>
      <c r="G111" s="10">
        <v>5</v>
      </c>
      <c r="H111" s="10">
        <v>2</v>
      </c>
      <c r="I111" s="11">
        <v>114.7</v>
      </c>
      <c r="J111" s="10">
        <v>73.2</v>
      </c>
      <c r="K111" s="10">
        <v>10</v>
      </c>
      <c r="L111" s="10">
        <v>2</v>
      </c>
      <c r="M111" s="10">
        <v>1</v>
      </c>
      <c r="N111" s="10">
        <v>3</v>
      </c>
      <c r="O111" s="10">
        <v>1020</v>
      </c>
    </row>
    <row r="112" spans="1:15" ht="15" x14ac:dyDescent="0.25">
      <c r="A112" s="5">
        <f t="shared" ca="1" si="0"/>
        <v>44354</v>
      </c>
      <c r="B112" s="6">
        <v>1</v>
      </c>
      <c r="C112" s="10">
        <v>10</v>
      </c>
      <c r="D112" s="10">
        <v>2</v>
      </c>
      <c r="E112" s="10">
        <v>1</v>
      </c>
      <c r="F112" s="11">
        <v>1</v>
      </c>
      <c r="G112" s="10">
        <v>5</v>
      </c>
      <c r="H112" s="10">
        <v>3</v>
      </c>
      <c r="I112" s="11">
        <v>154.30000000000001</v>
      </c>
      <c r="J112" s="10">
        <v>117.6</v>
      </c>
      <c r="K112" s="10">
        <v>12.3</v>
      </c>
      <c r="L112" s="10">
        <v>1</v>
      </c>
      <c r="M112" s="10">
        <v>1</v>
      </c>
      <c r="N112" s="10">
        <v>3</v>
      </c>
      <c r="O112" s="10">
        <v>350</v>
      </c>
    </row>
    <row r="113" spans="1:15" ht="15" x14ac:dyDescent="0.25">
      <c r="A113" s="5">
        <f t="shared" ca="1" si="0"/>
        <v>44231</v>
      </c>
      <c r="B113" s="6">
        <v>1</v>
      </c>
      <c r="C113" s="10">
        <v>10</v>
      </c>
      <c r="D113" s="10">
        <v>6</v>
      </c>
      <c r="E113" s="10">
        <v>2</v>
      </c>
      <c r="F113" s="11">
        <v>5</v>
      </c>
      <c r="G113" s="10">
        <v>5</v>
      </c>
      <c r="H113" s="10">
        <v>2</v>
      </c>
      <c r="I113" s="11">
        <v>116</v>
      </c>
      <c r="J113" s="10">
        <v>86</v>
      </c>
      <c r="K113" s="10">
        <v>10.9</v>
      </c>
      <c r="L113" s="10">
        <v>2</v>
      </c>
      <c r="M113" s="10">
        <v>1</v>
      </c>
      <c r="N113" s="10">
        <v>2</v>
      </c>
      <c r="O113" s="10">
        <v>1050</v>
      </c>
    </row>
    <row r="114" spans="1:15" ht="15" x14ac:dyDescent="0.25">
      <c r="A114" s="5">
        <f t="shared" ca="1" si="0"/>
        <v>44226</v>
      </c>
      <c r="B114" s="6">
        <v>1</v>
      </c>
      <c r="C114" s="10">
        <v>10</v>
      </c>
      <c r="D114" s="10">
        <v>2</v>
      </c>
      <c r="E114" s="10">
        <v>2</v>
      </c>
      <c r="F114" s="11">
        <v>4</v>
      </c>
      <c r="G114" s="10">
        <v>9</v>
      </c>
      <c r="H114" s="10">
        <v>3</v>
      </c>
      <c r="I114" s="8">
        <v>48.5</v>
      </c>
      <c r="J114" s="7">
        <v>23.5</v>
      </c>
      <c r="K114" s="7">
        <v>6</v>
      </c>
      <c r="L114" s="10">
        <v>2</v>
      </c>
      <c r="M114" s="10">
        <v>1</v>
      </c>
      <c r="N114" s="10">
        <v>3</v>
      </c>
      <c r="O114" s="10">
        <v>1100</v>
      </c>
    </row>
    <row r="115" spans="1:15" ht="15" x14ac:dyDescent="0.25">
      <c r="A115" s="5">
        <f t="shared" ca="1" si="0"/>
        <v>44829</v>
      </c>
      <c r="B115" s="6">
        <v>1</v>
      </c>
      <c r="C115" s="10">
        <v>10</v>
      </c>
      <c r="D115" s="10">
        <v>2</v>
      </c>
      <c r="E115" s="10">
        <v>2</v>
      </c>
      <c r="F115" s="11">
        <v>3</v>
      </c>
      <c r="G115" s="10">
        <v>5</v>
      </c>
      <c r="H115" s="10">
        <v>2</v>
      </c>
      <c r="I115" s="11">
        <v>30.6</v>
      </c>
      <c r="J115" s="10">
        <v>18.100000000000001</v>
      </c>
      <c r="K115" s="10">
        <v>6.7</v>
      </c>
      <c r="L115" s="10">
        <v>2</v>
      </c>
      <c r="M115" s="10">
        <v>1</v>
      </c>
      <c r="N115" s="10">
        <v>3</v>
      </c>
      <c r="O115" s="10">
        <v>950</v>
      </c>
    </row>
    <row r="116" spans="1:15" ht="15" x14ac:dyDescent="0.25">
      <c r="A116" s="5">
        <f t="shared" ca="1" si="0"/>
        <v>44034</v>
      </c>
      <c r="B116" s="6">
        <v>1</v>
      </c>
      <c r="C116" s="10">
        <v>12</v>
      </c>
      <c r="D116" s="10">
        <v>2</v>
      </c>
      <c r="E116" s="10">
        <v>2</v>
      </c>
      <c r="F116" s="11">
        <v>8</v>
      </c>
      <c r="G116" s="10">
        <v>9</v>
      </c>
      <c r="H116" s="10">
        <v>3</v>
      </c>
      <c r="I116" s="11">
        <v>58.5</v>
      </c>
      <c r="J116" s="10">
        <v>29.9</v>
      </c>
      <c r="K116" s="10">
        <v>18.2</v>
      </c>
      <c r="L116" s="10">
        <v>2</v>
      </c>
      <c r="M116" s="10">
        <v>1</v>
      </c>
      <c r="N116" s="10">
        <v>3</v>
      </c>
      <c r="O116" s="10">
        <v>1380</v>
      </c>
    </row>
    <row r="117" spans="1:15" ht="15" x14ac:dyDescent="0.25">
      <c r="A117" s="5">
        <f t="shared" ca="1" si="0"/>
        <v>43936</v>
      </c>
      <c r="B117" s="6">
        <v>1</v>
      </c>
      <c r="C117" s="10">
        <v>12</v>
      </c>
      <c r="D117" s="10">
        <v>2</v>
      </c>
      <c r="E117" s="10">
        <v>2</v>
      </c>
      <c r="F117" s="11">
        <v>7</v>
      </c>
      <c r="G117" s="10">
        <v>5</v>
      </c>
      <c r="H117" s="10">
        <v>2</v>
      </c>
      <c r="I117" s="11">
        <v>40.299999999999997</v>
      </c>
      <c r="J117" s="10">
        <v>18</v>
      </c>
      <c r="K117" s="10">
        <v>9</v>
      </c>
      <c r="L117" s="10">
        <v>3</v>
      </c>
      <c r="M117" s="10">
        <v>1</v>
      </c>
      <c r="N117" s="10">
        <v>3</v>
      </c>
      <c r="O117" s="10">
        <v>950</v>
      </c>
    </row>
    <row r="118" spans="1:15" ht="15" x14ac:dyDescent="0.25">
      <c r="A118" s="5">
        <f t="shared" ca="1" si="0"/>
        <v>44321</v>
      </c>
      <c r="B118" s="6">
        <v>1</v>
      </c>
      <c r="C118" s="10">
        <v>12</v>
      </c>
      <c r="D118" s="10">
        <v>6</v>
      </c>
      <c r="E118" s="10">
        <v>1</v>
      </c>
      <c r="F118" s="11">
        <v>5</v>
      </c>
      <c r="G118" s="10">
        <v>5</v>
      </c>
      <c r="H118" s="10">
        <v>2</v>
      </c>
      <c r="I118" s="11">
        <v>35.4</v>
      </c>
      <c r="J118" s="10">
        <v>12.5</v>
      </c>
      <c r="K118" s="10">
        <v>12.4</v>
      </c>
      <c r="L118" s="10">
        <v>1</v>
      </c>
      <c r="M118" s="10">
        <v>3</v>
      </c>
      <c r="N118" s="10">
        <v>3</v>
      </c>
      <c r="O118" s="10">
        <v>640</v>
      </c>
    </row>
    <row r="119" spans="1:15" ht="15" x14ac:dyDescent="0.25">
      <c r="A119" s="5">
        <f t="shared" ca="1" si="0"/>
        <v>44351</v>
      </c>
      <c r="B119" s="6">
        <v>1</v>
      </c>
      <c r="C119" s="10">
        <v>12</v>
      </c>
      <c r="D119" s="10">
        <v>4</v>
      </c>
      <c r="E119" s="10">
        <v>2</v>
      </c>
      <c r="F119" s="8">
        <v>4</v>
      </c>
      <c r="G119" s="7">
        <v>5</v>
      </c>
      <c r="H119" s="10">
        <v>2</v>
      </c>
      <c r="I119" s="11">
        <v>31.2</v>
      </c>
      <c r="J119" s="10">
        <v>21.2</v>
      </c>
      <c r="K119" s="10">
        <v>0</v>
      </c>
      <c r="L119" s="10">
        <v>2</v>
      </c>
      <c r="M119" s="10">
        <v>3</v>
      </c>
      <c r="N119" s="10">
        <v>3</v>
      </c>
      <c r="O119" s="10">
        <v>680</v>
      </c>
    </row>
    <row r="120" spans="1:15" ht="15" x14ac:dyDescent="0.25">
      <c r="A120" s="5">
        <f t="shared" ca="1" si="0"/>
        <v>44686</v>
      </c>
      <c r="B120" s="6">
        <v>1</v>
      </c>
      <c r="C120" s="10">
        <v>12</v>
      </c>
      <c r="D120" s="10">
        <v>6</v>
      </c>
      <c r="E120" s="10">
        <v>1</v>
      </c>
      <c r="F120" s="11">
        <v>3</v>
      </c>
      <c r="G120" s="10">
        <v>5</v>
      </c>
      <c r="H120" s="10">
        <v>2</v>
      </c>
      <c r="I120" s="11">
        <v>26.5</v>
      </c>
      <c r="J120" s="10">
        <v>16.2</v>
      </c>
      <c r="K120" s="10">
        <v>0</v>
      </c>
      <c r="L120" s="10">
        <v>2</v>
      </c>
      <c r="M120" s="10">
        <v>3</v>
      </c>
      <c r="N120" s="10">
        <v>3</v>
      </c>
      <c r="O120" s="10">
        <v>900</v>
      </c>
    </row>
    <row r="121" spans="1:15" ht="15" x14ac:dyDescent="0.25">
      <c r="A121" s="5">
        <f t="shared" ca="1" si="0"/>
        <v>44074</v>
      </c>
      <c r="B121" s="6">
        <v>1</v>
      </c>
      <c r="C121" s="10">
        <v>12</v>
      </c>
      <c r="D121" s="10">
        <v>6</v>
      </c>
      <c r="E121" s="10">
        <v>2</v>
      </c>
      <c r="F121" s="11">
        <v>2</v>
      </c>
      <c r="G121" s="10">
        <v>5</v>
      </c>
      <c r="H121" s="10">
        <v>2</v>
      </c>
      <c r="I121" s="11">
        <v>36.6</v>
      </c>
      <c r="J121" s="10">
        <v>16.600000000000001</v>
      </c>
      <c r="K121" s="10">
        <v>8.8000000000000007</v>
      </c>
      <c r="L121" s="10">
        <v>2</v>
      </c>
      <c r="M121" s="10">
        <v>3</v>
      </c>
      <c r="N121" s="10">
        <v>3</v>
      </c>
      <c r="O121" s="10">
        <v>900</v>
      </c>
    </row>
    <row r="122" spans="1:15" ht="15" x14ac:dyDescent="0.25">
      <c r="A122" s="5">
        <f t="shared" ca="1" si="0"/>
        <v>44044</v>
      </c>
      <c r="B122" s="6">
        <v>1</v>
      </c>
      <c r="C122" s="10">
        <v>12</v>
      </c>
      <c r="D122" s="10">
        <v>2</v>
      </c>
      <c r="E122" s="10">
        <v>1</v>
      </c>
      <c r="F122" s="11">
        <v>1</v>
      </c>
      <c r="G122" s="10">
        <v>10</v>
      </c>
      <c r="H122" s="10">
        <v>3</v>
      </c>
      <c r="I122" s="11">
        <v>35.9</v>
      </c>
      <c r="J122" s="10">
        <v>15.1</v>
      </c>
      <c r="K122" s="10">
        <v>8.6</v>
      </c>
      <c r="L122" s="10">
        <v>2</v>
      </c>
      <c r="M122" s="10">
        <v>3</v>
      </c>
      <c r="N122" s="10">
        <v>2</v>
      </c>
      <c r="O122" s="10">
        <v>1070</v>
      </c>
    </row>
    <row r="123" spans="1:15" ht="15" x14ac:dyDescent="0.25">
      <c r="A123" s="5">
        <f t="shared" ca="1" si="0"/>
        <v>43980</v>
      </c>
      <c r="B123" s="6">
        <v>1</v>
      </c>
      <c r="C123" s="10">
        <v>10</v>
      </c>
      <c r="D123" s="10">
        <v>2</v>
      </c>
      <c r="E123" s="10">
        <v>2</v>
      </c>
      <c r="F123" s="11">
        <v>1</v>
      </c>
      <c r="G123" s="10">
        <v>9</v>
      </c>
      <c r="H123" s="10">
        <v>2</v>
      </c>
      <c r="I123" s="11">
        <v>40.299999999999997</v>
      </c>
      <c r="J123" s="10">
        <v>16.7</v>
      </c>
      <c r="K123" s="10">
        <v>8.6</v>
      </c>
      <c r="L123" s="10">
        <v>2</v>
      </c>
      <c r="M123" s="10">
        <v>1</v>
      </c>
      <c r="N123" s="10">
        <v>2</v>
      </c>
      <c r="O123" s="10">
        <v>1100</v>
      </c>
    </row>
    <row r="124" spans="1:15" ht="15" x14ac:dyDescent="0.25">
      <c r="A124" s="5">
        <f t="shared" ca="1" si="0"/>
        <v>44675</v>
      </c>
      <c r="B124" s="6">
        <v>1</v>
      </c>
      <c r="C124" s="10">
        <v>10</v>
      </c>
      <c r="D124" s="10">
        <v>6</v>
      </c>
      <c r="E124" s="10">
        <v>1</v>
      </c>
      <c r="F124" s="11">
        <v>3</v>
      </c>
      <c r="G124" s="10">
        <v>9</v>
      </c>
      <c r="H124" s="10">
        <v>2</v>
      </c>
      <c r="I124" s="11">
        <v>40.1</v>
      </c>
      <c r="J124" s="10">
        <v>16.600000000000001</v>
      </c>
      <c r="K124" s="10">
        <v>8.5</v>
      </c>
      <c r="L124" s="10">
        <v>3</v>
      </c>
      <c r="M124" s="10">
        <v>1</v>
      </c>
      <c r="N124" s="10">
        <v>3</v>
      </c>
      <c r="O124" s="10">
        <v>1000</v>
      </c>
    </row>
    <row r="125" spans="1:15" ht="15" x14ac:dyDescent="0.25">
      <c r="A125" s="5">
        <f t="shared" ca="1" si="0"/>
        <v>44140</v>
      </c>
      <c r="B125" s="6">
        <v>1</v>
      </c>
      <c r="C125" s="10">
        <v>10</v>
      </c>
      <c r="D125" s="10">
        <v>2</v>
      </c>
      <c r="E125" s="10">
        <v>2</v>
      </c>
      <c r="F125" s="11">
        <v>3</v>
      </c>
      <c r="G125" s="10">
        <v>5</v>
      </c>
      <c r="H125" s="10">
        <v>2</v>
      </c>
      <c r="I125" s="11">
        <v>40.1</v>
      </c>
      <c r="J125" s="10">
        <v>16.600000000000001</v>
      </c>
      <c r="K125" s="10">
        <v>8.5</v>
      </c>
      <c r="L125" s="10">
        <v>0</v>
      </c>
      <c r="M125" s="10">
        <v>1</v>
      </c>
      <c r="N125" s="10">
        <v>2</v>
      </c>
      <c r="O125" s="10">
        <v>500</v>
      </c>
    </row>
    <row r="126" spans="1:15" ht="15" x14ac:dyDescent="0.25">
      <c r="A126" s="5">
        <f t="shared" ca="1" si="0"/>
        <v>44404</v>
      </c>
      <c r="B126" s="6">
        <v>1</v>
      </c>
      <c r="C126" s="10">
        <v>10</v>
      </c>
      <c r="D126" s="10">
        <v>2</v>
      </c>
      <c r="E126" s="10">
        <v>1</v>
      </c>
      <c r="F126" s="11">
        <v>2</v>
      </c>
      <c r="G126" s="10">
        <v>5</v>
      </c>
      <c r="H126" s="10">
        <v>2</v>
      </c>
      <c r="I126" s="11">
        <v>31.3</v>
      </c>
      <c r="J126" s="10">
        <v>22</v>
      </c>
      <c r="K126" s="10">
        <v>0</v>
      </c>
      <c r="L126" s="10">
        <v>1</v>
      </c>
      <c r="M126" s="10">
        <v>3</v>
      </c>
      <c r="N126" s="10">
        <v>3</v>
      </c>
      <c r="O126" s="10">
        <v>820</v>
      </c>
    </row>
    <row r="127" spans="1:15" ht="15" x14ac:dyDescent="0.25">
      <c r="A127" s="5">
        <f t="shared" ca="1" si="0"/>
        <v>44388</v>
      </c>
      <c r="B127" s="6">
        <v>1</v>
      </c>
      <c r="C127" s="10">
        <v>10</v>
      </c>
      <c r="D127" s="10">
        <v>6</v>
      </c>
      <c r="E127" s="10">
        <v>2</v>
      </c>
      <c r="F127" s="11">
        <v>5</v>
      </c>
      <c r="G127" s="10">
        <v>5</v>
      </c>
      <c r="H127" s="10">
        <v>2</v>
      </c>
      <c r="I127" s="11">
        <v>44.7</v>
      </c>
      <c r="J127" s="10">
        <v>18.399999999999999</v>
      </c>
      <c r="K127" s="10">
        <v>10.7</v>
      </c>
      <c r="L127" s="10">
        <v>1</v>
      </c>
      <c r="M127" s="10">
        <v>1</v>
      </c>
      <c r="N127" s="10">
        <v>3</v>
      </c>
      <c r="O127" s="10">
        <v>1000</v>
      </c>
    </row>
    <row r="128" spans="1:15" ht="15" x14ac:dyDescent="0.25">
      <c r="A128" s="5">
        <f t="shared" ca="1" si="0"/>
        <v>44607</v>
      </c>
      <c r="B128" s="6">
        <v>1</v>
      </c>
      <c r="C128" s="10">
        <v>10</v>
      </c>
      <c r="D128" s="10">
        <v>2</v>
      </c>
      <c r="E128" s="10">
        <v>1</v>
      </c>
      <c r="F128" s="11">
        <v>4</v>
      </c>
      <c r="G128" s="10">
        <v>5</v>
      </c>
      <c r="H128" s="10">
        <v>2</v>
      </c>
      <c r="I128" s="11">
        <v>32.1</v>
      </c>
      <c r="J128" s="10">
        <v>12.2</v>
      </c>
      <c r="K128" s="10">
        <v>9</v>
      </c>
      <c r="L128" s="10">
        <v>2</v>
      </c>
      <c r="M128" s="10">
        <v>1</v>
      </c>
      <c r="N128" s="10">
        <v>3</v>
      </c>
      <c r="O128" s="10">
        <v>800</v>
      </c>
    </row>
    <row r="129" spans="1:15" ht="15" x14ac:dyDescent="0.25">
      <c r="A129" s="5">
        <f t="shared" ca="1" si="0"/>
        <v>43912</v>
      </c>
      <c r="B129" s="6">
        <v>1</v>
      </c>
      <c r="C129" s="10">
        <v>10</v>
      </c>
      <c r="D129" s="10">
        <v>2</v>
      </c>
      <c r="E129" s="10">
        <v>2</v>
      </c>
      <c r="F129" s="11">
        <v>4</v>
      </c>
      <c r="G129" s="10">
        <v>9</v>
      </c>
      <c r="H129" s="10">
        <v>2</v>
      </c>
      <c r="I129" s="11">
        <v>31.9</v>
      </c>
      <c r="J129" s="10">
        <v>14.4</v>
      </c>
      <c r="K129" s="10">
        <v>8.8000000000000007</v>
      </c>
      <c r="L129" s="10">
        <v>2</v>
      </c>
      <c r="M129" s="10">
        <v>1</v>
      </c>
      <c r="N129" s="10">
        <v>3</v>
      </c>
      <c r="O129" s="10">
        <v>1080</v>
      </c>
    </row>
    <row r="130" spans="1:15" ht="15" x14ac:dyDescent="0.25">
      <c r="A130" s="5">
        <f t="shared" ca="1" si="0"/>
        <v>44046</v>
      </c>
      <c r="B130" s="6">
        <v>1</v>
      </c>
      <c r="C130" s="10">
        <v>10</v>
      </c>
      <c r="D130" s="10">
        <v>2</v>
      </c>
      <c r="E130" s="10">
        <v>1</v>
      </c>
      <c r="F130" s="11">
        <v>1</v>
      </c>
      <c r="G130" s="10">
        <v>9</v>
      </c>
      <c r="H130" s="10">
        <v>2</v>
      </c>
      <c r="I130" s="11">
        <v>44.2</v>
      </c>
      <c r="J130" s="10">
        <v>19.7</v>
      </c>
      <c r="K130" s="10">
        <v>11.6</v>
      </c>
      <c r="L130" s="10">
        <v>2</v>
      </c>
      <c r="M130" s="10">
        <v>1</v>
      </c>
      <c r="N130" s="10">
        <v>1</v>
      </c>
      <c r="O130" s="10">
        <v>1200</v>
      </c>
    </row>
    <row r="131" spans="1:15" ht="15" x14ac:dyDescent="0.25">
      <c r="A131" s="5">
        <f t="shared" ca="1" si="0"/>
        <v>44295</v>
      </c>
      <c r="B131" s="6">
        <v>1</v>
      </c>
      <c r="C131" s="10">
        <v>10</v>
      </c>
      <c r="D131" s="10">
        <v>6</v>
      </c>
      <c r="E131" s="10">
        <v>2</v>
      </c>
      <c r="F131" s="11">
        <v>4</v>
      </c>
      <c r="G131" s="10">
        <v>5</v>
      </c>
      <c r="H131" s="10">
        <v>3</v>
      </c>
      <c r="I131" s="11">
        <v>36.6</v>
      </c>
      <c r="J131" s="10">
        <v>16.600000000000001</v>
      </c>
      <c r="K131" s="10">
        <v>8.8000000000000007</v>
      </c>
      <c r="L131" s="10">
        <v>2</v>
      </c>
      <c r="M131" s="10">
        <v>1</v>
      </c>
      <c r="N131" s="10">
        <v>2</v>
      </c>
      <c r="O131" s="10">
        <v>3000</v>
      </c>
    </row>
    <row r="132" spans="1:15" ht="15" x14ac:dyDescent="0.25">
      <c r="A132" s="5">
        <f t="shared" ca="1" si="0"/>
        <v>44023</v>
      </c>
      <c r="B132" s="6">
        <v>1</v>
      </c>
      <c r="C132" s="10">
        <v>10</v>
      </c>
      <c r="D132" s="10">
        <v>2</v>
      </c>
      <c r="E132" s="10">
        <v>2</v>
      </c>
      <c r="F132" s="11">
        <v>2</v>
      </c>
      <c r="G132" s="10">
        <v>5</v>
      </c>
      <c r="H132" s="10">
        <v>2</v>
      </c>
      <c r="I132" s="11">
        <v>40.299999999999997</v>
      </c>
      <c r="J132" s="10">
        <v>16.7</v>
      </c>
      <c r="K132" s="10">
        <v>8.5</v>
      </c>
      <c r="L132" s="10">
        <v>3</v>
      </c>
      <c r="M132" s="10">
        <v>1</v>
      </c>
      <c r="N132" s="10">
        <v>3</v>
      </c>
      <c r="O132" s="10">
        <v>1200</v>
      </c>
    </row>
    <row r="133" spans="1:15" ht="15" x14ac:dyDescent="0.25">
      <c r="A133" s="5">
        <f t="shared" ca="1" si="0"/>
        <v>44192</v>
      </c>
      <c r="B133" s="6">
        <v>1</v>
      </c>
      <c r="C133" s="10">
        <v>11</v>
      </c>
      <c r="D133" s="10">
        <v>4</v>
      </c>
      <c r="E133" s="10">
        <v>1</v>
      </c>
      <c r="F133" s="11">
        <v>5</v>
      </c>
      <c r="G133" s="10">
        <v>5</v>
      </c>
      <c r="H133" s="10">
        <v>2</v>
      </c>
      <c r="I133" s="11">
        <v>35.9</v>
      </c>
      <c r="J133" s="10">
        <v>15.1</v>
      </c>
      <c r="K133" s="10">
        <v>8.5</v>
      </c>
      <c r="L133" s="10">
        <v>2</v>
      </c>
      <c r="M133" s="10">
        <v>1</v>
      </c>
      <c r="N133" s="10">
        <v>3</v>
      </c>
      <c r="O133" s="10">
        <v>490</v>
      </c>
    </row>
    <row r="134" spans="1:15" ht="15" x14ac:dyDescent="0.25">
      <c r="A134" s="5">
        <f t="shared" ca="1" si="0"/>
        <v>44700</v>
      </c>
      <c r="B134" s="6">
        <v>1</v>
      </c>
      <c r="C134" s="10">
        <v>11</v>
      </c>
      <c r="D134" s="10">
        <v>2</v>
      </c>
      <c r="E134" s="10">
        <v>2</v>
      </c>
      <c r="F134" s="11">
        <v>4</v>
      </c>
      <c r="G134" s="10">
        <v>5</v>
      </c>
      <c r="H134" s="10">
        <v>2</v>
      </c>
      <c r="I134" s="11">
        <v>31.8</v>
      </c>
      <c r="J134" s="10">
        <v>12.3</v>
      </c>
      <c r="K134" s="10">
        <v>8.6999999999999993</v>
      </c>
      <c r="L134" s="10">
        <v>2</v>
      </c>
      <c r="M134" s="10">
        <v>1</v>
      </c>
      <c r="N134" s="10">
        <v>3</v>
      </c>
      <c r="O134" s="10">
        <v>1150</v>
      </c>
    </row>
    <row r="135" spans="1:15" ht="15" x14ac:dyDescent="0.25">
      <c r="A135" s="5">
        <f t="shared" ca="1" si="0"/>
        <v>44625</v>
      </c>
      <c r="B135" s="6">
        <v>1</v>
      </c>
      <c r="C135" s="10">
        <v>11</v>
      </c>
      <c r="D135" s="10">
        <v>2</v>
      </c>
      <c r="E135" s="10">
        <v>1</v>
      </c>
      <c r="F135" s="11">
        <v>2</v>
      </c>
      <c r="G135" s="10">
        <v>9</v>
      </c>
      <c r="H135" s="10">
        <v>2</v>
      </c>
      <c r="I135" s="11">
        <v>32</v>
      </c>
      <c r="J135" s="10">
        <v>12.3</v>
      </c>
      <c r="K135" s="10">
        <v>8.6999999999999993</v>
      </c>
      <c r="L135" s="10">
        <v>2</v>
      </c>
      <c r="M135" s="10">
        <v>1</v>
      </c>
      <c r="N135" s="10">
        <v>2</v>
      </c>
      <c r="O135" s="10">
        <v>700</v>
      </c>
    </row>
    <row r="136" spans="1:15" ht="15" x14ac:dyDescent="0.25">
      <c r="A136" s="5">
        <f t="shared" ca="1" si="0"/>
        <v>44000</v>
      </c>
      <c r="B136" s="6">
        <v>1</v>
      </c>
      <c r="C136" s="10">
        <v>11</v>
      </c>
      <c r="D136" s="10">
        <v>2</v>
      </c>
      <c r="E136" s="10">
        <v>2</v>
      </c>
      <c r="F136" s="11">
        <v>4</v>
      </c>
      <c r="G136" s="10">
        <v>5</v>
      </c>
      <c r="H136" s="10">
        <v>2</v>
      </c>
      <c r="I136" s="11">
        <v>40.200000000000003</v>
      </c>
      <c r="J136" s="10">
        <v>16.7</v>
      </c>
      <c r="K136" s="10">
        <v>8.5</v>
      </c>
      <c r="L136" s="10">
        <v>1</v>
      </c>
      <c r="M136" s="10">
        <v>1</v>
      </c>
      <c r="N136" s="10">
        <v>3</v>
      </c>
      <c r="O136" s="10">
        <v>700</v>
      </c>
    </row>
    <row r="137" spans="1:15" ht="15" x14ac:dyDescent="0.25">
      <c r="A137" s="5">
        <f t="shared" ca="1" si="0"/>
        <v>44915</v>
      </c>
      <c r="B137" s="6">
        <v>1</v>
      </c>
      <c r="C137" s="10">
        <v>11</v>
      </c>
      <c r="D137" s="10">
        <v>6</v>
      </c>
      <c r="E137" s="10">
        <v>1</v>
      </c>
      <c r="F137" s="11">
        <v>4</v>
      </c>
      <c r="G137" s="10">
        <v>9</v>
      </c>
      <c r="H137" s="10">
        <v>2</v>
      </c>
      <c r="I137" s="11">
        <v>35.1</v>
      </c>
      <c r="J137" s="10">
        <v>12.1</v>
      </c>
      <c r="K137" s="10">
        <v>12</v>
      </c>
      <c r="L137" s="10">
        <v>2</v>
      </c>
      <c r="M137" s="10">
        <v>1</v>
      </c>
      <c r="N137" s="10">
        <v>3</v>
      </c>
      <c r="O137" s="10">
        <v>900</v>
      </c>
    </row>
    <row r="138" spans="1:15" ht="15" x14ac:dyDescent="0.25">
      <c r="A138" s="5">
        <f t="shared" ca="1" si="0"/>
        <v>44356</v>
      </c>
      <c r="B138" s="6">
        <v>1</v>
      </c>
      <c r="C138" s="10">
        <v>11</v>
      </c>
      <c r="D138" s="10">
        <v>2</v>
      </c>
      <c r="E138" s="10">
        <v>2</v>
      </c>
      <c r="F138" s="11">
        <v>1</v>
      </c>
      <c r="G138" s="10">
        <v>5</v>
      </c>
      <c r="H138" s="10">
        <v>3</v>
      </c>
      <c r="I138" s="11">
        <v>35.299999999999997</v>
      </c>
      <c r="J138" s="10">
        <v>14.9</v>
      </c>
      <c r="K138" s="10">
        <v>11.9</v>
      </c>
      <c r="L138" s="10">
        <v>2</v>
      </c>
      <c r="M138" s="10">
        <v>1</v>
      </c>
      <c r="N138" s="10">
        <v>3</v>
      </c>
      <c r="O138" s="10">
        <v>440</v>
      </c>
    </row>
    <row r="139" spans="1:15" ht="15" x14ac:dyDescent="0.25">
      <c r="A139" s="5">
        <f t="shared" ca="1" si="0"/>
        <v>44748</v>
      </c>
      <c r="B139" s="6">
        <v>1</v>
      </c>
      <c r="C139" s="10">
        <v>11</v>
      </c>
      <c r="D139" s="10">
        <v>2</v>
      </c>
      <c r="E139" s="10">
        <v>1</v>
      </c>
      <c r="F139" s="11">
        <v>3</v>
      </c>
      <c r="G139" s="10">
        <v>10</v>
      </c>
      <c r="H139" s="10">
        <v>2</v>
      </c>
      <c r="I139" s="11">
        <v>36.200000000000003</v>
      </c>
      <c r="J139" s="10">
        <v>15</v>
      </c>
      <c r="K139" s="10">
        <v>12</v>
      </c>
      <c r="L139" s="10">
        <v>1</v>
      </c>
      <c r="M139" s="10">
        <v>1</v>
      </c>
      <c r="N139" s="10">
        <v>3</v>
      </c>
      <c r="O139" s="10">
        <v>1430</v>
      </c>
    </row>
    <row r="140" spans="1:15" ht="15" x14ac:dyDescent="0.25">
      <c r="A140" s="5">
        <f t="shared" ca="1" si="0"/>
        <v>44906</v>
      </c>
      <c r="B140" s="6">
        <v>1</v>
      </c>
      <c r="C140" s="10">
        <v>11</v>
      </c>
      <c r="D140" s="10">
        <v>2</v>
      </c>
      <c r="E140" s="10">
        <v>2</v>
      </c>
      <c r="F140" s="11">
        <v>3</v>
      </c>
      <c r="G140" s="10">
        <v>9</v>
      </c>
      <c r="H140" s="10">
        <v>2</v>
      </c>
      <c r="I140" s="11">
        <v>34.700000000000003</v>
      </c>
      <c r="J140" s="10">
        <v>17.5</v>
      </c>
      <c r="K140" s="10">
        <v>6.8</v>
      </c>
      <c r="L140" s="10">
        <v>2</v>
      </c>
      <c r="M140" s="10">
        <v>1</v>
      </c>
      <c r="N140" s="10">
        <v>1</v>
      </c>
      <c r="O140" s="10">
        <v>980</v>
      </c>
    </row>
    <row r="141" spans="1:15" ht="15" x14ac:dyDescent="0.25">
      <c r="A141" s="5">
        <f t="shared" ca="1" si="0"/>
        <v>44541</v>
      </c>
      <c r="B141" s="6">
        <v>1</v>
      </c>
      <c r="C141" s="10">
        <v>11</v>
      </c>
      <c r="D141" s="10">
        <v>2</v>
      </c>
      <c r="E141" s="10">
        <v>1</v>
      </c>
      <c r="F141" s="11">
        <v>3</v>
      </c>
      <c r="G141" s="10">
        <v>5</v>
      </c>
      <c r="H141" s="10">
        <v>2</v>
      </c>
      <c r="I141" s="11">
        <v>40.299999999999997</v>
      </c>
      <c r="J141" s="10">
        <v>16.8</v>
      </c>
      <c r="K141" s="10">
        <v>8.6</v>
      </c>
      <c r="L141" s="10">
        <v>1</v>
      </c>
      <c r="M141" s="10">
        <v>1</v>
      </c>
      <c r="N141" s="10">
        <v>1</v>
      </c>
      <c r="O141" s="10">
        <v>965</v>
      </c>
    </row>
    <row r="142" spans="1:15" ht="15" x14ac:dyDescent="0.25">
      <c r="A142" s="5">
        <f t="shared" ca="1" si="0"/>
        <v>44735</v>
      </c>
      <c r="B142" s="6">
        <v>1</v>
      </c>
      <c r="C142" s="10">
        <v>11</v>
      </c>
      <c r="D142" s="10">
        <v>1</v>
      </c>
      <c r="E142" s="10">
        <v>2</v>
      </c>
      <c r="F142" s="11">
        <v>4</v>
      </c>
      <c r="G142" s="10">
        <v>5</v>
      </c>
      <c r="H142" s="10">
        <v>2</v>
      </c>
      <c r="I142" s="11">
        <v>31</v>
      </c>
      <c r="J142" s="10">
        <v>21.6</v>
      </c>
      <c r="K142" s="10">
        <v>0</v>
      </c>
      <c r="L142" s="10" t="s">
        <v>120</v>
      </c>
      <c r="M142" s="10">
        <v>1</v>
      </c>
      <c r="N142" s="10">
        <v>1</v>
      </c>
      <c r="O142" s="10">
        <v>1100</v>
      </c>
    </row>
    <row r="143" spans="1:15" ht="15" x14ac:dyDescent="0.25">
      <c r="A143" s="5">
        <f t="shared" ca="1" si="0"/>
        <v>44683</v>
      </c>
      <c r="B143" s="6">
        <v>1</v>
      </c>
      <c r="C143" s="10">
        <v>11</v>
      </c>
      <c r="D143" s="10">
        <v>4</v>
      </c>
      <c r="E143" s="10">
        <v>1</v>
      </c>
      <c r="F143" s="11">
        <v>3</v>
      </c>
      <c r="G143" s="10">
        <v>5</v>
      </c>
      <c r="H143" s="10">
        <v>2</v>
      </c>
      <c r="I143" s="11">
        <v>24.1</v>
      </c>
      <c r="J143" s="10">
        <v>16.3</v>
      </c>
      <c r="K143" s="10">
        <v>0</v>
      </c>
      <c r="L143" s="10">
        <v>3</v>
      </c>
      <c r="M143" s="10">
        <v>2</v>
      </c>
      <c r="N143" s="10">
        <v>2</v>
      </c>
      <c r="O143" s="10">
        <v>1590</v>
      </c>
    </row>
    <row r="144" spans="1:15" ht="15" x14ac:dyDescent="0.25">
      <c r="A144" s="5">
        <f t="shared" ca="1" si="0"/>
        <v>44056</v>
      </c>
      <c r="B144" s="6">
        <v>1</v>
      </c>
      <c r="C144" s="10">
        <v>11</v>
      </c>
      <c r="D144" s="10">
        <v>2</v>
      </c>
      <c r="E144" s="10">
        <v>2</v>
      </c>
      <c r="F144" s="11">
        <v>3</v>
      </c>
      <c r="G144" s="10">
        <v>5</v>
      </c>
      <c r="H144" s="10">
        <v>2</v>
      </c>
      <c r="I144" s="11">
        <v>32.5</v>
      </c>
      <c r="J144" s="10">
        <v>27.33</v>
      </c>
      <c r="K144" s="10">
        <v>0</v>
      </c>
      <c r="L144" s="10">
        <v>3</v>
      </c>
      <c r="M144" s="10">
        <v>2</v>
      </c>
      <c r="N144" s="10">
        <v>3</v>
      </c>
      <c r="O144" s="10">
        <v>1130</v>
      </c>
    </row>
    <row r="145" spans="1:15" ht="15" x14ac:dyDescent="0.25">
      <c r="A145" s="5">
        <f t="shared" ca="1" si="0"/>
        <v>44759</v>
      </c>
      <c r="B145" s="6">
        <v>1</v>
      </c>
      <c r="C145" s="10">
        <v>1</v>
      </c>
      <c r="D145" s="10">
        <v>6</v>
      </c>
      <c r="E145" s="10">
        <v>1</v>
      </c>
      <c r="F145" s="11">
        <v>1</v>
      </c>
      <c r="G145" s="10">
        <v>9</v>
      </c>
      <c r="H145" s="10">
        <v>2</v>
      </c>
      <c r="I145" s="11">
        <v>27.7</v>
      </c>
      <c r="J145" s="10">
        <v>12.2</v>
      </c>
      <c r="K145" s="10">
        <v>5.6</v>
      </c>
      <c r="L145" s="10">
        <v>2</v>
      </c>
      <c r="M145" s="10">
        <v>1</v>
      </c>
      <c r="N145" s="10">
        <v>3</v>
      </c>
      <c r="O145" s="10">
        <v>1160</v>
      </c>
    </row>
    <row r="146" spans="1:15" ht="15" x14ac:dyDescent="0.25">
      <c r="A146" s="5">
        <f t="shared" ca="1" si="0"/>
        <v>43863</v>
      </c>
      <c r="B146" s="6">
        <v>1</v>
      </c>
      <c r="C146" s="10">
        <v>1</v>
      </c>
      <c r="D146" s="10">
        <v>2</v>
      </c>
      <c r="E146" s="10">
        <v>2</v>
      </c>
      <c r="F146" s="11">
        <v>3</v>
      </c>
      <c r="G146" s="10">
        <v>5</v>
      </c>
      <c r="H146" s="10">
        <v>2</v>
      </c>
      <c r="I146" s="11">
        <v>29.1</v>
      </c>
      <c r="J146" s="10">
        <v>23.7</v>
      </c>
      <c r="K146" s="10">
        <v>0</v>
      </c>
      <c r="L146" s="10">
        <v>1</v>
      </c>
      <c r="M146" s="10">
        <v>2</v>
      </c>
      <c r="N146" s="10">
        <v>3</v>
      </c>
      <c r="O146" s="10">
        <v>1250</v>
      </c>
    </row>
    <row r="147" spans="1:15" ht="15" x14ac:dyDescent="0.25">
      <c r="A147" s="5">
        <f t="shared" ca="1" si="0"/>
        <v>43849</v>
      </c>
      <c r="B147" s="6">
        <v>1</v>
      </c>
      <c r="C147" s="10">
        <v>1</v>
      </c>
      <c r="D147" s="10">
        <v>2</v>
      </c>
      <c r="E147" s="10">
        <v>1</v>
      </c>
      <c r="F147" s="11">
        <v>1</v>
      </c>
      <c r="G147" s="10">
        <v>9</v>
      </c>
      <c r="H147" s="10">
        <v>2</v>
      </c>
      <c r="I147" s="11">
        <v>31.4</v>
      </c>
      <c r="J147" s="10">
        <v>18.899999999999999</v>
      </c>
      <c r="K147" s="10">
        <v>5.6</v>
      </c>
      <c r="L147" s="10">
        <v>2</v>
      </c>
      <c r="M147" s="10">
        <v>3</v>
      </c>
      <c r="N147" s="10">
        <v>3</v>
      </c>
      <c r="O147" s="10">
        <v>1590</v>
      </c>
    </row>
    <row r="148" spans="1:15" ht="15" x14ac:dyDescent="0.25">
      <c r="A148" s="5">
        <f t="shared" ca="1" si="0"/>
        <v>44253</v>
      </c>
      <c r="B148" s="6">
        <v>1</v>
      </c>
      <c r="C148" s="10">
        <v>1</v>
      </c>
      <c r="D148" s="10">
        <v>2</v>
      </c>
      <c r="E148" s="10">
        <v>2</v>
      </c>
      <c r="F148" s="11">
        <v>8</v>
      </c>
      <c r="G148" s="10">
        <v>10</v>
      </c>
      <c r="H148" s="10">
        <v>2</v>
      </c>
      <c r="I148" s="11">
        <v>30.9</v>
      </c>
      <c r="J148" s="10">
        <v>19.2</v>
      </c>
      <c r="K148" s="10">
        <v>6.1</v>
      </c>
      <c r="L148" s="10">
        <v>2</v>
      </c>
      <c r="M148" s="10">
        <v>1</v>
      </c>
      <c r="N148" s="10">
        <v>3</v>
      </c>
      <c r="O148" s="10">
        <v>880</v>
      </c>
    </row>
    <row r="149" spans="1:15" ht="15" x14ac:dyDescent="0.25">
      <c r="A149" s="5">
        <f t="shared" ca="1" si="0"/>
        <v>44224</v>
      </c>
      <c r="B149" s="6">
        <v>1</v>
      </c>
      <c r="C149" s="10">
        <v>1</v>
      </c>
      <c r="D149" s="10">
        <v>6</v>
      </c>
      <c r="E149" s="10">
        <v>1</v>
      </c>
      <c r="F149" s="11">
        <v>1</v>
      </c>
      <c r="G149" s="10">
        <v>5</v>
      </c>
      <c r="H149" s="10">
        <v>2</v>
      </c>
      <c r="I149" s="11">
        <v>29.3</v>
      </c>
      <c r="J149" s="10">
        <v>16.8</v>
      </c>
      <c r="K149" s="10">
        <v>6.3</v>
      </c>
      <c r="L149" s="10">
        <v>2</v>
      </c>
      <c r="M149" s="10">
        <v>2</v>
      </c>
      <c r="N149" s="10">
        <v>2</v>
      </c>
      <c r="O149" s="10">
        <v>565</v>
      </c>
    </row>
    <row r="150" spans="1:15" ht="15" x14ac:dyDescent="0.25">
      <c r="A150" s="5">
        <f t="shared" ca="1" si="0"/>
        <v>43994</v>
      </c>
      <c r="B150" s="6">
        <v>1</v>
      </c>
      <c r="C150" s="10">
        <v>1</v>
      </c>
      <c r="D150" s="10">
        <v>2</v>
      </c>
      <c r="E150" s="10">
        <v>2</v>
      </c>
      <c r="F150" s="11">
        <v>3</v>
      </c>
      <c r="G150" s="10">
        <v>9</v>
      </c>
      <c r="H150" s="10">
        <v>2</v>
      </c>
      <c r="I150" s="11">
        <v>32.5</v>
      </c>
      <c r="J150" s="10">
        <v>17.5</v>
      </c>
      <c r="K150" s="10">
        <v>5.7</v>
      </c>
      <c r="L150" s="10">
        <v>3</v>
      </c>
      <c r="M150" s="10">
        <v>2</v>
      </c>
      <c r="N150" s="10">
        <v>3</v>
      </c>
      <c r="O150" s="10">
        <v>1500</v>
      </c>
    </row>
    <row r="151" spans="1:15" ht="15" x14ac:dyDescent="0.25">
      <c r="A151" s="5">
        <f t="shared" ca="1" si="0"/>
        <v>44332</v>
      </c>
      <c r="B151" s="6">
        <v>1</v>
      </c>
      <c r="C151" s="10">
        <v>1</v>
      </c>
      <c r="D151" s="10">
        <v>6</v>
      </c>
      <c r="E151" s="10">
        <v>1</v>
      </c>
      <c r="F151" s="11">
        <v>3</v>
      </c>
      <c r="G151" s="10">
        <v>5</v>
      </c>
      <c r="H151" s="10">
        <v>2</v>
      </c>
      <c r="I151" s="11">
        <v>54.4</v>
      </c>
      <c r="J151" s="10">
        <v>31</v>
      </c>
      <c r="K151" s="10">
        <v>8.3000000000000007</v>
      </c>
      <c r="L151" s="10">
        <v>1</v>
      </c>
      <c r="M151" s="10">
        <v>1</v>
      </c>
      <c r="N151" s="10">
        <v>2</v>
      </c>
      <c r="O151" s="10">
        <v>500</v>
      </c>
    </row>
    <row r="152" spans="1:15" ht="15" x14ac:dyDescent="0.25">
      <c r="A152" s="5">
        <f t="shared" ca="1" si="0"/>
        <v>43912</v>
      </c>
      <c r="B152" s="6">
        <v>1</v>
      </c>
      <c r="C152" s="10">
        <v>1</v>
      </c>
      <c r="D152" s="10">
        <v>4</v>
      </c>
      <c r="E152" s="10">
        <v>2</v>
      </c>
      <c r="F152" s="11">
        <v>1</v>
      </c>
      <c r="G152" s="10">
        <v>5</v>
      </c>
      <c r="H152" s="10">
        <v>2</v>
      </c>
      <c r="I152" s="11">
        <v>53.6</v>
      </c>
      <c r="J152" s="10">
        <v>31.7</v>
      </c>
      <c r="K152" s="10">
        <v>8.3000000000000007</v>
      </c>
      <c r="L152" s="10">
        <v>3</v>
      </c>
      <c r="M152" s="10">
        <v>1</v>
      </c>
      <c r="N152" s="10">
        <v>3</v>
      </c>
      <c r="O152" s="10">
        <v>900</v>
      </c>
    </row>
    <row r="153" spans="1:15" ht="15" x14ac:dyDescent="0.25">
      <c r="A153" s="5">
        <f t="shared" ca="1" si="0"/>
        <v>44674</v>
      </c>
      <c r="B153" s="6">
        <v>1</v>
      </c>
      <c r="C153" s="10">
        <v>1</v>
      </c>
      <c r="D153" s="10">
        <v>6</v>
      </c>
      <c r="E153" s="10">
        <v>1</v>
      </c>
      <c r="F153" s="11">
        <v>9</v>
      </c>
      <c r="G153" s="10">
        <v>5</v>
      </c>
      <c r="H153" s="10">
        <v>2</v>
      </c>
      <c r="I153" s="11">
        <v>40.200000000000003</v>
      </c>
      <c r="J153" s="10">
        <v>27.2</v>
      </c>
      <c r="K153" s="10">
        <v>6.4</v>
      </c>
      <c r="L153" s="10">
        <v>2</v>
      </c>
      <c r="M153" s="10">
        <v>1</v>
      </c>
      <c r="N153" s="10">
        <v>3</v>
      </c>
      <c r="O153" s="10">
        <v>900</v>
      </c>
    </row>
    <row r="154" spans="1:15" ht="15" x14ac:dyDescent="0.25">
      <c r="A154" s="5">
        <f t="shared" ca="1" si="0"/>
        <v>44384</v>
      </c>
      <c r="B154" s="6">
        <v>1</v>
      </c>
      <c r="C154" s="10">
        <v>1</v>
      </c>
      <c r="D154" s="10">
        <v>2</v>
      </c>
      <c r="E154" s="10">
        <v>2</v>
      </c>
      <c r="F154" s="11">
        <v>3</v>
      </c>
      <c r="G154" s="10">
        <v>5</v>
      </c>
      <c r="H154" s="10">
        <v>2</v>
      </c>
      <c r="I154" s="11">
        <v>44.2</v>
      </c>
      <c r="J154" s="10">
        <v>28</v>
      </c>
      <c r="K154" s="10">
        <v>6</v>
      </c>
      <c r="L154" s="10">
        <v>2</v>
      </c>
      <c r="M154" s="10">
        <v>1</v>
      </c>
      <c r="N154" s="10">
        <v>1</v>
      </c>
      <c r="O154" s="10">
        <v>925</v>
      </c>
    </row>
    <row r="155" spans="1:15" ht="15" x14ac:dyDescent="0.25">
      <c r="A155" s="5">
        <f t="shared" ca="1" si="0"/>
        <v>44566</v>
      </c>
      <c r="B155" s="6">
        <v>1</v>
      </c>
      <c r="C155" s="10">
        <v>12</v>
      </c>
      <c r="D155" s="10">
        <v>2</v>
      </c>
      <c r="E155" s="10">
        <v>1</v>
      </c>
      <c r="F155" s="11">
        <v>9</v>
      </c>
      <c r="G155" s="10">
        <v>5</v>
      </c>
      <c r="H155" s="10">
        <v>2</v>
      </c>
      <c r="I155" s="11">
        <v>41</v>
      </c>
      <c r="J155" s="10">
        <v>24</v>
      </c>
      <c r="K155" s="10">
        <v>6</v>
      </c>
      <c r="L155" s="10">
        <v>2</v>
      </c>
      <c r="M155" s="10">
        <v>1</v>
      </c>
      <c r="N155" s="10">
        <v>1</v>
      </c>
      <c r="O155" s="10">
        <v>1280</v>
      </c>
    </row>
    <row r="156" spans="1:15" ht="15" x14ac:dyDescent="0.25">
      <c r="A156" s="5">
        <f t="shared" ca="1" si="0"/>
        <v>44123</v>
      </c>
      <c r="B156" s="6">
        <v>1</v>
      </c>
      <c r="C156" s="10">
        <v>12</v>
      </c>
      <c r="D156" s="10">
        <v>2</v>
      </c>
      <c r="E156" s="10">
        <v>2</v>
      </c>
      <c r="F156" s="11">
        <v>4</v>
      </c>
      <c r="G156" s="10">
        <v>5</v>
      </c>
      <c r="H156" s="10">
        <v>2</v>
      </c>
      <c r="I156" s="11">
        <v>43.7</v>
      </c>
      <c r="J156" s="10">
        <v>31.8</v>
      </c>
      <c r="K156" s="10">
        <v>6</v>
      </c>
      <c r="L156" s="10">
        <v>2</v>
      </c>
      <c r="M156" s="10">
        <v>1</v>
      </c>
      <c r="N156" s="10">
        <v>1</v>
      </c>
      <c r="O156" s="10">
        <v>1050</v>
      </c>
    </row>
    <row r="157" spans="1:15" ht="15" x14ac:dyDescent="0.25">
      <c r="A157" s="5">
        <f t="shared" ca="1" si="0"/>
        <v>44181</v>
      </c>
      <c r="B157" s="6">
        <v>1</v>
      </c>
      <c r="C157" s="10">
        <v>12</v>
      </c>
      <c r="D157" s="10">
        <v>2</v>
      </c>
      <c r="E157" s="10">
        <v>1</v>
      </c>
      <c r="F157" s="11">
        <v>3</v>
      </c>
      <c r="G157" s="10">
        <v>5</v>
      </c>
      <c r="H157" s="10">
        <v>2</v>
      </c>
      <c r="I157" s="11">
        <v>52.3</v>
      </c>
      <c r="J157" s="10">
        <v>32.4</v>
      </c>
      <c r="K157" s="10">
        <v>8.3000000000000007</v>
      </c>
      <c r="L157" s="10">
        <v>2</v>
      </c>
      <c r="M157" s="10">
        <v>1</v>
      </c>
      <c r="N157" s="10">
        <v>3</v>
      </c>
      <c r="O157" s="10">
        <v>1050</v>
      </c>
    </row>
    <row r="158" spans="1:15" ht="15" x14ac:dyDescent="0.25">
      <c r="A158" s="5">
        <f t="shared" ca="1" si="0"/>
        <v>44486</v>
      </c>
      <c r="B158" s="6">
        <v>1</v>
      </c>
      <c r="C158" s="10">
        <v>12</v>
      </c>
      <c r="D158" s="10">
        <v>2</v>
      </c>
      <c r="E158" s="10">
        <v>2</v>
      </c>
      <c r="F158" s="11">
        <v>4</v>
      </c>
      <c r="G158" s="10">
        <v>5</v>
      </c>
      <c r="H158" s="10">
        <v>2</v>
      </c>
      <c r="I158" s="11">
        <v>60.2</v>
      </c>
      <c r="J158" s="10">
        <v>28.4</v>
      </c>
      <c r="K158" s="10">
        <v>10.199999999999999</v>
      </c>
      <c r="L158" s="10">
        <v>3</v>
      </c>
      <c r="M158" s="10">
        <v>2</v>
      </c>
      <c r="N158" s="10">
        <v>2</v>
      </c>
      <c r="O158" s="10">
        <v>450</v>
      </c>
    </row>
    <row r="159" spans="1:15" ht="15" x14ac:dyDescent="0.25">
      <c r="A159" s="5">
        <f t="shared" ca="1" si="0"/>
        <v>44047</v>
      </c>
      <c r="B159" s="6">
        <v>1</v>
      </c>
      <c r="C159" s="10">
        <v>2</v>
      </c>
      <c r="D159" s="10">
        <v>2</v>
      </c>
      <c r="E159" s="10">
        <v>1</v>
      </c>
      <c r="F159" s="11">
        <v>1</v>
      </c>
      <c r="G159" s="10">
        <v>5</v>
      </c>
      <c r="H159" s="10">
        <v>2</v>
      </c>
      <c r="I159" s="11">
        <v>50.6</v>
      </c>
      <c r="J159" s="10">
        <v>29</v>
      </c>
      <c r="K159" s="10">
        <v>8</v>
      </c>
      <c r="L159" s="10">
        <v>3</v>
      </c>
      <c r="M159" s="10">
        <v>3</v>
      </c>
      <c r="N159" s="10">
        <v>2</v>
      </c>
      <c r="O159" s="10">
        <v>450</v>
      </c>
    </row>
    <row r="160" spans="1:15" ht="15" x14ac:dyDescent="0.25">
      <c r="A160" s="5">
        <f t="shared" ca="1" si="0"/>
        <v>44120</v>
      </c>
      <c r="B160" s="6">
        <v>1</v>
      </c>
      <c r="C160" s="10">
        <v>2</v>
      </c>
      <c r="D160" s="10">
        <v>2</v>
      </c>
      <c r="E160" s="10">
        <v>2</v>
      </c>
      <c r="F160" s="11">
        <v>4</v>
      </c>
      <c r="G160" s="10">
        <v>5</v>
      </c>
      <c r="H160" s="10">
        <v>2</v>
      </c>
      <c r="I160" s="11">
        <v>66.3</v>
      </c>
      <c r="J160" s="10">
        <v>33.9</v>
      </c>
      <c r="K160" s="10">
        <v>11.9</v>
      </c>
      <c r="L160" s="10">
        <v>2</v>
      </c>
      <c r="M160" s="10">
        <v>1</v>
      </c>
      <c r="N160" s="10">
        <v>3</v>
      </c>
      <c r="O160" s="10">
        <v>1790</v>
      </c>
    </row>
    <row r="161" spans="1:15" ht="15" x14ac:dyDescent="0.25">
      <c r="A161" s="5">
        <f t="shared" ca="1" si="0"/>
        <v>44808</v>
      </c>
      <c r="B161" s="6">
        <v>1</v>
      </c>
      <c r="C161" s="10">
        <v>2</v>
      </c>
      <c r="D161" s="10">
        <v>2</v>
      </c>
      <c r="E161" s="10">
        <v>1</v>
      </c>
      <c r="F161" s="11">
        <v>2</v>
      </c>
      <c r="G161" s="10">
        <v>5</v>
      </c>
      <c r="H161" s="10">
        <v>2</v>
      </c>
      <c r="I161" s="11">
        <v>49.3</v>
      </c>
      <c r="J161" s="10">
        <v>28</v>
      </c>
      <c r="K161" s="10">
        <v>7.5</v>
      </c>
      <c r="L161" s="10">
        <v>2</v>
      </c>
      <c r="M161" s="10">
        <v>1</v>
      </c>
      <c r="N161" s="10">
        <v>1</v>
      </c>
      <c r="O161" s="10">
        <v>550</v>
      </c>
    </row>
    <row r="162" spans="1:15" ht="15" x14ac:dyDescent="0.25">
      <c r="A162" s="5">
        <f t="shared" ca="1" si="0"/>
        <v>43861</v>
      </c>
      <c r="B162" s="6">
        <v>2</v>
      </c>
      <c r="C162" s="10">
        <v>7</v>
      </c>
      <c r="D162" s="10">
        <v>6</v>
      </c>
      <c r="E162" s="10">
        <v>2</v>
      </c>
      <c r="F162" s="11">
        <v>1</v>
      </c>
      <c r="G162" s="10">
        <v>4</v>
      </c>
      <c r="H162" s="10">
        <v>2</v>
      </c>
      <c r="I162" s="11">
        <v>48.5</v>
      </c>
      <c r="J162" s="10">
        <v>28.2</v>
      </c>
      <c r="K162" s="10">
        <v>8.8000000000000007</v>
      </c>
      <c r="L162" s="10">
        <v>0</v>
      </c>
      <c r="M162" s="10">
        <v>1</v>
      </c>
      <c r="N162" s="10">
        <v>3</v>
      </c>
      <c r="O162" s="10">
        <v>750</v>
      </c>
    </row>
    <row r="163" spans="1:15" ht="15" x14ac:dyDescent="0.25">
      <c r="A163" s="5">
        <f t="shared" ca="1" si="0"/>
        <v>44325</v>
      </c>
      <c r="B163" s="6">
        <v>2</v>
      </c>
      <c r="C163" s="10">
        <v>7</v>
      </c>
      <c r="D163" s="10">
        <v>6</v>
      </c>
      <c r="E163" s="10">
        <v>1</v>
      </c>
      <c r="F163" s="11">
        <v>5</v>
      </c>
      <c r="G163" s="10">
        <v>5</v>
      </c>
      <c r="H163" s="10">
        <v>2</v>
      </c>
      <c r="I163" s="11">
        <v>52.7</v>
      </c>
      <c r="J163" s="10">
        <v>30</v>
      </c>
      <c r="K163" s="10">
        <v>9</v>
      </c>
      <c r="L163" s="10">
        <v>3</v>
      </c>
      <c r="M163" s="10">
        <v>2</v>
      </c>
      <c r="N163" s="10">
        <v>3</v>
      </c>
      <c r="O163" s="10">
        <v>1400</v>
      </c>
    </row>
    <row r="164" spans="1:15" ht="15" x14ac:dyDescent="0.25">
      <c r="A164" s="5">
        <f t="shared" ca="1" si="0"/>
        <v>44329</v>
      </c>
      <c r="B164" s="6">
        <v>2</v>
      </c>
      <c r="C164" s="10">
        <v>7</v>
      </c>
      <c r="D164" s="10">
        <v>2</v>
      </c>
      <c r="E164" s="10">
        <v>2</v>
      </c>
      <c r="F164" s="11">
        <v>5</v>
      </c>
      <c r="G164" s="10">
        <v>9</v>
      </c>
      <c r="H164" s="10">
        <v>2</v>
      </c>
      <c r="I164" s="11">
        <v>45.9</v>
      </c>
      <c r="J164" s="10">
        <v>25.6</v>
      </c>
      <c r="K164" s="10">
        <v>8.5</v>
      </c>
      <c r="L164" s="10">
        <v>3</v>
      </c>
      <c r="M164" s="10">
        <v>1</v>
      </c>
      <c r="N164" s="10">
        <v>1</v>
      </c>
      <c r="O164" s="10">
        <v>1000</v>
      </c>
    </row>
    <row r="165" spans="1:15" ht="15" x14ac:dyDescent="0.25">
      <c r="A165" s="5">
        <f t="shared" ca="1" si="0"/>
        <v>44676</v>
      </c>
      <c r="B165" s="6">
        <v>2</v>
      </c>
      <c r="C165" s="10">
        <v>7</v>
      </c>
      <c r="D165" s="10">
        <v>6</v>
      </c>
      <c r="E165" s="10">
        <v>1</v>
      </c>
      <c r="F165" s="11">
        <v>10</v>
      </c>
      <c r="G165" s="10">
        <v>5</v>
      </c>
      <c r="H165" s="10">
        <v>2</v>
      </c>
      <c r="I165" s="11">
        <v>53.6</v>
      </c>
      <c r="J165" s="10">
        <v>29.1</v>
      </c>
      <c r="K165" s="10">
        <v>9</v>
      </c>
      <c r="L165" s="10">
        <v>3</v>
      </c>
      <c r="M165" s="10">
        <v>2</v>
      </c>
      <c r="N165" s="10">
        <v>3</v>
      </c>
      <c r="O165" s="10">
        <v>1350</v>
      </c>
    </row>
    <row r="166" spans="1:15" ht="15" x14ac:dyDescent="0.25">
      <c r="A166" s="5">
        <f t="shared" ca="1" si="0"/>
        <v>44412</v>
      </c>
      <c r="B166" s="6">
        <v>2</v>
      </c>
      <c r="C166" s="10">
        <v>7</v>
      </c>
      <c r="D166" s="10">
        <v>4</v>
      </c>
      <c r="E166" s="10">
        <v>2</v>
      </c>
      <c r="F166" s="11">
        <v>5</v>
      </c>
      <c r="G166" s="10">
        <v>5</v>
      </c>
      <c r="H166" s="10">
        <v>2</v>
      </c>
      <c r="I166" s="11">
        <v>52</v>
      </c>
      <c r="J166" s="10">
        <v>29.4</v>
      </c>
      <c r="K166" s="10">
        <v>8.8000000000000007</v>
      </c>
      <c r="L166" s="10">
        <v>2</v>
      </c>
      <c r="M166" s="10">
        <v>2</v>
      </c>
      <c r="N166" s="10">
        <v>2</v>
      </c>
      <c r="O166" s="10">
        <v>470</v>
      </c>
    </row>
    <row r="167" spans="1:15" ht="15" x14ac:dyDescent="0.25">
      <c r="A167" s="5">
        <f t="shared" ca="1" si="0"/>
        <v>43990</v>
      </c>
      <c r="B167" s="6">
        <v>2</v>
      </c>
      <c r="C167" s="10">
        <v>7</v>
      </c>
      <c r="D167" s="10">
        <v>5</v>
      </c>
      <c r="E167" s="10">
        <v>1</v>
      </c>
      <c r="F167" s="11">
        <v>1</v>
      </c>
      <c r="G167" s="10">
        <v>9</v>
      </c>
      <c r="H167" s="10">
        <v>3</v>
      </c>
      <c r="I167" s="11">
        <v>74.7</v>
      </c>
      <c r="J167" s="10">
        <v>41.9</v>
      </c>
      <c r="K167" s="10">
        <v>12.1</v>
      </c>
      <c r="L167" s="10">
        <v>0</v>
      </c>
      <c r="M167" s="10">
        <v>3</v>
      </c>
      <c r="N167" s="10">
        <v>3</v>
      </c>
      <c r="O167" s="10">
        <v>1050</v>
      </c>
    </row>
    <row r="168" spans="1:15" ht="15" x14ac:dyDescent="0.25">
      <c r="A168" s="5">
        <f t="shared" ca="1" si="0"/>
        <v>43893</v>
      </c>
      <c r="B168" s="6">
        <v>2</v>
      </c>
      <c r="C168" s="10">
        <v>7</v>
      </c>
      <c r="D168" s="10">
        <v>6</v>
      </c>
      <c r="E168" s="10">
        <v>2</v>
      </c>
      <c r="F168" s="11">
        <v>3</v>
      </c>
      <c r="G168" s="10">
        <v>5</v>
      </c>
      <c r="H168" s="10">
        <v>2</v>
      </c>
      <c r="I168" s="11">
        <v>57.3</v>
      </c>
      <c r="J168" s="10">
        <v>30</v>
      </c>
      <c r="K168" s="10">
        <v>8.8000000000000007</v>
      </c>
      <c r="L168" s="10">
        <v>2</v>
      </c>
      <c r="M168" s="10">
        <v>2</v>
      </c>
      <c r="N168" s="10">
        <v>3</v>
      </c>
      <c r="O168" s="10">
        <v>950</v>
      </c>
    </row>
    <row r="169" spans="1:15" ht="15" x14ac:dyDescent="0.25">
      <c r="A169" s="5">
        <f t="shared" ca="1" si="0"/>
        <v>44073</v>
      </c>
      <c r="B169" s="6">
        <v>2</v>
      </c>
      <c r="C169" s="10">
        <v>7</v>
      </c>
      <c r="D169" s="10">
        <v>2</v>
      </c>
      <c r="E169" s="10">
        <v>1</v>
      </c>
      <c r="F169" s="11">
        <v>5</v>
      </c>
      <c r="G169" s="10">
        <v>5</v>
      </c>
      <c r="H169" s="10">
        <v>2</v>
      </c>
      <c r="I169" s="11">
        <v>50.1</v>
      </c>
      <c r="J169" s="10">
        <v>28.3</v>
      </c>
      <c r="K169" s="10">
        <v>8.9</v>
      </c>
      <c r="L169" s="10">
        <v>2</v>
      </c>
      <c r="M169" s="10">
        <v>2</v>
      </c>
      <c r="N169" s="10">
        <v>2</v>
      </c>
      <c r="O169" s="10">
        <v>950</v>
      </c>
    </row>
    <row r="170" spans="1:15" ht="15" x14ac:dyDescent="0.25">
      <c r="A170" s="5">
        <f t="shared" ca="1" si="0"/>
        <v>44486</v>
      </c>
      <c r="B170" s="6">
        <v>2</v>
      </c>
      <c r="C170" s="10">
        <v>7</v>
      </c>
      <c r="D170" s="10">
        <v>2</v>
      </c>
      <c r="E170" s="10">
        <v>2</v>
      </c>
      <c r="F170" s="11">
        <v>9</v>
      </c>
      <c r="G170" s="10">
        <v>14</v>
      </c>
      <c r="H170" s="10">
        <v>2</v>
      </c>
      <c r="I170" s="11">
        <v>50.8</v>
      </c>
      <c r="J170" s="10">
        <v>29.9</v>
      </c>
      <c r="K170" s="10">
        <v>8.8000000000000007</v>
      </c>
      <c r="L170" s="10">
        <v>2</v>
      </c>
      <c r="M170" s="10">
        <v>1</v>
      </c>
      <c r="N170" s="10">
        <v>3</v>
      </c>
      <c r="O170" s="10">
        <v>1280</v>
      </c>
    </row>
    <row r="171" spans="1:15" ht="15" x14ac:dyDescent="0.25">
      <c r="A171" s="5">
        <f t="shared" ca="1" si="0"/>
        <v>44887</v>
      </c>
      <c r="B171" s="6">
        <v>2</v>
      </c>
      <c r="C171" s="10">
        <v>7</v>
      </c>
      <c r="D171" s="10">
        <v>5</v>
      </c>
      <c r="E171" s="10">
        <v>1</v>
      </c>
      <c r="F171" s="11">
        <v>1</v>
      </c>
      <c r="G171" s="10">
        <v>5</v>
      </c>
      <c r="H171" s="10">
        <v>3</v>
      </c>
      <c r="I171" s="11">
        <v>51.5</v>
      </c>
      <c r="J171" s="10">
        <v>29.5</v>
      </c>
      <c r="K171" s="10">
        <v>10</v>
      </c>
      <c r="L171" s="10">
        <v>2</v>
      </c>
      <c r="M171" s="10">
        <v>2</v>
      </c>
      <c r="N171" s="10">
        <v>2</v>
      </c>
      <c r="O171" s="10">
        <v>557</v>
      </c>
    </row>
    <row r="172" spans="1:15" ht="15" x14ac:dyDescent="0.25">
      <c r="A172" s="5">
        <f t="shared" ca="1" si="0"/>
        <v>44233</v>
      </c>
      <c r="B172" s="6">
        <v>2</v>
      </c>
      <c r="C172" s="10">
        <v>7</v>
      </c>
      <c r="D172" s="10">
        <v>2</v>
      </c>
      <c r="E172" s="10">
        <v>2</v>
      </c>
      <c r="F172" s="11">
        <v>3</v>
      </c>
      <c r="G172" s="10">
        <v>5</v>
      </c>
      <c r="H172" s="10">
        <v>2</v>
      </c>
      <c r="I172" s="11">
        <v>57.2</v>
      </c>
      <c r="J172" s="10">
        <v>30.3</v>
      </c>
      <c r="K172" s="10">
        <v>8.8000000000000007</v>
      </c>
      <c r="L172" s="10">
        <v>2</v>
      </c>
      <c r="M172" s="10">
        <v>2</v>
      </c>
      <c r="N172" s="10">
        <v>1</v>
      </c>
      <c r="O172" s="10">
        <v>500</v>
      </c>
    </row>
    <row r="173" spans="1:15" ht="15" x14ac:dyDescent="0.25">
      <c r="A173" s="5">
        <f t="shared" ca="1" si="0"/>
        <v>44397</v>
      </c>
      <c r="B173" s="6">
        <v>2</v>
      </c>
      <c r="C173" s="10">
        <v>7</v>
      </c>
      <c r="D173" s="10">
        <v>2</v>
      </c>
      <c r="E173" s="10">
        <v>1</v>
      </c>
      <c r="F173" s="11">
        <v>3</v>
      </c>
      <c r="G173" s="10">
        <v>5</v>
      </c>
      <c r="H173" s="10">
        <v>3</v>
      </c>
      <c r="I173" s="11">
        <v>69</v>
      </c>
      <c r="J173" s="10">
        <v>37.6</v>
      </c>
      <c r="K173" s="10">
        <v>12</v>
      </c>
      <c r="L173" s="10">
        <v>3</v>
      </c>
      <c r="M173" s="10">
        <v>1</v>
      </c>
      <c r="N173" s="10">
        <v>1</v>
      </c>
      <c r="O173" s="10">
        <v>1100</v>
      </c>
    </row>
    <row r="174" spans="1:15" ht="15" x14ac:dyDescent="0.25">
      <c r="A174" s="5">
        <f t="shared" ca="1" si="0"/>
        <v>44178</v>
      </c>
      <c r="B174" s="6">
        <v>2</v>
      </c>
      <c r="C174" s="10">
        <v>7</v>
      </c>
      <c r="D174" s="10">
        <v>6</v>
      </c>
      <c r="E174" s="10">
        <v>2</v>
      </c>
      <c r="F174" s="11">
        <v>1</v>
      </c>
      <c r="G174" s="10">
        <v>9</v>
      </c>
      <c r="H174" s="10">
        <v>2</v>
      </c>
      <c r="I174" s="11">
        <v>53.1</v>
      </c>
      <c r="J174" s="10">
        <v>30</v>
      </c>
      <c r="K174" s="10">
        <v>9</v>
      </c>
      <c r="L174" s="10">
        <v>2</v>
      </c>
      <c r="M174" s="10">
        <v>1</v>
      </c>
      <c r="N174" s="10">
        <v>1</v>
      </c>
      <c r="O174" s="10">
        <v>1200</v>
      </c>
    </row>
    <row r="175" spans="1:15" ht="15" x14ac:dyDescent="0.25">
      <c r="A175" s="5">
        <f t="shared" ca="1" si="0"/>
        <v>44568</v>
      </c>
      <c r="B175" s="6">
        <v>2</v>
      </c>
      <c r="C175" s="10">
        <v>7</v>
      </c>
      <c r="D175" s="10">
        <v>6</v>
      </c>
      <c r="E175" s="10">
        <v>1</v>
      </c>
      <c r="F175" s="11">
        <v>2</v>
      </c>
      <c r="G175" s="10">
        <v>5</v>
      </c>
      <c r="H175" s="10">
        <v>2</v>
      </c>
      <c r="I175" s="11">
        <v>52.7</v>
      </c>
      <c r="J175" s="10">
        <v>30.38</v>
      </c>
      <c r="K175" s="10">
        <v>8.7799999999999994</v>
      </c>
      <c r="L175" s="10">
        <v>2</v>
      </c>
      <c r="M175" s="10">
        <v>2</v>
      </c>
      <c r="N175" s="10">
        <v>2</v>
      </c>
      <c r="O175" s="10">
        <v>1070</v>
      </c>
    </row>
    <row r="176" spans="1:15" ht="15" x14ac:dyDescent="0.25">
      <c r="A176" s="5">
        <f t="shared" ref="A176:A212" ca="1" si="1">RANDBETWEEN(DATE(2019,1,1),DATE(2023,1,1))</f>
        <v>44757</v>
      </c>
      <c r="B176" s="6">
        <v>2</v>
      </c>
      <c r="C176" s="10">
        <v>7</v>
      </c>
      <c r="D176" s="10">
        <v>6</v>
      </c>
      <c r="E176" s="10">
        <v>2</v>
      </c>
      <c r="F176" s="11">
        <v>3</v>
      </c>
      <c r="G176" s="10">
        <v>5</v>
      </c>
      <c r="H176" s="10">
        <v>3</v>
      </c>
      <c r="I176" s="11">
        <v>52.8</v>
      </c>
      <c r="J176" s="10">
        <v>29.1</v>
      </c>
      <c r="K176" s="10">
        <v>8.6999999999999993</v>
      </c>
      <c r="L176" s="10">
        <v>2</v>
      </c>
      <c r="M176" s="10">
        <v>1</v>
      </c>
      <c r="N176" s="10">
        <v>3</v>
      </c>
      <c r="O176" s="10">
        <v>1300</v>
      </c>
    </row>
    <row r="177" spans="1:15" ht="15" x14ac:dyDescent="0.25">
      <c r="A177" s="5">
        <f t="shared" ca="1" si="1"/>
        <v>43986</v>
      </c>
      <c r="B177" s="6">
        <v>2</v>
      </c>
      <c r="C177" s="10">
        <v>7</v>
      </c>
      <c r="D177" s="10">
        <v>4</v>
      </c>
      <c r="E177" s="10">
        <v>1</v>
      </c>
      <c r="F177" s="11">
        <v>2</v>
      </c>
      <c r="G177" s="10">
        <v>5</v>
      </c>
      <c r="H177" s="10">
        <v>2</v>
      </c>
      <c r="I177" s="11">
        <v>54.7</v>
      </c>
      <c r="J177" s="10">
        <v>32</v>
      </c>
      <c r="K177" s="10">
        <v>8.6999999999999993</v>
      </c>
      <c r="L177" s="10">
        <v>3</v>
      </c>
      <c r="M177" s="10">
        <v>1</v>
      </c>
      <c r="N177" s="10">
        <v>3</v>
      </c>
      <c r="O177" s="10">
        <v>850</v>
      </c>
    </row>
    <row r="178" spans="1:15" ht="15" x14ac:dyDescent="0.25">
      <c r="A178" s="5">
        <f t="shared" ca="1" si="1"/>
        <v>43648</v>
      </c>
      <c r="B178" s="6">
        <v>2</v>
      </c>
      <c r="C178" s="10">
        <v>4</v>
      </c>
      <c r="D178" s="10">
        <v>2</v>
      </c>
      <c r="E178" s="10">
        <v>2</v>
      </c>
      <c r="F178" s="11">
        <v>5</v>
      </c>
      <c r="G178" s="10">
        <v>5</v>
      </c>
      <c r="H178" s="10">
        <v>2</v>
      </c>
      <c r="I178" s="11">
        <v>46.5</v>
      </c>
      <c r="J178" s="10">
        <v>31.3</v>
      </c>
      <c r="K178" s="10">
        <v>6.5</v>
      </c>
      <c r="L178" s="10">
        <v>2</v>
      </c>
      <c r="M178" s="10">
        <v>1</v>
      </c>
      <c r="N178" s="10">
        <v>3</v>
      </c>
      <c r="O178" s="10">
        <v>520</v>
      </c>
    </row>
    <row r="179" spans="1:15" ht="15" x14ac:dyDescent="0.25">
      <c r="A179" s="5">
        <f t="shared" ca="1" si="1"/>
        <v>44464</v>
      </c>
      <c r="B179" s="6">
        <v>2</v>
      </c>
      <c r="C179" s="10">
        <v>4</v>
      </c>
      <c r="D179" s="10">
        <v>2</v>
      </c>
      <c r="E179" s="10">
        <v>1</v>
      </c>
      <c r="F179" s="11">
        <v>1</v>
      </c>
      <c r="G179" s="10">
        <v>4</v>
      </c>
      <c r="H179" s="10">
        <v>3</v>
      </c>
      <c r="I179" s="11">
        <v>49.8</v>
      </c>
      <c r="J179" s="10">
        <v>27.8</v>
      </c>
      <c r="K179" s="10">
        <v>7.2</v>
      </c>
      <c r="L179" s="10">
        <v>2</v>
      </c>
      <c r="M179" s="10">
        <v>2</v>
      </c>
      <c r="N179" s="10">
        <v>3</v>
      </c>
      <c r="O179" s="10">
        <v>670</v>
      </c>
    </row>
    <row r="180" spans="1:15" ht="15" x14ac:dyDescent="0.25">
      <c r="A180" s="5">
        <f t="shared" ca="1" si="1"/>
        <v>44831</v>
      </c>
      <c r="B180" s="6">
        <v>2</v>
      </c>
      <c r="C180" s="10">
        <v>4</v>
      </c>
      <c r="D180" s="10">
        <v>6</v>
      </c>
      <c r="E180" s="10">
        <v>1</v>
      </c>
      <c r="F180" s="11">
        <v>4</v>
      </c>
      <c r="G180" s="10">
        <v>9</v>
      </c>
      <c r="H180" s="10">
        <v>3</v>
      </c>
      <c r="I180" s="11">
        <v>69.5</v>
      </c>
      <c r="J180" s="10">
        <v>51.3</v>
      </c>
      <c r="K180" s="10">
        <v>10.8</v>
      </c>
      <c r="L180" s="10">
        <v>1</v>
      </c>
      <c r="M180" s="10">
        <v>1</v>
      </c>
      <c r="N180" s="10">
        <v>2</v>
      </c>
      <c r="O180" s="10">
        <v>1850</v>
      </c>
    </row>
    <row r="181" spans="1:15" ht="15" x14ac:dyDescent="0.25">
      <c r="A181" s="5">
        <f t="shared" ca="1" si="1"/>
        <v>43574</v>
      </c>
      <c r="B181" s="6">
        <v>2</v>
      </c>
      <c r="C181" s="10">
        <v>4</v>
      </c>
      <c r="D181" s="10">
        <v>2</v>
      </c>
      <c r="E181" s="10">
        <v>2</v>
      </c>
      <c r="F181" s="11">
        <v>3</v>
      </c>
      <c r="G181" s="10">
        <v>5</v>
      </c>
      <c r="H181" s="10">
        <v>2</v>
      </c>
      <c r="I181" s="11">
        <v>53.5</v>
      </c>
      <c r="J181" s="10">
        <v>28.3</v>
      </c>
      <c r="K181" s="10">
        <v>7.2</v>
      </c>
      <c r="L181" s="10">
        <v>3</v>
      </c>
      <c r="M181" s="10">
        <v>1</v>
      </c>
      <c r="N181" s="10">
        <v>3</v>
      </c>
      <c r="O181" s="10">
        <v>640</v>
      </c>
    </row>
    <row r="182" spans="1:15" ht="15" x14ac:dyDescent="0.25">
      <c r="A182" s="5">
        <f t="shared" ca="1" si="1"/>
        <v>43519</v>
      </c>
      <c r="B182" s="6">
        <v>2</v>
      </c>
      <c r="C182" s="10">
        <v>4</v>
      </c>
      <c r="D182" s="10">
        <v>6</v>
      </c>
      <c r="E182" s="10">
        <v>2</v>
      </c>
      <c r="F182" s="11">
        <v>4</v>
      </c>
      <c r="G182" s="10">
        <v>5</v>
      </c>
      <c r="H182" s="10">
        <v>3</v>
      </c>
      <c r="I182" s="11">
        <v>41.5</v>
      </c>
      <c r="J182" s="10">
        <v>25.5</v>
      </c>
      <c r="K182" s="10">
        <v>6.2</v>
      </c>
      <c r="L182" s="10">
        <v>1</v>
      </c>
      <c r="M182" s="10">
        <v>1</v>
      </c>
      <c r="N182" s="10">
        <v>3</v>
      </c>
      <c r="O182" s="10">
        <v>920</v>
      </c>
    </row>
    <row r="183" spans="1:15" ht="15" x14ac:dyDescent="0.25">
      <c r="A183" s="5">
        <f t="shared" ca="1" si="1"/>
        <v>44066</v>
      </c>
      <c r="B183" s="6">
        <v>2</v>
      </c>
      <c r="C183" s="10">
        <v>4</v>
      </c>
      <c r="D183" s="10">
        <v>2</v>
      </c>
      <c r="E183" s="10">
        <v>2</v>
      </c>
      <c r="F183" s="11">
        <v>4</v>
      </c>
      <c r="G183" s="10">
        <v>9</v>
      </c>
      <c r="H183" s="10">
        <v>3</v>
      </c>
      <c r="I183" s="11">
        <v>42</v>
      </c>
      <c r="J183" s="10">
        <v>24.3</v>
      </c>
      <c r="K183" s="10">
        <v>6.4</v>
      </c>
      <c r="L183" s="10">
        <v>2</v>
      </c>
      <c r="M183" s="10">
        <v>1</v>
      </c>
      <c r="N183" s="10">
        <v>3</v>
      </c>
      <c r="O183" s="10">
        <v>1250</v>
      </c>
    </row>
    <row r="184" spans="1:15" ht="15" x14ac:dyDescent="0.25">
      <c r="A184" s="5">
        <f t="shared" ca="1" si="1"/>
        <v>44087</v>
      </c>
      <c r="B184" s="6">
        <v>2</v>
      </c>
      <c r="C184" s="10">
        <v>4</v>
      </c>
      <c r="D184" s="10">
        <v>5</v>
      </c>
      <c r="E184" s="10">
        <v>2</v>
      </c>
      <c r="F184" s="11">
        <v>4</v>
      </c>
      <c r="G184" s="10">
        <v>9</v>
      </c>
      <c r="H184" s="10">
        <v>2</v>
      </c>
      <c r="I184" s="11">
        <v>45.5</v>
      </c>
      <c r="J184" s="10">
        <v>31.6</v>
      </c>
      <c r="K184" s="10">
        <v>6.2</v>
      </c>
      <c r="L184" s="10">
        <v>2</v>
      </c>
      <c r="M184" s="10">
        <v>1</v>
      </c>
      <c r="N184" s="10">
        <v>1</v>
      </c>
      <c r="O184" s="10">
        <v>2500</v>
      </c>
    </row>
    <row r="185" spans="1:15" ht="15" x14ac:dyDescent="0.25">
      <c r="A185" s="5">
        <f t="shared" ca="1" si="1"/>
        <v>43984</v>
      </c>
      <c r="B185" s="6">
        <v>2</v>
      </c>
      <c r="C185" s="10">
        <v>4</v>
      </c>
      <c r="D185" s="10">
        <v>2</v>
      </c>
      <c r="E185" s="10">
        <v>2</v>
      </c>
      <c r="F185" s="11">
        <v>3</v>
      </c>
      <c r="G185" s="10">
        <v>5</v>
      </c>
      <c r="H185" s="10">
        <v>3</v>
      </c>
      <c r="I185" s="11">
        <v>43</v>
      </c>
      <c r="J185" s="10">
        <v>28</v>
      </c>
      <c r="K185" s="10">
        <v>5.5</v>
      </c>
      <c r="L185" s="10">
        <v>1</v>
      </c>
      <c r="M185" s="10">
        <v>1</v>
      </c>
      <c r="N185" s="10">
        <v>3</v>
      </c>
      <c r="O185" s="10">
        <v>1200</v>
      </c>
    </row>
    <row r="186" spans="1:15" ht="15" x14ac:dyDescent="0.25">
      <c r="A186" s="5">
        <f t="shared" ca="1" si="1"/>
        <v>44079</v>
      </c>
      <c r="B186" s="6">
        <v>2</v>
      </c>
      <c r="C186" s="10">
        <v>4</v>
      </c>
      <c r="D186" s="10">
        <v>6</v>
      </c>
      <c r="E186" s="10">
        <v>2</v>
      </c>
      <c r="F186" s="8">
        <v>4</v>
      </c>
      <c r="G186" s="7">
        <v>5</v>
      </c>
      <c r="H186" s="10">
        <v>2</v>
      </c>
      <c r="I186" s="11">
        <v>41.8</v>
      </c>
      <c r="J186" s="10">
        <v>26.6</v>
      </c>
      <c r="K186" s="10">
        <v>7</v>
      </c>
      <c r="L186" s="10">
        <v>2</v>
      </c>
      <c r="M186" s="10">
        <v>1</v>
      </c>
      <c r="N186" s="10">
        <v>1</v>
      </c>
      <c r="O186" s="10">
        <v>1000</v>
      </c>
    </row>
    <row r="187" spans="1:15" ht="15" x14ac:dyDescent="0.25">
      <c r="A187" s="5">
        <f t="shared" ca="1" si="1"/>
        <v>44170</v>
      </c>
      <c r="B187" s="6">
        <v>2</v>
      </c>
      <c r="C187" s="10">
        <v>4</v>
      </c>
      <c r="D187" s="10">
        <v>2</v>
      </c>
      <c r="E187" s="10">
        <v>1</v>
      </c>
      <c r="F187" s="11">
        <v>3</v>
      </c>
      <c r="G187" s="10">
        <v>9</v>
      </c>
      <c r="H187" s="10">
        <v>2</v>
      </c>
      <c r="I187" s="11">
        <v>71.2</v>
      </c>
      <c r="J187" s="10">
        <v>37.799999999999997</v>
      </c>
      <c r="K187" s="10">
        <v>16.2</v>
      </c>
      <c r="L187" s="10">
        <v>2</v>
      </c>
      <c r="M187" s="10">
        <v>1</v>
      </c>
      <c r="N187" s="10">
        <v>3</v>
      </c>
      <c r="O187" s="10">
        <v>1100</v>
      </c>
    </row>
    <row r="188" spans="1:15" ht="15" x14ac:dyDescent="0.25">
      <c r="A188" s="5">
        <f t="shared" ca="1" si="1"/>
        <v>44895</v>
      </c>
      <c r="B188" s="6">
        <v>2</v>
      </c>
      <c r="C188" s="10">
        <v>4</v>
      </c>
      <c r="D188" s="10">
        <v>6</v>
      </c>
      <c r="E188" s="10">
        <v>1</v>
      </c>
      <c r="F188" s="11">
        <v>4</v>
      </c>
      <c r="G188" s="10">
        <v>5</v>
      </c>
      <c r="H188" s="10">
        <v>2</v>
      </c>
      <c r="I188" s="11">
        <v>57.8</v>
      </c>
      <c r="J188" s="10">
        <v>42.3</v>
      </c>
      <c r="K188" s="10">
        <v>6.1</v>
      </c>
      <c r="L188" s="10">
        <v>2</v>
      </c>
      <c r="M188" s="10">
        <v>3</v>
      </c>
      <c r="N188" s="10">
        <v>3</v>
      </c>
      <c r="O188" s="10">
        <v>1500</v>
      </c>
    </row>
    <row r="189" spans="1:15" ht="15" x14ac:dyDescent="0.25">
      <c r="A189" s="5">
        <f t="shared" ca="1" si="1"/>
        <v>44841</v>
      </c>
      <c r="B189" s="6">
        <v>2</v>
      </c>
      <c r="C189" s="10">
        <v>4</v>
      </c>
      <c r="D189" s="10">
        <v>2</v>
      </c>
      <c r="E189" s="10">
        <v>1</v>
      </c>
      <c r="F189" s="11">
        <v>2</v>
      </c>
      <c r="G189" s="10">
        <v>9</v>
      </c>
      <c r="H189" s="10">
        <v>2</v>
      </c>
      <c r="I189" s="11">
        <v>150.69999999999999</v>
      </c>
      <c r="J189" s="10">
        <v>102.5</v>
      </c>
      <c r="K189" s="10">
        <v>51.5</v>
      </c>
      <c r="L189" s="10">
        <v>2</v>
      </c>
      <c r="M189" s="10">
        <v>1</v>
      </c>
      <c r="N189" s="10">
        <v>3</v>
      </c>
      <c r="O189" s="10">
        <v>970</v>
      </c>
    </row>
    <row r="190" spans="1:15" ht="15" x14ac:dyDescent="0.25">
      <c r="A190" s="5">
        <f t="shared" ca="1" si="1"/>
        <v>44349</v>
      </c>
      <c r="B190" s="6">
        <v>2</v>
      </c>
      <c r="C190" s="10">
        <v>3</v>
      </c>
      <c r="D190" s="10">
        <v>2</v>
      </c>
      <c r="E190" s="10">
        <v>1</v>
      </c>
      <c r="F190" s="11">
        <v>4</v>
      </c>
      <c r="G190" s="10">
        <v>5</v>
      </c>
      <c r="H190" s="10">
        <v>2</v>
      </c>
      <c r="I190" s="11">
        <v>148.5</v>
      </c>
      <c r="J190" s="10">
        <v>107.02</v>
      </c>
      <c r="K190" s="10">
        <v>0</v>
      </c>
      <c r="L190" s="10">
        <v>1</v>
      </c>
      <c r="M190" s="10">
        <v>1</v>
      </c>
      <c r="N190" s="10">
        <v>3</v>
      </c>
      <c r="O190" s="10">
        <v>1020</v>
      </c>
    </row>
    <row r="191" spans="1:15" ht="15" x14ac:dyDescent="0.25">
      <c r="A191" s="5">
        <f t="shared" ca="1" si="1"/>
        <v>44388</v>
      </c>
      <c r="B191" s="6">
        <v>2</v>
      </c>
      <c r="C191" s="10">
        <v>3</v>
      </c>
      <c r="D191" s="10">
        <v>2</v>
      </c>
      <c r="E191" s="10">
        <v>2</v>
      </c>
      <c r="F191" s="11">
        <v>2</v>
      </c>
      <c r="G191" s="10">
        <v>5</v>
      </c>
      <c r="H191" s="10">
        <v>2</v>
      </c>
      <c r="I191" s="11">
        <v>106</v>
      </c>
      <c r="J191" s="10">
        <v>72.2</v>
      </c>
      <c r="K191" s="10">
        <v>37.5</v>
      </c>
      <c r="L191" s="10">
        <v>1</v>
      </c>
      <c r="M191" s="10">
        <v>1</v>
      </c>
      <c r="N191" s="10">
        <v>3</v>
      </c>
      <c r="O191" s="10">
        <v>1030</v>
      </c>
    </row>
    <row r="192" spans="1:15" ht="15" x14ac:dyDescent="0.25">
      <c r="A192" s="5">
        <f t="shared" ca="1" si="1"/>
        <v>44325</v>
      </c>
      <c r="B192" s="6">
        <v>2</v>
      </c>
      <c r="C192" s="10">
        <v>3</v>
      </c>
      <c r="D192" s="10">
        <v>2</v>
      </c>
      <c r="E192" s="10">
        <v>1</v>
      </c>
      <c r="F192" s="11">
        <v>7</v>
      </c>
      <c r="G192" s="10">
        <v>5</v>
      </c>
      <c r="H192" s="10">
        <v>3</v>
      </c>
      <c r="I192" s="11">
        <v>60.8</v>
      </c>
      <c r="J192" s="10">
        <v>44.1</v>
      </c>
      <c r="K192" s="10">
        <v>5.8</v>
      </c>
      <c r="L192" s="10">
        <v>2</v>
      </c>
      <c r="M192" s="10">
        <v>3</v>
      </c>
      <c r="N192" s="10">
        <v>3</v>
      </c>
      <c r="O192" s="10">
        <v>1120</v>
      </c>
    </row>
    <row r="193" spans="1:15" ht="15" x14ac:dyDescent="0.25">
      <c r="A193" s="5">
        <f t="shared" ca="1" si="1"/>
        <v>43606</v>
      </c>
      <c r="B193" s="6">
        <v>2</v>
      </c>
      <c r="C193" s="10">
        <v>3</v>
      </c>
      <c r="D193" s="10">
        <v>2</v>
      </c>
      <c r="E193" s="10">
        <v>1</v>
      </c>
      <c r="F193" s="11">
        <v>4</v>
      </c>
      <c r="G193" s="10">
        <v>5</v>
      </c>
      <c r="H193" s="10">
        <v>2</v>
      </c>
      <c r="I193" s="11">
        <v>97.2</v>
      </c>
      <c r="J193" s="10">
        <v>66.099999999999994</v>
      </c>
      <c r="K193" s="10">
        <v>10.8</v>
      </c>
      <c r="L193" s="10">
        <v>2</v>
      </c>
      <c r="M193" s="10">
        <v>1</v>
      </c>
      <c r="N193" s="10">
        <v>3</v>
      </c>
      <c r="O193" s="10">
        <v>820</v>
      </c>
    </row>
    <row r="194" spans="1:15" ht="15" x14ac:dyDescent="0.25">
      <c r="A194" s="5">
        <f t="shared" ca="1" si="1"/>
        <v>43767</v>
      </c>
      <c r="B194" s="6">
        <v>2</v>
      </c>
      <c r="C194" s="10">
        <v>3</v>
      </c>
      <c r="D194" s="10">
        <v>2</v>
      </c>
      <c r="E194" s="10">
        <v>2</v>
      </c>
      <c r="F194" s="11">
        <v>9</v>
      </c>
      <c r="G194" s="10">
        <v>5</v>
      </c>
      <c r="H194" s="10">
        <v>2</v>
      </c>
      <c r="I194" s="11">
        <v>52.2</v>
      </c>
      <c r="J194" s="10">
        <v>36.6</v>
      </c>
      <c r="K194" s="10">
        <v>0</v>
      </c>
      <c r="L194" s="10">
        <v>2</v>
      </c>
      <c r="M194" s="10">
        <v>3</v>
      </c>
      <c r="N194" s="10">
        <v>2</v>
      </c>
      <c r="O194" s="10">
        <v>1150</v>
      </c>
    </row>
    <row r="195" spans="1:15" ht="15" x14ac:dyDescent="0.25">
      <c r="A195" s="5">
        <f t="shared" ca="1" si="1"/>
        <v>44289</v>
      </c>
      <c r="B195" s="6">
        <v>2</v>
      </c>
      <c r="C195" s="10">
        <v>3</v>
      </c>
      <c r="D195" s="10">
        <v>2</v>
      </c>
      <c r="E195" s="10">
        <v>2</v>
      </c>
      <c r="F195" s="11">
        <v>5</v>
      </c>
      <c r="G195" s="10">
        <v>5</v>
      </c>
      <c r="H195" s="10">
        <v>2</v>
      </c>
      <c r="I195" s="11">
        <v>73.7</v>
      </c>
      <c r="J195" s="10">
        <v>30.1</v>
      </c>
      <c r="K195" s="10">
        <v>28.1</v>
      </c>
      <c r="L195" s="10">
        <v>1</v>
      </c>
      <c r="M195" s="10">
        <v>1</v>
      </c>
      <c r="N195" s="10">
        <v>1</v>
      </c>
      <c r="O195" s="10">
        <v>650</v>
      </c>
    </row>
    <row r="196" spans="1:15" ht="15" x14ac:dyDescent="0.25">
      <c r="A196" s="5">
        <f t="shared" ca="1" si="1"/>
        <v>43988</v>
      </c>
      <c r="B196" s="6">
        <v>2</v>
      </c>
      <c r="C196" s="10">
        <v>3</v>
      </c>
      <c r="D196" s="10">
        <v>2</v>
      </c>
      <c r="E196" s="10">
        <v>2</v>
      </c>
      <c r="F196" s="11">
        <v>2</v>
      </c>
      <c r="G196" s="10">
        <v>9</v>
      </c>
      <c r="H196" s="10">
        <v>2</v>
      </c>
      <c r="I196" s="11">
        <v>60</v>
      </c>
      <c r="J196" s="10">
        <v>41.2</v>
      </c>
      <c r="K196" s="10">
        <v>6.1</v>
      </c>
      <c r="L196" s="10">
        <v>2</v>
      </c>
      <c r="M196" s="10">
        <v>1</v>
      </c>
      <c r="N196" s="10">
        <v>3</v>
      </c>
      <c r="O196" s="10">
        <v>600</v>
      </c>
    </row>
    <row r="197" spans="1:15" ht="15" x14ac:dyDescent="0.25">
      <c r="A197" s="5">
        <f t="shared" ca="1" si="1"/>
        <v>44806</v>
      </c>
      <c r="B197" s="6">
        <v>2</v>
      </c>
      <c r="C197" s="10">
        <v>3</v>
      </c>
      <c r="D197" s="10">
        <v>6</v>
      </c>
      <c r="E197" s="10">
        <v>2</v>
      </c>
      <c r="F197" s="11">
        <v>2</v>
      </c>
      <c r="G197" s="10">
        <v>5</v>
      </c>
      <c r="H197" s="10">
        <v>2</v>
      </c>
      <c r="I197" s="11">
        <v>59</v>
      </c>
      <c r="J197" s="10">
        <v>42.8</v>
      </c>
      <c r="K197" s="10">
        <v>5.6</v>
      </c>
      <c r="L197" s="10">
        <v>3</v>
      </c>
      <c r="M197" s="10">
        <v>1</v>
      </c>
      <c r="N197" s="10">
        <v>2</v>
      </c>
      <c r="O197" s="10">
        <v>420</v>
      </c>
    </row>
    <row r="198" spans="1:15" ht="15" x14ac:dyDescent="0.25">
      <c r="A198" s="5">
        <f t="shared" ca="1" si="1"/>
        <v>44004</v>
      </c>
      <c r="B198" s="6">
        <v>2</v>
      </c>
      <c r="C198" s="10">
        <v>3</v>
      </c>
      <c r="D198" s="10">
        <v>2</v>
      </c>
      <c r="E198" s="10">
        <v>2</v>
      </c>
      <c r="F198" s="11">
        <v>1</v>
      </c>
      <c r="G198" s="10">
        <v>5</v>
      </c>
      <c r="H198" s="10">
        <v>2</v>
      </c>
      <c r="I198" s="11">
        <v>63.8</v>
      </c>
      <c r="J198" s="10">
        <v>48.7</v>
      </c>
      <c r="K198" s="10">
        <v>6</v>
      </c>
      <c r="L198" s="10">
        <v>2</v>
      </c>
      <c r="M198" s="10">
        <v>3</v>
      </c>
      <c r="N198" s="10">
        <v>3</v>
      </c>
      <c r="O198" s="10">
        <v>1700</v>
      </c>
    </row>
    <row r="199" spans="1:15" ht="15" x14ac:dyDescent="0.25">
      <c r="A199" s="5">
        <f t="shared" ca="1" si="1"/>
        <v>43796</v>
      </c>
      <c r="B199" s="6">
        <v>2</v>
      </c>
      <c r="C199" s="10">
        <v>7</v>
      </c>
      <c r="D199" s="10">
        <v>2</v>
      </c>
      <c r="E199" s="10">
        <v>1</v>
      </c>
      <c r="F199" s="11">
        <v>1</v>
      </c>
      <c r="G199" s="10">
        <v>5</v>
      </c>
      <c r="H199" s="10">
        <v>3</v>
      </c>
      <c r="I199" s="11">
        <v>51.6</v>
      </c>
      <c r="J199" s="10">
        <v>36.799999999999997</v>
      </c>
      <c r="K199" s="10">
        <v>6</v>
      </c>
      <c r="L199" s="10">
        <v>2</v>
      </c>
      <c r="M199" s="10">
        <v>3</v>
      </c>
      <c r="N199" s="10">
        <v>2</v>
      </c>
      <c r="O199" s="10">
        <v>1220</v>
      </c>
    </row>
    <row r="200" spans="1:15" ht="15" x14ac:dyDescent="0.25">
      <c r="A200" s="5">
        <f t="shared" ca="1" si="1"/>
        <v>43485</v>
      </c>
      <c r="B200" s="6">
        <v>2</v>
      </c>
      <c r="C200" s="10">
        <v>7</v>
      </c>
      <c r="D200" s="10">
        <v>2</v>
      </c>
      <c r="E200" s="10">
        <v>1</v>
      </c>
      <c r="F200" s="11">
        <v>4</v>
      </c>
      <c r="G200" s="10">
        <v>5</v>
      </c>
      <c r="H200" s="10">
        <v>3</v>
      </c>
      <c r="I200" s="11">
        <v>71.5</v>
      </c>
      <c r="J200" s="10">
        <v>47.5</v>
      </c>
      <c r="K200" s="10">
        <v>7.5</v>
      </c>
      <c r="L200" s="10">
        <v>3</v>
      </c>
      <c r="M200" s="10">
        <v>3</v>
      </c>
      <c r="N200" s="10">
        <v>3</v>
      </c>
      <c r="O200" s="10">
        <v>650</v>
      </c>
    </row>
    <row r="201" spans="1:15" ht="15" x14ac:dyDescent="0.25">
      <c r="A201" s="5">
        <f t="shared" ca="1" si="1"/>
        <v>44419</v>
      </c>
      <c r="B201" s="6">
        <v>2</v>
      </c>
      <c r="C201" s="10">
        <v>7</v>
      </c>
      <c r="D201" s="10">
        <v>5</v>
      </c>
      <c r="E201" s="10">
        <v>1</v>
      </c>
      <c r="F201" s="11">
        <v>4</v>
      </c>
      <c r="G201" s="10">
        <v>9</v>
      </c>
      <c r="H201" s="10">
        <v>2</v>
      </c>
      <c r="I201" s="11">
        <v>74.5</v>
      </c>
      <c r="J201" s="10">
        <v>44</v>
      </c>
      <c r="K201" s="10">
        <v>11</v>
      </c>
      <c r="L201" s="10">
        <v>3</v>
      </c>
      <c r="M201" s="10">
        <v>1</v>
      </c>
      <c r="N201" s="10">
        <v>3</v>
      </c>
      <c r="O201" s="10">
        <v>1290</v>
      </c>
    </row>
    <row r="202" spans="1:15" ht="15" x14ac:dyDescent="0.25">
      <c r="A202" s="5">
        <f t="shared" ca="1" si="1"/>
        <v>44226</v>
      </c>
      <c r="B202" s="6">
        <v>2</v>
      </c>
      <c r="C202" s="10">
        <v>7</v>
      </c>
      <c r="D202" s="10">
        <v>2</v>
      </c>
      <c r="E202" s="10">
        <v>1</v>
      </c>
      <c r="F202" s="11">
        <v>4</v>
      </c>
      <c r="G202" s="10">
        <v>9</v>
      </c>
      <c r="H202" s="10">
        <v>2</v>
      </c>
      <c r="I202" s="11">
        <v>68.5</v>
      </c>
      <c r="J202" s="10">
        <v>40.200000000000003</v>
      </c>
      <c r="K202" s="10">
        <v>8.5</v>
      </c>
      <c r="L202" s="10">
        <v>2</v>
      </c>
      <c r="M202" s="10">
        <v>3</v>
      </c>
      <c r="N202" s="10">
        <v>2</v>
      </c>
      <c r="O202" s="10">
        <v>1080</v>
      </c>
    </row>
    <row r="203" spans="1:15" ht="15" x14ac:dyDescent="0.25">
      <c r="A203" s="5">
        <f t="shared" ca="1" si="1"/>
        <v>43644</v>
      </c>
      <c r="B203" s="6">
        <v>2</v>
      </c>
      <c r="C203" s="10">
        <v>7</v>
      </c>
      <c r="D203" s="10">
        <v>2</v>
      </c>
      <c r="E203" s="10">
        <v>1</v>
      </c>
      <c r="F203" s="11">
        <v>5</v>
      </c>
      <c r="G203" s="10">
        <v>5</v>
      </c>
      <c r="H203" s="10">
        <v>2</v>
      </c>
      <c r="I203" s="11">
        <v>64.400000000000006</v>
      </c>
      <c r="J203" s="10">
        <v>40</v>
      </c>
      <c r="K203" s="10">
        <v>9</v>
      </c>
      <c r="L203" s="10">
        <v>2</v>
      </c>
      <c r="M203" s="10">
        <v>2</v>
      </c>
      <c r="N203" s="10">
        <v>3</v>
      </c>
      <c r="O203" s="10">
        <v>3250</v>
      </c>
    </row>
    <row r="204" spans="1:15" ht="15" x14ac:dyDescent="0.25">
      <c r="A204" s="5">
        <f t="shared" ca="1" si="1"/>
        <v>44902</v>
      </c>
      <c r="B204" s="6">
        <v>2</v>
      </c>
      <c r="C204" s="10">
        <v>7</v>
      </c>
      <c r="D204" s="10">
        <v>6</v>
      </c>
      <c r="E204" s="10">
        <v>2</v>
      </c>
      <c r="F204" s="11">
        <v>2</v>
      </c>
      <c r="G204" s="10">
        <v>5</v>
      </c>
      <c r="H204" s="10">
        <v>2</v>
      </c>
      <c r="I204" s="11">
        <v>64.099999999999994</v>
      </c>
      <c r="J204" s="10">
        <v>39.5</v>
      </c>
      <c r="K204" s="10">
        <v>8.8000000000000007</v>
      </c>
      <c r="L204" s="10">
        <v>2</v>
      </c>
      <c r="M204" s="10">
        <v>2</v>
      </c>
      <c r="N204" s="13">
        <v>3</v>
      </c>
      <c r="O204" s="10">
        <v>900</v>
      </c>
    </row>
    <row r="205" spans="1:15" ht="15" x14ac:dyDescent="0.25">
      <c r="A205" s="5">
        <f t="shared" ca="1" si="1"/>
        <v>43663</v>
      </c>
      <c r="B205" s="6">
        <v>2</v>
      </c>
      <c r="C205" s="10">
        <v>7</v>
      </c>
      <c r="D205" s="10">
        <v>2</v>
      </c>
      <c r="E205" s="10">
        <v>2</v>
      </c>
      <c r="F205" s="11">
        <v>9</v>
      </c>
      <c r="G205" s="10">
        <v>10</v>
      </c>
      <c r="H205" s="10">
        <v>2</v>
      </c>
      <c r="I205" s="11">
        <v>86.1</v>
      </c>
      <c r="J205" s="10">
        <v>48.6</v>
      </c>
      <c r="K205" s="10">
        <v>11.1</v>
      </c>
      <c r="L205" s="10">
        <v>2</v>
      </c>
      <c r="M205" s="10">
        <v>2</v>
      </c>
      <c r="N205" s="10">
        <v>2</v>
      </c>
      <c r="O205" s="10">
        <v>900</v>
      </c>
    </row>
    <row r="206" spans="1:15" ht="15" x14ac:dyDescent="0.25">
      <c r="A206" s="5">
        <f t="shared" ca="1" si="1"/>
        <v>43527</v>
      </c>
      <c r="B206" s="6">
        <v>2</v>
      </c>
      <c r="C206" s="10">
        <v>7</v>
      </c>
      <c r="D206" s="10">
        <v>2</v>
      </c>
      <c r="E206" s="10">
        <v>1</v>
      </c>
      <c r="F206" s="11">
        <v>1</v>
      </c>
      <c r="G206" s="10">
        <v>5</v>
      </c>
      <c r="H206" s="10">
        <v>3</v>
      </c>
      <c r="I206" s="10">
        <v>16.5</v>
      </c>
      <c r="J206" s="10">
        <v>22</v>
      </c>
      <c r="K206" s="11">
        <v>8.5</v>
      </c>
      <c r="L206" s="10">
        <v>2</v>
      </c>
      <c r="M206" s="10">
        <v>3</v>
      </c>
      <c r="N206" s="10">
        <v>3</v>
      </c>
      <c r="O206" s="10">
        <v>650</v>
      </c>
    </row>
    <row r="207" spans="1:15" ht="15" x14ac:dyDescent="0.25">
      <c r="A207" s="5">
        <f t="shared" ca="1" si="1"/>
        <v>44918</v>
      </c>
      <c r="B207" s="6">
        <v>2</v>
      </c>
      <c r="C207" s="10">
        <v>7</v>
      </c>
      <c r="D207" s="10">
        <v>2</v>
      </c>
      <c r="E207" s="10">
        <v>1</v>
      </c>
      <c r="F207" s="11">
        <v>4</v>
      </c>
      <c r="G207" s="10">
        <v>5</v>
      </c>
      <c r="H207" s="10">
        <v>3</v>
      </c>
      <c r="I207" s="10">
        <v>17</v>
      </c>
      <c r="J207" s="10">
        <v>17.899999999999999</v>
      </c>
      <c r="K207" s="11">
        <v>9</v>
      </c>
      <c r="L207" s="10">
        <v>3</v>
      </c>
      <c r="M207" s="10">
        <v>3</v>
      </c>
      <c r="N207" s="10">
        <v>3</v>
      </c>
      <c r="O207" s="10">
        <v>850</v>
      </c>
    </row>
    <row r="208" spans="1:15" ht="15" x14ac:dyDescent="0.25">
      <c r="A208" s="5">
        <f t="shared" ca="1" si="1"/>
        <v>43737</v>
      </c>
      <c r="B208" s="6">
        <v>2</v>
      </c>
      <c r="C208" s="10">
        <v>7</v>
      </c>
      <c r="D208" s="10">
        <v>5</v>
      </c>
      <c r="E208" s="10">
        <v>1</v>
      </c>
      <c r="F208" s="11">
        <v>4</v>
      </c>
      <c r="G208" s="10">
        <v>9</v>
      </c>
      <c r="H208" s="10">
        <v>2</v>
      </c>
      <c r="I208" s="10">
        <v>22</v>
      </c>
      <c r="J208" s="10">
        <v>9.6999999999999993</v>
      </c>
      <c r="K208" s="11">
        <v>8.8000000000000007</v>
      </c>
      <c r="L208" s="10">
        <v>3</v>
      </c>
      <c r="M208" s="10">
        <v>1</v>
      </c>
      <c r="N208" s="10">
        <v>3</v>
      </c>
      <c r="O208" s="10">
        <v>880</v>
      </c>
    </row>
    <row r="209" spans="1:15" ht="15" x14ac:dyDescent="0.25">
      <c r="A209" s="5">
        <f t="shared" ca="1" si="1"/>
        <v>43500</v>
      </c>
      <c r="B209" s="6">
        <v>2</v>
      </c>
      <c r="C209" s="10">
        <v>7</v>
      </c>
      <c r="D209" s="10">
        <v>2</v>
      </c>
      <c r="E209" s="10">
        <v>1</v>
      </c>
      <c r="F209" s="11">
        <v>4</v>
      </c>
      <c r="G209" s="10">
        <v>9</v>
      </c>
      <c r="H209" s="10">
        <v>2</v>
      </c>
      <c r="I209" s="10">
        <v>17.100000000000001</v>
      </c>
      <c r="J209" s="10">
        <v>18.100000000000001</v>
      </c>
      <c r="K209" s="11">
        <v>12.1</v>
      </c>
      <c r="L209" s="10">
        <v>2</v>
      </c>
      <c r="M209" s="10">
        <v>3</v>
      </c>
      <c r="N209" s="10">
        <v>3</v>
      </c>
      <c r="O209" s="10">
        <v>970</v>
      </c>
    </row>
    <row r="210" spans="1:15" ht="15" x14ac:dyDescent="0.25">
      <c r="A210" s="5">
        <f t="shared" ca="1" si="1"/>
        <v>44498</v>
      </c>
      <c r="B210" s="6">
        <v>2</v>
      </c>
      <c r="C210" s="10">
        <v>7</v>
      </c>
      <c r="D210" s="10">
        <v>2</v>
      </c>
      <c r="E210" s="10">
        <v>1</v>
      </c>
      <c r="F210" s="11">
        <v>5</v>
      </c>
      <c r="G210" s="10">
        <v>5</v>
      </c>
      <c r="H210" s="10">
        <v>2</v>
      </c>
      <c r="I210" s="10">
        <v>17</v>
      </c>
      <c r="J210" s="10">
        <v>16.7</v>
      </c>
      <c r="K210" s="11">
        <v>8.8000000000000007</v>
      </c>
      <c r="L210" s="10">
        <v>2</v>
      </c>
      <c r="M210" s="10">
        <v>2</v>
      </c>
      <c r="N210" s="10">
        <v>3</v>
      </c>
      <c r="O210" s="10">
        <v>800</v>
      </c>
    </row>
    <row r="211" spans="1:15" ht="15" x14ac:dyDescent="0.25">
      <c r="A211" s="5">
        <f t="shared" ca="1" si="1"/>
        <v>43483</v>
      </c>
      <c r="B211" s="6">
        <v>2</v>
      </c>
      <c r="C211" s="10">
        <v>7</v>
      </c>
      <c r="D211" s="10">
        <v>6</v>
      </c>
      <c r="E211" s="10">
        <v>2</v>
      </c>
      <c r="F211" s="11">
        <v>2</v>
      </c>
      <c r="G211" s="10">
        <v>5</v>
      </c>
      <c r="H211" s="10">
        <v>2</v>
      </c>
      <c r="I211" s="10">
        <v>11.5</v>
      </c>
      <c r="J211" s="10">
        <v>15.8</v>
      </c>
      <c r="K211" s="11">
        <v>8.9</v>
      </c>
      <c r="L211" s="10">
        <v>2</v>
      </c>
      <c r="M211" s="10">
        <v>2</v>
      </c>
      <c r="N211" s="10">
        <v>3</v>
      </c>
      <c r="O211" s="10">
        <v>3000</v>
      </c>
    </row>
    <row r="212" spans="1:15" ht="15" x14ac:dyDescent="0.25">
      <c r="A212" s="5">
        <f t="shared" ca="1" si="1"/>
        <v>44817</v>
      </c>
      <c r="B212" s="6">
        <v>2</v>
      </c>
      <c r="C212" s="10">
        <v>7</v>
      </c>
      <c r="D212" s="10">
        <v>2</v>
      </c>
      <c r="E212" s="10">
        <v>2</v>
      </c>
      <c r="F212" s="11">
        <v>9</v>
      </c>
      <c r="G212" s="10">
        <v>10</v>
      </c>
      <c r="H212" s="10">
        <v>2</v>
      </c>
      <c r="I212" s="10">
        <v>16.399999999999999</v>
      </c>
      <c r="J212" s="10">
        <v>17.100000000000001</v>
      </c>
      <c r="K212" s="11">
        <v>8.8000000000000007</v>
      </c>
      <c r="L212" s="10">
        <v>2</v>
      </c>
      <c r="M212" s="10">
        <v>2</v>
      </c>
      <c r="N212" s="10">
        <v>2</v>
      </c>
      <c r="O212" s="10">
        <v>850</v>
      </c>
    </row>
    <row r="213" spans="1:15" ht="12.75" x14ac:dyDescent="0.2">
      <c r="C213" s="4"/>
    </row>
    <row r="214" spans="1:15" ht="12.75" x14ac:dyDescent="0.2">
      <c r="C214" s="4"/>
    </row>
    <row r="215" spans="1:15" ht="12.75" x14ac:dyDescent="0.2">
      <c r="C215" s="4"/>
    </row>
    <row r="216" spans="1:15" ht="12.75" x14ac:dyDescent="0.2">
      <c r="C216" s="4"/>
    </row>
    <row r="217" spans="1:15" ht="12.75" x14ac:dyDescent="0.2">
      <c r="C217" s="4"/>
    </row>
    <row r="218" spans="1:15" ht="12.75" x14ac:dyDescent="0.2">
      <c r="C218" s="4"/>
    </row>
    <row r="219" spans="1:15" ht="12.75" x14ac:dyDescent="0.2">
      <c r="C219" s="4"/>
    </row>
    <row r="220" spans="1:15" ht="12.75" x14ac:dyDescent="0.2">
      <c r="C220" s="4"/>
    </row>
    <row r="221" spans="1:15" ht="12.75" x14ac:dyDescent="0.2">
      <c r="C221" s="4"/>
    </row>
    <row r="222" spans="1:15" ht="12.75" x14ac:dyDescent="0.2">
      <c r="C222" s="4"/>
    </row>
    <row r="223" spans="1:15" ht="12.75" x14ac:dyDescent="0.2">
      <c r="C223" s="4"/>
    </row>
    <row r="224" spans="1:15" ht="12.75" x14ac:dyDescent="0.2">
      <c r="C224" s="4"/>
    </row>
    <row r="225" spans="3:3" ht="12.75" x14ac:dyDescent="0.2">
      <c r="C225" s="4"/>
    </row>
    <row r="226" spans="3:3" ht="12.75" x14ac:dyDescent="0.2">
      <c r="C226" s="4"/>
    </row>
    <row r="227" spans="3:3" ht="12.75" x14ac:dyDescent="0.2">
      <c r="C227" s="4"/>
    </row>
    <row r="228" spans="3:3" ht="12.75" x14ac:dyDescent="0.2">
      <c r="C228" s="4"/>
    </row>
    <row r="229" spans="3:3" ht="12.75" x14ac:dyDescent="0.2">
      <c r="C229" s="4"/>
    </row>
    <row r="230" spans="3:3" ht="12.75" x14ac:dyDescent="0.2">
      <c r="C230" s="4"/>
    </row>
    <row r="231" spans="3:3" ht="12.75" x14ac:dyDescent="0.2">
      <c r="C231" s="4"/>
    </row>
    <row r="232" spans="3:3" ht="12.75" x14ac:dyDescent="0.2">
      <c r="C232" s="4"/>
    </row>
    <row r="233" spans="3:3" ht="12.75" x14ac:dyDescent="0.2">
      <c r="C233" s="4"/>
    </row>
    <row r="234" spans="3:3" ht="12.75" x14ac:dyDescent="0.2">
      <c r="C234" s="4"/>
    </row>
    <row r="235" spans="3:3" ht="12.75" x14ac:dyDescent="0.2">
      <c r="C235" s="4"/>
    </row>
    <row r="236" spans="3:3" ht="12.75" x14ac:dyDescent="0.2">
      <c r="C236" s="4"/>
    </row>
    <row r="237" spans="3:3" ht="12.75" x14ac:dyDescent="0.2">
      <c r="C237" s="4"/>
    </row>
    <row r="238" spans="3:3" ht="12.75" x14ac:dyDescent="0.2">
      <c r="C238" s="4"/>
    </row>
    <row r="239" spans="3:3" ht="12.75" x14ac:dyDescent="0.2">
      <c r="C239" s="4"/>
    </row>
    <row r="240" spans="3:3" ht="12.75" x14ac:dyDescent="0.2">
      <c r="C240" s="4"/>
    </row>
    <row r="241" spans="3:3" ht="12.75" x14ac:dyDescent="0.2">
      <c r="C241" s="4"/>
    </row>
    <row r="242" spans="3:3" ht="12.75" x14ac:dyDescent="0.2">
      <c r="C242" s="4"/>
    </row>
    <row r="243" spans="3:3" ht="12.75" x14ac:dyDescent="0.2">
      <c r="C243" s="4"/>
    </row>
    <row r="244" spans="3:3" ht="12.75" x14ac:dyDescent="0.2">
      <c r="C244" s="4"/>
    </row>
    <row r="245" spans="3:3" ht="12.75" x14ac:dyDescent="0.2">
      <c r="C245" s="4"/>
    </row>
    <row r="246" spans="3:3" ht="12.75" x14ac:dyDescent="0.2">
      <c r="C246" s="4"/>
    </row>
    <row r="247" spans="3:3" ht="12.75" x14ac:dyDescent="0.2">
      <c r="C247" s="4"/>
    </row>
    <row r="248" spans="3:3" ht="12.75" x14ac:dyDescent="0.2">
      <c r="C248" s="4"/>
    </row>
    <row r="249" spans="3:3" ht="12.75" x14ac:dyDescent="0.2">
      <c r="C249" s="4"/>
    </row>
    <row r="250" spans="3:3" ht="12.75" x14ac:dyDescent="0.2">
      <c r="C250" s="4"/>
    </row>
    <row r="251" spans="3:3" ht="12.75" x14ac:dyDescent="0.2">
      <c r="C251" s="4"/>
    </row>
    <row r="252" spans="3:3" ht="12.75" x14ac:dyDescent="0.2">
      <c r="C252" s="4"/>
    </row>
    <row r="253" spans="3:3" ht="12.75" x14ac:dyDescent="0.2">
      <c r="C253" s="4"/>
    </row>
    <row r="254" spans="3:3" ht="12.75" x14ac:dyDescent="0.2">
      <c r="C254" s="4"/>
    </row>
    <row r="255" spans="3:3" ht="12.75" x14ac:dyDescent="0.2">
      <c r="C255" s="4"/>
    </row>
    <row r="256" spans="3:3" ht="12.75" x14ac:dyDescent="0.2">
      <c r="C256" s="4"/>
    </row>
    <row r="257" spans="3:3" ht="12.75" x14ac:dyDescent="0.2">
      <c r="C257" s="4"/>
    </row>
    <row r="258" spans="3:3" ht="12.75" x14ac:dyDescent="0.2">
      <c r="C258" s="4"/>
    </row>
    <row r="259" spans="3:3" ht="12.75" x14ac:dyDescent="0.2">
      <c r="C259" s="4"/>
    </row>
    <row r="260" spans="3:3" ht="12.75" x14ac:dyDescent="0.2">
      <c r="C260" s="4"/>
    </row>
    <row r="261" spans="3:3" ht="12.75" x14ac:dyDescent="0.2">
      <c r="C261" s="4"/>
    </row>
    <row r="262" spans="3:3" ht="12.75" x14ac:dyDescent="0.2">
      <c r="C262" s="4"/>
    </row>
    <row r="263" spans="3:3" ht="12.75" x14ac:dyDescent="0.2">
      <c r="C263" s="4"/>
    </row>
    <row r="264" spans="3:3" ht="12.75" x14ac:dyDescent="0.2">
      <c r="C264" s="4"/>
    </row>
    <row r="265" spans="3:3" ht="12.75" x14ac:dyDescent="0.2">
      <c r="C265" s="4"/>
    </row>
    <row r="266" spans="3:3" ht="12.75" x14ac:dyDescent="0.2">
      <c r="C266" s="4"/>
    </row>
    <row r="267" spans="3:3" ht="12.75" x14ac:dyDescent="0.2">
      <c r="C267" s="4"/>
    </row>
    <row r="268" spans="3:3" ht="12.75" x14ac:dyDescent="0.2">
      <c r="C268" s="4"/>
    </row>
    <row r="269" spans="3:3" ht="12.75" x14ac:dyDescent="0.2">
      <c r="C269" s="4"/>
    </row>
    <row r="270" spans="3:3" ht="12.75" x14ac:dyDescent="0.2">
      <c r="C270" s="4"/>
    </row>
    <row r="271" spans="3:3" ht="12.75" x14ac:dyDescent="0.2">
      <c r="C271" s="4"/>
    </row>
    <row r="272" spans="3:3" ht="12.75" x14ac:dyDescent="0.2">
      <c r="C272" s="4"/>
    </row>
    <row r="273" spans="3:3" ht="12.75" x14ac:dyDescent="0.2">
      <c r="C273" s="4"/>
    </row>
    <row r="274" spans="3:3" ht="12.75" x14ac:dyDescent="0.2">
      <c r="C274" s="4"/>
    </row>
    <row r="275" spans="3:3" ht="12.75" x14ac:dyDescent="0.2">
      <c r="C275" s="4"/>
    </row>
    <row r="276" spans="3:3" ht="12.75" x14ac:dyDescent="0.2">
      <c r="C276" s="4"/>
    </row>
    <row r="277" spans="3:3" ht="12.75" x14ac:dyDescent="0.2">
      <c r="C277" s="4"/>
    </row>
    <row r="278" spans="3:3" ht="12.75" x14ac:dyDescent="0.2">
      <c r="C278" s="4"/>
    </row>
    <row r="279" spans="3:3" ht="12.75" x14ac:dyDescent="0.2">
      <c r="C279" s="4"/>
    </row>
    <row r="280" spans="3:3" ht="12.75" x14ac:dyDescent="0.2">
      <c r="C280" s="4"/>
    </row>
    <row r="281" spans="3:3" ht="12.75" x14ac:dyDescent="0.2">
      <c r="C281" s="4"/>
    </row>
    <row r="282" spans="3:3" ht="12.75" x14ac:dyDescent="0.2">
      <c r="C282" s="4"/>
    </row>
    <row r="283" spans="3:3" ht="12.75" x14ac:dyDescent="0.2">
      <c r="C283" s="4"/>
    </row>
    <row r="284" spans="3:3" ht="12.75" x14ac:dyDescent="0.2">
      <c r="C284" s="4"/>
    </row>
    <row r="285" spans="3:3" ht="12.75" x14ac:dyDescent="0.2">
      <c r="C285" s="4"/>
    </row>
    <row r="286" spans="3:3" ht="12.75" x14ac:dyDescent="0.2">
      <c r="C286" s="4"/>
    </row>
    <row r="287" spans="3:3" ht="12.75" x14ac:dyDescent="0.2">
      <c r="C287" s="4"/>
    </row>
    <row r="288" spans="3:3" ht="12.75" x14ac:dyDescent="0.2">
      <c r="C288" s="4"/>
    </row>
    <row r="289" spans="3:3" ht="12.75" x14ac:dyDescent="0.2">
      <c r="C289" s="4"/>
    </row>
    <row r="290" spans="3:3" ht="12.75" x14ac:dyDescent="0.2">
      <c r="C290" s="4"/>
    </row>
    <row r="291" spans="3:3" ht="12.75" x14ac:dyDescent="0.2">
      <c r="C291" s="4"/>
    </row>
    <row r="292" spans="3:3" ht="12.75" x14ac:dyDescent="0.2">
      <c r="C292" s="4"/>
    </row>
    <row r="293" spans="3:3" ht="12.75" x14ac:dyDescent="0.2">
      <c r="C293" s="4"/>
    </row>
    <row r="294" spans="3:3" ht="12.75" x14ac:dyDescent="0.2">
      <c r="C294" s="4"/>
    </row>
    <row r="295" spans="3:3" ht="12.75" x14ac:dyDescent="0.2">
      <c r="C295" s="4"/>
    </row>
    <row r="296" spans="3:3" ht="12.75" x14ac:dyDescent="0.2">
      <c r="C296" s="4"/>
    </row>
    <row r="297" spans="3:3" ht="12.75" x14ac:dyDescent="0.2">
      <c r="C297" s="4"/>
    </row>
    <row r="298" spans="3:3" ht="12.75" x14ac:dyDescent="0.2">
      <c r="C298" s="4"/>
    </row>
    <row r="299" spans="3:3" ht="12.75" x14ac:dyDescent="0.2">
      <c r="C299" s="4"/>
    </row>
    <row r="300" spans="3:3" ht="12.75" x14ac:dyDescent="0.2">
      <c r="C300" s="4"/>
    </row>
    <row r="301" spans="3:3" ht="12.75" x14ac:dyDescent="0.2">
      <c r="C301" s="4"/>
    </row>
    <row r="302" spans="3:3" ht="12.75" x14ac:dyDescent="0.2">
      <c r="C302" s="4"/>
    </row>
    <row r="303" spans="3:3" ht="12.75" x14ac:dyDescent="0.2">
      <c r="C303" s="4"/>
    </row>
    <row r="304" spans="3:3" ht="12.75" x14ac:dyDescent="0.2">
      <c r="C304" s="4"/>
    </row>
    <row r="305" spans="3:3" ht="12.75" x14ac:dyDescent="0.2">
      <c r="C305" s="4"/>
    </row>
    <row r="306" spans="3:3" ht="12.75" x14ac:dyDescent="0.2">
      <c r="C306" s="4"/>
    </row>
    <row r="307" spans="3:3" ht="12.75" x14ac:dyDescent="0.2">
      <c r="C307" s="4"/>
    </row>
    <row r="308" spans="3:3" ht="12.75" x14ac:dyDescent="0.2">
      <c r="C308" s="4"/>
    </row>
    <row r="309" spans="3:3" ht="12.75" x14ac:dyDescent="0.2">
      <c r="C309" s="4"/>
    </row>
    <row r="310" spans="3:3" ht="12.75" x14ac:dyDescent="0.2">
      <c r="C310" s="4"/>
    </row>
    <row r="311" spans="3:3" ht="12.75" x14ac:dyDescent="0.2">
      <c r="C311" s="4"/>
    </row>
    <row r="312" spans="3:3" ht="12.75" x14ac:dyDescent="0.2">
      <c r="C312" s="4"/>
    </row>
    <row r="313" spans="3:3" ht="12.75" x14ac:dyDescent="0.2">
      <c r="C313" s="4"/>
    </row>
    <row r="314" spans="3:3" ht="12.75" x14ac:dyDescent="0.2">
      <c r="C314" s="4"/>
    </row>
    <row r="315" spans="3:3" ht="12.75" x14ac:dyDescent="0.2">
      <c r="C315" s="4"/>
    </row>
    <row r="316" spans="3:3" ht="12.75" x14ac:dyDescent="0.2">
      <c r="C316" s="4"/>
    </row>
    <row r="317" spans="3:3" ht="12.75" x14ac:dyDescent="0.2">
      <c r="C317" s="4"/>
    </row>
    <row r="318" spans="3:3" ht="12.75" x14ac:dyDescent="0.2">
      <c r="C318" s="4"/>
    </row>
    <row r="319" spans="3:3" ht="12.75" x14ac:dyDescent="0.2">
      <c r="C319" s="4"/>
    </row>
    <row r="320" spans="3:3" ht="12.75" x14ac:dyDescent="0.2">
      <c r="C320" s="4"/>
    </row>
    <row r="321" spans="3:3" ht="12.75" x14ac:dyDescent="0.2">
      <c r="C321" s="4"/>
    </row>
    <row r="322" spans="3:3" ht="12.75" x14ac:dyDescent="0.2">
      <c r="C322" s="4"/>
    </row>
    <row r="323" spans="3:3" ht="12.75" x14ac:dyDescent="0.2">
      <c r="C323" s="4"/>
    </row>
    <row r="324" spans="3:3" ht="12.75" x14ac:dyDescent="0.2">
      <c r="C324" s="4"/>
    </row>
    <row r="325" spans="3:3" ht="12.75" x14ac:dyDescent="0.2">
      <c r="C325" s="4"/>
    </row>
    <row r="326" spans="3:3" ht="12.75" x14ac:dyDescent="0.2">
      <c r="C326" s="4"/>
    </row>
    <row r="327" spans="3:3" ht="12.75" x14ac:dyDescent="0.2">
      <c r="C327" s="4"/>
    </row>
    <row r="328" spans="3:3" ht="12.75" x14ac:dyDescent="0.2">
      <c r="C328" s="4"/>
    </row>
    <row r="329" spans="3:3" ht="12.75" x14ac:dyDescent="0.2">
      <c r="C329" s="4"/>
    </row>
    <row r="330" spans="3:3" ht="12.75" x14ac:dyDescent="0.2">
      <c r="C330" s="4"/>
    </row>
    <row r="331" spans="3:3" ht="12.75" x14ac:dyDescent="0.2">
      <c r="C331" s="4"/>
    </row>
    <row r="332" spans="3:3" ht="12.75" x14ac:dyDescent="0.2">
      <c r="C332" s="4"/>
    </row>
    <row r="333" spans="3:3" ht="12.75" x14ac:dyDescent="0.2">
      <c r="C333" s="4"/>
    </row>
    <row r="334" spans="3:3" ht="12.75" x14ac:dyDescent="0.2">
      <c r="C334" s="4"/>
    </row>
    <row r="335" spans="3:3" ht="12.75" x14ac:dyDescent="0.2">
      <c r="C335" s="4"/>
    </row>
    <row r="336" spans="3:3" ht="12.75" x14ac:dyDescent="0.2">
      <c r="C336" s="4"/>
    </row>
    <row r="337" spans="3:3" ht="12.75" x14ac:dyDescent="0.2">
      <c r="C337" s="4"/>
    </row>
    <row r="338" spans="3:3" ht="12.75" x14ac:dyDescent="0.2">
      <c r="C338" s="4"/>
    </row>
    <row r="339" spans="3:3" ht="12.75" x14ac:dyDescent="0.2">
      <c r="C339" s="4"/>
    </row>
    <row r="340" spans="3:3" ht="12.75" x14ac:dyDescent="0.2">
      <c r="C340" s="4"/>
    </row>
    <row r="341" spans="3:3" ht="12.75" x14ac:dyDescent="0.2">
      <c r="C341" s="4"/>
    </row>
    <row r="342" spans="3:3" ht="12.75" x14ac:dyDescent="0.2">
      <c r="C342" s="4"/>
    </row>
    <row r="343" spans="3:3" ht="12.75" x14ac:dyDescent="0.2">
      <c r="C343" s="4"/>
    </row>
    <row r="344" spans="3:3" ht="12.75" x14ac:dyDescent="0.2">
      <c r="C344" s="4"/>
    </row>
    <row r="345" spans="3:3" ht="12.75" x14ac:dyDescent="0.2">
      <c r="C345" s="4"/>
    </row>
    <row r="346" spans="3:3" ht="12.75" x14ac:dyDescent="0.2">
      <c r="C346" s="4"/>
    </row>
    <row r="347" spans="3:3" ht="12.75" x14ac:dyDescent="0.2">
      <c r="C347" s="4"/>
    </row>
    <row r="348" spans="3:3" ht="12.75" x14ac:dyDescent="0.2">
      <c r="C348" s="4"/>
    </row>
    <row r="349" spans="3:3" ht="12.75" x14ac:dyDescent="0.2">
      <c r="C349" s="4"/>
    </row>
    <row r="350" spans="3:3" ht="12.75" x14ac:dyDescent="0.2">
      <c r="C350" s="4"/>
    </row>
    <row r="351" spans="3:3" ht="12.75" x14ac:dyDescent="0.2">
      <c r="C351" s="4"/>
    </row>
    <row r="352" spans="3:3" ht="12.75" x14ac:dyDescent="0.2">
      <c r="C352" s="4"/>
    </row>
    <row r="353" spans="3:3" ht="12.75" x14ac:dyDescent="0.2">
      <c r="C353" s="4"/>
    </row>
    <row r="354" spans="3:3" ht="12.75" x14ac:dyDescent="0.2">
      <c r="C354" s="4"/>
    </row>
    <row r="355" spans="3:3" ht="12.75" x14ac:dyDescent="0.2">
      <c r="C355" s="4"/>
    </row>
    <row r="356" spans="3:3" ht="12.75" x14ac:dyDescent="0.2">
      <c r="C356" s="4"/>
    </row>
    <row r="357" spans="3:3" ht="12.75" x14ac:dyDescent="0.2">
      <c r="C357" s="4"/>
    </row>
    <row r="358" spans="3:3" ht="12.75" x14ac:dyDescent="0.2">
      <c r="C358" s="4"/>
    </row>
    <row r="359" spans="3:3" ht="12.75" x14ac:dyDescent="0.2">
      <c r="C359" s="4"/>
    </row>
    <row r="360" spans="3:3" ht="12.75" x14ac:dyDescent="0.2">
      <c r="C360" s="4"/>
    </row>
    <row r="361" spans="3:3" ht="12.75" x14ac:dyDescent="0.2">
      <c r="C361" s="4"/>
    </row>
    <row r="362" spans="3:3" ht="12.75" x14ac:dyDescent="0.2">
      <c r="C362" s="4"/>
    </row>
    <row r="363" spans="3:3" ht="12.75" x14ac:dyDescent="0.2">
      <c r="C363" s="4"/>
    </row>
    <row r="364" spans="3:3" ht="12.75" x14ac:dyDescent="0.2">
      <c r="C364" s="4"/>
    </row>
    <row r="365" spans="3:3" ht="12.75" x14ac:dyDescent="0.2">
      <c r="C365" s="4"/>
    </row>
    <row r="366" spans="3:3" ht="12.75" x14ac:dyDescent="0.2">
      <c r="C366" s="4"/>
    </row>
    <row r="367" spans="3:3" ht="12.75" x14ac:dyDescent="0.2">
      <c r="C367" s="4"/>
    </row>
    <row r="368" spans="3:3" ht="12.75" x14ac:dyDescent="0.2">
      <c r="C368" s="4"/>
    </row>
    <row r="369" spans="3:3" ht="12.75" x14ac:dyDescent="0.2">
      <c r="C369" s="4"/>
    </row>
    <row r="370" spans="3:3" ht="12.75" x14ac:dyDescent="0.2">
      <c r="C370" s="4"/>
    </row>
    <row r="371" spans="3:3" ht="12.75" x14ac:dyDescent="0.2">
      <c r="C371" s="4"/>
    </row>
    <row r="372" spans="3:3" ht="12.75" x14ac:dyDescent="0.2">
      <c r="C372" s="4"/>
    </row>
    <row r="373" spans="3:3" ht="12.75" x14ac:dyDescent="0.2">
      <c r="C373" s="4"/>
    </row>
    <row r="374" spans="3:3" ht="12.75" x14ac:dyDescent="0.2">
      <c r="C374" s="4"/>
    </row>
    <row r="375" spans="3:3" ht="12.75" x14ac:dyDescent="0.2">
      <c r="C375" s="4"/>
    </row>
    <row r="376" spans="3:3" ht="12.75" x14ac:dyDescent="0.2">
      <c r="C376" s="4"/>
    </row>
    <row r="377" spans="3:3" ht="12.75" x14ac:dyDescent="0.2">
      <c r="C377" s="4"/>
    </row>
    <row r="378" spans="3:3" ht="12.75" x14ac:dyDescent="0.2">
      <c r="C378" s="4"/>
    </row>
    <row r="379" spans="3:3" ht="12.75" x14ac:dyDescent="0.2">
      <c r="C379" s="4"/>
    </row>
    <row r="380" spans="3:3" ht="12.75" x14ac:dyDescent="0.2">
      <c r="C380" s="4"/>
    </row>
    <row r="381" spans="3:3" ht="12.75" x14ac:dyDescent="0.2">
      <c r="C381" s="4"/>
    </row>
    <row r="382" spans="3:3" ht="12.75" x14ac:dyDescent="0.2">
      <c r="C382" s="4"/>
    </row>
    <row r="383" spans="3:3" ht="12.75" x14ac:dyDescent="0.2">
      <c r="C383" s="4"/>
    </row>
    <row r="384" spans="3:3" ht="12.75" x14ac:dyDescent="0.2">
      <c r="C384" s="4"/>
    </row>
    <row r="385" spans="3:3" ht="12.75" x14ac:dyDescent="0.2">
      <c r="C385" s="4"/>
    </row>
    <row r="386" spans="3:3" ht="12.75" x14ac:dyDescent="0.2">
      <c r="C386" s="4"/>
    </row>
    <row r="387" spans="3:3" ht="12.75" x14ac:dyDescent="0.2">
      <c r="C387" s="4"/>
    </row>
    <row r="388" spans="3:3" ht="12.75" x14ac:dyDescent="0.2">
      <c r="C388" s="4"/>
    </row>
    <row r="389" spans="3:3" ht="12.75" x14ac:dyDescent="0.2">
      <c r="C389" s="4"/>
    </row>
    <row r="390" spans="3:3" ht="12.75" x14ac:dyDescent="0.2">
      <c r="C390" s="4"/>
    </row>
    <row r="391" spans="3:3" ht="12.75" x14ac:dyDescent="0.2">
      <c r="C391" s="4"/>
    </row>
    <row r="392" spans="3:3" ht="12.75" x14ac:dyDescent="0.2">
      <c r="C392" s="4"/>
    </row>
    <row r="393" spans="3:3" ht="12.75" x14ac:dyDescent="0.2">
      <c r="C393" s="4"/>
    </row>
    <row r="394" spans="3:3" ht="12.75" x14ac:dyDescent="0.2">
      <c r="C394" s="4"/>
    </row>
    <row r="395" spans="3:3" ht="12.75" x14ac:dyDescent="0.2">
      <c r="C395" s="4"/>
    </row>
    <row r="396" spans="3:3" ht="12.75" x14ac:dyDescent="0.2">
      <c r="C396" s="4"/>
    </row>
    <row r="397" spans="3:3" ht="12.75" x14ac:dyDescent="0.2">
      <c r="C397" s="4"/>
    </row>
    <row r="398" spans="3:3" ht="12.75" x14ac:dyDescent="0.2">
      <c r="C398" s="4"/>
    </row>
    <row r="399" spans="3:3" ht="12.75" x14ac:dyDescent="0.2">
      <c r="C399" s="4"/>
    </row>
    <row r="400" spans="3:3" ht="12.75" x14ac:dyDescent="0.2">
      <c r="C400" s="4"/>
    </row>
    <row r="401" spans="3:3" ht="12.75" x14ac:dyDescent="0.2">
      <c r="C401" s="4"/>
    </row>
    <row r="402" spans="3:3" ht="12.75" x14ac:dyDescent="0.2">
      <c r="C402" s="4"/>
    </row>
    <row r="403" spans="3:3" ht="12.75" x14ac:dyDescent="0.2">
      <c r="C403" s="4"/>
    </row>
    <row r="404" spans="3:3" ht="12.75" x14ac:dyDescent="0.2">
      <c r="C404" s="4"/>
    </row>
    <row r="405" spans="3:3" ht="12.75" x14ac:dyDescent="0.2">
      <c r="C405" s="4"/>
    </row>
    <row r="406" spans="3:3" ht="12.75" x14ac:dyDescent="0.2">
      <c r="C406" s="4"/>
    </row>
    <row r="407" spans="3:3" ht="12.75" x14ac:dyDescent="0.2">
      <c r="C407" s="4"/>
    </row>
    <row r="408" spans="3:3" ht="12.75" x14ac:dyDescent="0.2">
      <c r="C408" s="4"/>
    </row>
    <row r="409" spans="3:3" ht="12.75" x14ac:dyDescent="0.2">
      <c r="C409" s="4"/>
    </row>
    <row r="410" spans="3:3" ht="12.75" x14ac:dyDescent="0.2">
      <c r="C410" s="4"/>
    </row>
    <row r="411" spans="3:3" ht="12.75" x14ac:dyDescent="0.2">
      <c r="C411" s="4"/>
    </row>
    <row r="412" spans="3:3" ht="12.75" x14ac:dyDescent="0.2">
      <c r="C412" s="4"/>
    </row>
    <row r="413" spans="3:3" ht="12.75" x14ac:dyDescent="0.2">
      <c r="C413" s="4"/>
    </row>
    <row r="414" spans="3:3" ht="12.75" x14ac:dyDescent="0.2">
      <c r="C414" s="4"/>
    </row>
    <row r="415" spans="3:3" ht="12.75" x14ac:dyDescent="0.2">
      <c r="C415" s="4"/>
    </row>
    <row r="416" spans="3:3" ht="12.75" x14ac:dyDescent="0.2">
      <c r="C416" s="4"/>
    </row>
    <row r="417" spans="3:3" ht="12.75" x14ac:dyDescent="0.2">
      <c r="C417" s="4"/>
    </row>
    <row r="418" spans="3:3" ht="12.75" x14ac:dyDescent="0.2">
      <c r="C418" s="4"/>
    </row>
    <row r="419" spans="3:3" ht="12.75" x14ac:dyDescent="0.2">
      <c r="C419" s="4"/>
    </row>
    <row r="420" spans="3:3" ht="12.75" x14ac:dyDescent="0.2">
      <c r="C420" s="4"/>
    </row>
    <row r="421" spans="3:3" ht="12.75" x14ac:dyDescent="0.2">
      <c r="C421" s="4"/>
    </row>
    <row r="422" spans="3:3" ht="12.75" x14ac:dyDescent="0.2">
      <c r="C422" s="4"/>
    </row>
    <row r="423" spans="3:3" ht="12.75" x14ac:dyDescent="0.2">
      <c r="C423" s="4"/>
    </row>
    <row r="424" spans="3:3" ht="12.75" x14ac:dyDescent="0.2">
      <c r="C424" s="4"/>
    </row>
    <row r="425" spans="3:3" ht="12.75" x14ac:dyDescent="0.2">
      <c r="C425" s="4"/>
    </row>
    <row r="426" spans="3:3" ht="12.75" x14ac:dyDescent="0.2">
      <c r="C426" s="4"/>
    </row>
    <row r="427" spans="3:3" ht="12.75" x14ac:dyDescent="0.2">
      <c r="C427" s="4"/>
    </row>
    <row r="428" spans="3:3" ht="12.75" x14ac:dyDescent="0.2">
      <c r="C428" s="4"/>
    </row>
    <row r="429" spans="3:3" ht="12.75" x14ac:dyDescent="0.2">
      <c r="C429" s="4"/>
    </row>
    <row r="430" spans="3:3" ht="12.75" x14ac:dyDescent="0.2">
      <c r="C430" s="4"/>
    </row>
    <row r="431" spans="3:3" ht="12.75" x14ac:dyDescent="0.2">
      <c r="C431" s="4"/>
    </row>
    <row r="432" spans="3:3" ht="12.75" x14ac:dyDescent="0.2">
      <c r="C432" s="4"/>
    </row>
    <row r="433" spans="3:3" ht="12.75" x14ac:dyDescent="0.2">
      <c r="C433" s="4"/>
    </row>
    <row r="434" spans="3:3" ht="12.75" x14ac:dyDescent="0.2">
      <c r="C434" s="4"/>
    </row>
    <row r="435" spans="3:3" ht="12.75" x14ac:dyDescent="0.2">
      <c r="C435" s="4"/>
    </row>
    <row r="436" spans="3:3" ht="12.75" x14ac:dyDescent="0.2">
      <c r="C436" s="4"/>
    </row>
    <row r="437" spans="3:3" ht="12.75" x14ac:dyDescent="0.2">
      <c r="C437" s="4"/>
    </row>
    <row r="438" spans="3:3" ht="12.75" x14ac:dyDescent="0.2">
      <c r="C438" s="4"/>
    </row>
    <row r="439" spans="3:3" ht="12.75" x14ac:dyDescent="0.2">
      <c r="C439" s="4"/>
    </row>
    <row r="440" spans="3:3" ht="12.75" x14ac:dyDescent="0.2">
      <c r="C440" s="4"/>
    </row>
    <row r="441" spans="3:3" ht="12.75" x14ac:dyDescent="0.2">
      <c r="C441" s="4"/>
    </row>
    <row r="442" spans="3:3" ht="12.75" x14ac:dyDescent="0.2">
      <c r="C442" s="4"/>
    </row>
    <row r="443" spans="3:3" ht="12.75" x14ac:dyDescent="0.2">
      <c r="C443" s="4"/>
    </row>
    <row r="444" spans="3:3" ht="12.75" x14ac:dyDescent="0.2">
      <c r="C444" s="4"/>
    </row>
    <row r="445" spans="3:3" ht="12.75" x14ac:dyDescent="0.2">
      <c r="C445" s="4"/>
    </row>
    <row r="446" spans="3:3" ht="12.75" x14ac:dyDescent="0.2">
      <c r="C446" s="4"/>
    </row>
    <row r="447" spans="3:3" ht="12.75" x14ac:dyDescent="0.2">
      <c r="C447" s="4"/>
    </row>
    <row r="448" spans="3:3" ht="12.75" x14ac:dyDescent="0.2">
      <c r="C448" s="4"/>
    </row>
    <row r="449" spans="3:3" ht="12.75" x14ac:dyDescent="0.2">
      <c r="C449" s="4"/>
    </row>
    <row r="450" spans="3:3" ht="12.75" x14ac:dyDescent="0.2">
      <c r="C450" s="4"/>
    </row>
    <row r="451" spans="3:3" ht="12.75" x14ac:dyDescent="0.2">
      <c r="C451" s="4"/>
    </row>
    <row r="452" spans="3:3" ht="12.75" x14ac:dyDescent="0.2">
      <c r="C452" s="4"/>
    </row>
    <row r="453" spans="3:3" ht="12.75" x14ac:dyDescent="0.2">
      <c r="C453" s="4"/>
    </row>
    <row r="454" spans="3:3" ht="12.75" x14ac:dyDescent="0.2">
      <c r="C454" s="4"/>
    </row>
    <row r="455" spans="3:3" ht="12.75" x14ac:dyDescent="0.2">
      <c r="C455" s="4"/>
    </row>
    <row r="456" spans="3:3" ht="12.75" x14ac:dyDescent="0.2">
      <c r="C456" s="4"/>
    </row>
    <row r="457" spans="3:3" ht="12.75" x14ac:dyDescent="0.2">
      <c r="C457" s="4"/>
    </row>
    <row r="458" spans="3:3" ht="12.75" x14ac:dyDescent="0.2">
      <c r="C458" s="4"/>
    </row>
    <row r="459" spans="3:3" ht="12.75" x14ac:dyDescent="0.2">
      <c r="C459" s="4"/>
    </row>
    <row r="460" spans="3:3" ht="12.75" x14ac:dyDescent="0.2">
      <c r="C460" s="4"/>
    </row>
    <row r="461" spans="3:3" ht="12.75" x14ac:dyDescent="0.2">
      <c r="C461" s="4"/>
    </row>
    <row r="462" spans="3:3" ht="12.75" x14ac:dyDescent="0.2">
      <c r="C462" s="4"/>
    </row>
    <row r="463" spans="3:3" ht="12.75" x14ac:dyDescent="0.2">
      <c r="C463" s="4"/>
    </row>
    <row r="464" spans="3:3" ht="12.75" x14ac:dyDescent="0.2">
      <c r="C464" s="4"/>
    </row>
    <row r="465" spans="3:3" ht="12.75" x14ac:dyDescent="0.2">
      <c r="C465" s="4"/>
    </row>
    <row r="466" spans="3:3" ht="12.75" x14ac:dyDescent="0.2">
      <c r="C466" s="4"/>
    </row>
    <row r="467" spans="3:3" ht="12.75" x14ac:dyDescent="0.2">
      <c r="C467" s="4"/>
    </row>
    <row r="468" spans="3:3" ht="12.75" x14ac:dyDescent="0.2">
      <c r="C468" s="4"/>
    </row>
    <row r="469" spans="3:3" ht="12.75" x14ac:dyDescent="0.2">
      <c r="C469" s="4"/>
    </row>
    <row r="470" spans="3:3" ht="12.75" x14ac:dyDescent="0.2">
      <c r="C470" s="4"/>
    </row>
    <row r="471" spans="3:3" ht="12.75" x14ac:dyDescent="0.2">
      <c r="C471" s="4"/>
    </row>
    <row r="472" spans="3:3" ht="12.75" x14ac:dyDescent="0.2">
      <c r="C472" s="4"/>
    </row>
    <row r="473" spans="3:3" ht="12.75" x14ac:dyDescent="0.2">
      <c r="C473" s="4"/>
    </row>
    <row r="474" spans="3:3" ht="12.75" x14ac:dyDescent="0.2">
      <c r="C474" s="4"/>
    </row>
    <row r="475" spans="3:3" ht="12.75" x14ac:dyDescent="0.2">
      <c r="C475" s="4"/>
    </row>
    <row r="476" spans="3:3" ht="12.75" x14ac:dyDescent="0.2">
      <c r="C476" s="4"/>
    </row>
    <row r="477" spans="3:3" ht="12.75" x14ac:dyDescent="0.2">
      <c r="C477" s="4"/>
    </row>
    <row r="478" spans="3:3" ht="12.75" x14ac:dyDescent="0.2">
      <c r="C478" s="4"/>
    </row>
    <row r="479" spans="3:3" ht="12.75" x14ac:dyDescent="0.2">
      <c r="C479" s="4"/>
    </row>
    <row r="480" spans="3:3" ht="12.75" x14ac:dyDescent="0.2">
      <c r="C480" s="4"/>
    </row>
    <row r="481" spans="3:3" ht="12.75" x14ac:dyDescent="0.2">
      <c r="C481" s="4"/>
    </row>
    <row r="482" spans="3:3" ht="12.75" x14ac:dyDescent="0.2">
      <c r="C482" s="4"/>
    </row>
    <row r="483" spans="3:3" ht="12.75" x14ac:dyDescent="0.2">
      <c r="C483" s="4"/>
    </row>
    <row r="484" spans="3:3" ht="12.75" x14ac:dyDescent="0.2">
      <c r="C484" s="4"/>
    </row>
    <row r="485" spans="3:3" ht="12.75" x14ac:dyDescent="0.2">
      <c r="C485" s="4"/>
    </row>
    <row r="486" spans="3:3" ht="12.75" x14ac:dyDescent="0.2">
      <c r="C486" s="4"/>
    </row>
    <row r="487" spans="3:3" ht="12.75" x14ac:dyDescent="0.2">
      <c r="C487" s="4"/>
    </row>
    <row r="488" spans="3:3" ht="12.75" x14ac:dyDescent="0.2">
      <c r="C488" s="4"/>
    </row>
    <row r="489" spans="3:3" ht="12.75" x14ac:dyDescent="0.2">
      <c r="C489" s="4"/>
    </row>
    <row r="490" spans="3:3" ht="12.75" x14ac:dyDescent="0.2">
      <c r="C490" s="4"/>
    </row>
    <row r="491" spans="3:3" ht="12.75" x14ac:dyDescent="0.2">
      <c r="C491" s="4"/>
    </row>
    <row r="492" spans="3:3" ht="12.75" x14ac:dyDescent="0.2">
      <c r="C492" s="4"/>
    </row>
    <row r="493" spans="3:3" ht="12.75" x14ac:dyDescent="0.2">
      <c r="C493" s="4"/>
    </row>
    <row r="494" spans="3:3" ht="12.75" x14ac:dyDescent="0.2">
      <c r="C494" s="4"/>
    </row>
    <row r="495" spans="3:3" ht="12.75" x14ac:dyDescent="0.2">
      <c r="C495" s="4"/>
    </row>
    <row r="496" spans="3:3" ht="12.75" x14ac:dyDescent="0.2">
      <c r="C496" s="4"/>
    </row>
    <row r="497" spans="3:3" ht="12.75" x14ac:dyDescent="0.2">
      <c r="C497" s="4"/>
    </row>
    <row r="498" spans="3:3" ht="12.75" x14ac:dyDescent="0.2">
      <c r="C498" s="4"/>
    </row>
    <row r="499" spans="3:3" ht="12.75" x14ac:dyDescent="0.2">
      <c r="C499" s="4"/>
    </row>
    <row r="500" spans="3:3" ht="12.75" x14ac:dyDescent="0.2">
      <c r="C500" s="4"/>
    </row>
    <row r="501" spans="3:3" ht="12.75" x14ac:dyDescent="0.2">
      <c r="C501" s="4"/>
    </row>
    <row r="502" spans="3:3" ht="12.75" x14ac:dyDescent="0.2">
      <c r="C502" s="4"/>
    </row>
    <row r="503" spans="3:3" ht="12.75" x14ac:dyDescent="0.2">
      <c r="C503" s="4"/>
    </row>
    <row r="504" spans="3:3" ht="12.75" x14ac:dyDescent="0.2">
      <c r="C504" s="4"/>
    </row>
    <row r="505" spans="3:3" ht="12.75" x14ac:dyDescent="0.2">
      <c r="C505" s="4"/>
    </row>
    <row r="506" spans="3:3" ht="12.75" x14ac:dyDescent="0.2">
      <c r="C506" s="4"/>
    </row>
    <row r="507" spans="3:3" ht="12.75" x14ac:dyDescent="0.2">
      <c r="C507" s="4"/>
    </row>
    <row r="508" spans="3:3" ht="12.75" x14ac:dyDescent="0.2">
      <c r="C508" s="4"/>
    </row>
    <row r="509" spans="3:3" ht="12.75" x14ac:dyDescent="0.2">
      <c r="C509" s="4"/>
    </row>
    <row r="510" spans="3:3" ht="12.75" x14ac:dyDescent="0.2">
      <c r="C510" s="4"/>
    </row>
    <row r="511" spans="3:3" ht="12.75" x14ac:dyDescent="0.2">
      <c r="C511" s="4"/>
    </row>
    <row r="512" spans="3:3" ht="12.75" x14ac:dyDescent="0.2">
      <c r="C512" s="4"/>
    </row>
    <row r="513" spans="3:3" ht="12.75" x14ac:dyDescent="0.2">
      <c r="C513" s="4"/>
    </row>
    <row r="514" spans="3:3" ht="12.75" x14ac:dyDescent="0.2">
      <c r="C514" s="4"/>
    </row>
    <row r="515" spans="3:3" ht="12.75" x14ac:dyDescent="0.2">
      <c r="C515" s="4"/>
    </row>
    <row r="516" spans="3:3" ht="12.75" x14ac:dyDescent="0.2">
      <c r="C516" s="4"/>
    </row>
    <row r="517" spans="3:3" ht="12.75" x14ac:dyDescent="0.2">
      <c r="C517" s="4"/>
    </row>
    <row r="518" spans="3:3" ht="12.75" x14ac:dyDescent="0.2">
      <c r="C518" s="4"/>
    </row>
    <row r="519" spans="3:3" ht="12.75" x14ac:dyDescent="0.2">
      <c r="C519" s="4"/>
    </row>
    <row r="520" spans="3:3" ht="12.75" x14ac:dyDescent="0.2">
      <c r="C520" s="4"/>
    </row>
    <row r="521" spans="3:3" ht="12.75" x14ac:dyDescent="0.2">
      <c r="C521" s="4"/>
    </row>
    <row r="522" spans="3:3" ht="12.75" x14ac:dyDescent="0.2">
      <c r="C522" s="4"/>
    </row>
    <row r="523" spans="3:3" ht="12.75" x14ac:dyDescent="0.2">
      <c r="C523" s="4"/>
    </row>
    <row r="524" spans="3:3" ht="12.75" x14ac:dyDescent="0.2">
      <c r="C524" s="4"/>
    </row>
    <row r="525" spans="3:3" ht="12.75" x14ac:dyDescent="0.2">
      <c r="C525" s="4"/>
    </row>
    <row r="526" spans="3:3" ht="12.75" x14ac:dyDescent="0.2">
      <c r="C526" s="4"/>
    </row>
    <row r="527" spans="3:3" ht="12.75" x14ac:dyDescent="0.2">
      <c r="C527" s="4"/>
    </row>
    <row r="528" spans="3:3" ht="12.75" x14ac:dyDescent="0.2">
      <c r="C528" s="4"/>
    </row>
    <row r="529" spans="3:3" ht="12.75" x14ac:dyDescent="0.2">
      <c r="C529" s="4"/>
    </row>
    <row r="530" spans="3:3" ht="12.75" x14ac:dyDescent="0.2">
      <c r="C530" s="4"/>
    </row>
    <row r="531" spans="3:3" ht="12.75" x14ac:dyDescent="0.2">
      <c r="C531" s="4"/>
    </row>
    <row r="532" spans="3:3" ht="12.75" x14ac:dyDescent="0.2">
      <c r="C532" s="4"/>
    </row>
    <row r="533" spans="3:3" ht="12.75" x14ac:dyDescent="0.2">
      <c r="C533" s="4"/>
    </row>
    <row r="534" spans="3:3" ht="12.75" x14ac:dyDescent="0.2">
      <c r="C534" s="4"/>
    </row>
    <row r="535" spans="3:3" ht="12.75" x14ac:dyDescent="0.2">
      <c r="C535" s="4"/>
    </row>
    <row r="536" spans="3:3" ht="12.75" x14ac:dyDescent="0.2">
      <c r="C536" s="4"/>
    </row>
    <row r="537" spans="3:3" ht="12.75" x14ac:dyDescent="0.2">
      <c r="C537" s="4"/>
    </row>
    <row r="538" spans="3:3" ht="12.75" x14ac:dyDescent="0.2">
      <c r="C538" s="4"/>
    </row>
    <row r="539" spans="3:3" ht="12.75" x14ac:dyDescent="0.2">
      <c r="C539" s="4"/>
    </row>
    <row r="540" spans="3:3" ht="12.75" x14ac:dyDescent="0.2">
      <c r="C540" s="4"/>
    </row>
    <row r="541" spans="3:3" ht="12.75" x14ac:dyDescent="0.2">
      <c r="C541" s="4"/>
    </row>
    <row r="542" spans="3:3" ht="12.75" x14ac:dyDescent="0.2">
      <c r="C542" s="4"/>
    </row>
    <row r="543" spans="3:3" ht="12.75" x14ac:dyDescent="0.2">
      <c r="C543" s="4"/>
    </row>
    <row r="544" spans="3:3" ht="12.75" x14ac:dyDescent="0.2">
      <c r="C544" s="4"/>
    </row>
    <row r="545" spans="3:3" ht="12.75" x14ac:dyDescent="0.2">
      <c r="C545" s="4"/>
    </row>
    <row r="546" spans="3:3" ht="12.75" x14ac:dyDescent="0.2">
      <c r="C546" s="4"/>
    </row>
    <row r="547" spans="3:3" ht="12.75" x14ac:dyDescent="0.2">
      <c r="C547" s="4"/>
    </row>
    <row r="548" spans="3:3" ht="12.75" x14ac:dyDescent="0.2">
      <c r="C548" s="4"/>
    </row>
    <row r="549" spans="3:3" ht="12.75" x14ac:dyDescent="0.2">
      <c r="C549" s="4"/>
    </row>
    <row r="550" spans="3:3" ht="12.75" x14ac:dyDescent="0.2">
      <c r="C550" s="4"/>
    </row>
    <row r="551" spans="3:3" ht="12.75" x14ac:dyDescent="0.2">
      <c r="C551" s="4"/>
    </row>
    <row r="552" spans="3:3" ht="12.75" x14ac:dyDescent="0.2">
      <c r="C552" s="4"/>
    </row>
    <row r="553" spans="3:3" ht="12.75" x14ac:dyDescent="0.2">
      <c r="C553" s="4"/>
    </row>
    <row r="554" spans="3:3" ht="12.75" x14ac:dyDescent="0.2">
      <c r="C554" s="4"/>
    </row>
    <row r="555" spans="3:3" ht="12.75" x14ac:dyDescent="0.2">
      <c r="C555" s="4"/>
    </row>
    <row r="556" spans="3:3" ht="12.75" x14ac:dyDescent="0.2">
      <c r="C556" s="4"/>
    </row>
    <row r="557" spans="3:3" ht="12.75" x14ac:dyDescent="0.2">
      <c r="C557" s="4"/>
    </row>
    <row r="558" spans="3:3" ht="12.75" x14ac:dyDescent="0.2">
      <c r="C558" s="4"/>
    </row>
    <row r="559" spans="3:3" ht="12.75" x14ac:dyDescent="0.2">
      <c r="C559" s="4"/>
    </row>
    <row r="560" spans="3:3" ht="12.75" x14ac:dyDescent="0.2">
      <c r="C560" s="4"/>
    </row>
    <row r="561" spans="3:3" ht="12.75" x14ac:dyDescent="0.2">
      <c r="C561" s="4"/>
    </row>
    <row r="562" spans="3:3" ht="12.75" x14ac:dyDescent="0.2">
      <c r="C562" s="4"/>
    </row>
    <row r="563" spans="3:3" ht="12.75" x14ac:dyDescent="0.2">
      <c r="C563" s="4"/>
    </row>
    <row r="564" spans="3:3" ht="12.75" x14ac:dyDescent="0.2">
      <c r="C564" s="4"/>
    </row>
    <row r="565" spans="3:3" ht="12.75" x14ac:dyDescent="0.2">
      <c r="C565" s="4"/>
    </row>
    <row r="566" spans="3:3" ht="12.75" x14ac:dyDescent="0.2">
      <c r="C566" s="4"/>
    </row>
    <row r="567" spans="3:3" ht="12.75" x14ac:dyDescent="0.2">
      <c r="C567" s="4"/>
    </row>
    <row r="568" spans="3:3" ht="12.75" x14ac:dyDescent="0.2">
      <c r="C568" s="4"/>
    </row>
    <row r="569" spans="3:3" ht="12.75" x14ac:dyDescent="0.2">
      <c r="C569" s="4"/>
    </row>
    <row r="570" spans="3:3" ht="12.75" x14ac:dyDescent="0.2">
      <c r="C570" s="4"/>
    </row>
    <row r="571" spans="3:3" ht="12.75" x14ac:dyDescent="0.2">
      <c r="C571" s="4"/>
    </row>
    <row r="572" spans="3:3" ht="12.75" x14ac:dyDescent="0.2">
      <c r="C572" s="4"/>
    </row>
    <row r="573" spans="3:3" ht="12.75" x14ac:dyDescent="0.2">
      <c r="C573" s="4"/>
    </row>
    <row r="574" spans="3:3" ht="12.75" x14ac:dyDescent="0.2">
      <c r="C574" s="4"/>
    </row>
    <row r="575" spans="3:3" ht="12.75" x14ac:dyDescent="0.2">
      <c r="C575" s="4"/>
    </row>
    <row r="576" spans="3:3" ht="12.75" x14ac:dyDescent="0.2">
      <c r="C576" s="4"/>
    </row>
    <row r="577" spans="3:3" ht="12.75" x14ac:dyDescent="0.2">
      <c r="C577" s="4"/>
    </row>
    <row r="578" spans="3:3" ht="12.75" x14ac:dyDescent="0.2">
      <c r="C578" s="4"/>
    </row>
    <row r="579" spans="3:3" ht="12.75" x14ac:dyDescent="0.2">
      <c r="C579" s="4"/>
    </row>
    <row r="580" spans="3:3" ht="12.75" x14ac:dyDescent="0.2">
      <c r="C580" s="4"/>
    </row>
    <row r="581" spans="3:3" ht="12.75" x14ac:dyDescent="0.2">
      <c r="C581" s="4"/>
    </row>
    <row r="582" spans="3:3" ht="12.75" x14ac:dyDescent="0.2">
      <c r="C582" s="4"/>
    </row>
    <row r="583" spans="3:3" ht="12.75" x14ac:dyDescent="0.2">
      <c r="C583" s="4"/>
    </row>
    <row r="584" spans="3:3" ht="12.75" x14ac:dyDescent="0.2">
      <c r="C584" s="4"/>
    </row>
    <row r="585" spans="3:3" ht="12.75" x14ac:dyDescent="0.2">
      <c r="C585" s="4"/>
    </row>
    <row r="586" spans="3:3" ht="12.75" x14ac:dyDescent="0.2">
      <c r="C586" s="4"/>
    </row>
    <row r="587" spans="3:3" ht="12.75" x14ac:dyDescent="0.2">
      <c r="C587" s="4"/>
    </row>
    <row r="588" spans="3:3" ht="12.75" x14ac:dyDescent="0.2">
      <c r="C588" s="4"/>
    </row>
    <row r="589" spans="3:3" ht="12.75" x14ac:dyDescent="0.2">
      <c r="C589" s="4"/>
    </row>
    <row r="590" spans="3:3" ht="12.75" x14ac:dyDescent="0.2">
      <c r="C590" s="4"/>
    </row>
    <row r="591" spans="3:3" ht="12.75" x14ac:dyDescent="0.2">
      <c r="C591" s="4"/>
    </row>
    <row r="592" spans="3:3" ht="12.75" x14ac:dyDescent="0.2">
      <c r="C592" s="4"/>
    </row>
    <row r="593" spans="3:3" ht="12.75" x14ac:dyDescent="0.2">
      <c r="C593" s="4"/>
    </row>
    <row r="594" spans="3:3" ht="12.75" x14ac:dyDescent="0.2">
      <c r="C594" s="4"/>
    </row>
    <row r="595" spans="3:3" ht="12.75" x14ac:dyDescent="0.2">
      <c r="C595" s="4"/>
    </row>
    <row r="596" spans="3:3" ht="12.75" x14ac:dyDescent="0.2">
      <c r="C596" s="4"/>
    </row>
    <row r="597" spans="3:3" ht="12.75" x14ac:dyDescent="0.2">
      <c r="C597" s="4"/>
    </row>
    <row r="598" spans="3:3" ht="12.75" x14ac:dyDescent="0.2">
      <c r="C598" s="4"/>
    </row>
    <row r="599" spans="3:3" ht="12.75" x14ac:dyDescent="0.2">
      <c r="C599" s="4"/>
    </row>
    <row r="600" spans="3:3" ht="12.75" x14ac:dyDescent="0.2">
      <c r="C600" s="4"/>
    </row>
    <row r="601" spans="3:3" ht="12.75" x14ac:dyDescent="0.2">
      <c r="C601" s="4"/>
    </row>
    <row r="602" spans="3:3" ht="12.75" x14ac:dyDescent="0.2">
      <c r="C602" s="4"/>
    </row>
    <row r="603" spans="3:3" ht="12.75" x14ac:dyDescent="0.2">
      <c r="C603" s="4"/>
    </row>
    <row r="604" spans="3:3" ht="12.75" x14ac:dyDescent="0.2">
      <c r="C604" s="4"/>
    </row>
    <row r="605" spans="3:3" ht="12.75" x14ac:dyDescent="0.2">
      <c r="C605" s="4"/>
    </row>
    <row r="606" spans="3:3" ht="12.75" x14ac:dyDescent="0.2">
      <c r="C606" s="4"/>
    </row>
    <row r="607" spans="3:3" ht="12.75" x14ac:dyDescent="0.2">
      <c r="C607" s="4"/>
    </row>
    <row r="608" spans="3:3" ht="12.75" x14ac:dyDescent="0.2">
      <c r="C608" s="4"/>
    </row>
    <row r="609" spans="3:3" ht="12.75" x14ac:dyDescent="0.2">
      <c r="C609" s="4"/>
    </row>
    <row r="610" spans="3:3" ht="12.75" x14ac:dyDescent="0.2">
      <c r="C610" s="4"/>
    </row>
    <row r="611" spans="3:3" ht="12.75" x14ac:dyDescent="0.2">
      <c r="C611" s="4"/>
    </row>
    <row r="612" spans="3:3" ht="12.75" x14ac:dyDescent="0.2">
      <c r="C612" s="4"/>
    </row>
    <row r="613" spans="3:3" ht="12.75" x14ac:dyDescent="0.2">
      <c r="C613" s="4"/>
    </row>
    <row r="614" spans="3:3" ht="12.75" x14ac:dyDescent="0.2">
      <c r="C614" s="4"/>
    </row>
    <row r="615" spans="3:3" ht="12.75" x14ac:dyDescent="0.2">
      <c r="C615" s="4"/>
    </row>
    <row r="616" spans="3:3" ht="12.75" x14ac:dyDescent="0.2">
      <c r="C616" s="4"/>
    </row>
    <row r="617" spans="3:3" ht="12.75" x14ac:dyDescent="0.2">
      <c r="C617" s="4"/>
    </row>
    <row r="618" spans="3:3" ht="12.75" x14ac:dyDescent="0.2">
      <c r="C618" s="4"/>
    </row>
    <row r="619" spans="3:3" ht="12.75" x14ac:dyDescent="0.2">
      <c r="C619" s="4"/>
    </row>
    <row r="620" spans="3:3" ht="12.75" x14ac:dyDescent="0.2">
      <c r="C620" s="4"/>
    </row>
    <row r="621" spans="3:3" ht="12.75" x14ac:dyDescent="0.2">
      <c r="C621" s="4"/>
    </row>
    <row r="622" spans="3:3" ht="12.75" x14ac:dyDescent="0.2">
      <c r="C622" s="4"/>
    </row>
    <row r="623" spans="3:3" ht="12.75" x14ac:dyDescent="0.2">
      <c r="C623" s="4"/>
    </row>
    <row r="624" spans="3:3" ht="12.75" x14ac:dyDescent="0.2">
      <c r="C624" s="4"/>
    </row>
    <row r="625" spans="3:3" ht="12.75" x14ac:dyDescent="0.2">
      <c r="C625" s="4"/>
    </row>
    <row r="626" spans="3:3" ht="12.75" x14ac:dyDescent="0.2">
      <c r="C626" s="4"/>
    </row>
    <row r="627" spans="3:3" ht="12.75" x14ac:dyDescent="0.2">
      <c r="C627" s="4"/>
    </row>
    <row r="628" spans="3:3" ht="12.75" x14ac:dyDescent="0.2">
      <c r="C628" s="4"/>
    </row>
    <row r="629" spans="3:3" ht="12.75" x14ac:dyDescent="0.2">
      <c r="C629" s="4"/>
    </row>
    <row r="630" spans="3:3" ht="12.75" x14ac:dyDescent="0.2">
      <c r="C630" s="4"/>
    </row>
    <row r="631" spans="3:3" ht="12.75" x14ac:dyDescent="0.2">
      <c r="C631" s="4"/>
    </row>
    <row r="632" spans="3:3" ht="12.75" x14ac:dyDescent="0.2">
      <c r="C632" s="4"/>
    </row>
    <row r="633" spans="3:3" ht="12.75" x14ac:dyDescent="0.2">
      <c r="C633" s="4"/>
    </row>
    <row r="634" spans="3:3" ht="12.75" x14ac:dyDescent="0.2">
      <c r="C634" s="4"/>
    </row>
    <row r="635" spans="3:3" ht="12.75" x14ac:dyDescent="0.2">
      <c r="C635" s="4"/>
    </row>
    <row r="636" spans="3:3" ht="12.75" x14ac:dyDescent="0.2">
      <c r="C636" s="4"/>
    </row>
    <row r="637" spans="3:3" ht="12.75" x14ac:dyDescent="0.2">
      <c r="C637" s="4"/>
    </row>
    <row r="638" spans="3:3" ht="12.75" x14ac:dyDescent="0.2">
      <c r="C638" s="4"/>
    </row>
    <row r="639" spans="3:3" ht="12.75" x14ac:dyDescent="0.2">
      <c r="C639" s="4"/>
    </row>
    <row r="640" spans="3:3" ht="12.75" x14ac:dyDescent="0.2">
      <c r="C640" s="4"/>
    </row>
    <row r="641" spans="3:3" ht="12.75" x14ac:dyDescent="0.2">
      <c r="C641" s="4"/>
    </row>
    <row r="642" spans="3:3" ht="12.75" x14ac:dyDescent="0.2">
      <c r="C642" s="4"/>
    </row>
    <row r="643" spans="3:3" ht="12.75" x14ac:dyDescent="0.2">
      <c r="C643" s="4"/>
    </row>
    <row r="644" spans="3:3" ht="12.75" x14ac:dyDescent="0.2">
      <c r="C644" s="4"/>
    </row>
    <row r="645" spans="3:3" ht="12.75" x14ac:dyDescent="0.2">
      <c r="C645" s="4"/>
    </row>
    <row r="646" spans="3:3" ht="12.75" x14ac:dyDescent="0.2">
      <c r="C646" s="4"/>
    </row>
    <row r="647" spans="3:3" ht="12.75" x14ac:dyDescent="0.2">
      <c r="C647" s="4"/>
    </row>
    <row r="648" spans="3:3" ht="12.75" x14ac:dyDescent="0.2">
      <c r="C648" s="4"/>
    </row>
    <row r="649" spans="3:3" ht="12.75" x14ac:dyDescent="0.2">
      <c r="C649" s="4"/>
    </row>
    <row r="650" spans="3:3" ht="12.75" x14ac:dyDescent="0.2">
      <c r="C650" s="4"/>
    </row>
    <row r="651" spans="3:3" ht="12.75" x14ac:dyDescent="0.2">
      <c r="C651" s="4"/>
    </row>
    <row r="652" spans="3:3" ht="12.75" x14ac:dyDescent="0.2">
      <c r="C652" s="4"/>
    </row>
    <row r="653" spans="3:3" ht="12.75" x14ac:dyDescent="0.2">
      <c r="C653" s="4"/>
    </row>
    <row r="654" spans="3:3" ht="12.75" x14ac:dyDescent="0.2">
      <c r="C654" s="4"/>
    </row>
    <row r="655" spans="3:3" ht="12.75" x14ac:dyDescent="0.2">
      <c r="C655" s="4"/>
    </row>
    <row r="656" spans="3:3" ht="12.75" x14ac:dyDescent="0.2">
      <c r="C656" s="4"/>
    </row>
    <row r="657" spans="3:3" ht="12.75" x14ac:dyDescent="0.2">
      <c r="C657" s="4"/>
    </row>
    <row r="658" spans="3:3" ht="12.75" x14ac:dyDescent="0.2">
      <c r="C658" s="4"/>
    </row>
    <row r="659" spans="3:3" ht="12.75" x14ac:dyDescent="0.2">
      <c r="C659" s="4"/>
    </row>
    <row r="660" spans="3:3" ht="12.75" x14ac:dyDescent="0.2">
      <c r="C660" s="4"/>
    </row>
    <row r="661" spans="3:3" ht="12.75" x14ac:dyDescent="0.2">
      <c r="C661" s="4"/>
    </row>
    <row r="662" spans="3:3" ht="12.75" x14ac:dyDescent="0.2">
      <c r="C662" s="4"/>
    </row>
    <row r="663" spans="3:3" ht="12.75" x14ac:dyDescent="0.2">
      <c r="C663" s="4"/>
    </row>
    <row r="664" spans="3:3" ht="12.75" x14ac:dyDescent="0.2">
      <c r="C664" s="4"/>
    </row>
    <row r="665" spans="3:3" ht="12.75" x14ac:dyDescent="0.2">
      <c r="C665" s="4"/>
    </row>
    <row r="666" spans="3:3" ht="12.75" x14ac:dyDescent="0.2">
      <c r="C666" s="4"/>
    </row>
    <row r="667" spans="3:3" ht="12.75" x14ac:dyDescent="0.2">
      <c r="C667" s="4"/>
    </row>
    <row r="668" spans="3:3" ht="12.75" x14ac:dyDescent="0.2">
      <c r="C668" s="4"/>
    </row>
    <row r="669" spans="3:3" ht="12.75" x14ac:dyDescent="0.2">
      <c r="C669" s="4"/>
    </row>
    <row r="670" spans="3:3" ht="12.75" x14ac:dyDescent="0.2">
      <c r="C670" s="4"/>
    </row>
    <row r="671" spans="3:3" ht="12.75" x14ac:dyDescent="0.2">
      <c r="C671" s="4"/>
    </row>
    <row r="672" spans="3:3" ht="12.75" x14ac:dyDescent="0.2">
      <c r="C672" s="4"/>
    </row>
    <row r="673" spans="3:3" ht="12.75" x14ac:dyDescent="0.2">
      <c r="C673" s="4"/>
    </row>
    <row r="674" spans="3:3" ht="12.75" x14ac:dyDescent="0.2">
      <c r="C674" s="4"/>
    </row>
    <row r="675" spans="3:3" ht="12.75" x14ac:dyDescent="0.2">
      <c r="C675" s="4"/>
    </row>
    <row r="676" spans="3:3" ht="12.75" x14ac:dyDescent="0.2">
      <c r="C676" s="4"/>
    </row>
    <row r="677" spans="3:3" ht="12.75" x14ac:dyDescent="0.2">
      <c r="C677" s="4"/>
    </row>
    <row r="678" spans="3:3" ht="12.75" x14ac:dyDescent="0.2">
      <c r="C678" s="4"/>
    </row>
    <row r="679" spans="3:3" ht="12.75" x14ac:dyDescent="0.2">
      <c r="C679" s="4"/>
    </row>
    <row r="680" spans="3:3" ht="12.75" x14ac:dyDescent="0.2">
      <c r="C680" s="4"/>
    </row>
    <row r="681" spans="3:3" ht="12.75" x14ac:dyDescent="0.2">
      <c r="C681" s="4"/>
    </row>
    <row r="682" spans="3:3" ht="12.75" x14ac:dyDescent="0.2">
      <c r="C682" s="4"/>
    </row>
    <row r="683" spans="3:3" ht="12.75" x14ac:dyDescent="0.2">
      <c r="C683" s="4"/>
    </row>
    <row r="684" spans="3:3" ht="12.75" x14ac:dyDescent="0.2">
      <c r="C684" s="4"/>
    </row>
    <row r="685" spans="3:3" ht="12.75" x14ac:dyDescent="0.2">
      <c r="C685" s="4"/>
    </row>
    <row r="686" spans="3:3" ht="12.75" x14ac:dyDescent="0.2">
      <c r="C686" s="4"/>
    </row>
    <row r="687" spans="3:3" ht="12.75" x14ac:dyDescent="0.2">
      <c r="C687" s="4"/>
    </row>
    <row r="688" spans="3:3" ht="12.75" x14ac:dyDescent="0.2">
      <c r="C688" s="4"/>
    </row>
    <row r="689" spans="3:3" ht="12.75" x14ac:dyDescent="0.2">
      <c r="C689" s="4"/>
    </row>
    <row r="690" spans="3:3" ht="12.75" x14ac:dyDescent="0.2">
      <c r="C690" s="4"/>
    </row>
    <row r="691" spans="3:3" ht="12.75" x14ac:dyDescent="0.2">
      <c r="C691" s="4"/>
    </row>
    <row r="692" spans="3:3" ht="12.75" x14ac:dyDescent="0.2">
      <c r="C692" s="4"/>
    </row>
    <row r="693" spans="3:3" ht="12.75" x14ac:dyDescent="0.2">
      <c r="C693" s="4"/>
    </row>
    <row r="694" spans="3:3" ht="12.75" x14ac:dyDescent="0.2">
      <c r="C694" s="4"/>
    </row>
    <row r="695" spans="3:3" ht="12.75" x14ac:dyDescent="0.2">
      <c r="C695" s="4"/>
    </row>
    <row r="696" spans="3:3" ht="12.75" x14ac:dyDescent="0.2">
      <c r="C696" s="4"/>
    </row>
    <row r="697" spans="3:3" ht="12.75" x14ac:dyDescent="0.2">
      <c r="C697" s="4"/>
    </row>
    <row r="698" spans="3:3" ht="12.75" x14ac:dyDescent="0.2">
      <c r="C698" s="4"/>
    </row>
    <row r="699" spans="3:3" ht="12.75" x14ac:dyDescent="0.2">
      <c r="C699" s="4"/>
    </row>
    <row r="700" spans="3:3" ht="12.75" x14ac:dyDescent="0.2">
      <c r="C700" s="4"/>
    </row>
    <row r="701" spans="3:3" ht="12.75" x14ac:dyDescent="0.2">
      <c r="C701" s="4"/>
    </row>
    <row r="702" spans="3:3" ht="12.75" x14ac:dyDescent="0.2">
      <c r="C702" s="4"/>
    </row>
    <row r="703" spans="3:3" ht="12.75" x14ac:dyDescent="0.2">
      <c r="C703" s="4"/>
    </row>
    <row r="704" spans="3:3" ht="12.75" x14ac:dyDescent="0.2">
      <c r="C704" s="4"/>
    </row>
    <row r="705" spans="3:3" ht="12.75" x14ac:dyDescent="0.2">
      <c r="C705" s="4"/>
    </row>
    <row r="706" spans="3:3" ht="12.75" x14ac:dyDescent="0.2">
      <c r="C706" s="4"/>
    </row>
    <row r="707" spans="3:3" ht="12.75" x14ac:dyDescent="0.2">
      <c r="C707" s="4"/>
    </row>
    <row r="708" spans="3:3" ht="12.75" x14ac:dyDescent="0.2">
      <c r="C708" s="4"/>
    </row>
    <row r="709" spans="3:3" ht="12.75" x14ac:dyDescent="0.2">
      <c r="C709" s="4"/>
    </row>
    <row r="710" spans="3:3" ht="12.75" x14ac:dyDescent="0.2">
      <c r="C710" s="4"/>
    </row>
    <row r="711" spans="3:3" ht="12.75" x14ac:dyDescent="0.2">
      <c r="C711" s="4"/>
    </row>
    <row r="712" spans="3:3" ht="12.75" x14ac:dyDescent="0.2">
      <c r="C712" s="4"/>
    </row>
    <row r="713" spans="3:3" ht="12.75" x14ac:dyDescent="0.2">
      <c r="C713" s="4"/>
    </row>
    <row r="714" spans="3:3" ht="12.75" x14ac:dyDescent="0.2">
      <c r="C714" s="4"/>
    </row>
    <row r="715" spans="3:3" ht="12.75" x14ac:dyDescent="0.2">
      <c r="C715" s="4"/>
    </row>
    <row r="716" spans="3:3" ht="12.75" x14ac:dyDescent="0.2">
      <c r="C716" s="4"/>
    </row>
    <row r="717" spans="3:3" ht="12.75" x14ac:dyDescent="0.2">
      <c r="C717" s="4"/>
    </row>
    <row r="718" spans="3:3" ht="12.75" x14ac:dyDescent="0.2">
      <c r="C718" s="4"/>
    </row>
    <row r="719" spans="3:3" ht="12.75" x14ac:dyDescent="0.2">
      <c r="C719" s="4"/>
    </row>
    <row r="720" spans="3:3" ht="12.75" x14ac:dyDescent="0.2">
      <c r="C720" s="4"/>
    </row>
    <row r="721" spans="3:3" ht="12.75" x14ac:dyDescent="0.2">
      <c r="C721" s="4"/>
    </row>
    <row r="722" spans="3:3" ht="12.75" x14ac:dyDescent="0.2">
      <c r="C722" s="4"/>
    </row>
    <row r="723" spans="3:3" ht="12.75" x14ac:dyDescent="0.2">
      <c r="C723" s="4"/>
    </row>
    <row r="724" spans="3:3" ht="12.75" x14ac:dyDescent="0.2">
      <c r="C724" s="4"/>
    </row>
    <row r="725" spans="3:3" ht="12.75" x14ac:dyDescent="0.2">
      <c r="C725" s="4"/>
    </row>
    <row r="726" spans="3:3" ht="12.75" x14ac:dyDescent="0.2">
      <c r="C726" s="4"/>
    </row>
    <row r="727" spans="3:3" ht="12.75" x14ac:dyDescent="0.2">
      <c r="C727" s="4"/>
    </row>
    <row r="728" spans="3:3" ht="12.75" x14ac:dyDescent="0.2">
      <c r="C728" s="4"/>
    </row>
    <row r="729" spans="3:3" ht="12.75" x14ac:dyDescent="0.2">
      <c r="C729" s="4"/>
    </row>
    <row r="730" spans="3:3" ht="12.75" x14ac:dyDescent="0.2">
      <c r="C730" s="4"/>
    </row>
    <row r="731" spans="3:3" ht="12.75" x14ac:dyDescent="0.2">
      <c r="C731" s="4"/>
    </row>
    <row r="732" spans="3:3" ht="12.75" x14ac:dyDescent="0.2">
      <c r="C732" s="4"/>
    </row>
    <row r="733" spans="3:3" ht="12.75" x14ac:dyDescent="0.2">
      <c r="C733" s="4"/>
    </row>
    <row r="734" spans="3:3" ht="12.75" x14ac:dyDescent="0.2">
      <c r="C734" s="4"/>
    </row>
    <row r="735" spans="3:3" ht="12.75" x14ac:dyDescent="0.2">
      <c r="C735" s="4"/>
    </row>
    <row r="736" spans="3:3" ht="12.75" x14ac:dyDescent="0.2">
      <c r="C736" s="4"/>
    </row>
    <row r="737" spans="3:3" ht="12.75" x14ac:dyDescent="0.2">
      <c r="C737" s="4"/>
    </row>
    <row r="738" spans="3:3" ht="12.75" x14ac:dyDescent="0.2">
      <c r="C738" s="4"/>
    </row>
    <row r="739" spans="3:3" ht="12.75" x14ac:dyDescent="0.2">
      <c r="C739" s="4"/>
    </row>
    <row r="740" spans="3:3" ht="12.75" x14ac:dyDescent="0.2">
      <c r="C740" s="4"/>
    </row>
    <row r="741" spans="3:3" ht="12.75" x14ac:dyDescent="0.2">
      <c r="C741" s="4"/>
    </row>
    <row r="742" spans="3:3" ht="12.75" x14ac:dyDescent="0.2">
      <c r="C742" s="4"/>
    </row>
    <row r="743" spans="3:3" ht="12.75" x14ac:dyDescent="0.2">
      <c r="C743" s="4"/>
    </row>
    <row r="744" spans="3:3" ht="12.75" x14ac:dyDescent="0.2">
      <c r="C744" s="4"/>
    </row>
    <row r="745" spans="3:3" ht="12.75" x14ac:dyDescent="0.2">
      <c r="C745" s="4"/>
    </row>
    <row r="746" spans="3:3" ht="12.75" x14ac:dyDescent="0.2">
      <c r="C746" s="4"/>
    </row>
    <row r="747" spans="3:3" ht="12.75" x14ac:dyDescent="0.2">
      <c r="C747" s="4"/>
    </row>
    <row r="748" spans="3:3" ht="12.75" x14ac:dyDescent="0.2">
      <c r="C748" s="4"/>
    </row>
    <row r="749" spans="3:3" ht="12.75" x14ac:dyDescent="0.2">
      <c r="C749" s="4"/>
    </row>
    <row r="750" spans="3:3" ht="12.75" x14ac:dyDescent="0.2">
      <c r="C750" s="4"/>
    </row>
    <row r="751" spans="3:3" ht="12.75" x14ac:dyDescent="0.2">
      <c r="C751" s="4"/>
    </row>
    <row r="752" spans="3:3" ht="12.75" x14ac:dyDescent="0.2">
      <c r="C752" s="4"/>
    </row>
    <row r="753" spans="3:3" ht="12.75" x14ac:dyDescent="0.2">
      <c r="C753" s="4"/>
    </row>
    <row r="754" spans="3:3" ht="12.75" x14ac:dyDescent="0.2">
      <c r="C754" s="4"/>
    </row>
    <row r="755" spans="3:3" ht="12.75" x14ac:dyDescent="0.2">
      <c r="C755" s="4"/>
    </row>
    <row r="756" spans="3:3" ht="12.75" x14ac:dyDescent="0.2">
      <c r="C756" s="4"/>
    </row>
    <row r="757" spans="3:3" ht="12.75" x14ac:dyDescent="0.2">
      <c r="C757" s="4"/>
    </row>
    <row r="758" spans="3:3" ht="12.75" x14ac:dyDescent="0.2">
      <c r="C758" s="4"/>
    </row>
    <row r="759" spans="3:3" ht="12.75" x14ac:dyDescent="0.2">
      <c r="C759" s="4"/>
    </row>
    <row r="760" spans="3:3" ht="12.75" x14ac:dyDescent="0.2">
      <c r="C760" s="4"/>
    </row>
    <row r="761" spans="3:3" ht="12.75" x14ac:dyDescent="0.2">
      <c r="C761" s="4"/>
    </row>
    <row r="762" spans="3:3" ht="12.75" x14ac:dyDescent="0.2">
      <c r="C762" s="4"/>
    </row>
    <row r="763" spans="3:3" ht="12.75" x14ac:dyDescent="0.2">
      <c r="C763" s="4"/>
    </row>
    <row r="764" spans="3:3" ht="12.75" x14ac:dyDescent="0.2">
      <c r="C764" s="4"/>
    </row>
    <row r="765" spans="3:3" ht="12.75" x14ac:dyDescent="0.2">
      <c r="C765" s="4"/>
    </row>
    <row r="766" spans="3:3" ht="12.75" x14ac:dyDescent="0.2">
      <c r="C766" s="4"/>
    </row>
    <row r="767" spans="3:3" ht="12.75" x14ac:dyDescent="0.2">
      <c r="C767" s="4"/>
    </row>
    <row r="768" spans="3:3" ht="12.75" x14ac:dyDescent="0.2">
      <c r="C768" s="4"/>
    </row>
    <row r="769" spans="3:3" ht="12.75" x14ac:dyDescent="0.2">
      <c r="C769" s="4"/>
    </row>
    <row r="770" spans="3:3" ht="12.75" x14ac:dyDescent="0.2">
      <c r="C770" s="4"/>
    </row>
    <row r="771" spans="3:3" ht="12.75" x14ac:dyDescent="0.2">
      <c r="C771" s="4"/>
    </row>
    <row r="772" spans="3:3" ht="12.75" x14ac:dyDescent="0.2">
      <c r="C772" s="4"/>
    </row>
    <row r="773" spans="3:3" ht="12.75" x14ac:dyDescent="0.2">
      <c r="C773" s="4"/>
    </row>
    <row r="774" spans="3:3" ht="12.75" x14ac:dyDescent="0.2">
      <c r="C774" s="4"/>
    </row>
    <row r="775" spans="3:3" ht="12.75" x14ac:dyDescent="0.2">
      <c r="C775" s="4"/>
    </row>
    <row r="776" spans="3:3" ht="12.75" x14ac:dyDescent="0.2">
      <c r="C776" s="4"/>
    </row>
    <row r="777" spans="3:3" ht="12.75" x14ac:dyDescent="0.2">
      <c r="C777" s="4"/>
    </row>
    <row r="778" spans="3:3" ht="12.75" x14ac:dyDescent="0.2">
      <c r="C778" s="4"/>
    </row>
    <row r="779" spans="3:3" ht="12.75" x14ac:dyDescent="0.2">
      <c r="C779" s="4"/>
    </row>
    <row r="780" spans="3:3" ht="12.75" x14ac:dyDescent="0.2">
      <c r="C780" s="4"/>
    </row>
    <row r="781" spans="3:3" ht="12.75" x14ac:dyDescent="0.2">
      <c r="C781" s="4"/>
    </row>
    <row r="782" spans="3:3" ht="12.75" x14ac:dyDescent="0.2">
      <c r="C782" s="4"/>
    </row>
    <row r="783" spans="3:3" ht="12.75" x14ac:dyDescent="0.2">
      <c r="C783" s="4"/>
    </row>
    <row r="784" spans="3:3" ht="12.75" x14ac:dyDescent="0.2">
      <c r="C784" s="4"/>
    </row>
    <row r="785" spans="3:3" ht="12.75" x14ac:dyDescent="0.2">
      <c r="C785" s="4"/>
    </row>
    <row r="786" spans="3:3" ht="12.75" x14ac:dyDescent="0.2">
      <c r="C786" s="4"/>
    </row>
    <row r="787" spans="3:3" ht="12.75" x14ac:dyDescent="0.2">
      <c r="C787" s="4"/>
    </row>
    <row r="788" spans="3:3" ht="12.75" x14ac:dyDescent="0.2">
      <c r="C788" s="4"/>
    </row>
    <row r="789" spans="3:3" ht="12.75" x14ac:dyDescent="0.2">
      <c r="C789" s="4"/>
    </row>
    <row r="790" spans="3:3" ht="12.75" x14ac:dyDescent="0.2">
      <c r="C790" s="4"/>
    </row>
    <row r="791" spans="3:3" ht="12.75" x14ac:dyDescent="0.2">
      <c r="C791" s="4"/>
    </row>
    <row r="792" spans="3:3" ht="12.75" x14ac:dyDescent="0.2">
      <c r="C792" s="4"/>
    </row>
    <row r="793" spans="3:3" ht="12.75" x14ac:dyDescent="0.2">
      <c r="C793" s="4"/>
    </row>
    <row r="794" spans="3:3" ht="12.75" x14ac:dyDescent="0.2">
      <c r="C794" s="4"/>
    </row>
    <row r="795" spans="3:3" ht="12.75" x14ac:dyDescent="0.2">
      <c r="C795" s="4"/>
    </row>
    <row r="796" spans="3:3" ht="12.75" x14ac:dyDescent="0.2">
      <c r="C796" s="4"/>
    </row>
    <row r="797" spans="3:3" ht="12.75" x14ac:dyDescent="0.2">
      <c r="C797" s="4"/>
    </row>
    <row r="798" spans="3:3" ht="12.75" x14ac:dyDescent="0.2">
      <c r="C798" s="4"/>
    </row>
    <row r="799" spans="3:3" ht="12.75" x14ac:dyDescent="0.2">
      <c r="C799" s="4"/>
    </row>
    <row r="800" spans="3:3" ht="12.75" x14ac:dyDescent="0.2">
      <c r="C800" s="4"/>
    </row>
    <row r="801" spans="3:3" ht="12.75" x14ac:dyDescent="0.2">
      <c r="C801" s="4"/>
    </row>
    <row r="802" spans="3:3" ht="12.75" x14ac:dyDescent="0.2">
      <c r="C802" s="4"/>
    </row>
    <row r="803" spans="3:3" ht="12.75" x14ac:dyDescent="0.2">
      <c r="C803" s="4"/>
    </row>
    <row r="804" spans="3:3" ht="12.75" x14ac:dyDescent="0.2">
      <c r="C804" s="4"/>
    </row>
    <row r="805" spans="3:3" ht="12.75" x14ac:dyDescent="0.2">
      <c r="C805" s="4"/>
    </row>
    <row r="806" spans="3:3" ht="12.75" x14ac:dyDescent="0.2">
      <c r="C806" s="4"/>
    </row>
    <row r="807" spans="3:3" ht="12.75" x14ac:dyDescent="0.2">
      <c r="C807" s="4"/>
    </row>
    <row r="808" spans="3:3" ht="12.75" x14ac:dyDescent="0.2">
      <c r="C808" s="4"/>
    </row>
    <row r="809" spans="3:3" ht="12.75" x14ac:dyDescent="0.2">
      <c r="C809" s="4"/>
    </row>
    <row r="810" spans="3:3" ht="12.75" x14ac:dyDescent="0.2">
      <c r="C810" s="4"/>
    </row>
    <row r="811" spans="3:3" ht="12.75" x14ac:dyDescent="0.2">
      <c r="C811" s="4"/>
    </row>
    <row r="812" spans="3:3" ht="12.75" x14ac:dyDescent="0.2">
      <c r="C812" s="4"/>
    </row>
    <row r="813" spans="3:3" ht="12.75" x14ac:dyDescent="0.2">
      <c r="C813" s="4"/>
    </row>
    <row r="814" spans="3:3" ht="12.75" x14ac:dyDescent="0.2">
      <c r="C814" s="4"/>
    </row>
    <row r="815" spans="3:3" ht="12.75" x14ac:dyDescent="0.2">
      <c r="C815" s="4"/>
    </row>
    <row r="816" spans="3:3" ht="12.75" x14ac:dyDescent="0.2">
      <c r="C816" s="4"/>
    </row>
    <row r="817" spans="3:3" ht="12.75" x14ac:dyDescent="0.2">
      <c r="C817" s="4"/>
    </row>
    <row r="818" spans="3:3" ht="12.75" x14ac:dyDescent="0.2">
      <c r="C818" s="4"/>
    </row>
    <row r="819" spans="3:3" ht="12.75" x14ac:dyDescent="0.2">
      <c r="C819" s="4"/>
    </row>
    <row r="820" spans="3:3" ht="12.75" x14ac:dyDescent="0.2">
      <c r="C820" s="4"/>
    </row>
    <row r="821" spans="3:3" ht="12.75" x14ac:dyDescent="0.2">
      <c r="C821" s="4"/>
    </row>
    <row r="822" spans="3:3" ht="12.75" x14ac:dyDescent="0.2">
      <c r="C822" s="4"/>
    </row>
    <row r="823" spans="3:3" ht="12.75" x14ac:dyDescent="0.2">
      <c r="C823" s="4"/>
    </row>
    <row r="824" spans="3:3" ht="12.75" x14ac:dyDescent="0.2">
      <c r="C824" s="4"/>
    </row>
    <row r="825" spans="3:3" ht="12.75" x14ac:dyDescent="0.2">
      <c r="C825" s="4"/>
    </row>
    <row r="826" spans="3:3" ht="12.75" x14ac:dyDescent="0.2">
      <c r="C826" s="4"/>
    </row>
    <row r="827" spans="3:3" ht="12.75" x14ac:dyDescent="0.2">
      <c r="C827" s="4"/>
    </row>
    <row r="828" spans="3:3" ht="12.75" x14ac:dyDescent="0.2">
      <c r="C828" s="4"/>
    </row>
    <row r="829" spans="3:3" ht="12.75" x14ac:dyDescent="0.2">
      <c r="C829" s="4"/>
    </row>
    <row r="830" spans="3:3" ht="12.75" x14ac:dyDescent="0.2">
      <c r="C830" s="4"/>
    </row>
    <row r="831" spans="3:3" ht="12.75" x14ac:dyDescent="0.2">
      <c r="C831" s="4"/>
    </row>
    <row r="832" spans="3:3" ht="12.75" x14ac:dyDescent="0.2">
      <c r="C832" s="4"/>
    </row>
    <row r="833" spans="3:3" ht="12.75" x14ac:dyDescent="0.2">
      <c r="C833" s="4"/>
    </row>
    <row r="834" spans="3:3" ht="12.75" x14ac:dyDescent="0.2">
      <c r="C834" s="4"/>
    </row>
    <row r="835" spans="3:3" ht="12.75" x14ac:dyDescent="0.2">
      <c r="C835" s="4"/>
    </row>
    <row r="836" spans="3:3" ht="12.75" x14ac:dyDescent="0.2">
      <c r="C836" s="4"/>
    </row>
    <row r="837" spans="3:3" ht="12.75" x14ac:dyDescent="0.2">
      <c r="C837" s="4"/>
    </row>
    <row r="838" spans="3:3" ht="12.75" x14ac:dyDescent="0.2">
      <c r="C838" s="4"/>
    </row>
    <row r="839" spans="3:3" ht="12.75" x14ac:dyDescent="0.2">
      <c r="C839" s="4"/>
    </row>
    <row r="840" spans="3:3" ht="12.75" x14ac:dyDescent="0.2">
      <c r="C840" s="4"/>
    </row>
    <row r="841" spans="3:3" ht="12.75" x14ac:dyDescent="0.2">
      <c r="C841" s="4"/>
    </row>
    <row r="842" spans="3:3" ht="12.75" x14ac:dyDescent="0.2">
      <c r="C842" s="4"/>
    </row>
    <row r="843" spans="3:3" ht="12.75" x14ac:dyDescent="0.2">
      <c r="C843" s="4"/>
    </row>
    <row r="844" spans="3:3" ht="12.75" x14ac:dyDescent="0.2">
      <c r="C844" s="4"/>
    </row>
    <row r="845" spans="3:3" ht="12.75" x14ac:dyDescent="0.2">
      <c r="C845" s="4"/>
    </row>
    <row r="846" spans="3:3" ht="12.75" x14ac:dyDescent="0.2">
      <c r="C846" s="4"/>
    </row>
    <row r="847" spans="3:3" ht="12.75" x14ac:dyDescent="0.2">
      <c r="C847" s="4"/>
    </row>
    <row r="848" spans="3:3" ht="12.75" x14ac:dyDescent="0.2">
      <c r="C848" s="4"/>
    </row>
    <row r="849" spans="3:3" ht="12.75" x14ac:dyDescent="0.2">
      <c r="C849" s="4"/>
    </row>
    <row r="850" spans="3:3" ht="12.75" x14ac:dyDescent="0.2">
      <c r="C850" s="4"/>
    </row>
    <row r="851" spans="3:3" ht="12.75" x14ac:dyDescent="0.2">
      <c r="C851" s="4"/>
    </row>
    <row r="852" spans="3:3" ht="12.75" x14ac:dyDescent="0.2">
      <c r="C852" s="4"/>
    </row>
    <row r="853" spans="3:3" ht="12.75" x14ac:dyDescent="0.2">
      <c r="C853" s="4"/>
    </row>
    <row r="854" spans="3:3" ht="12.75" x14ac:dyDescent="0.2">
      <c r="C854" s="4"/>
    </row>
    <row r="855" spans="3:3" ht="12.75" x14ac:dyDescent="0.2">
      <c r="C855" s="4"/>
    </row>
    <row r="856" spans="3:3" ht="12.75" x14ac:dyDescent="0.2">
      <c r="C856" s="4"/>
    </row>
    <row r="857" spans="3:3" ht="12.75" x14ac:dyDescent="0.2">
      <c r="C857" s="4"/>
    </row>
    <row r="858" spans="3:3" ht="12.75" x14ac:dyDescent="0.2">
      <c r="C858" s="4"/>
    </row>
    <row r="859" spans="3:3" ht="12.75" x14ac:dyDescent="0.2">
      <c r="C859" s="4"/>
    </row>
    <row r="860" spans="3:3" ht="12.75" x14ac:dyDescent="0.2">
      <c r="C860" s="4"/>
    </row>
    <row r="861" spans="3:3" ht="12.75" x14ac:dyDescent="0.2">
      <c r="C861" s="4"/>
    </row>
    <row r="862" spans="3:3" ht="12.75" x14ac:dyDescent="0.2">
      <c r="C862" s="4"/>
    </row>
    <row r="863" spans="3:3" ht="12.75" x14ac:dyDescent="0.2">
      <c r="C863" s="4"/>
    </row>
    <row r="864" spans="3:3" ht="12.75" x14ac:dyDescent="0.2">
      <c r="C864" s="4"/>
    </row>
    <row r="865" spans="3:3" ht="12.75" x14ac:dyDescent="0.2">
      <c r="C865" s="4"/>
    </row>
    <row r="866" spans="3:3" ht="12.75" x14ac:dyDescent="0.2">
      <c r="C866" s="4"/>
    </row>
    <row r="867" spans="3:3" ht="12.75" x14ac:dyDescent="0.2">
      <c r="C867" s="4"/>
    </row>
    <row r="868" spans="3:3" ht="12.75" x14ac:dyDescent="0.2">
      <c r="C868" s="4"/>
    </row>
    <row r="869" spans="3:3" ht="12.75" x14ac:dyDescent="0.2">
      <c r="C869" s="4"/>
    </row>
    <row r="870" spans="3:3" ht="12.75" x14ac:dyDescent="0.2">
      <c r="C870" s="4"/>
    </row>
    <row r="871" spans="3:3" ht="12.75" x14ac:dyDescent="0.2">
      <c r="C871" s="4"/>
    </row>
    <row r="872" spans="3:3" ht="12.75" x14ac:dyDescent="0.2">
      <c r="C872" s="4"/>
    </row>
    <row r="873" spans="3:3" ht="12.75" x14ac:dyDescent="0.2">
      <c r="C873" s="4"/>
    </row>
    <row r="874" spans="3:3" ht="12.75" x14ac:dyDescent="0.2">
      <c r="C874" s="4"/>
    </row>
    <row r="875" spans="3:3" ht="12.75" x14ac:dyDescent="0.2">
      <c r="C875" s="4"/>
    </row>
    <row r="876" spans="3:3" ht="12.75" x14ac:dyDescent="0.2">
      <c r="C876" s="4"/>
    </row>
    <row r="877" spans="3:3" ht="12.75" x14ac:dyDescent="0.2">
      <c r="C877" s="4"/>
    </row>
    <row r="878" spans="3:3" ht="12.75" x14ac:dyDescent="0.2">
      <c r="C878" s="4"/>
    </row>
    <row r="879" spans="3:3" ht="12.75" x14ac:dyDescent="0.2">
      <c r="C879" s="4"/>
    </row>
    <row r="880" spans="3:3" ht="12.75" x14ac:dyDescent="0.2">
      <c r="C880" s="4"/>
    </row>
    <row r="881" spans="3:3" ht="12.75" x14ac:dyDescent="0.2">
      <c r="C881" s="4"/>
    </row>
    <row r="882" spans="3:3" ht="12.75" x14ac:dyDescent="0.2">
      <c r="C882" s="4"/>
    </row>
    <row r="883" spans="3:3" ht="12.75" x14ac:dyDescent="0.2">
      <c r="C883" s="4"/>
    </row>
    <row r="884" spans="3:3" ht="12.75" x14ac:dyDescent="0.2">
      <c r="C884" s="4"/>
    </row>
    <row r="885" spans="3:3" ht="12.75" x14ac:dyDescent="0.2">
      <c r="C885" s="4"/>
    </row>
    <row r="886" spans="3:3" ht="12.75" x14ac:dyDescent="0.2">
      <c r="C886" s="4"/>
    </row>
    <row r="887" spans="3:3" ht="12.75" x14ac:dyDescent="0.2">
      <c r="C887" s="4"/>
    </row>
    <row r="888" spans="3:3" ht="12.75" x14ac:dyDescent="0.2">
      <c r="C888" s="4"/>
    </row>
    <row r="889" spans="3:3" ht="12.75" x14ac:dyDescent="0.2">
      <c r="C889" s="4"/>
    </row>
    <row r="890" spans="3:3" ht="12.75" x14ac:dyDescent="0.2">
      <c r="C890" s="4"/>
    </row>
    <row r="891" spans="3:3" ht="12.75" x14ac:dyDescent="0.2">
      <c r="C891" s="4"/>
    </row>
    <row r="892" spans="3:3" ht="12.75" x14ac:dyDescent="0.2">
      <c r="C892" s="4"/>
    </row>
    <row r="893" spans="3:3" ht="12.75" x14ac:dyDescent="0.2">
      <c r="C893" s="4"/>
    </row>
    <row r="894" spans="3:3" ht="12.75" x14ac:dyDescent="0.2">
      <c r="C894" s="4"/>
    </row>
    <row r="895" spans="3:3" ht="12.75" x14ac:dyDescent="0.2">
      <c r="C895" s="4"/>
    </row>
    <row r="896" spans="3:3" ht="12.75" x14ac:dyDescent="0.2">
      <c r="C896" s="4"/>
    </row>
    <row r="897" spans="3:3" ht="12.75" x14ac:dyDescent="0.2">
      <c r="C897" s="4"/>
    </row>
    <row r="898" spans="3:3" ht="12.75" x14ac:dyDescent="0.2">
      <c r="C898" s="4"/>
    </row>
    <row r="899" spans="3:3" ht="12.75" x14ac:dyDescent="0.2">
      <c r="C899" s="4"/>
    </row>
    <row r="900" spans="3:3" ht="12.75" x14ac:dyDescent="0.2">
      <c r="C900" s="4"/>
    </row>
    <row r="901" spans="3:3" ht="12.75" x14ac:dyDescent="0.2">
      <c r="C901" s="4"/>
    </row>
    <row r="902" spans="3:3" ht="12.75" x14ac:dyDescent="0.2">
      <c r="C902" s="4"/>
    </row>
    <row r="903" spans="3:3" ht="12.75" x14ac:dyDescent="0.2">
      <c r="C903" s="4"/>
    </row>
    <row r="904" spans="3:3" ht="12.75" x14ac:dyDescent="0.2">
      <c r="C904" s="4"/>
    </row>
    <row r="905" spans="3:3" ht="12.75" x14ac:dyDescent="0.2">
      <c r="C905" s="4"/>
    </row>
    <row r="906" spans="3:3" ht="12.75" x14ac:dyDescent="0.2">
      <c r="C906" s="4"/>
    </row>
    <row r="907" spans="3:3" ht="12.75" x14ac:dyDescent="0.2">
      <c r="C907" s="4"/>
    </row>
    <row r="908" spans="3:3" ht="12.75" x14ac:dyDescent="0.2">
      <c r="C908" s="4"/>
    </row>
    <row r="909" spans="3:3" ht="12.75" x14ac:dyDescent="0.2">
      <c r="C909" s="4"/>
    </row>
    <row r="910" spans="3:3" ht="12.75" x14ac:dyDescent="0.2">
      <c r="C910" s="4"/>
    </row>
    <row r="911" spans="3:3" ht="12.75" x14ac:dyDescent="0.2">
      <c r="C911" s="4"/>
    </row>
    <row r="912" spans="3:3" ht="12.75" x14ac:dyDescent="0.2">
      <c r="C912" s="4"/>
    </row>
    <row r="913" spans="3:3" ht="12.75" x14ac:dyDescent="0.2">
      <c r="C913" s="4"/>
    </row>
    <row r="914" spans="3:3" ht="12.75" x14ac:dyDescent="0.2">
      <c r="C914" s="4"/>
    </row>
    <row r="915" spans="3:3" ht="12.75" x14ac:dyDescent="0.2">
      <c r="C915" s="4"/>
    </row>
    <row r="916" spans="3:3" ht="12.75" x14ac:dyDescent="0.2">
      <c r="C916" s="4"/>
    </row>
    <row r="917" spans="3:3" ht="12.75" x14ac:dyDescent="0.2">
      <c r="C917" s="4"/>
    </row>
    <row r="918" spans="3:3" ht="12.75" x14ac:dyDescent="0.2">
      <c r="C918" s="4"/>
    </row>
    <row r="919" spans="3:3" ht="12.75" x14ac:dyDescent="0.2">
      <c r="C919" s="4"/>
    </row>
    <row r="920" spans="3:3" ht="12.75" x14ac:dyDescent="0.2">
      <c r="C920" s="4"/>
    </row>
    <row r="921" spans="3:3" ht="12.75" x14ac:dyDescent="0.2">
      <c r="C921" s="4"/>
    </row>
    <row r="922" spans="3:3" ht="12.75" x14ac:dyDescent="0.2">
      <c r="C922" s="4"/>
    </row>
    <row r="923" spans="3:3" ht="12.75" x14ac:dyDescent="0.2">
      <c r="C923" s="4"/>
    </row>
    <row r="924" spans="3:3" ht="12.75" x14ac:dyDescent="0.2">
      <c r="C924" s="4"/>
    </row>
    <row r="925" spans="3:3" ht="12.75" x14ac:dyDescent="0.2">
      <c r="C925" s="4"/>
    </row>
    <row r="926" spans="3:3" ht="12.75" x14ac:dyDescent="0.2">
      <c r="C926" s="4"/>
    </row>
    <row r="927" spans="3:3" ht="12.75" x14ac:dyDescent="0.2">
      <c r="C927" s="4"/>
    </row>
    <row r="928" spans="3:3" ht="12.75" x14ac:dyDescent="0.2">
      <c r="C928" s="4"/>
    </row>
    <row r="929" spans="3:3" ht="12.75" x14ac:dyDescent="0.2">
      <c r="C929" s="4"/>
    </row>
    <row r="930" spans="3:3" ht="12.75" x14ac:dyDescent="0.2">
      <c r="C930" s="4"/>
    </row>
    <row r="931" spans="3:3" ht="12.75" x14ac:dyDescent="0.2">
      <c r="C931" s="4"/>
    </row>
    <row r="932" spans="3:3" ht="12.75" x14ac:dyDescent="0.2">
      <c r="C932" s="4"/>
    </row>
    <row r="933" spans="3:3" ht="12.75" x14ac:dyDescent="0.2">
      <c r="C933" s="4"/>
    </row>
    <row r="934" spans="3:3" ht="12.75" x14ac:dyDescent="0.2">
      <c r="C934" s="4"/>
    </row>
    <row r="935" spans="3:3" ht="12.75" x14ac:dyDescent="0.2">
      <c r="C935" s="4"/>
    </row>
    <row r="936" spans="3:3" ht="12.75" x14ac:dyDescent="0.2">
      <c r="C936" s="4"/>
    </row>
    <row r="937" spans="3:3" ht="12.75" x14ac:dyDescent="0.2">
      <c r="C937" s="4"/>
    </row>
    <row r="938" spans="3:3" ht="12.75" x14ac:dyDescent="0.2">
      <c r="C938" s="4"/>
    </row>
    <row r="939" spans="3:3" ht="12.75" x14ac:dyDescent="0.2">
      <c r="C939" s="4"/>
    </row>
    <row r="940" spans="3:3" ht="12.75" x14ac:dyDescent="0.2">
      <c r="C940" s="4"/>
    </row>
    <row r="941" spans="3:3" ht="12.75" x14ac:dyDescent="0.2">
      <c r="C941" s="4"/>
    </row>
    <row r="942" spans="3:3" ht="12.75" x14ac:dyDescent="0.2">
      <c r="C942" s="4"/>
    </row>
    <row r="943" spans="3:3" ht="12.75" x14ac:dyDescent="0.2">
      <c r="C943" s="4"/>
    </row>
    <row r="944" spans="3:3" ht="12.75" x14ac:dyDescent="0.2">
      <c r="C944" s="4"/>
    </row>
    <row r="945" spans="3:3" ht="12.75" x14ac:dyDescent="0.2">
      <c r="C945" s="4"/>
    </row>
    <row r="946" spans="3:3" ht="12.75" x14ac:dyDescent="0.2">
      <c r="C946" s="4"/>
    </row>
    <row r="947" spans="3:3" ht="12.75" x14ac:dyDescent="0.2">
      <c r="C947" s="4"/>
    </row>
    <row r="948" spans="3:3" ht="12.75" x14ac:dyDescent="0.2">
      <c r="C948" s="4"/>
    </row>
    <row r="949" spans="3:3" ht="12.75" x14ac:dyDescent="0.2">
      <c r="C949" s="4"/>
    </row>
    <row r="950" spans="3:3" ht="12.75" x14ac:dyDescent="0.2">
      <c r="C950" s="4"/>
    </row>
    <row r="951" spans="3:3" ht="12.75" x14ac:dyDescent="0.2">
      <c r="C951" s="4"/>
    </row>
    <row r="952" spans="3:3" ht="12.75" x14ac:dyDescent="0.2">
      <c r="C952" s="4"/>
    </row>
    <row r="953" spans="3:3" ht="12.75" x14ac:dyDescent="0.2">
      <c r="C953" s="4"/>
    </row>
    <row r="954" spans="3:3" ht="12.75" x14ac:dyDescent="0.2">
      <c r="C954" s="4"/>
    </row>
    <row r="955" spans="3:3" ht="12.75" x14ac:dyDescent="0.2">
      <c r="C955" s="4"/>
    </row>
    <row r="956" spans="3:3" ht="12.75" x14ac:dyDescent="0.2">
      <c r="C956" s="4"/>
    </row>
    <row r="957" spans="3:3" ht="12.75" x14ac:dyDescent="0.2">
      <c r="C957" s="4"/>
    </row>
    <row r="958" spans="3:3" ht="12.75" x14ac:dyDescent="0.2">
      <c r="C958" s="4"/>
    </row>
    <row r="959" spans="3:3" ht="12.75" x14ac:dyDescent="0.2">
      <c r="C959" s="4"/>
    </row>
    <row r="960" spans="3:3" ht="12.75" x14ac:dyDescent="0.2">
      <c r="C960" s="4"/>
    </row>
    <row r="961" spans="3:3" ht="12.75" x14ac:dyDescent="0.2">
      <c r="C961" s="4"/>
    </row>
    <row r="962" spans="3:3" ht="12.75" x14ac:dyDescent="0.2">
      <c r="C962" s="4"/>
    </row>
    <row r="963" spans="3:3" ht="12.75" x14ac:dyDescent="0.2">
      <c r="C963" s="4"/>
    </row>
    <row r="964" spans="3:3" ht="12.75" x14ac:dyDescent="0.2">
      <c r="C964" s="4"/>
    </row>
    <row r="965" spans="3:3" ht="12.75" x14ac:dyDescent="0.2">
      <c r="C965" s="4"/>
    </row>
    <row r="966" spans="3:3" ht="12.75" x14ac:dyDescent="0.2">
      <c r="C966" s="4"/>
    </row>
    <row r="967" spans="3:3" ht="12.75" x14ac:dyDescent="0.2">
      <c r="C967" s="4"/>
    </row>
    <row r="968" spans="3:3" ht="12.75" x14ac:dyDescent="0.2">
      <c r="C968" s="4"/>
    </row>
    <row r="969" spans="3:3" ht="12.75" x14ac:dyDescent="0.2">
      <c r="C969" s="4"/>
    </row>
    <row r="970" spans="3:3" ht="12.75" x14ac:dyDescent="0.2">
      <c r="C970" s="4"/>
    </row>
    <row r="971" spans="3:3" ht="12.75" x14ac:dyDescent="0.2">
      <c r="C971" s="4"/>
    </row>
    <row r="972" spans="3:3" ht="12.75" x14ac:dyDescent="0.2">
      <c r="C972" s="4"/>
    </row>
    <row r="973" spans="3:3" ht="12.75" x14ac:dyDescent="0.2">
      <c r="C973" s="4"/>
    </row>
    <row r="974" spans="3:3" ht="12.75" x14ac:dyDescent="0.2">
      <c r="C974" s="4"/>
    </row>
    <row r="975" spans="3:3" ht="12.75" x14ac:dyDescent="0.2">
      <c r="C975" s="4"/>
    </row>
    <row r="976" spans="3:3" ht="12.75" x14ac:dyDescent="0.2">
      <c r="C976" s="4"/>
    </row>
    <row r="977" spans="3:3" ht="12.75" x14ac:dyDescent="0.2">
      <c r="C977" s="4"/>
    </row>
    <row r="978" spans="3:3" ht="12.75" x14ac:dyDescent="0.2">
      <c r="C978" s="4"/>
    </row>
    <row r="979" spans="3:3" ht="12.75" x14ac:dyDescent="0.2">
      <c r="C979" s="4"/>
    </row>
    <row r="980" spans="3:3" ht="12.75" x14ac:dyDescent="0.2">
      <c r="C980" s="4"/>
    </row>
    <row r="981" spans="3:3" ht="12.75" x14ac:dyDescent="0.2">
      <c r="C981" s="4"/>
    </row>
    <row r="982" spans="3:3" ht="12.75" x14ac:dyDescent="0.2">
      <c r="C982" s="4"/>
    </row>
    <row r="983" spans="3:3" ht="12.75" x14ac:dyDescent="0.2">
      <c r="C983" s="4"/>
    </row>
    <row r="984" spans="3:3" ht="12.75" x14ac:dyDescent="0.2">
      <c r="C984" s="4"/>
    </row>
    <row r="985" spans="3:3" ht="12.75" x14ac:dyDescent="0.2">
      <c r="C985" s="4"/>
    </row>
    <row r="986" spans="3:3" ht="12.75" x14ac:dyDescent="0.2">
      <c r="C986" s="4"/>
    </row>
    <row r="987" spans="3:3" ht="12.75" x14ac:dyDescent="0.2">
      <c r="C987" s="4"/>
    </row>
    <row r="988" spans="3:3" ht="12.75" x14ac:dyDescent="0.2">
      <c r="C988" s="4"/>
    </row>
    <row r="989" spans="3:3" ht="12.75" x14ac:dyDescent="0.2">
      <c r="C989" s="4"/>
    </row>
    <row r="990" spans="3:3" ht="12.75" x14ac:dyDescent="0.2">
      <c r="C990" s="4"/>
    </row>
    <row r="991" spans="3:3" ht="12.75" x14ac:dyDescent="0.2">
      <c r="C991" s="4"/>
    </row>
    <row r="992" spans="3:3" ht="12.75" x14ac:dyDescent="0.2">
      <c r="C992" s="4"/>
    </row>
    <row r="993" spans="3:3" ht="12.75" x14ac:dyDescent="0.2">
      <c r="C993" s="4"/>
    </row>
    <row r="994" spans="3:3" ht="12.75" x14ac:dyDescent="0.2">
      <c r="C994" s="4"/>
    </row>
    <row r="995" spans="3:3" ht="12.75" x14ac:dyDescent="0.2">
      <c r="C995" s="4"/>
    </row>
    <row r="996" spans="3:3" ht="12.75" x14ac:dyDescent="0.2">
      <c r="C996" s="4"/>
    </row>
    <row r="997" spans="3:3" ht="12.75" x14ac:dyDescent="0.2">
      <c r="C997" s="4"/>
    </row>
    <row r="998" spans="3:3" ht="12.75" x14ac:dyDescent="0.2">
      <c r="C998" s="4"/>
    </row>
    <row r="999" spans="3:3" ht="12.75" x14ac:dyDescent="0.2">
      <c r="C999" s="4"/>
    </row>
    <row r="1000" spans="3:3" ht="12.75" x14ac:dyDescent="0.2">
      <c r="C1000" s="4"/>
    </row>
    <row r="1001" spans="3:3" ht="12.75" x14ac:dyDescent="0.2">
      <c r="C1001" s="4"/>
    </row>
    <row r="1002" spans="3:3" ht="12.75" x14ac:dyDescent="0.2">
      <c r="C1002" s="4"/>
    </row>
    <row r="1003" spans="3:3" ht="12.75" x14ac:dyDescent="0.2">
      <c r="C1003" s="4"/>
    </row>
    <row r="1004" spans="3:3" ht="12.75" x14ac:dyDescent="0.2">
      <c r="C1004" s="4"/>
    </row>
    <row r="1005" spans="3:3" ht="12.75" x14ac:dyDescent="0.2">
      <c r="C1005" s="4"/>
    </row>
    <row r="1006" spans="3:3" ht="12.75" x14ac:dyDescent="0.2">
      <c r="C1006" s="4"/>
    </row>
    <row r="1007" spans="3:3" ht="12.75" x14ac:dyDescent="0.2">
      <c r="C1007" s="4"/>
    </row>
  </sheetData>
  <mergeCells count="1">
    <mergeCell ref="Q17:Y1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7AA4B-7D76-4826-B48F-B13695FB490E}">
  <dimension ref="A1:AH1007"/>
  <sheetViews>
    <sheetView zoomScale="51" zoomScaleNormal="51" workbookViewId="0">
      <selection activeCell="W11" sqref="W11"/>
    </sheetView>
  </sheetViews>
  <sheetFormatPr defaultRowHeight="12.75" x14ac:dyDescent="0.2"/>
  <cols>
    <col min="1" max="1" width="8.140625" bestFit="1" customWidth="1"/>
    <col min="2" max="2" width="7.7109375" bestFit="1" customWidth="1"/>
    <col min="3" max="3" width="8.42578125" bestFit="1" customWidth="1"/>
    <col min="4" max="4" width="4.5703125" bestFit="1" customWidth="1"/>
    <col min="5" max="7" width="5.5703125" bestFit="1" customWidth="1"/>
    <col min="8" max="8" width="6.28515625" customWidth="1"/>
    <col min="9" max="9" width="6.5703125" bestFit="1" customWidth="1"/>
    <col min="10" max="10" width="7.140625" bestFit="1" customWidth="1"/>
    <col min="11" max="11" width="6.140625" bestFit="1" customWidth="1"/>
    <col min="12" max="14" width="4.5703125" bestFit="1" customWidth="1"/>
    <col min="16" max="16" width="13.85546875" customWidth="1"/>
    <col min="17" max="17" width="10.5703125" bestFit="1" customWidth="1"/>
    <col min="18" max="29" width="12.5703125" bestFit="1" customWidth="1"/>
    <col min="30" max="31" width="12" bestFit="1" customWidth="1"/>
    <col min="32" max="32" width="18.28515625" customWidth="1"/>
    <col min="33" max="33" width="12.28515625" customWidth="1"/>
    <col min="34" max="34" width="25" customWidth="1"/>
  </cols>
  <sheetData>
    <row r="1" spans="1:33" ht="15" x14ac:dyDescent="0.25">
      <c r="A1" s="2" t="s">
        <v>16</v>
      </c>
      <c r="B1" s="1" t="s">
        <v>1</v>
      </c>
      <c r="C1" s="2" t="s">
        <v>2</v>
      </c>
      <c r="D1" s="2" t="s">
        <v>5</v>
      </c>
      <c r="E1" s="3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141</v>
      </c>
      <c r="M1" s="2" t="s">
        <v>14</v>
      </c>
      <c r="N1" s="2" t="s">
        <v>15</v>
      </c>
      <c r="Q1" s="119" t="s">
        <v>169</v>
      </c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20"/>
    </row>
    <row r="2" spans="1:33" ht="15" x14ac:dyDescent="0.25">
      <c r="A2" s="24">
        <v>1060</v>
      </c>
      <c r="B2" s="23">
        <v>3</v>
      </c>
      <c r="C2" s="24">
        <v>8</v>
      </c>
      <c r="D2" s="24">
        <v>6</v>
      </c>
      <c r="E2" s="24">
        <v>1</v>
      </c>
      <c r="F2" s="25">
        <v>1</v>
      </c>
      <c r="G2" s="24">
        <v>5</v>
      </c>
      <c r="H2" s="24">
        <v>2</v>
      </c>
      <c r="I2" s="25">
        <v>48.5</v>
      </c>
      <c r="J2" s="24">
        <v>23.5</v>
      </c>
      <c r="K2" s="24">
        <v>6</v>
      </c>
      <c r="L2" s="24">
        <v>2</v>
      </c>
      <c r="M2" s="24">
        <v>1</v>
      </c>
      <c r="N2" s="24">
        <v>3</v>
      </c>
      <c r="Q2" s="42"/>
      <c r="R2" s="42" t="s">
        <v>16</v>
      </c>
      <c r="S2" s="42" t="s">
        <v>1</v>
      </c>
      <c r="T2" s="42" t="s">
        <v>2</v>
      </c>
      <c r="U2" s="42" t="s">
        <v>5</v>
      </c>
      <c r="V2" s="42" t="s">
        <v>6</v>
      </c>
      <c r="W2" s="42" t="s">
        <v>7</v>
      </c>
      <c r="X2" s="42" t="s">
        <v>8</v>
      </c>
      <c r="Y2" s="42" t="s">
        <v>9</v>
      </c>
      <c r="Z2" s="42" t="s">
        <v>10</v>
      </c>
      <c r="AA2" s="42" t="s">
        <v>11</v>
      </c>
      <c r="AB2" s="42" t="s">
        <v>12</v>
      </c>
      <c r="AC2" s="42" t="s">
        <v>141</v>
      </c>
      <c r="AD2" s="42" t="s">
        <v>14</v>
      </c>
      <c r="AE2" s="42" t="s">
        <v>15</v>
      </c>
      <c r="AF2" s="40"/>
    </row>
    <row r="3" spans="1:33" ht="15" x14ac:dyDescent="0.25">
      <c r="A3" s="26">
        <v>1030</v>
      </c>
      <c r="B3" s="23">
        <v>3</v>
      </c>
      <c r="C3" s="26">
        <v>6</v>
      </c>
      <c r="D3" s="26">
        <v>2</v>
      </c>
      <c r="E3" s="26">
        <v>1</v>
      </c>
      <c r="F3" s="27">
        <v>2</v>
      </c>
      <c r="G3" s="26">
        <v>5</v>
      </c>
      <c r="H3" s="26">
        <v>3</v>
      </c>
      <c r="I3" s="27">
        <v>30.6</v>
      </c>
      <c r="J3" s="26">
        <v>18.100000000000001</v>
      </c>
      <c r="K3" s="26">
        <v>6.7</v>
      </c>
      <c r="L3" s="26">
        <v>2</v>
      </c>
      <c r="M3" s="26">
        <v>1</v>
      </c>
      <c r="N3" s="24">
        <v>3</v>
      </c>
      <c r="Q3" s="43" t="s">
        <v>16</v>
      </c>
      <c r="R3" s="41">
        <v>1</v>
      </c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0"/>
    </row>
    <row r="4" spans="1:33" ht="15" x14ac:dyDescent="0.25">
      <c r="A4" s="26">
        <v>1290</v>
      </c>
      <c r="B4" s="23">
        <v>3</v>
      </c>
      <c r="C4" s="26">
        <v>7</v>
      </c>
      <c r="D4" s="26">
        <v>2</v>
      </c>
      <c r="E4" s="26">
        <v>1</v>
      </c>
      <c r="F4" s="27">
        <v>7</v>
      </c>
      <c r="G4" s="26">
        <v>5</v>
      </c>
      <c r="H4" s="26">
        <v>3</v>
      </c>
      <c r="I4" s="27">
        <v>58.5</v>
      </c>
      <c r="J4" s="26">
        <v>29.9</v>
      </c>
      <c r="K4" s="26">
        <v>18.2</v>
      </c>
      <c r="L4" s="26">
        <v>3</v>
      </c>
      <c r="M4" s="26">
        <v>1</v>
      </c>
      <c r="N4" s="24">
        <v>3</v>
      </c>
      <c r="Q4" s="44" t="s">
        <v>1</v>
      </c>
      <c r="R4" s="41">
        <v>0.11570682567713074</v>
      </c>
      <c r="S4" s="41">
        <v>1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0"/>
    </row>
    <row r="5" spans="1:33" ht="15" x14ac:dyDescent="0.25">
      <c r="A5" s="26">
        <v>1150</v>
      </c>
      <c r="B5" s="23">
        <v>3</v>
      </c>
      <c r="C5" s="26">
        <v>9</v>
      </c>
      <c r="D5" s="26">
        <v>2</v>
      </c>
      <c r="E5" s="26">
        <v>1</v>
      </c>
      <c r="F5" s="27">
        <v>3</v>
      </c>
      <c r="G5" s="26">
        <v>9</v>
      </c>
      <c r="H5" s="26">
        <v>2</v>
      </c>
      <c r="I5" s="27">
        <v>40.299999999999997</v>
      </c>
      <c r="J5" s="26">
        <v>18</v>
      </c>
      <c r="K5" s="26">
        <v>9</v>
      </c>
      <c r="L5" s="26">
        <v>2</v>
      </c>
      <c r="M5" s="26">
        <v>3</v>
      </c>
      <c r="N5" s="24">
        <v>3</v>
      </c>
      <c r="Q5" s="44" t="s">
        <v>2</v>
      </c>
      <c r="R5" s="41">
        <v>-6.0211018404947893E-2</v>
      </c>
      <c r="S5" s="41">
        <v>-0.15752277794469466</v>
      </c>
      <c r="T5" s="41">
        <v>1</v>
      </c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0"/>
    </row>
    <row r="6" spans="1:33" ht="15" x14ac:dyDescent="0.25">
      <c r="A6" s="26">
        <v>2250</v>
      </c>
      <c r="B6" s="23">
        <v>3</v>
      </c>
      <c r="C6" s="26">
        <v>6</v>
      </c>
      <c r="D6" s="26">
        <v>6</v>
      </c>
      <c r="E6" s="26">
        <v>2</v>
      </c>
      <c r="F6" s="27">
        <v>4</v>
      </c>
      <c r="G6" s="26">
        <v>5</v>
      </c>
      <c r="H6" s="26">
        <v>2</v>
      </c>
      <c r="I6" s="27">
        <v>35.4</v>
      </c>
      <c r="J6" s="26">
        <v>12.5</v>
      </c>
      <c r="K6" s="26">
        <v>12.4</v>
      </c>
      <c r="L6" s="26">
        <v>2</v>
      </c>
      <c r="M6" s="26">
        <v>1</v>
      </c>
      <c r="N6" s="24">
        <v>3</v>
      </c>
      <c r="Q6" s="44" t="s">
        <v>5</v>
      </c>
      <c r="R6" s="41">
        <v>0.11410351091511763</v>
      </c>
      <c r="S6" s="41">
        <v>-3.1834934205839029E-2</v>
      </c>
      <c r="T6" s="41">
        <v>-9.5503523485475889E-2</v>
      </c>
      <c r="U6" s="41">
        <v>1</v>
      </c>
      <c r="V6" s="41"/>
      <c r="W6" s="41"/>
      <c r="X6" s="41"/>
      <c r="Y6" s="41"/>
      <c r="Z6" s="41"/>
      <c r="AA6" s="41"/>
      <c r="AB6" s="41"/>
      <c r="AC6" s="41"/>
      <c r="AD6" s="41"/>
      <c r="AE6" s="41"/>
      <c r="AF6" s="40"/>
    </row>
    <row r="7" spans="1:33" ht="15" x14ac:dyDescent="0.25">
      <c r="A7" s="26">
        <v>1150</v>
      </c>
      <c r="B7" s="23">
        <v>3</v>
      </c>
      <c r="C7" s="26">
        <v>5</v>
      </c>
      <c r="D7" s="26">
        <v>2</v>
      </c>
      <c r="E7" s="26">
        <v>2</v>
      </c>
      <c r="F7" s="27">
        <v>1</v>
      </c>
      <c r="G7" s="26">
        <v>9</v>
      </c>
      <c r="H7" s="26">
        <v>2</v>
      </c>
      <c r="I7" s="27">
        <v>31.2</v>
      </c>
      <c r="J7" s="26">
        <v>21.2</v>
      </c>
      <c r="K7" s="26">
        <v>0</v>
      </c>
      <c r="L7" s="26">
        <v>3</v>
      </c>
      <c r="M7" s="26">
        <v>1</v>
      </c>
      <c r="N7" s="24">
        <v>2</v>
      </c>
      <c r="Q7" s="44" t="s">
        <v>6</v>
      </c>
      <c r="R7" s="41">
        <v>2.5145288443536393E-2</v>
      </c>
      <c r="S7" s="41">
        <v>0.10286574420118923</v>
      </c>
      <c r="T7" s="41">
        <v>-5.7980054955980208E-2</v>
      </c>
      <c r="U7" s="41">
        <v>-7.2454724710833793E-2</v>
      </c>
      <c r="V7" s="41">
        <v>1</v>
      </c>
      <c r="W7" s="41"/>
      <c r="X7" s="41"/>
      <c r="Y7" s="41"/>
      <c r="Z7" s="41"/>
      <c r="AA7" s="41"/>
      <c r="AB7" s="41"/>
      <c r="AC7" s="41"/>
      <c r="AD7" s="41"/>
      <c r="AE7" s="41"/>
      <c r="AF7" s="40"/>
    </row>
    <row r="8" spans="1:33" ht="15" x14ac:dyDescent="0.25">
      <c r="A8" s="26">
        <v>747</v>
      </c>
      <c r="B8" s="23">
        <v>3</v>
      </c>
      <c r="C8" s="26">
        <v>7</v>
      </c>
      <c r="D8" s="26">
        <v>2</v>
      </c>
      <c r="E8" s="26">
        <v>2</v>
      </c>
      <c r="F8" s="27">
        <v>8</v>
      </c>
      <c r="G8" s="26">
        <v>2</v>
      </c>
      <c r="H8" s="26">
        <v>3</v>
      </c>
      <c r="I8" s="27">
        <v>26.5</v>
      </c>
      <c r="J8" s="26">
        <v>16.2</v>
      </c>
      <c r="K8" s="26">
        <v>0</v>
      </c>
      <c r="L8" s="26">
        <v>2</v>
      </c>
      <c r="M8" s="26">
        <v>3</v>
      </c>
      <c r="N8" s="24">
        <v>3</v>
      </c>
      <c r="Q8" s="44" t="s">
        <v>7</v>
      </c>
      <c r="R8" s="41">
        <v>2.7751194209615429E-2</v>
      </c>
      <c r="S8" s="41">
        <v>-9.6344124673371934E-3</v>
      </c>
      <c r="T8" s="41">
        <v>2.6116719749718791E-2</v>
      </c>
      <c r="U8" s="41">
        <v>-3.0668784583003612E-2</v>
      </c>
      <c r="V8" s="41">
        <v>-4.9757024201797909E-2</v>
      </c>
      <c r="W8" s="41">
        <v>1</v>
      </c>
      <c r="X8" s="41"/>
      <c r="Y8" s="41"/>
      <c r="Z8" s="41"/>
      <c r="AA8" s="41"/>
      <c r="AB8" s="41"/>
      <c r="AC8" s="41"/>
      <c r="AD8" s="41"/>
      <c r="AE8" s="41"/>
      <c r="AF8" s="40"/>
    </row>
    <row r="9" spans="1:33" ht="15" x14ac:dyDescent="0.25">
      <c r="A9" s="26">
        <v>1250</v>
      </c>
      <c r="B9" s="23">
        <v>3</v>
      </c>
      <c r="C9" s="26">
        <v>8</v>
      </c>
      <c r="D9" s="26">
        <v>2</v>
      </c>
      <c r="E9" s="26">
        <v>1</v>
      </c>
      <c r="F9" s="27">
        <v>9</v>
      </c>
      <c r="G9" s="26">
        <v>2</v>
      </c>
      <c r="H9" s="26">
        <v>3</v>
      </c>
      <c r="I9" s="27">
        <v>36.6</v>
      </c>
      <c r="J9" s="26">
        <v>16.600000000000001</v>
      </c>
      <c r="K9" s="26">
        <v>8.8000000000000007</v>
      </c>
      <c r="L9" s="26">
        <v>3</v>
      </c>
      <c r="M9" s="26">
        <v>1</v>
      </c>
      <c r="N9" s="24">
        <v>3</v>
      </c>
      <c r="Q9" s="44" t="s">
        <v>8</v>
      </c>
      <c r="R9" s="41">
        <v>9.3882280775810553E-2</v>
      </c>
      <c r="S9" s="41">
        <v>-8.6514989014340946E-2</v>
      </c>
      <c r="T9" s="41">
        <v>-7.7530455861018102E-2</v>
      </c>
      <c r="U9" s="41">
        <v>-7.198685037047213E-2</v>
      </c>
      <c r="V9" s="41">
        <v>-4.136800735250503E-2</v>
      </c>
      <c r="W9" s="41">
        <v>1.2088080936321128E-2</v>
      </c>
      <c r="X9" s="41">
        <v>1</v>
      </c>
      <c r="Y9" s="41"/>
      <c r="Z9" s="41"/>
      <c r="AA9" s="41"/>
      <c r="AB9" s="41"/>
      <c r="AC9" s="41"/>
      <c r="AD9" s="41"/>
      <c r="AE9" s="41"/>
      <c r="AF9" s="40"/>
    </row>
    <row r="10" spans="1:33" ht="15" x14ac:dyDescent="0.25">
      <c r="A10" s="26">
        <v>1020</v>
      </c>
      <c r="B10" s="23">
        <v>3</v>
      </c>
      <c r="C10" s="26">
        <v>6</v>
      </c>
      <c r="D10" s="26">
        <v>2</v>
      </c>
      <c r="E10" s="26">
        <v>1</v>
      </c>
      <c r="F10" s="27">
        <v>3</v>
      </c>
      <c r="G10" s="26">
        <v>5</v>
      </c>
      <c r="H10" s="26">
        <v>2</v>
      </c>
      <c r="I10" s="27">
        <v>35.9</v>
      </c>
      <c r="J10" s="26">
        <v>15.1</v>
      </c>
      <c r="K10" s="26">
        <v>8.6</v>
      </c>
      <c r="L10" s="26">
        <v>1</v>
      </c>
      <c r="M10" s="26">
        <v>1</v>
      </c>
      <c r="N10" s="24">
        <v>2</v>
      </c>
      <c r="Q10" s="44" t="s">
        <v>9</v>
      </c>
      <c r="R10" s="41">
        <v>7.8242540022624679E-2</v>
      </c>
      <c r="S10" s="41">
        <v>0.11820104914602829</v>
      </c>
      <c r="T10" s="41">
        <v>-7.8703545329360983E-2</v>
      </c>
      <c r="U10" s="41">
        <v>-4.3184573103046776E-2</v>
      </c>
      <c r="V10" s="41">
        <v>-5.2352861409637914E-2</v>
      </c>
      <c r="W10" s="41">
        <v>-3.9580043559833473E-2</v>
      </c>
      <c r="X10" s="41">
        <v>6.4443760462405382E-3</v>
      </c>
      <c r="Y10" s="41">
        <v>1</v>
      </c>
      <c r="Z10" s="41"/>
      <c r="AA10" s="41"/>
      <c r="AB10" s="41"/>
      <c r="AC10" s="41"/>
      <c r="AD10" s="41"/>
      <c r="AE10" s="41"/>
      <c r="AF10" s="40"/>
      <c r="AG10" s="40"/>
    </row>
    <row r="11" spans="1:33" ht="15" x14ac:dyDescent="0.25">
      <c r="A11" s="26">
        <v>1050</v>
      </c>
      <c r="B11" s="23">
        <v>3</v>
      </c>
      <c r="C11" s="26">
        <v>13</v>
      </c>
      <c r="D11" s="26">
        <v>6</v>
      </c>
      <c r="E11" s="26">
        <v>2</v>
      </c>
      <c r="F11" s="27">
        <v>5</v>
      </c>
      <c r="G11" s="26">
        <v>5</v>
      </c>
      <c r="H11" s="26">
        <v>2</v>
      </c>
      <c r="I11" s="27">
        <v>40.299999999999997</v>
      </c>
      <c r="J11" s="26">
        <v>16.7</v>
      </c>
      <c r="K11" s="26">
        <v>8.6</v>
      </c>
      <c r="L11" s="26">
        <v>3</v>
      </c>
      <c r="M11" s="26">
        <v>1</v>
      </c>
      <c r="N11" s="24">
        <v>1</v>
      </c>
      <c r="Q11" s="44" t="s">
        <v>10</v>
      </c>
      <c r="R11" s="41">
        <v>-0.13119406754947488</v>
      </c>
      <c r="S11" s="41">
        <v>-0.10071408898790848</v>
      </c>
      <c r="T11" s="41">
        <v>-2.0784412295893503E-2</v>
      </c>
      <c r="U11" s="41">
        <v>5.0321509747153492E-2</v>
      </c>
      <c r="V11" s="41">
        <v>-3.4941094846433811E-2</v>
      </c>
      <c r="W11" s="41">
        <v>2.743006924757899E-2</v>
      </c>
      <c r="X11" s="41">
        <v>-0.1239418503856029</v>
      </c>
      <c r="Y11" s="41">
        <v>-1.6415688721958512E-2</v>
      </c>
      <c r="Z11" s="41">
        <v>1</v>
      </c>
      <c r="AA11" s="41"/>
      <c r="AB11" s="41"/>
      <c r="AC11" s="41"/>
      <c r="AD11" s="41"/>
      <c r="AE11" s="41"/>
      <c r="AF11" s="40"/>
      <c r="AG11" s="40"/>
    </row>
    <row r="12" spans="1:33" ht="15" x14ac:dyDescent="0.25">
      <c r="A12" s="26">
        <v>1265</v>
      </c>
      <c r="B12" s="23">
        <v>3</v>
      </c>
      <c r="C12" s="26">
        <v>7</v>
      </c>
      <c r="D12" s="26">
        <v>5</v>
      </c>
      <c r="E12" s="26">
        <v>2</v>
      </c>
      <c r="F12" s="27">
        <v>4</v>
      </c>
      <c r="G12" s="26">
        <v>5</v>
      </c>
      <c r="H12" s="26">
        <v>2</v>
      </c>
      <c r="I12" s="27">
        <v>40.1</v>
      </c>
      <c r="J12" s="26">
        <v>16.600000000000001</v>
      </c>
      <c r="K12" s="26">
        <v>8.5</v>
      </c>
      <c r="L12" s="26">
        <v>1</v>
      </c>
      <c r="M12" s="26">
        <v>3</v>
      </c>
      <c r="N12" s="24">
        <v>2</v>
      </c>
      <c r="Q12" s="44" t="s">
        <v>11</v>
      </c>
      <c r="R12" s="41">
        <v>-9.0363745318033081E-2</v>
      </c>
      <c r="S12" s="41">
        <v>-9.8071820058949905E-2</v>
      </c>
      <c r="T12" s="41">
        <v>-6.1060948426418619E-2</v>
      </c>
      <c r="U12" s="41">
        <v>3.5895681853336511E-2</v>
      </c>
      <c r="V12" s="41">
        <v>-2.1801998479857441E-2</v>
      </c>
      <c r="W12" s="41">
        <v>4.5217551495484683E-2</v>
      </c>
      <c r="X12" s="41">
        <v>-0.12728625672897967</v>
      </c>
      <c r="Y12" s="41">
        <v>2.1500442930162691E-2</v>
      </c>
      <c r="Z12" s="41">
        <v>0.95955082686613014</v>
      </c>
      <c r="AA12" s="41">
        <v>1</v>
      </c>
      <c r="AB12" s="41"/>
      <c r="AC12" s="41"/>
      <c r="AD12" s="41"/>
      <c r="AE12" s="41"/>
      <c r="AF12" s="40"/>
      <c r="AG12" s="40"/>
    </row>
    <row r="13" spans="1:33" ht="15" x14ac:dyDescent="0.25">
      <c r="A13" s="26">
        <v>550</v>
      </c>
      <c r="B13" s="23">
        <v>3</v>
      </c>
      <c r="C13" s="26">
        <v>7</v>
      </c>
      <c r="D13" s="26">
        <v>1</v>
      </c>
      <c r="E13" s="26">
        <v>1</v>
      </c>
      <c r="F13" s="27">
        <v>5</v>
      </c>
      <c r="G13" s="26">
        <v>3</v>
      </c>
      <c r="H13" s="26">
        <v>2</v>
      </c>
      <c r="I13" s="27">
        <v>40.1</v>
      </c>
      <c r="J13" s="26">
        <v>16.600000000000001</v>
      </c>
      <c r="K13" s="26">
        <v>8.5</v>
      </c>
      <c r="L13" s="26">
        <v>2</v>
      </c>
      <c r="M13" s="26">
        <v>1</v>
      </c>
      <c r="N13" s="24">
        <v>3</v>
      </c>
      <c r="Q13" s="44" t="s">
        <v>12</v>
      </c>
      <c r="R13" s="41">
        <v>-7.7269211362359008E-2</v>
      </c>
      <c r="S13" s="41">
        <v>7.2997363480409973E-3</v>
      </c>
      <c r="T13" s="41">
        <v>-5.773686262037174E-2</v>
      </c>
      <c r="U13" s="41">
        <v>3.0023378789061798E-2</v>
      </c>
      <c r="V13" s="41">
        <v>-0.10357090363050676</v>
      </c>
      <c r="W13" s="41">
        <v>-0.12430975502946283</v>
      </c>
      <c r="X13" s="41">
        <v>5.2707528856527519E-2</v>
      </c>
      <c r="Y13" s="41">
        <v>-2.5287123879398497E-2</v>
      </c>
      <c r="Z13" s="41">
        <v>0.48045895439443409</v>
      </c>
      <c r="AA13" s="41">
        <v>0.38847163933499751</v>
      </c>
      <c r="AB13" s="41">
        <v>1</v>
      </c>
      <c r="AC13" s="41"/>
      <c r="AD13" s="41"/>
      <c r="AE13" s="41"/>
      <c r="AF13" s="40"/>
      <c r="AG13" s="40"/>
    </row>
    <row r="14" spans="1:33" ht="15" x14ac:dyDescent="0.25">
      <c r="A14" s="26">
        <v>1500</v>
      </c>
      <c r="B14" s="23">
        <v>3</v>
      </c>
      <c r="C14" s="26">
        <v>8</v>
      </c>
      <c r="D14" s="26">
        <v>2</v>
      </c>
      <c r="E14" s="26">
        <v>2</v>
      </c>
      <c r="F14" s="27">
        <v>9</v>
      </c>
      <c r="G14" s="26">
        <v>9</v>
      </c>
      <c r="H14" s="26">
        <v>3</v>
      </c>
      <c r="I14" s="27">
        <v>31.3</v>
      </c>
      <c r="J14" s="26">
        <v>22</v>
      </c>
      <c r="K14" s="26">
        <v>0</v>
      </c>
      <c r="L14" s="26">
        <v>1</v>
      </c>
      <c r="M14" s="26">
        <v>1</v>
      </c>
      <c r="N14" s="24">
        <v>3</v>
      </c>
      <c r="Q14" s="44" t="s">
        <v>141</v>
      </c>
      <c r="R14" s="41">
        <v>6.8101010319617697E-2</v>
      </c>
      <c r="S14" s="41">
        <v>5.7637537519698086E-2</v>
      </c>
      <c r="T14" s="41">
        <v>-2.3412850776214678E-2</v>
      </c>
      <c r="U14" s="41">
        <v>-9.5354789951426849E-2</v>
      </c>
      <c r="V14" s="41">
        <v>-1.2470976779983869E-2</v>
      </c>
      <c r="W14" s="41">
        <v>4.3500279265361382E-2</v>
      </c>
      <c r="X14" s="41">
        <v>9.9090422647763916E-3</v>
      </c>
      <c r="Y14" s="41">
        <v>-4.2568263524570972E-2</v>
      </c>
      <c r="Z14" s="41">
        <v>-0.11759415739064426</v>
      </c>
      <c r="AA14" s="41">
        <v>-0.11627425389169137</v>
      </c>
      <c r="AB14" s="41">
        <v>-8.729251278293744E-2</v>
      </c>
      <c r="AC14" s="41">
        <v>1</v>
      </c>
      <c r="AD14" s="41"/>
      <c r="AE14" s="41"/>
      <c r="AF14" s="40"/>
      <c r="AG14" s="40"/>
    </row>
    <row r="15" spans="1:33" ht="15" x14ac:dyDescent="0.25">
      <c r="A15" s="26">
        <v>1000</v>
      </c>
      <c r="B15" s="23">
        <v>3</v>
      </c>
      <c r="C15" s="26">
        <v>7</v>
      </c>
      <c r="D15" s="26">
        <v>2</v>
      </c>
      <c r="E15" s="26">
        <v>2</v>
      </c>
      <c r="F15" s="27">
        <v>1</v>
      </c>
      <c r="G15" s="26">
        <v>5</v>
      </c>
      <c r="H15" s="26">
        <v>2</v>
      </c>
      <c r="I15" s="27">
        <v>44.7</v>
      </c>
      <c r="J15" s="26">
        <v>18.399999999999999</v>
      </c>
      <c r="K15" s="26">
        <v>10.7</v>
      </c>
      <c r="L15" s="26">
        <v>2</v>
      </c>
      <c r="M15" s="26">
        <v>1</v>
      </c>
      <c r="N15" s="24">
        <v>3</v>
      </c>
      <c r="Q15" s="44" t="s">
        <v>14</v>
      </c>
      <c r="R15" s="41">
        <v>-4.056229144447978E-2</v>
      </c>
      <c r="S15" s="41">
        <v>4.3173899959531421E-2</v>
      </c>
      <c r="T15" s="41">
        <v>-7.2094776280445028E-2</v>
      </c>
      <c r="U15" s="41">
        <v>2.3621485800866357E-2</v>
      </c>
      <c r="V15" s="41">
        <v>0.15473337061121573</v>
      </c>
      <c r="W15" s="41">
        <v>-8.1080056639478107E-2</v>
      </c>
      <c r="X15" s="41">
        <v>-8.566111126877364E-2</v>
      </c>
      <c r="Y15" s="41">
        <v>3.5796721016480196E-2</v>
      </c>
      <c r="Z15" s="41">
        <v>-0.13637171505042592</v>
      </c>
      <c r="AA15" s="41">
        <v>-9.7626774277474737E-2</v>
      </c>
      <c r="AB15" s="41">
        <v>-0.15170482768882806</v>
      </c>
      <c r="AC15" s="41">
        <v>-2.0417946902894125E-4</v>
      </c>
      <c r="AD15" s="41">
        <v>1</v>
      </c>
      <c r="AE15" s="41"/>
      <c r="AF15" s="40"/>
      <c r="AG15" s="40"/>
    </row>
    <row r="16" spans="1:33" ht="15" x14ac:dyDescent="0.25">
      <c r="A16" s="26">
        <v>1180</v>
      </c>
      <c r="B16" s="23">
        <v>3</v>
      </c>
      <c r="C16" s="26">
        <v>7</v>
      </c>
      <c r="D16" s="26">
        <v>6</v>
      </c>
      <c r="E16" s="26">
        <v>1</v>
      </c>
      <c r="F16" s="27">
        <v>7</v>
      </c>
      <c r="G16" s="26">
        <v>9</v>
      </c>
      <c r="H16" s="26">
        <v>2</v>
      </c>
      <c r="I16" s="27">
        <v>32.1</v>
      </c>
      <c r="J16" s="26">
        <v>12.2</v>
      </c>
      <c r="K16" s="26">
        <v>9</v>
      </c>
      <c r="L16" s="26">
        <v>2</v>
      </c>
      <c r="M16" s="26">
        <v>1</v>
      </c>
      <c r="N16" s="24">
        <v>3</v>
      </c>
      <c r="Q16" s="44" t="s">
        <v>15</v>
      </c>
      <c r="R16" s="41">
        <v>5.4547518910788913E-2</v>
      </c>
      <c r="S16" s="41">
        <v>2.9877770497052172E-2</v>
      </c>
      <c r="T16" s="41">
        <v>-3.2171742743677685E-2</v>
      </c>
      <c r="U16" s="41">
        <v>-1.6640608888321681E-2</v>
      </c>
      <c r="V16" s="41">
        <v>-2.2366370518648926E-2</v>
      </c>
      <c r="W16" s="41">
        <v>2.4274064751435093E-2</v>
      </c>
      <c r="X16" s="41">
        <v>-4.8246091315906885E-3</v>
      </c>
      <c r="Y16" s="41">
        <v>6.1002907704471442E-2</v>
      </c>
      <c r="Z16" s="41">
        <v>-7.4418487027644231E-3</v>
      </c>
      <c r="AA16" s="41">
        <v>2.1540918729625803E-2</v>
      </c>
      <c r="AB16" s="41">
        <v>-1.585189204768854E-2</v>
      </c>
      <c r="AC16" s="41">
        <v>-3.7967914619185285E-2</v>
      </c>
      <c r="AD16" s="41">
        <v>8.3963127804422777E-2</v>
      </c>
      <c r="AE16" s="41">
        <v>1</v>
      </c>
      <c r="AG16" s="40"/>
    </row>
    <row r="17" spans="1:34" ht="15" x14ac:dyDescent="0.25">
      <c r="A17" s="26">
        <v>1350</v>
      </c>
      <c r="B17" s="23">
        <v>3</v>
      </c>
      <c r="C17" s="26">
        <v>6</v>
      </c>
      <c r="D17" s="26">
        <v>2</v>
      </c>
      <c r="E17" s="26">
        <v>2</v>
      </c>
      <c r="F17" s="27">
        <v>2</v>
      </c>
      <c r="G17" s="26">
        <v>9</v>
      </c>
      <c r="H17" s="26">
        <v>2</v>
      </c>
      <c r="I17" s="27">
        <v>31.9</v>
      </c>
      <c r="J17" s="26">
        <v>14.4</v>
      </c>
      <c r="K17" s="26">
        <v>8.8000000000000007</v>
      </c>
      <c r="L17" s="26">
        <v>2</v>
      </c>
      <c r="M17" s="26">
        <v>1</v>
      </c>
      <c r="N17" s="24">
        <v>3</v>
      </c>
      <c r="AG17" s="40"/>
    </row>
    <row r="18" spans="1:34" ht="15" x14ac:dyDescent="0.25">
      <c r="A18" s="26">
        <v>1400</v>
      </c>
      <c r="B18" s="23">
        <v>3</v>
      </c>
      <c r="C18" s="26">
        <v>7</v>
      </c>
      <c r="D18" s="26">
        <v>2</v>
      </c>
      <c r="E18" s="26">
        <v>2</v>
      </c>
      <c r="F18" s="27">
        <v>2</v>
      </c>
      <c r="G18" s="26">
        <v>5</v>
      </c>
      <c r="H18" s="26">
        <v>2</v>
      </c>
      <c r="I18" s="27">
        <v>44.2</v>
      </c>
      <c r="J18" s="26">
        <v>19.7</v>
      </c>
      <c r="K18" s="26">
        <v>11.6</v>
      </c>
      <c r="L18" s="26">
        <v>3</v>
      </c>
      <c r="M18" s="26">
        <v>1</v>
      </c>
      <c r="N18" s="24">
        <v>2</v>
      </c>
    </row>
    <row r="19" spans="1:34" ht="15.75" thickBot="1" x14ac:dyDescent="0.3">
      <c r="A19" s="26">
        <v>2120</v>
      </c>
      <c r="B19" s="23">
        <v>3</v>
      </c>
      <c r="C19" s="26">
        <v>2</v>
      </c>
      <c r="D19" s="26">
        <v>6</v>
      </c>
      <c r="E19" s="26">
        <v>1</v>
      </c>
      <c r="F19" s="27">
        <v>5</v>
      </c>
      <c r="G19" s="26">
        <v>5</v>
      </c>
      <c r="H19" s="26">
        <v>2</v>
      </c>
      <c r="I19" s="27">
        <v>36.6</v>
      </c>
      <c r="J19" s="26">
        <v>16.600000000000001</v>
      </c>
      <c r="K19" s="26">
        <v>8.8000000000000007</v>
      </c>
      <c r="L19" s="26">
        <v>2</v>
      </c>
      <c r="M19" s="26">
        <v>1</v>
      </c>
      <c r="N19" s="24">
        <v>1</v>
      </c>
      <c r="AH19" s="36"/>
    </row>
    <row r="20" spans="1:34" ht="15.75" thickBot="1" x14ac:dyDescent="0.3">
      <c r="A20" s="26">
        <v>1200</v>
      </c>
      <c r="B20" s="23">
        <v>3</v>
      </c>
      <c r="C20" s="26">
        <v>6</v>
      </c>
      <c r="D20" s="26">
        <v>1</v>
      </c>
      <c r="E20" s="26">
        <v>1</v>
      </c>
      <c r="F20" s="27">
        <v>1</v>
      </c>
      <c r="G20" s="26">
        <v>5</v>
      </c>
      <c r="H20" s="26">
        <v>2</v>
      </c>
      <c r="I20" s="27">
        <v>40.299999999999997</v>
      </c>
      <c r="J20" s="26">
        <v>16.7</v>
      </c>
      <c r="K20" s="26">
        <v>8.5</v>
      </c>
      <c r="L20" s="26">
        <v>2</v>
      </c>
      <c r="M20" s="26">
        <v>1</v>
      </c>
      <c r="N20" s="24">
        <v>3</v>
      </c>
      <c r="Q20" s="36"/>
      <c r="R20" s="36"/>
      <c r="S20" s="45" t="s">
        <v>1</v>
      </c>
      <c r="T20" s="45" t="s">
        <v>2</v>
      </c>
      <c r="U20" s="45" t="s">
        <v>5</v>
      </c>
      <c r="V20" s="45" t="s">
        <v>6</v>
      </c>
      <c r="W20" s="45" t="s">
        <v>7</v>
      </c>
      <c r="X20" s="45" t="s">
        <v>8</v>
      </c>
      <c r="Y20" s="45" t="s">
        <v>9</v>
      </c>
      <c r="Z20" s="45" t="s">
        <v>10</v>
      </c>
      <c r="AA20" s="45" t="s">
        <v>11</v>
      </c>
      <c r="AB20" s="45" t="s">
        <v>12</v>
      </c>
      <c r="AC20" s="45" t="s">
        <v>141</v>
      </c>
      <c r="AD20" s="45" t="s">
        <v>14</v>
      </c>
      <c r="AE20" s="51" t="s">
        <v>15</v>
      </c>
      <c r="AF20" s="52" t="s">
        <v>197</v>
      </c>
      <c r="AG20" s="124" t="s">
        <v>198</v>
      </c>
      <c r="AH20" s="36"/>
    </row>
    <row r="21" spans="1:34" ht="15" x14ac:dyDescent="0.25">
      <c r="A21" s="26">
        <v>850</v>
      </c>
      <c r="B21" s="23">
        <v>3</v>
      </c>
      <c r="C21" s="26">
        <v>14</v>
      </c>
      <c r="D21" s="26">
        <v>2</v>
      </c>
      <c r="E21" s="26">
        <v>2</v>
      </c>
      <c r="F21" s="27">
        <v>3</v>
      </c>
      <c r="G21" s="26">
        <v>5</v>
      </c>
      <c r="H21" s="26">
        <v>2</v>
      </c>
      <c r="I21" s="27">
        <v>35.9</v>
      </c>
      <c r="J21" s="26">
        <v>15.1</v>
      </c>
      <c r="K21" s="26">
        <v>8.5</v>
      </c>
      <c r="L21" s="26">
        <v>2</v>
      </c>
      <c r="M21" s="26">
        <v>1</v>
      </c>
      <c r="N21" s="24">
        <v>3</v>
      </c>
      <c r="Q21" s="39"/>
      <c r="R21" s="37" t="s">
        <v>199</v>
      </c>
      <c r="S21" s="46">
        <f>CORREL($A$2:$A$212,B2:B212)</f>
        <v>0.11570682567713074</v>
      </c>
      <c r="T21" s="38">
        <f t="shared" ref="T21:AE21" si="0">CORREL($A$2:$A$212,C2:C212)</f>
        <v>-6.0211018404947893E-2</v>
      </c>
      <c r="U21" s="38">
        <f t="shared" si="0"/>
        <v>0.11410351091511763</v>
      </c>
      <c r="V21" s="38">
        <f t="shared" si="0"/>
        <v>2.5145288443536393E-2</v>
      </c>
      <c r="W21" s="38">
        <f t="shared" si="0"/>
        <v>2.7751194209615429E-2</v>
      </c>
      <c r="X21" s="38">
        <f t="shared" si="0"/>
        <v>9.3882280775810553E-2</v>
      </c>
      <c r="Y21" s="38">
        <f t="shared" si="0"/>
        <v>7.8242540022624679E-2</v>
      </c>
      <c r="Z21" s="38">
        <f t="shared" si="0"/>
        <v>-0.13119406754947488</v>
      </c>
      <c r="AA21" s="38">
        <f t="shared" si="0"/>
        <v>-9.0363745318033081E-2</v>
      </c>
      <c r="AB21" s="38">
        <f t="shared" si="0"/>
        <v>-7.7269211362359008E-2</v>
      </c>
      <c r="AC21" s="38">
        <f t="shared" si="0"/>
        <v>6.8101010319617697E-2</v>
      </c>
      <c r="AD21" s="38">
        <f t="shared" si="0"/>
        <v>-4.056229144447978E-2</v>
      </c>
      <c r="AE21" s="49">
        <f t="shared" si="0"/>
        <v>5.4547518910788913E-2</v>
      </c>
      <c r="AF21" s="56">
        <f>MAX(S21:AE21)</f>
        <v>0.11570682567713074</v>
      </c>
      <c r="AG21" s="125"/>
      <c r="AH21" s="36"/>
    </row>
    <row r="22" spans="1:34" ht="15" x14ac:dyDescent="0.25">
      <c r="A22" s="26">
        <v>1300</v>
      </c>
      <c r="B22" s="23">
        <v>3</v>
      </c>
      <c r="C22" s="26">
        <v>8</v>
      </c>
      <c r="D22" s="26">
        <v>2</v>
      </c>
      <c r="E22" s="26">
        <v>2</v>
      </c>
      <c r="F22" s="27">
        <v>2</v>
      </c>
      <c r="G22" s="26">
        <v>9</v>
      </c>
      <c r="H22" s="26">
        <v>2</v>
      </c>
      <c r="I22" s="27">
        <v>31.8</v>
      </c>
      <c r="J22" s="26">
        <v>12.3</v>
      </c>
      <c r="K22" s="26">
        <v>8.6999999999999993</v>
      </c>
      <c r="L22" s="26">
        <v>2</v>
      </c>
      <c r="M22" s="26">
        <v>1</v>
      </c>
      <c r="N22" s="24">
        <v>1</v>
      </c>
      <c r="P22" s="38" t="s">
        <v>200</v>
      </c>
      <c r="Q22" s="122" t="s">
        <v>181</v>
      </c>
      <c r="R22" s="123"/>
      <c r="S22" s="41"/>
      <c r="T22" s="41">
        <v>5.7263513821772484E-3</v>
      </c>
      <c r="U22" s="41">
        <v>1.792281273032394E-2</v>
      </c>
      <c r="V22" s="41">
        <v>4.080373838395328E-3</v>
      </c>
      <c r="W22" s="41">
        <v>4.7427501165902145E-3</v>
      </c>
      <c r="X22" s="41">
        <v>1.4881066586940918E-2</v>
      </c>
      <c r="Y22" s="41">
        <v>8.1698892058043628E-3</v>
      </c>
      <c r="Z22" s="50">
        <v>1.8476654837204384E-2</v>
      </c>
      <c r="AA22" s="41">
        <v>1.0266222275135958E-2</v>
      </c>
      <c r="AB22" s="41">
        <v>1.0062187606221053E-2</v>
      </c>
      <c r="AC22" s="41">
        <v>7.7242885443171982E-3</v>
      </c>
      <c r="AD22" s="41">
        <v>6.0008001348468903E-3</v>
      </c>
      <c r="AE22" s="41">
        <v>6.5391041452903384E-3</v>
      </c>
      <c r="AF22" s="65">
        <f t="shared" ref="AF22:AF27" si="1">MAX(T22:AE22)</f>
        <v>1.8476654837204384E-2</v>
      </c>
      <c r="AG22" s="41">
        <v>1.3388069508278255E-2</v>
      </c>
      <c r="AH22" s="36"/>
    </row>
    <row r="23" spans="1:34" ht="15" x14ac:dyDescent="0.25">
      <c r="A23" s="26">
        <v>950</v>
      </c>
      <c r="B23" s="23">
        <v>3</v>
      </c>
      <c r="C23" s="26">
        <v>9</v>
      </c>
      <c r="D23" s="26">
        <v>2</v>
      </c>
      <c r="E23" s="26">
        <v>2</v>
      </c>
      <c r="F23" s="27">
        <v>5</v>
      </c>
      <c r="G23" s="26">
        <v>9</v>
      </c>
      <c r="H23" s="26">
        <v>2</v>
      </c>
      <c r="I23" s="27">
        <v>32</v>
      </c>
      <c r="J23" s="26">
        <v>12.3</v>
      </c>
      <c r="K23" s="26">
        <v>8.6999999999999993</v>
      </c>
      <c r="L23" s="26">
        <v>3</v>
      </c>
      <c r="M23" s="26">
        <v>3</v>
      </c>
      <c r="N23" s="24">
        <v>3</v>
      </c>
      <c r="P23" s="38" t="s">
        <v>201</v>
      </c>
      <c r="Q23" s="122" t="s">
        <v>181</v>
      </c>
      <c r="R23" s="123"/>
      <c r="S23" s="38"/>
      <c r="T23" s="41">
        <v>1.5978872221467193E-2</v>
      </c>
      <c r="U23" s="41">
        <v>2.925304351583834E-2</v>
      </c>
      <c r="V23" s="41">
        <v>1.3843302958498482E-2</v>
      </c>
      <c r="W23" s="41">
        <v>1.4778661664464978E-2</v>
      </c>
      <c r="X23" s="41">
        <v>2.1771495117378647E-2</v>
      </c>
      <c r="Y23" s="41">
        <v>1.7952101723368471E-2</v>
      </c>
      <c r="Z23" s="41"/>
      <c r="AA23" s="50">
        <v>3.0022163437373486E-2</v>
      </c>
      <c r="AB23" s="41">
        <v>1.4264849521449987E-2</v>
      </c>
      <c r="AC23" s="41">
        <v>1.6103505539483039E-2</v>
      </c>
      <c r="AD23" s="41">
        <v>1.7648482506172142E-2</v>
      </c>
      <c r="AE23" s="41">
        <v>1.6330226893426881E-2</v>
      </c>
      <c r="AF23" s="65">
        <f t="shared" si="1"/>
        <v>3.0022163437373486E-2</v>
      </c>
      <c r="AG23" s="41">
        <v>2.7824496219707201E-2</v>
      </c>
      <c r="AH23" s="36"/>
    </row>
    <row r="24" spans="1:34" ht="15" x14ac:dyDescent="0.25">
      <c r="A24" s="26">
        <v>650</v>
      </c>
      <c r="B24" s="23">
        <v>3</v>
      </c>
      <c r="C24" s="26">
        <v>15</v>
      </c>
      <c r="D24" s="26">
        <v>2</v>
      </c>
      <c r="E24" s="26">
        <v>1</v>
      </c>
      <c r="F24" s="27">
        <v>2</v>
      </c>
      <c r="G24" s="26">
        <v>5</v>
      </c>
      <c r="H24" s="26">
        <v>2</v>
      </c>
      <c r="I24" s="27">
        <v>40.200000000000003</v>
      </c>
      <c r="J24" s="26">
        <v>16.7</v>
      </c>
      <c r="K24" s="26">
        <v>8.5</v>
      </c>
      <c r="L24" s="26">
        <v>3</v>
      </c>
      <c r="M24" s="26">
        <v>1</v>
      </c>
      <c r="N24" s="24">
        <v>2</v>
      </c>
      <c r="P24" s="38" t="s">
        <v>202</v>
      </c>
      <c r="Q24" s="122" t="s">
        <v>181</v>
      </c>
      <c r="R24" s="123"/>
      <c r="S24" s="47"/>
      <c r="T24" s="41">
        <v>2.6140960021456706E-2</v>
      </c>
      <c r="U24" s="50">
        <v>4.2385139075951102E-2</v>
      </c>
      <c r="V24" s="41">
        <v>2.5338661094586868E-2</v>
      </c>
      <c r="W24" s="41">
        <v>2.5882451952965901E-2</v>
      </c>
      <c r="X24" s="41">
        <v>3.411579499648109E-2</v>
      </c>
      <c r="Y24" s="41">
        <v>2.76568480617073E-2</v>
      </c>
      <c r="Z24" s="47"/>
      <c r="AA24" s="41"/>
      <c r="AB24" s="41">
        <v>2.5545366572757723E-2</v>
      </c>
      <c r="AC24" s="41">
        <v>2.7846934598457877E-2</v>
      </c>
      <c r="AD24" s="41">
        <v>3.1481920852862673E-2</v>
      </c>
      <c r="AE24" s="41">
        <v>2.6773394089305604E-2</v>
      </c>
      <c r="AF24" s="66">
        <f t="shared" si="1"/>
        <v>4.2385139075951102E-2</v>
      </c>
      <c r="AG24" s="41">
        <v>4.3878989673982439E-2</v>
      </c>
    </row>
    <row r="25" spans="1:34" ht="15" x14ac:dyDescent="0.25">
      <c r="A25" s="26">
        <v>500</v>
      </c>
      <c r="B25" s="23">
        <v>3</v>
      </c>
      <c r="C25" s="26">
        <v>7</v>
      </c>
      <c r="D25" s="26">
        <v>6</v>
      </c>
      <c r="E25" s="26">
        <v>1</v>
      </c>
      <c r="F25" s="27">
        <v>3</v>
      </c>
      <c r="G25" s="26">
        <v>5</v>
      </c>
      <c r="H25" s="26">
        <v>3</v>
      </c>
      <c r="I25" s="27">
        <v>35.1</v>
      </c>
      <c r="J25" s="26">
        <v>12.1</v>
      </c>
      <c r="K25" s="26">
        <v>12</v>
      </c>
      <c r="L25" s="26">
        <v>2</v>
      </c>
      <c r="M25" s="26">
        <v>3</v>
      </c>
      <c r="N25" s="24">
        <v>3</v>
      </c>
      <c r="P25" s="62" t="s">
        <v>205</v>
      </c>
      <c r="Q25" s="122" t="s">
        <v>181</v>
      </c>
      <c r="R25" s="123"/>
      <c r="S25" s="47"/>
      <c r="T25" s="41">
        <v>3.7931618304903644E-2</v>
      </c>
      <c r="U25" s="41"/>
      <c r="V25" s="41">
        <v>3.7904265663824876E-2</v>
      </c>
      <c r="W25" s="41">
        <v>3.8485381165259215E-2</v>
      </c>
      <c r="X25" s="50">
        <v>4.8445261123386589E-2</v>
      </c>
      <c r="Y25" s="41">
        <v>4.0523411331426645E-2</v>
      </c>
      <c r="Z25" s="47"/>
      <c r="AA25" s="41"/>
      <c r="AB25" s="41">
        <v>3.7966444105656007E-2</v>
      </c>
      <c r="AC25" s="41">
        <v>4.1614307579825219E-2</v>
      </c>
      <c r="AD25" s="41">
        <v>4.4713408129553996E-2</v>
      </c>
      <c r="AE25" s="41">
        <v>3.9294146533885965E-2</v>
      </c>
      <c r="AF25" s="66">
        <f t="shared" si="1"/>
        <v>4.8445261123386589E-2</v>
      </c>
      <c r="AG25" s="41">
        <v>6.062542214117108E-2</v>
      </c>
    </row>
    <row r="26" spans="1:34" ht="15" x14ac:dyDescent="0.25">
      <c r="A26" s="26">
        <v>1357</v>
      </c>
      <c r="B26" s="23">
        <v>3</v>
      </c>
      <c r="C26" s="26">
        <v>2</v>
      </c>
      <c r="D26" s="26">
        <v>2</v>
      </c>
      <c r="E26" s="26">
        <v>1</v>
      </c>
      <c r="F26" s="27">
        <v>2</v>
      </c>
      <c r="G26" s="26">
        <v>10</v>
      </c>
      <c r="H26" s="26">
        <v>3</v>
      </c>
      <c r="I26" s="27">
        <v>35.299999999999997</v>
      </c>
      <c r="J26" s="26">
        <v>14.9</v>
      </c>
      <c r="K26" s="26">
        <v>11.9</v>
      </c>
      <c r="L26" s="26">
        <v>2</v>
      </c>
      <c r="M26" s="26">
        <v>1</v>
      </c>
      <c r="N26" s="24">
        <v>3</v>
      </c>
      <c r="P26" s="62" t="s">
        <v>206</v>
      </c>
      <c r="Q26" s="122" t="s">
        <v>181</v>
      </c>
      <c r="R26" s="123"/>
      <c r="S26" s="47"/>
      <c r="T26" s="41">
        <v>4.3790266990988126E-2</v>
      </c>
      <c r="U26" s="41"/>
      <c r="V26" s="41">
        <v>4.4105201175511824E-2</v>
      </c>
      <c r="W26" s="41">
        <v>4.447163024395312E-2</v>
      </c>
      <c r="X26" s="41"/>
      <c r="Y26" s="41">
        <v>4.6406369837309114E-2</v>
      </c>
      <c r="Z26" s="47"/>
      <c r="AA26" s="41"/>
      <c r="AB26" s="41">
        <v>4.3785216266556327E-2</v>
      </c>
      <c r="AC26" s="41">
        <v>4.7790230022250038E-2</v>
      </c>
      <c r="AD26" s="50">
        <v>4.928291497148761E-2</v>
      </c>
      <c r="AE26" s="41">
        <v>4.5373246286222566E-2</v>
      </c>
      <c r="AF26" s="67">
        <f t="shared" si="1"/>
        <v>4.928291497148761E-2</v>
      </c>
      <c r="AG26" s="41">
        <v>7.1101326334734524E-2</v>
      </c>
    </row>
    <row r="27" spans="1:34" ht="15" x14ac:dyDescent="0.25">
      <c r="A27" s="26">
        <v>490</v>
      </c>
      <c r="B27" s="23">
        <v>3</v>
      </c>
      <c r="C27" s="26">
        <v>9</v>
      </c>
      <c r="D27" s="26">
        <v>6</v>
      </c>
      <c r="E27" s="26">
        <v>1</v>
      </c>
      <c r="F27" s="27">
        <v>1</v>
      </c>
      <c r="G27" s="26">
        <v>5</v>
      </c>
      <c r="H27" s="26">
        <v>2</v>
      </c>
      <c r="I27" s="27">
        <v>36.200000000000003</v>
      </c>
      <c r="J27" s="26">
        <v>15</v>
      </c>
      <c r="K27" s="26">
        <v>12</v>
      </c>
      <c r="L27" s="26">
        <v>2</v>
      </c>
      <c r="M27" s="26">
        <v>1</v>
      </c>
      <c r="N27" s="24">
        <v>3</v>
      </c>
      <c r="P27" s="62" t="s">
        <v>207</v>
      </c>
      <c r="Q27" s="122" t="s">
        <v>181</v>
      </c>
      <c r="R27" s="123"/>
      <c r="S27" s="47"/>
      <c r="T27" s="69">
        <v>4.4660226154151168E-2</v>
      </c>
      <c r="U27" s="41"/>
      <c r="V27" s="69">
        <v>4.5450242170533707E-2</v>
      </c>
      <c r="W27" s="69">
        <v>4.5004495660658152E-2</v>
      </c>
      <c r="X27" s="41"/>
      <c r="Y27" s="69">
        <v>4.7378392843288306E-2</v>
      </c>
      <c r="Z27" s="47"/>
      <c r="AA27" s="41"/>
      <c r="AB27" s="69">
        <v>4.4604301802161198E-2</v>
      </c>
      <c r="AC27" s="70">
        <v>4.8497979849765158E-2</v>
      </c>
      <c r="AD27" s="41"/>
      <c r="AE27" s="41">
        <v>4.6670359217200162E-2</v>
      </c>
      <c r="AF27" s="68">
        <f t="shared" si="1"/>
        <v>4.8497979849765158E-2</v>
      </c>
      <c r="AG27" s="41">
        <v>7.6446260258016541E-2</v>
      </c>
    </row>
    <row r="28" spans="1:34" ht="15" x14ac:dyDescent="0.25">
      <c r="A28" s="26">
        <v>2250</v>
      </c>
      <c r="B28" s="23">
        <v>3</v>
      </c>
      <c r="C28" s="26">
        <v>7</v>
      </c>
      <c r="D28" s="26">
        <v>6</v>
      </c>
      <c r="E28" s="26">
        <v>2</v>
      </c>
      <c r="F28" s="27">
        <v>3</v>
      </c>
      <c r="G28" s="26">
        <v>9</v>
      </c>
      <c r="H28" s="26">
        <v>2</v>
      </c>
      <c r="I28" s="27">
        <v>34.700000000000003</v>
      </c>
      <c r="J28" s="26">
        <v>17.5</v>
      </c>
      <c r="K28" s="26">
        <v>6.8</v>
      </c>
      <c r="L28" s="26">
        <v>2</v>
      </c>
      <c r="M28" s="26">
        <v>1</v>
      </c>
      <c r="N28" s="24">
        <v>2</v>
      </c>
      <c r="AD28" s="121" t="s">
        <v>209</v>
      </c>
      <c r="AE28" s="121"/>
      <c r="AF28" s="121"/>
      <c r="AG28" s="121"/>
    </row>
    <row r="29" spans="1:34" ht="15" x14ac:dyDescent="0.25">
      <c r="A29" s="26">
        <v>890</v>
      </c>
      <c r="B29" s="23">
        <v>3</v>
      </c>
      <c r="C29" s="26">
        <v>2</v>
      </c>
      <c r="D29" s="26">
        <v>6</v>
      </c>
      <c r="E29" s="26">
        <v>2</v>
      </c>
      <c r="F29" s="27">
        <v>2</v>
      </c>
      <c r="G29" s="26">
        <v>5</v>
      </c>
      <c r="H29" s="26">
        <v>3</v>
      </c>
      <c r="I29" s="27">
        <v>40.299999999999997</v>
      </c>
      <c r="J29" s="26">
        <v>16.8</v>
      </c>
      <c r="K29" s="26">
        <v>8.6</v>
      </c>
      <c r="L29" s="26">
        <v>2</v>
      </c>
      <c r="M29" s="26">
        <v>1</v>
      </c>
      <c r="N29" s="24">
        <v>2</v>
      </c>
      <c r="AE29" s="63" t="s">
        <v>208</v>
      </c>
    </row>
    <row r="30" spans="1:34" ht="15" x14ac:dyDescent="0.25">
      <c r="A30" s="26">
        <v>1300</v>
      </c>
      <c r="B30" s="23">
        <v>3</v>
      </c>
      <c r="C30" s="26">
        <v>8</v>
      </c>
      <c r="D30" s="26">
        <v>2</v>
      </c>
      <c r="E30" s="26">
        <v>2</v>
      </c>
      <c r="F30" s="27">
        <v>14</v>
      </c>
      <c r="G30" s="26">
        <v>5</v>
      </c>
      <c r="H30" s="26">
        <v>2</v>
      </c>
      <c r="I30" s="27">
        <v>31</v>
      </c>
      <c r="J30" s="26">
        <v>21.6</v>
      </c>
      <c r="K30" s="26">
        <v>0</v>
      </c>
      <c r="L30" s="26">
        <v>2</v>
      </c>
      <c r="M30" s="26">
        <v>1</v>
      </c>
      <c r="N30" s="24">
        <v>3</v>
      </c>
    </row>
    <row r="31" spans="1:34" ht="15" x14ac:dyDescent="0.25">
      <c r="A31" s="26">
        <v>950</v>
      </c>
      <c r="B31" s="23">
        <v>3</v>
      </c>
      <c r="C31" s="26">
        <v>14</v>
      </c>
      <c r="D31" s="26">
        <v>6</v>
      </c>
      <c r="E31" s="26">
        <v>2</v>
      </c>
      <c r="F31" s="27">
        <v>4</v>
      </c>
      <c r="G31" s="26">
        <v>5</v>
      </c>
      <c r="H31" s="26">
        <v>2</v>
      </c>
      <c r="I31" s="27">
        <v>24.1</v>
      </c>
      <c r="J31" s="26">
        <v>16.3</v>
      </c>
      <c r="K31" s="26">
        <v>0</v>
      </c>
      <c r="L31" s="26">
        <v>2</v>
      </c>
      <c r="M31" s="26">
        <v>1</v>
      </c>
      <c r="N31" s="24">
        <v>1</v>
      </c>
    </row>
    <row r="32" spans="1:34" ht="15" x14ac:dyDescent="0.25">
      <c r="A32" s="26">
        <v>900</v>
      </c>
      <c r="B32" s="23">
        <v>3</v>
      </c>
      <c r="C32" s="26">
        <v>8</v>
      </c>
      <c r="D32" s="26">
        <v>1</v>
      </c>
      <c r="E32" s="26">
        <v>2</v>
      </c>
      <c r="F32" s="27">
        <v>5</v>
      </c>
      <c r="G32" s="26">
        <v>5</v>
      </c>
      <c r="H32" s="26">
        <v>3</v>
      </c>
      <c r="I32" s="27">
        <v>32.5</v>
      </c>
      <c r="J32" s="26">
        <v>27.33</v>
      </c>
      <c r="K32" s="26">
        <v>0</v>
      </c>
      <c r="L32" s="26">
        <v>2</v>
      </c>
      <c r="M32" s="26">
        <v>1</v>
      </c>
      <c r="N32" s="24">
        <v>3</v>
      </c>
    </row>
    <row r="33" spans="1:14" ht="15" x14ac:dyDescent="0.25">
      <c r="A33" s="26">
        <v>950</v>
      </c>
      <c r="B33" s="23">
        <v>3</v>
      </c>
      <c r="C33" s="26">
        <v>14</v>
      </c>
      <c r="D33" s="26">
        <v>2</v>
      </c>
      <c r="E33" s="26">
        <v>2</v>
      </c>
      <c r="F33" s="27">
        <v>3</v>
      </c>
      <c r="G33" s="26">
        <v>13</v>
      </c>
      <c r="H33" s="26">
        <v>2</v>
      </c>
      <c r="I33" s="27">
        <v>27.7</v>
      </c>
      <c r="J33" s="26">
        <v>12.2</v>
      </c>
      <c r="K33" s="26">
        <v>5.6</v>
      </c>
      <c r="L33" s="26">
        <v>1</v>
      </c>
      <c r="M33" s="26">
        <v>1</v>
      </c>
      <c r="N33" s="24">
        <v>3</v>
      </c>
    </row>
    <row r="34" spans="1:14" ht="15" x14ac:dyDescent="0.25">
      <c r="A34" s="26">
        <v>790</v>
      </c>
      <c r="B34" s="23">
        <v>3</v>
      </c>
      <c r="C34" s="26">
        <v>2</v>
      </c>
      <c r="D34" s="26">
        <v>3</v>
      </c>
      <c r="E34" s="26">
        <v>1</v>
      </c>
      <c r="F34" s="27">
        <v>4</v>
      </c>
      <c r="G34" s="26">
        <v>9</v>
      </c>
      <c r="H34" s="26">
        <v>3</v>
      </c>
      <c r="I34" s="27">
        <v>29.1</v>
      </c>
      <c r="J34" s="26">
        <v>23.7</v>
      </c>
      <c r="K34" s="26">
        <v>0</v>
      </c>
      <c r="L34" s="26">
        <v>2</v>
      </c>
      <c r="M34" s="26">
        <v>1</v>
      </c>
      <c r="N34" s="24">
        <v>1</v>
      </c>
    </row>
    <row r="35" spans="1:14" ht="15" x14ac:dyDescent="0.25">
      <c r="A35" s="26">
        <v>5300</v>
      </c>
      <c r="B35" s="23">
        <v>3</v>
      </c>
      <c r="C35" s="26">
        <v>5</v>
      </c>
      <c r="D35" s="26">
        <v>6</v>
      </c>
      <c r="E35" s="26">
        <v>2</v>
      </c>
      <c r="F35" s="27">
        <v>2</v>
      </c>
      <c r="G35" s="26">
        <v>5</v>
      </c>
      <c r="H35" s="26">
        <v>3</v>
      </c>
      <c r="I35" s="27">
        <v>31.4</v>
      </c>
      <c r="J35" s="26">
        <v>18.899999999999999</v>
      </c>
      <c r="K35" s="26">
        <v>5.6</v>
      </c>
      <c r="L35" s="26">
        <v>2</v>
      </c>
      <c r="M35" s="26">
        <v>1</v>
      </c>
      <c r="N35" s="24">
        <v>3</v>
      </c>
    </row>
    <row r="36" spans="1:14" ht="15" x14ac:dyDescent="0.25">
      <c r="A36" s="26">
        <v>500</v>
      </c>
      <c r="B36" s="23">
        <v>3</v>
      </c>
      <c r="C36" s="26">
        <v>2</v>
      </c>
      <c r="D36" s="26">
        <v>4</v>
      </c>
      <c r="E36" s="26">
        <v>1</v>
      </c>
      <c r="F36" s="27">
        <v>9</v>
      </c>
      <c r="G36" s="26">
        <v>5</v>
      </c>
      <c r="H36" s="26">
        <v>2</v>
      </c>
      <c r="I36" s="27">
        <v>30.9</v>
      </c>
      <c r="J36" s="26">
        <v>19.2</v>
      </c>
      <c r="K36" s="26">
        <v>6.1</v>
      </c>
      <c r="L36" s="26">
        <v>2</v>
      </c>
      <c r="M36" s="26">
        <v>1</v>
      </c>
      <c r="N36" s="24">
        <v>2</v>
      </c>
    </row>
    <row r="37" spans="1:14" ht="15" x14ac:dyDescent="0.25">
      <c r="A37" s="26">
        <v>550</v>
      </c>
      <c r="B37" s="23">
        <v>3</v>
      </c>
      <c r="C37" s="26">
        <v>7</v>
      </c>
      <c r="D37" s="26">
        <v>2</v>
      </c>
      <c r="E37" s="26">
        <v>1</v>
      </c>
      <c r="F37" s="27">
        <v>3</v>
      </c>
      <c r="G37" s="26">
        <v>9</v>
      </c>
      <c r="H37" s="26">
        <v>2</v>
      </c>
      <c r="I37" s="27">
        <v>29.3</v>
      </c>
      <c r="J37" s="26">
        <v>16.8</v>
      </c>
      <c r="K37" s="26">
        <v>6.3</v>
      </c>
      <c r="L37" s="26">
        <v>3</v>
      </c>
      <c r="M37" s="26">
        <v>1</v>
      </c>
      <c r="N37" s="24">
        <v>3</v>
      </c>
    </row>
    <row r="38" spans="1:14" ht="15" x14ac:dyDescent="0.25">
      <c r="A38" s="26">
        <v>650</v>
      </c>
      <c r="B38" s="23">
        <v>3</v>
      </c>
      <c r="C38" s="26">
        <v>8</v>
      </c>
      <c r="D38" s="26">
        <v>6</v>
      </c>
      <c r="E38" s="26">
        <v>2</v>
      </c>
      <c r="F38" s="27">
        <v>2</v>
      </c>
      <c r="G38" s="26">
        <v>5</v>
      </c>
      <c r="H38" s="26">
        <v>3</v>
      </c>
      <c r="I38" s="27">
        <v>32.5</v>
      </c>
      <c r="J38" s="26">
        <v>17.5</v>
      </c>
      <c r="K38" s="26">
        <v>5.7</v>
      </c>
      <c r="L38" s="26">
        <v>1</v>
      </c>
      <c r="M38" s="26">
        <v>1</v>
      </c>
      <c r="N38" s="24">
        <v>3</v>
      </c>
    </row>
    <row r="39" spans="1:14" ht="15" x14ac:dyDescent="0.25">
      <c r="A39" s="26">
        <v>850</v>
      </c>
      <c r="B39" s="23">
        <v>3</v>
      </c>
      <c r="C39" s="26">
        <v>7</v>
      </c>
      <c r="D39" s="26">
        <v>6</v>
      </c>
      <c r="E39" s="26">
        <v>1</v>
      </c>
      <c r="F39" s="27">
        <v>4</v>
      </c>
      <c r="G39" s="26">
        <v>5</v>
      </c>
      <c r="H39" s="26">
        <v>2</v>
      </c>
      <c r="I39" s="27">
        <v>54.4</v>
      </c>
      <c r="J39" s="26">
        <v>31</v>
      </c>
      <c r="K39" s="26">
        <v>8.3000000000000007</v>
      </c>
      <c r="L39" s="26">
        <v>1</v>
      </c>
      <c r="M39" s="26">
        <v>3</v>
      </c>
      <c r="N39" s="24">
        <v>1</v>
      </c>
    </row>
    <row r="40" spans="1:14" ht="15" x14ac:dyDescent="0.25">
      <c r="A40" s="26">
        <v>1200</v>
      </c>
      <c r="B40" s="23">
        <v>3</v>
      </c>
      <c r="C40" s="26">
        <v>9</v>
      </c>
      <c r="D40" s="26">
        <v>2</v>
      </c>
      <c r="E40" s="26">
        <v>21</v>
      </c>
      <c r="F40" s="27">
        <v>1</v>
      </c>
      <c r="G40" s="26">
        <v>5</v>
      </c>
      <c r="H40" s="26">
        <v>2</v>
      </c>
      <c r="I40" s="27">
        <v>53.6</v>
      </c>
      <c r="J40" s="26">
        <v>31.7</v>
      </c>
      <c r="K40" s="26">
        <v>8.3000000000000007</v>
      </c>
      <c r="L40" s="26">
        <v>3</v>
      </c>
      <c r="M40" s="26">
        <v>3</v>
      </c>
      <c r="N40" s="24">
        <v>2</v>
      </c>
    </row>
    <row r="41" spans="1:14" ht="15" x14ac:dyDescent="0.25">
      <c r="A41" s="26">
        <v>1150</v>
      </c>
      <c r="B41" s="23">
        <v>3</v>
      </c>
      <c r="C41" s="26">
        <v>6</v>
      </c>
      <c r="D41" s="26">
        <v>4</v>
      </c>
      <c r="E41" s="26">
        <v>1</v>
      </c>
      <c r="F41" s="27">
        <v>4</v>
      </c>
      <c r="G41" s="26">
        <v>5</v>
      </c>
      <c r="H41" s="26">
        <v>2</v>
      </c>
      <c r="I41" s="27">
        <v>40.200000000000003</v>
      </c>
      <c r="J41" s="26">
        <v>27.2</v>
      </c>
      <c r="K41" s="26">
        <v>6.4</v>
      </c>
      <c r="L41" s="26">
        <v>2</v>
      </c>
      <c r="M41" s="26">
        <v>3</v>
      </c>
      <c r="N41" s="24">
        <v>3</v>
      </c>
    </row>
    <row r="42" spans="1:14" ht="15" x14ac:dyDescent="0.25">
      <c r="A42" s="26">
        <v>750</v>
      </c>
      <c r="B42" s="23">
        <v>3</v>
      </c>
      <c r="C42" s="26">
        <v>9</v>
      </c>
      <c r="D42" s="26">
        <v>2</v>
      </c>
      <c r="E42" s="26">
        <v>2</v>
      </c>
      <c r="F42" s="27">
        <v>2</v>
      </c>
      <c r="G42" s="26">
        <v>5</v>
      </c>
      <c r="H42" s="26">
        <v>2</v>
      </c>
      <c r="I42" s="27">
        <v>44.2</v>
      </c>
      <c r="J42" s="26">
        <v>28</v>
      </c>
      <c r="K42" s="26">
        <v>6</v>
      </c>
      <c r="L42" s="26">
        <v>1</v>
      </c>
      <c r="M42" s="26">
        <v>3</v>
      </c>
      <c r="N42" s="24">
        <v>3</v>
      </c>
    </row>
    <row r="43" spans="1:14" ht="15" x14ac:dyDescent="0.25">
      <c r="A43" s="26">
        <v>520</v>
      </c>
      <c r="B43" s="23">
        <v>3</v>
      </c>
      <c r="C43" s="26">
        <v>15</v>
      </c>
      <c r="D43" s="26">
        <v>2</v>
      </c>
      <c r="E43" s="26">
        <v>2</v>
      </c>
      <c r="F43" s="27">
        <v>1</v>
      </c>
      <c r="G43" s="26">
        <v>5</v>
      </c>
      <c r="H43" s="26">
        <v>2</v>
      </c>
      <c r="I43" s="27">
        <v>41</v>
      </c>
      <c r="J43" s="26">
        <v>24</v>
      </c>
      <c r="K43" s="26">
        <v>6</v>
      </c>
      <c r="L43" s="26">
        <v>2</v>
      </c>
      <c r="M43" s="26">
        <v>1</v>
      </c>
      <c r="N43" s="24">
        <v>3</v>
      </c>
    </row>
    <row r="44" spans="1:14" ht="15" x14ac:dyDescent="0.25">
      <c r="A44" s="26">
        <v>2620</v>
      </c>
      <c r="B44" s="23">
        <v>3</v>
      </c>
      <c r="C44" s="26">
        <v>15</v>
      </c>
      <c r="D44" s="26">
        <v>2</v>
      </c>
      <c r="E44" s="26">
        <v>1</v>
      </c>
      <c r="F44" s="27">
        <v>6</v>
      </c>
      <c r="G44" s="26">
        <v>5</v>
      </c>
      <c r="H44" s="26">
        <v>2</v>
      </c>
      <c r="I44" s="27">
        <v>43.7</v>
      </c>
      <c r="J44" s="26">
        <v>31.8</v>
      </c>
      <c r="K44" s="26">
        <v>6</v>
      </c>
      <c r="L44" s="26">
        <v>3</v>
      </c>
      <c r="M44" s="26">
        <v>1</v>
      </c>
      <c r="N44" s="24">
        <v>3</v>
      </c>
    </row>
    <row r="45" spans="1:14" ht="15" x14ac:dyDescent="0.25">
      <c r="A45" s="26">
        <v>1290</v>
      </c>
      <c r="B45" s="23">
        <v>3</v>
      </c>
      <c r="C45" s="26">
        <v>6</v>
      </c>
      <c r="D45" s="26">
        <v>2</v>
      </c>
      <c r="E45" s="26">
        <v>1</v>
      </c>
      <c r="F45" s="27">
        <v>2</v>
      </c>
      <c r="G45" s="26">
        <v>9</v>
      </c>
      <c r="H45" s="26">
        <v>3</v>
      </c>
      <c r="I45" s="27">
        <v>52.3</v>
      </c>
      <c r="J45" s="26">
        <v>32.4</v>
      </c>
      <c r="K45" s="26">
        <v>8.3000000000000007</v>
      </c>
      <c r="L45" s="26">
        <v>2</v>
      </c>
      <c r="M45" s="26">
        <v>1</v>
      </c>
      <c r="N45" s="24">
        <v>3</v>
      </c>
    </row>
    <row r="46" spans="1:14" ht="15" x14ac:dyDescent="0.25">
      <c r="A46" s="26">
        <v>550</v>
      </c>
      <c r="B46" s="23">
        <v>3</v>
      </c>
      <c r="C46" s="26">
        <v>2</v>
      </c>
      <c r="D46" s="26">
        <v>2</v>
      </c>
      <c r="E46" s="26">
        <v>2</v>
      </c>
      <c r="F46" s="27">
        <v>5</v>
      </c>
      <c r="G46" s="26">
        <v>5</v>
      </c>
      <c r="H46" s="26">
        <v>2</v>
      </c>
      <c r="I46" s="27">
        <v>60.2</v>
      </c>
      <c r="J46" s="26">
        <v>28.4</v>
      </c>
      <c r="K46" s="26">
        <v>10.199999999999999</v>
      </c>
      <c r="L46" s="26">
        <v>2</v>
      </c>
      <c r="M46" s="26">
        <v>1</v>
      </c>
      <c r="N46" s="24">
        <v>3</v>
      </c>
    </row>
    <row r="47" spans="1:14" ht="15" x14ac:dyDescent="0.25">
      <c r="A47" s="26">
        <v>1307</v>
      </c>
      <c r="B47" s="23">
        <v>3</v>
      </c>
      <c r="C47" s="26">
        <v>6</v>
      </c>
      <c r="D47" s="26">
        <v>2</v>
      </c>
      <c r="E47" s="26">
        <v>2</v>
      </c>
      <c r="F47" s="27">
        <v>7</v>
      </c>
      <c r="G47" s="26">
        <v>5</v>
      </c>
      <c r="H47" s="26">
        <v>2</v>
      </c>
      <c r="I47" s="27">
        <v>50.6</v>
      </c>
      <c r="J47" s="26">
        <v>29</v>
      </c>
      <c r="K47" s="26">
        <v>8</v>
      </c>
      <c r="L47" s="26">
        <v>2</v>
      </c>
      <c r="M47" s="26">
        <v>3</v>
      </c>
      <c r="N47" s="24">
        <v>2</v>
      </c>
    </row>
    <row r="48" spans="1:14" ht="15" x14ac:dyDescent="0.25">
      <c r="A48" s="26">
        <v>480</v>
      </c>
      <c r="B48" s="23">
        <v>3</v>
      </c>
      <c r="C48" s="26">
        <v>9</v>
      </c>
      <c r="D48" s="26">
        <v>6</v>
      </c>
      <c r="E48" s="26">
        <v>1</v>
      </c>
      <c r="F48" s="27">
        <v>5</v>
      </c>
      <c r="G48" s="26">
        <v>9</v>
      </c>
      <c r="H48" s="26">
        <v>2</v>
      </c>
      <c r="I48" s="27">
        <v>66.3</v>
      </c>
      <c r="J48" s="26">
        <v>33.9</v>
      </c>
      <c r="K48" s="26">
        <v>11.9</v>
      </c>
      <c r="L48" s="26">
        <v>2</v>
      </c>
      <c r="M48" s="26">
        <v>1</v>
      </c>
      <c r="N48" s="26">
        <v>3</v>
      </c>
    </row>
    <row r="49" spans="1:14" ht="15" x14ac:dyDescent="0.25">
      <c r="A49" s="26">
        <v>1250</v>
      </c>
      <c r="B49" s="23">
        <v>3</v>
      </c>
      <c r="C49" s="26">
        <v>8</v>
      </c>
      <c r="D49" s="26">
        <v>2</v>
      </c>
      <c r="E49" s="26">
        <v>2</v>
      </c>
      <c r="F49" s="27">
        <v>1</v>
      </c>
      <c r="G49" s="26">
        <v>5</v>
      </c>
      <c r="H49" s="26">
        <v>2</v>
      </c>
      <c r="I49" s="27">
        <v>49.3</v>
      </c>
      <c r="J49" s="26">
        <v>28</v>
      </c>
      <c r="K49" s="26">
        <v>7.5</v>
      </c>
      <c r="L49" s="26">
        <v>2</v>
      </c>
      <c r="M49" s="26">
        <v>3</v>
      </c>
      <c r="N49" s="28">
        <v>3</v>
      </c>
    </row>
    <row r="50" spans="1:14" ht="15" x14ac:dyDescent="0.25">
      <c r="A50" s="26">
        <v>1230</v>
      </c>
      <c r="B50" s="23">
        <v>3</v>
      </c>
      <c r="C50" s="26">
        <v>8</v>
      </c>
      <c r="D50" s="26">
        <v>6</v>
      </c>
      <c r="E50" s="26">
        <v>2</v>
      </c>
      <c r="F50" s="27">
        <v>5</v>
      </c>
      <c r="G50" s="26">
        <v>5</v>
      </c>
      <c r="H50" s="26">
        <v>2</v>
      </c>
      <c r="I50" s="27">
        <v>48.5</v>
      </c>
      <c r="J50" s="26">
        <v>28.2</v>
      </c>
      <c r="K50" s="26">
        <v>8.8000000000000007</v>
      </c>
      <c r="L50" s="26">
        <v>2</v>
      </c>
      <c r="M50" s="26">
        <v>3</v>
      </c>
      <c r="N50" s="26">
        <v>3</v>
      </c>
    </row>
    <row r="51" spans="1:14" ht="15" x14ac:dyDescent="0.25">
      <c r="A51" s="26">
        <v>650</v>
      </c>
      <c r="B51" s="23">
        <v>3</v>
      </c>
      <c r="C51" s="26">
        <v>6</v>
      </c>
      <c r="D51" s="26">
        <v>2</v>
      </c>
      <c r="E51" s="26">
        <v>2</v>
      </c>
      <c r="F51" s="27">
        <v>2</v>
      </c>
      <c r="G51" s="26">
        <v>5</v>
      </c>
      <c r="H51" s="26">
        <v>2</v>
      </c>
      <c r="I51" s="27">
        <v>52.7</v>
      </c>
      <c r="J51" s="26">
        <v>30</v>
      </c>
      <c r="K51" s="26">
        <v>9</v>
      </c>
      <c r="L51" s="26">
        <v>3</v>
      </c>
      <c r="M51" s="26">
        <v>1</v>
      </c>
      <c r="N51" s="26">
        <v>3</v>
      </c>
    </row>
    <row r="52" spans="1:14" ht="15" x14ac:dyDescent="0.25">
      <c r="A52" s="26">
        <v>950</v>
      </c>
      <c r="B52" s="23">
        <v>3</v>
      </c>
      <c r="C52" s="26">
        <v>5</v>
      </c>
      <c r="D52" s="26">
        <v>2</v>
      </c>
      <c r="E52" s="26">
        <v>1</v>
      </c>
      <c r="F52" s="27">
        <v>1</v>
      </c>
      <c r="G52" s="26">
        <v>5</v>
      </c>
      <c r="H52" s="26">
        <v>2</v>
      </c>
      <c r="I52" s="27">
        <v>45.9</v>
      </c>
      <c r="J52" s="26">
        <v>25.6</v>
      </c>
      <c r="K52" s="26">
        <v>8.5</v>
      </c>
      <c r="L52" s="26">
        <v>2</v>
      </c>
      <c r="M52" s="26">
        <v>1</v>
      </c>
      <c r="N52" s="26">
        <v>3</v>
      </c>
    </row>
    <row r="53" spans="1:14" ht="15" x14ac:dyDescent="0.25">
      <c r="A53" s="26">
        <v>850</v>
      </c>
      <c r="B53" s="23">
        <v>3</v>
      </c>
      <c r="C53" s="26">
        <v>2</v>
      </c>
      <c r="D53" s="26">
        <v>6</v>
      </c>
      <c r="E53" s="26">
        <v>1</v>
      </c>
      <c r="F53" s="27">
        <v>5</v>
      </c>
      <c r="G53" s="26">
        <v>5</v>
      </c>
      <c r="H53" s="26">
        <v>1</v>
      </c>
      <c r="I53" s="27">
        <v>53.6</v>
      </c>
      <c r="J53" s="26">
        <v>29.1</v>
      </c>
      <c r="K53" s="26">
        <v>9</v>
      </c>
      <c r="L53" s="26">
        <v>2</v>
      </c>
      <c r="M53" s="26">
        <v>3</v>
      </c>
      <c r="N53" s="26">
        <v>3</v>
      </c>
    </row>
    <row r="54" spans="1:14" ht="15" x14ac:dyDescent="0.25">
      <c r="A54" s="26">
        <v>800</v>
      </c>
      <c r="B54" s="23">
        <v>3</v>
      </c>
      <c r="C54" s="26">
        <v>6</v>
      </c>
      <c r="D54" s="26">
        <v>2</v>
      </c>
      <c r="E54" s="26">
        <v>1</v>
      </c>
      <c r="F54" s="27">
        <v>1</v>
      </c>
      <c r="G54" s="26">
        <v>5</v>
      </c>
      <c r="H54" s="26">
        <v>2</v>
      </c>
      <c r="I54" s="27">
        <v>52</v>
      </c>
      <c r="J54" s="26">
        <v>29.4</v>
      </c>
      <c r="K54" s="26">
        <v>8.8000000000000007</v>
      </c>
      <c r="L54" s="26">
        <v>3</v>
      </c>
      <c r="M54" s="26">
        <v>3</v>
      </c>
      <c r="N54" s="26">
        <v>3</v>
      </c>
    </row>
    <row r="55" spans="1:14" ht="15" x14ac:dyDescent="0.25">
      <c r="A55" s="26">
        <v>550</v>
      </c>
      <c r="B55" s="23">
        <v>3</v>
      </c>
      <c r="C55" s="26">
        <v>5</v>
      </c>
      <c r="D55" s="26">
        <v>6</v>
      </c>
      <c r="E55" s="26">
        <v>2</v>
      </c>
      <c r="F55" s="27">
        <v>3</v>
      </c>
      <c r="G55" s="26">
        <v>5</v>
      </c>
      <c r="H55" s="26">
        <v>3</v>
      </c>
      <c r="I55" s="27">
        <v>74.7</v>
      </c>
      <c r="J55" s="26">
        <v>41.9</v>
      </c>
      <c r="K55" s="26">
        <v>12.1</v>
      </c>
      <c r="L55" s="26">
        <v>3</v>
      </c>
      <c r="M55" s="26">
        <v>3</v>
      </c>
      <c r="N55" s="26">
        <v>2</v>
      </c>
    </row>
    <row r="56" spans="1:14" ht="15" x14ac:dyDescent="0.25">
      <c r="A56" s="26">
        <v>1300</v>
      </c>
      <c r="B56" s="23">
        <v>3</v>
      </c>
      <c r="C56" s="26">
        <v>8</v>
      </c>
      <c r="D56" s="26">
        <v>6</v>
      </c>
      <c r="E56" s="26">
        <v>2</v>
      </c>
      <c r="F56" s="27">
        <v>4</v>
      </c>
      <c r="G56" s="26">
        <v>5</v>
      </c>
      <c r="H56" s="26">
        <v>2</v>
      </c>
      <c r="I56" s="27">
        <v>57.3</v>
      </c>
      <c r="J56" s="26">
        <v>30</v>
      </c>
      <c r="K56" s="26">
        <v>8.8000000000000007</v>
      </c>
      <c r="L56" s="26">
        <v>2</v>
      </c>
      <c r="M56" s="26">
        <v>1</v>
      </c>
      <c r="N56" s="26">
        <v>3</v>
      </c>
    </row>
    <row r="57" spans="1:14" ht="15" x14ac:dyDescent="0.25">
      <c r="A57" s="26">
        <v>1040</v>
      </c>
      <c r="B57" s="23">
        <v>3</v>
      </c>
      <c r="C57" s="26">
        <v>7</v>
      </c>
      <c r="D57" s="26">
        <v>2</v>
      </c>
      <c r="E57" s="26">
        <v>1</v>
      </c>
      <c r="F57" s="27">
        <v>4</v>
      </c>
      <c r="G57" s="26">
        <v>5</v>
      </c>
      <c r="H57" s="26">
        <v>3</v>
      </c>
      <c r="I57" s="27">
        <v>50.1</v>
      </c>
      <c r="J57" s="26">
        <v>28.3</v>
      </c>
      <c r="K57" s="26">
        <v>8.9</v>
      </c>
      <c r="L57" s="26">
        <v>2</v>
      </c>
      <c r="M57" s="26">
        <v>1</v>
      </c>
      <c r="N57" s="26">
        <v>2</v>
      </c>
    </row>
    <row r="58" spans="1:14" ht="15" x14ac:dyDescent="0.25">
      <c r="A58" s="26">
        <v>1000</v>
      </c>
      <c r="B58" s="23">
        <v>3</v>
      </c>
      <c r="C58" s="26">
        <v>6</v>
      </c>
      <c r="D58" s="26">
        <v>2</v>
      </c>
      <c r="E58" s="26">
        <v>1</v>
      </c>
      <c r="F58" s="27">
        <v>3</v>
      </c>
      <c r="G58" s="26">
        <v>5</v>
      </c>
      <c r="H58" s="26">
        <v>2</v>
      </c>
      <c r="I58" s="27">
        <v>50.8</v>
      </c>
      <c r="J58" s="26">
        <v>29.9</v>
      </c>
      <c r="K58" s="26">
        <v>8.8000000000000007</v>
      </c>
      <c r="L58" s="26">
        <v>2</v>
      </c>
      <c r="M58" s="26">
        <v>1</v>
      </c>
      <c r="N58" s="26">
        <v>3</v>
      </c>
    </row>
    <row r="59" spans="1:14" ht="15" x14ac:dyDescent="0.25">
      <c r="A59" s="26">
        <v>1350</v>
      </c>
      <c r="B59" s="23">
        <v>3</v>
      </c>
      <c r="C59" s="26">
        <v>6</v>
      </c>
      <c r="D59" s="26">
        <v>5</v>
      </c>
      <c r="E59" s="26">
        <v>2</v>
      </c>
      <c r="F59" s="27">
        <v>4</v>
      </c>
      <c r="G59" s="26">
        <v>4</v>
      </c>
      <c r="H59" s="26">
        <v>3</v>
      </c>
      <c r="I59" s="27">
        <v>51.5</v>
      </c>
      <c r="J59" s="26">
        <v>29.5</v>
      </c>
      <c r="K59" s="26">
        <v>10</v>
      </c>
      <c r="L59" s="26">
        <v>1</v>
      </c>
      <c r="M59" s="26">
        <v>1</v>
      </c>
      <c r="N59" s="26">
        <v>1</v>
      </c>
    </row>
    <row r="60" spans="1:14" ht="15" x14ac:dyDescent="0.25">
      <c r="A60" s="26">
        <v>1200</v>
      </c>
      <c r="B60" s="23">
        <v>3</v>
      </c>
      <c r="C60" s="26">
        <v>14</v>
      </c>
      <c r="D60" s="26">
        <v>2</v>
      </c>
      <c r="E60" s="26">
        <v>1</v>
      </c>
      <c r="F60" s="27">
        <v>4</v>
      </c>
      <c r="G60" s="26">
        <v>5</v>
      </c>
      <c r="H60" s="26">
        <v>2</v>
      </c>
      <c r="I60" s="27">
        <v>57.2</v>
      </c>
      <c r="J60" s="26">
        <v>30.3</v>
      </c>
      <c r="K60" s="26">
        <v>8.8000000000000007</v>
      </c>
      <c r="L60" s="26">
        <v>1</v>
      </c>
      <c r="M60" s="26">
        <v>1</v>
      </c>
      <c r="N60" s="26">
        <v>3</v>
      </c>
    </row>
    <row r="61" spans="1:14" ht="15" x14ac:dyDescent="0.25">
      <c r="A61" s="26">
        <v>550</v>
      </c>
      <c r="B61" s="23">
        <v>3</v>
      </c>
      <c r="C61" s="26">
        <v>7</v>
      </c>
      <c r="D61" s="26">
        <v>2</v>
      </c>
      <c r="E61" s="26">
        <v>1</v>
      </c>
      <c r="F61" s="27">
        <v>3</v>
      </c>
      <c r="G61" s="26">
        <v>5</v>
      </c>
      <c r="H61" s="26">
        <v>2</v>
      </c>
      <c r="I61" s="27">
        <v>69</v>
      </c>
      <c r="J61" s="26">
        <v>37.6</v>
      </c>
      <c r="K61" s="26">
        <v>12</v>
      </c>
      <c r="L61" s="26">
        <v>2</v>
      </c>
      <c r="M61" s="26">
        <v>1</v>
      </c>
      <c r="N61" s="26">
        <v>2</v>
      </c>
    </row>
    <row r="62" spans="1:14" ht="15" x14ac:dyDescent="0.25">
      <c r="A62" s="26">
        <v>1150</v>
      </c>
      <c r="B62" s="23">
        <v>3</v>
      </c>
      <c r="C62" s="26">
        <v>7</v>
      </c>
      <c r="D62" s="26">
        <v>6</v>
      </c>
      <c r="E62" s="26">
        <v>1</v>
      </c>
      <c r="F62" s="27">
        <v>3</v>
      </c>
      <c r="G62" s="26">
        <v>5</v>
      </c>
      <c r="H62" s="26">
        <v>2</v>
      </c>
      <c r="I62" s="27">
        <v>53.1</v>
      </c>
      <c r="J62" s="26">
        <v>30</v>
      </c>
      <c r="K62" s="26">
        <v>9</v>
      </c>
      <c r="L62" s="26">
        <v>2</v>
      </c>
      <c r="M62" s="26">
        <v>1</v>
      </c>
      <c r="N62" s="26">
        <v>3</v>
      </c>
    </row>
    <row r="63" spans="1:14" ht="15" x14ac:dyDescent="0.25">
      <c r="A63" s="26">
        <v>1150</v>
      </c>
      <c r="B63" s="23">
        <v>3</v>
      </c>
      <c r="C63" s="26">
        <v>9</v>
      </c>
      <c r="D63" s="26">
        <v>2</v>
      </c>
      <c r="E63" s="26">
        <v>2</v>
      </c>
      <c r="F63" s="27">
        <v>1</v>
      </c>
      <c r="G63" s="26">
        <v>5</v>
      </c>
      <c r="H63" s="26">
        <v>2</v>
      </c>
      <c r="I63" s="27">
        <v>52.7</v>
      </c>
      <c r="J63" s="26">
        <v>30.38</v>
      </c>
      <c r="K63" s="26">
        <v>8.7799999999999994</v>
      </c>
      <c r="L63" s="26">
        <v>2</v>
      </c>
      <c r="M63" s="26">
        <v>3</v>
      </c>
      <c r="N63" s="26">
        <v>2</v>
      </c>
    </row>
    <row r="64" spans="1:14" ht="15" x14ac:dyDescent="0.25">
      <c r="A64" s="26">
        <v>950</v>
      </c>
      <c r="B64" s="23">
        <v>3</v>
      </c>
      <c r="C64" s="26">
        <v>8</v>
      </c>
      <c r="D64" s="26">
        <v>2</v>
      </c>
      <c r="E64" s="26">
        <v>2</v>
      </c>
      <c r="F64" s="27">
        <v>1</v>
      </c>
      <c r="G64" s="26">
        <v>5</v>
      </c>
      <c r="H64" s="26">
        <v>2</v>
      </c>
      <c r="I64" s="27">
        <v>52.8</v>
      </c>
      <c r="J64" s="26">
        <v>29.1</v>
      </c>
      <c r="K64" s="26">
        <v>8.6999999999999993</v>
      </c>
      <c r="L64" s="26">
        <v>3</v>
      </c>
      <c r="M64" s="26">
        <v>1</v>
      </c>
      <c r="N64" s="26">
        <v>2</v>
      </c>
    </row>
    <row r="65" spans="1:14" ht="15" x14ac:dyDescent="0.25">
      <c r="A65" s="26">
        <v>950</v>
      </c>
      <c r="B65" s="23">
        <v>3</v>
      </c>
      <c r="C65" s="26">
        <v>7</v>
      </c>
      <c r="D65" s="26">
        <v>2</v>
      </c>
      <c r="E65" s="26">
        <v>2</v>
      </c>
      <c r="F65" s="27">
        <v>8</v>
      </c>
      <c r="G65" s="26">
        <v>5</v>
      </c>
      <c r="H65" s="26">
        <v>3</v>
      </c>
      <c r="I65" s="27">
        <v>54.7</v>
      </c>
      <c r="J65" s="26">
        <v>32</v>
      </c>
      <c r="K65" s="26">
        <v>8.6999999999999993</v>
      </c>
      <c r="L65" s="26">
        <v>2</v>
      </c>
      <c r="M65" s="26">
        <v>1</v>
      </c>
      <c r="N65" s="26">
        <v>3</v>
      </c>
    </row>
    <row r="66" spans="1:14" ht="15" x14ac:dyDescent="0.25">
      <c r="A66" s="26">
        <v>1200</v>
      </c>
      <c r="B66" s="23">
        <v>3</v>
      </c>
      <c r="C66" s="26">
        <v>14</v>
      </c>
      <c r="D66" s="26">
        <v>1</v>
      </c>
      <c r="E66" s="26">
        <v>1</v>
      </c>
      <c r="F66" s="27">
        <v>4</v>
      </c>
      <c r="G66" s="26">
        <v>5</v>
      </c>
      <c r="H66" s="26">
        <v>2</v>
      </c>
      <c r="I66" s="27">
        <v>46.5</v>
      </c>
      <c r="J66" s="26">
        <v>31.3</v>
      </c>
      <c r="K66" s="26">
        <v>6.5</v>
      </c>
      <c r="L66" s="26">
        <v>3</v>
      </c>
      <c r="M66" s="26">
        <v>1</v>
      </c>
      <c r="N66" s="26">
        <v>2</v>
      </c>
    </row>
    <row r="67" spans="1:14" ht="15" x14ac:dyDescent="0.25">
      <c r="A67" s="26">
        <v>700</v>
      </c>
      <c r="B67" s="23">
        <v>3</v>
      </c>
      <c r="C67" s="26">
        <v>7</v>
      </c>
      <c r="D67" s="26">
        <v>2</v>
      </c>
      <c r="E67" s="26">
        <v>1</v>
      </c>
      <c r="F67" s="27">
        <v>3</v>
      </c>
      <c r="G67" s="26">
        <v>5</v>
      </c>
      <c r="H67" s="26">
        <v>3</v>
      </c>
      <c r="I67" s="27">
        <v>49.8</v>
      </c>
      <c r="J67" s="26">
        <v>27.8</v>
      </c>
      <c r="K67" s="26">
        <v>7.2</v>
      </c>
      <c r="L67" s="26">
        <v>2</v>
      </c>
      <c r="M67" s="26">
        <v>3</v>
      </c>
      <c r="N67" s="26">
        <v>3</v>
      </c>
    </row>
    <row r="68" spans="1:14" ht="15" x14ac:dyDescent="0.25">
      <c r="A68" s="26">
        <v>1100</v>
      </c>
      <c r="B68" s="23">
        <v>3</v>
      </c>
      <c r="C68" s="26">
        <v>6</v>
      </c>
      <c r="D68" s="26">
        <v>6</v>
      </c>
      <c r="E68" s="26">
        <v>2</v>
      </c>
      <c r="F68" s="27">
        <v>5</v>
      </c>
      <c r="G68" s="26">
        <v>9</v>
      </c>
      <c r="H68" s="26">
        <v>2</v>
      </c>
      <c r="I68" s="27">
        <v>69.5</v>
      </c>
      <c r="J68" s="26">
        <v>51.3</v>
      </c>
      <c r="K68" s="26">
        <v>10.8</v>
      </c>
      <c r="L68" s="26">
        <v>2</v>
      </c>
      <c r="M68" s="26">
        <v>1</v>
      </c>
      <c r="N68" s="26">
        <v>3</v>
      </c>
    </row>
    <row r="69" spans="1:14" ht="15" x14ac:dyDescent="0.25">
      <c r="A69" s="26">
        <v>1240</v>
      </c>
      <c r="B69" s="23">
        <v>3</v>
      </c>
      <c r="C69" s="26">
        <v>15</v>
      </c>
      <c r="D69" s="26">
        <v>2</v>
      </c>
      <c r="E69" s="26">
        <v>1</v>
      </c>
      <c r="F69" s="27">
        <v>5</v>
      </c>
      <c r="G69" s="26">
        <v>3</v>
      </c>
      <c r="H69" s="26">
        <v>2</v>
      </c>
      <c r="I69" s="27">
        <v>53.5</v>
      </c>
      <c r="J69" s="26">
        <v>28.3</v>
      </c>
      <c r="K69" s="26">
        <v>7.2</v>
      </c>
      <c r="L69" s="26">
        <v>1</v>
      </c>
      <c r="M69" s="26">
        <v>1</v>
      </c>
      <c r="N69" s="26">
        <v>2</v>
      </c>
    </row>
    <row r="70" spans="1:14" ht="15" x14ac:dyDescent="0.25">
      <c r="A70" s="26">
        <v>1130</v>
      </c>
      <c r="B70" s="23">
        <v>3</v>
      </c>
      <c r="C70" s="26">
        <v>15</v>
      </c>
      <c r="D70" s="26">
        <v>2</v>
      </c>
      <c r="E70" s="26">
        <v>2</v>
      </c>
      <c r="F70" s="27">
        <v>3</v>
      </c>
      <c r="G70" s="26">
        <v>2</v>
      </c>
      <c r="H70" s="26">
        <v>2</v>
      </c>
      <c r="I70" s="27">
        <v>41.5</v>
      </c>
      <c r="J70" s="26">
        <v>25.5</v>
      </c>
      <c r="K70" s="26">
        <v>6.2</v>
      </c>
      <c r="L70" s="26">
        <v>1</v>
      </c>
      <c r="M70" s="26">
        <v>3</v>
      </c>
      <c r="N70" s="26">
        <v>3</v>
      </c>
    </row>
    <row r="71" spans="1:14" ht="15" x14ac:dyDescent="0.25">
      <c r="A71" s="26">
        <v>1350</v>
      </c>
      <c r="B71" s="23">
        <v>3</v>
      </c>
      <c r="C71" s="26">
        <v>8</v>
      </c>
      <c r="D71" s="26">
        <v>2</v>
      </c>
      <c r="E71" s="26">
        <v>1</v>
      </c>
      <c r="F71" s="27">
        <v>2</v>
      </c>
      <c r="G71" s="26">
        <v>5</v>
      </c>
      <c r="H71" s="26">
        <v>2</v>
      </c>
      <c r="I71" s="27">
        <v>42</v>
      </c>
      <c r="J71" s="26">
        <v>24.3</v>
      </c>
      <c r="K71" s="26">
        <v>6.4</v>
      </c>
      <c r="L71" s="26">
        <v>2</v>
      </c>
      <c r="M71" s="26">
        <v>1</v>
      </c>
      <c r="N71" s="26">
        <v>2</v>
      </c>
    </row>
    <row r="72" spans="1:14" ht="15" x14ac:dyDescent="0.25">
      <c r="A72" s="26">
        <v>1050</v>
      </c>
      <c r="B72" s="23">
        <v>3</v>
      </c>
      <c r="C72" s="26">
        <v>9</v>
      </c>
      <c r="D72" s="26">
        <v>2</v>
      </c>
      <c r="E72" s="26">
        <v>2</v>
      </c>
      <c r="F72" s="27">
        <v>2</v>
      </c>
      <c r="G72" s="26">
        <v>5</v>
      </c>
      <c r="H72" s="26">
        <v>3</v>
      </c>
      <c r="I72" s="27">
        <v>45.5</v>
      </c>
      <c r="J72" s="26">
        <v>31.6</v>
      </c>
      <c r="K72" s="26">
        <v>6.2</v>
      </c>
      <c r="L72" s="26">
        <v>2</v>
      </c>
      <c r="M72" s="26">
        <v>1</v>
      </c>
      <c r="N72" s="26">
        <v>3</v>
      </c>
    </row>
    <row r="73" spans="1:14" ht="15" x14ac:dyDescent="0.25">
      <c r="A73" s="26">
        <v>1590</v>
      </c>
      <c r="B73" s="23">
        <v>3</v>
      </c>
      <c r="C73" s="26">
        <v>6</v>
      </c>
      <c r="D73" s="26">
        <v>2</v>
      </c>
      <c r="E73" s="26">
        <v>1</v>
      </c>
      <c r="F73" s="27">
        <v>5</v>
      </c>
      <c r="G73" s="26">
        <v>5</v>
      </c>
      <c r="H73" s="26">
        <v>2</v>
      </c>
      <c r="I73" s="27">
        <v>43</v>
      </c>
      <c r="J73" s="26">
        <v>28</v>
      </c>
      <c r="K73" s="26">
        <v>5.5</v>
      </c>
      <c r="L73" s="26">
        <v>3</v>
      </c>
      <c r="M73" s="26">
        <v>1</v>
      </c>
      <c r="N73" s="26">
        <v>3</v>
      </c>
    </row>
    <row r="74" spans="1:14" ht="15" x14ac:dyDescent="0.25">
      <c r="A74" s="26">
        <v>1050</v>
      </c>
      <c r="B74" s="23">
        <v>3</v>
      </c>
      <c r="C74" s="26">
        <v>7</v>
      </c>
      <c r="D74" s="26">
        <v>2</v>
      </c>
      <c r="E74" s="26">
        <v>2</v>
      </c>
      <c r="F74" s="27">
        <v>4</v>
      </c>
      <c r="G74" s="26">
        <v>5</v>
      </c>
      <c r="H74" s="26">
        <v>2</v>
      </c>
      <c r="I74" s="27">
        <v>41.8</v>
      </c>
      <c r="J74" s="26">
        <v>26.6</v>
      </c>
      <c r="K74" s="26">
        <v>7</v>
      </c>
      <c r="L74" s="26">
        <v>3</v>
      </c>
      <c r="M74" s="26">
        <v>1</v>
      </c>
      <c r="N74" s="26">
        <v>3</v>
      </c>
    </row>
    <row r="75" spans="1:14" ht="15" x14ac:dyDescent="0.25">
      <c r="A75" s="26">
        <v>650</v>
      </c>
      <c r="B75" s="23">
        <v>3</v>
      </c>
      <c r="C75" s="26">
        <v>9</v>
      </c>
      <c r="D75" s="26">
        <v>2</v>
      </c>
      <c r="E75" s="26">
        <v>1</v>
      </c>
      <c r="F75" s="27">
        <v>1</v>
      </c>
      <c r="G75" s="26">
        <v>5</v>
      </c>
      <c r="H75" s="26">
        <v>2</v>
      </c>
      <c r="I75" s="27">
        <v>71.2</v>
      </c>
      <c r="J75" s="26">
        <v>37.799999999999997</v>
      </c>
      <c r="K75" s="26">
        <v>16.2</v>
      </c>
      <c r="L75" s="26">
        <v>2</v>
      </c>
      <c r="M75" s="26">
        <v>1</v>
      </c>
      <c r="N75" s="26">
        <v>3</v>
      </c>
    </row>
    <row r="76" spans="1:14" ht="15" x14ac:dyDescent="0.25">
      <c r="A76" s="26">
        <v>1350</v>
      </c>
      <c r="B76" s="23">
        <v>3</v>
      </c>
      <c r="C76" s="26">
        <v>9</v>
      </c>
      <c r="D76" s="26">
        <v>2</v>
      </c>
      <c r="E76" s="26">
        <v>2</v>
      </c>
      <c r="F76" s="27">
        <v>2</v>
      </c>
      <c r="G76" s="26">
        <v>5</v>
      </c>
      <c r="H76" s="26">
        <v>2</v>
      </c>
      <c r="I76" s="27">
        <v>57.8</v>
      </c>
      <c r="J76" s="26">
        <v>42.3</v>
      </c>
      <c r="K76" s="26">
        <v>6.1</v>
      </c>
      <c r="L76" s="26">
        <v>2</v>
      </c>
      <c r="M76" s="26">
        <v>3</v>
      </c>
      <c r="N76" s="26">
        <v>2</v>
      </c>
    </row>
    <row r="77" spans="1:14" ht="15" x14ac:dyDescent="0.25">
      <c r="A77" s="26">
        <v>950</v>
      </c>
      <c r="B77" s="23">
        <v>3</v>
      </c>
      <c r="C77" s="26">
        <v>2</v>
      </c>
      <c r="D77" s="26">
        <v>6</v>
      </c>
      <c r="E77" s="26">
        <v>1</v>
      </c>
      <c r="F77" s="27">
        <v>1</v>
      </c>
      <c r="G77" s="26">
        <v>5</v>
      </c>
      <c r="H77" s="26">
        <v>2</v>
      </c>
      <c r="I77" s="27">
        <v>150.69999999999999</v>
      </c>
      <c r="J77" s="26">
        <v>102.5</v>
      </c>
      <c r="K77" s="26">
        <v>51.5</v>
      </c>
      <c r="L77" s="26">
        <v>2</v>
      </c>
      <c r="M77" s="26">
        <v>1</v>
      </c>
      <c r="N77" s="26">
        <v>3</v>
      </c>
    </row>
    <row r="78" spans="1:14" ht="15" x14ac:dyDescent="0.25">
      <c r="A78" s="26">
        <v>1100</v>
      </c>
      <c r="B78" s="23">
        <v>3</v>
      </c>
      <c r="C78" s="26">
        <v>6</v>
      </c>
      <c r="D78" s="26">
        <v>2</v>
      </c>
      <c r="E78" s="26">
        <v>2</v>
      </c>
      <c r="F78" s="27">
        <v>7</v>
      </c>
      <c r="G78" s="26">
        <v>5</v>
      </c>
      <c r="H78" s="26">
        <v>3</v>
      </c>
      <c r="I78" s="27">
        <v>148.5</v>
      </c>
      <c r="J78" s="26">
        <v>107.02</v>
      </c>
      <c r="K78" s="26">
        <v>0</v>
      </c>
      <c r="L78" s="26">
        <v>3</v>
      </c>
      <c r="M78" s="26">
        <v>1</v>
      </c>
      <c r="N78" s="26">
        <v>2</v>
      </c>
    </row>
    <row r="79" spans="1:14" ht="15" x14ac:dyDescent="0.25">
      <c r="A79" s="26">
        <v>880</v>
      </c>
      <c r="B79" s="23">
        <v>3</v>
      </c>
      <c r="C79" s="26">
        <v>7</v>
      </c>
      <c r="D79" s="26">
        <v>2</v>
      </c>
      <c r="E79" s="26">
        <v>1</v>
      </c>
      <c r="F79" s="27">
        <v>1</v>
      </c>
      <c r="G79" s="26">
        <v>5</v>
      </c>
      <c r="H79" s="26">
        <v>3</v>
      </c>
      <c r="I79" s="27">
        <v>106</v>
      </c>
      <c r="J79" s="26">
        <v>72.2</v>
      </c>
      <c r="K79" s="26">
        <v>37.5</v>
      </c>
      <c r="L79" s="26">
        <v>2</v>
      </c>
      <c r="M79" s="26">
        <v>1</v>
      </c>
      <c r="N79" s="26">
        <v>1</v>
      </c>
    </row>
    <row r="80" spans="1:14" ht="15" x14ac:dyDescent="0.25">
      <c r="A80" s="26">
        <v>570</v>
      </c>
      <c r="B80" s="23">
        <v>3</v>
      </c>
      <c r="C80" s="26">
        <v>6</v>
      </c>
      <c r="D80" s="26">
        <v>6</v>
      </c>
      <c r="E80" s="26">
        <v>2</v>
      </c>
      <c r="F80" s="27">
        <v>2</v>
      </c>
      <c r="G80" s="26">
        <v>5</v>
      </c>
      <c r="H80" s="26">
        <v>2</v>
      </c>
      <c r="I80" s="27">
        <v>60.8</v>
      </c>
      <c r="J80" s="26">
        <v>44.1</v>
      </c>
      <c r="K80" s="26">
        <v>5.8</v>
      </c>
      <c r="L80" s="26">
        <v>2</v>
      </c>
      <c r="M80" s="26">
        <v>1</v>
      </c>
      <c r="N80" s="26">
        <v>1</v>
      </c>
    </row>
    <row r="81" spans="1:14" ht="15" x14ac:dyDescent="0.25">
      <c r="A81" s="26">
        <v>1140</v>
      </c>
      <c r="B81" s="23">
        <v>3</v>
      </c>
      <c r="C81" s="26">
        <v>7</v>
      </c>
      <c r="D81" s="26">
        <v>6</v>
      </c>
      <c r="E81" s="26">
        <v>2</v>
      </c>
      <c r="F81" s="27">
        <v>4</v>
      </c>
      <c r="G81" s="26">
        <v>5</v>
      </c>
      <c r="H81" s="26">
        <v>2</v>
      </c>
      <c r="I81" s="27">
        <v>97.2</v>
      </c>
      <c r="J81" s="26">
        <v>66.099999999999994</v>
      </c>
      <c r="K81" s="26">
        <v>10.8</v>
      </c>
      <c r="L81" s="26">
        <v>1</v>
      </c>
      <c r="M81" s="26">
        <v>1</v>
      </c>
      <c r="N81" s="26">
        <v>3</v>
      </c>
    </row>
    <row r="82" spans="1:14" ht="15" x14ac:dyDescent="0.25">
      <c r="A82" s="26">
        <v>950</v>
      </c>
      <c r="B82" s="23">
        <v>3</v>
      </c>
      <c r="C82" s="26">
        <v>2</v>
      </c>
      <c r="D82" s="26">
        <v>2</v>
      </c>
      <c r="E82" s="26">
        <v>22</v>
      </c>
      <c r="F82" s="27">
        <v>3</v>
      </c>
      <c r="G82" s="26">
        <v>5</v>
      </c>
      <c r="H82" s="26">
        <v>2</v>
      </c>
      <c r="I82" s="27">
        <v>52.2</v>
      </c>
      <c r="J82" s="26">
        <v>36.6</v>
      </c>
      <c r="K82" s="26">
        <v>0</v>
      </c>
      <c r="L82" s="26">
        <v>1</v>
      </c>
      <c r="M82" s="26">
        <v>3</v>
      </c>
      <c r="N82" s="26">
        <v>3</v>
      </c>
    </row>
    <row r="83" spans="1:14" ht="15" x14ac:dyDescent="0.25">
      <c r="A83" s="26">
        <v>370</v>
      </c>
      <c r="B83" s="23">
        <v>3</v>
      </c>
      <c r="C83" s="26">
        <v>9</v>
      </c>
      <c r="D83" s="26">
        <v>2</v>
      </c>
      <c r="E83" s="26">
        <v>2</v>
      </c>
      <c r="F83" s="27">
        <v>2</v>
      </c>
      <c r="G83" s="26">
        <v>5</v>
      </c>
      <c r="H83" s="26">
        <v>2</v>
      </c>
      <c r="I83" s="27">
        <v>73.7</v>
      </c>
      <c r="J83" s="26">
        <v>30.1</v>
      </c>
      <c r="K83" s="26">
        <v>28.1</v>
      </c>
      <c r="L83" s="26">
        <v>1</v>
      </c>
      <c r="M83" s="26">
        <v>1</v>
      </c>
      <c r="N83" s="26">
        <v>1</v>
      </c>
    </row>
    <row r="84" spans="1:14" ht="15" x14ac:dyDescent="0.25">
      <c r="A84" s="26">
        <v>550</v>
      </c>
      <c r="B84" s="23">
        <v>3</v>
      </c>
      <c r="C84" s="26">
        <v>15</v>
      </c>
      <c r="D84" s="26">
        <v>2</v>
      </c>
      <c r="E84" s="26">
        <v>1</v>
      </c>
      <c r="F84" s="27">
        <v>4</v>
      </c>
      <c r="G84" s="26">
        <v>5</v>
      </c>
      <c r="H84" s="26">
        <v>2</v>
      </c>
      <c r="I84" s="27">
        <v>60</v>
      </c>
      <c r="J84" s="26">
        <v>41.2</v>
      </c>
      <c r="K84" s="26">
        <v>6.1</v>
      </c>
      <c r="L84" s="26">
        <v>1</v>
      </c>
      <c r="M84" s="26">
        <v>1</v>
      </c>
      <c r="N84" s="26">
        <v>3</v>
      </c>
    </row>
    <row r="85" spans="1:14" ht="15" x14ac:dyDescent="0.25">
      <c r="A85" s="26">
        <v>800</v>
      </c>
      <c r="B85" s="23">
        <v>3</v>
      </c>
      <c r="C85" s="26">
        <v>5</v>
      </c>
      <c r="D85" s="26">
        <v>6</v>
      </c>
      <c r="E85" s="26">
        <v>1</v>
      </c>
      <c r="F85" s="27">
        <v>3</v>
      </c>
      <c r="G85" s="26">
        <v>9</v>
      </c>
      <c r="H85" s="26">
        <v>3</v>
      </c>
      <c r="I85" s="27">
        <v>59</v>
      </c>
      <c r="J85" s="26">
        <v>42.8</v>
      </c>
      <c r="K85" s="26">
        <v>5.6</v>
      </c>
      <c r="L85" s="26">
        <v>1</v>
      </c>
      <c r="M85" s="26">
        <v>3</v>
      </c>
      <c r="N85" s="26">
        <v>3</v>
      </c>
    </row>
    <row r="86" spans="1:14" ht="15" x14ac:dyDescent="0.25">
      <c r="A86" s="26">
        <v>2100</v>
      </c>
      <c r="B86" s="23">
        <v>3</v>
      </c>
      <c r="C86" s="26">
        <v>8</v>
      </c>
      <c r="D86" s="26">
        <v>6</v>
      </c>
      <c r="E86" s="26">
        <v>1</v>
      </c>
      <c r="F86" s="27">
        <v>5</v>
      </c>
      <c r="G86" s="26">
        <v>5</v>
      </c>
      <c r="H86" s="26">
        <v>2</v>
      </c>
      <c r="I86" s="27">
        <v>63.8</v>
      </c>
      <c r="J86" s="26">
        <v>48.7</v>
      </c>
      <c r="K86" s="26">
        <v>6</v>
      </c>
      <c r="L86" s="26">
        <v>2</v>
      </c>
      <c r="M86" s="26">
        <v>1</v>
      </c>
      <c r="N86" s="26">
        <v>3</v>
      </c>
    </row>
    <row r="87" spans="1:14" ht="15" x14ac:dyDescent="0.25">
      <c r="A87" s="26">
        <v>1670</v>
      </c>
      <c r="B87" s="23">
        <v>3</v>
      </c>
      <c r="C87" s="26">
        <v>2</v>
      </c>
      <c r="D87" s="26">
        <v>2</v>
      </c>
      <c r="E87" s="26">
        <v>2</v>
      </c>
      <c r="F87" s="27">
        <v>5</v>
      </c>
      <c r="G87" s="26">
        <v>5</v>
      </c>
      <c r="H87" s="26">
        <v>2</v>
      </c>
      <c r="I87" s="27">
        <v>51.6</v>
      </c>
      <c r="J87" s="26">
        <v>36.799999999999997</v>
      </c>
      <c r="K87" s="26">
        <v>6</v>
      </c>
      <c r="L87" s="26">
        <v>3</v>
      </c>
      <c r="M87" s="26">
        <v>1</v>
      </c>
      <c r="N87" s="26">
        <v>3</v>
      </c>
    </row>
    <row r="88" spans="1:14" ht="15" x14ac:dyDescent="0.25">
      <c r="A88" s="26">
        <v>850</v>
      </c>
      <c r="B88" s="23">
        <v>3</v>
      </c>
      <c r="C88" s="26">
        <v>2</v>
      </c>
      <c r="D88" s="26">
        <v>6</v>
      </c>
      <c r="E88" s="26">
        <v>2</v>
      </c>
      <c r="F88" s="27">
        <v>5</v>
      </c>
      <c r="G88" s="26">
        <v>5</v>
      </c>
      <c r="H88" s="26">
        <v>2</v>
      </c>
      <c r="I88" s="27">
        <v>71.5</v>
      </c>
      <c r="J88" s="26">
        <v>47.5</v>
      </c>
      <c r="K88" s="26">
        <v>7.5</v>
      </c>
      <c r="L88" s="26">
        <v>1</v>
      </c>
      <c r="M88" s="26">
        <v>1</v>
      </c>
      <c r="N88" s="26">
        <v>2</v>
      </c>
    </row>
    <row r="89" spans="1:14" ht="15" x14ac:dyDescent="0.25">
      <c r="A89" s="26">
        <v>1150</v>
      </c>
      <c r="B89" s="23">
        <v>3</v>
      </c>
      <c r="C89" s="26">
        <v>9</v>
      </c>
      <c r="D89" s="26">
        <v>1</v>
      </c>
      <c r="E89" s="26">
        <v>1</v>
      </c>
      <c r="F89" s="27">
        <v>2</v>
      </c>
      <c r="G89" s="26">
        <v>5</v>
      </c>
      <c r="H89" s="26">
        <v>2</v>
      </c>
      <c r="I89" s="27">
        <v>74.5</v>
      </c>
      <c r="J89" s="26">
        <v>44</v>
      </c>
      <c r="K89" s="26">
        <v>11</v>
      </c>
      <c r="L89" s="26">
        <v>1</v>
      </c>
      <c r="M89" s="26">
        <v>1</v>
      </c>
      <c r="N89" s="26">
        <v>3</v>
      </c>
    </row>
    <row r="90" spans="1:14" ht="15" x14ac:dyDescent="0.25">
      <c r="A90" s="26">
        <v>1250</v>
      </c>
      <c r="B90" s="23">
        <v>3</v>
      </c>
      <c r="C90" s="26">
        <v>8</v>
      </c>
      <c r="D90" s="26">
        <v>4</v>
      </c>
      <c r="E90" s="26">
        <v>2</v>
      </c>
      <c r="F90" s="27">
        <v>4</v>
      </c>
      <c r="G90" s="26">
        <v>9</v>
      </c>
      <c r="H90" s="26">
        <v>3</v>
      </c>
      <c r="I90" s="27">
        <v>68.5</v>
      </c>
      <c r="J90" s="26">
        <v>40.200000000000003</v>
      </c>
      <c r="K90" s="26">
        <v>8.5</v>
      </c>
      <c r="L90" s="26">
        <v>2</v>
      </c>
      <c r="M90" s="26">
        <v>1</v>
      </c>
      <c r="N90" s="26">
        <v>3</v>
      </c>
    </row>
    <row r="91" spans="1:14" ht="15" x14ac:dyDescent="0.25">
      <c r="A91" s="26">
        <v>1230</v>
      </c>
      <c r="B91" s="23">
        <v>3</v>
      </c>
      <c r="C91" s="26">
        <v>15</v>
      </c>
      <c r="D91" s="26">
        <v>2</v>
      </c>
      <c r="E91" s="26">
        <v>1</v>
      </c>
      <c r="F91" s="27">
        <v>2</v>
      </c>
      <c r="G91" s="26">
        <v>5</v>
      </c>
      <c r="H91" s="26">
        <v>2</v>
      </c>
      <c r="I91" s="27">
        <v>64.400000000000006</v>
      </c>
      <c r="J91" s="26">
        <v>40</v>
      </c>
      <c r="K91" s="26">
        <v>9</v>
      </c>
      <c r="L91" s="26">
        <v>3</v>
      </c>
      <c r="M91" s="26">
        <v>1</v>
      </c>
      <c r="N91" s="26">
        <v>1</v>
      </c>
    </row>
    <row r="92" spans="1:14" ht="15" x14ac:dyDescent="0.25">
      <c r="A92" s="26">
        <v>457</v>
      </c>
      <c r="B92" s="23">
        <v>3</v>
      </c>
      <c r="C92" s="26">
        <v>6</v>
      </c>
      <c r="D92" s="26">
        <v>2</v>
      </c>
      <c r="E92" s="26">
        <v>2</v>
      </c>
      <c r="F92" s="27">
        <v>17</v>
      </c>
      <c r="G92" s="26">
        <v>5</v>
      </c>
      <c r="H92" s="26">
        <v>2</v>
      </c>
      <c r="I92" s="27">
        <v>64.099999999999994</v>
      </c>
      <c r="J92" s="26">
        <v>39.5</v>
      </c>
      <c r="K92" s="26">
        <v>8.8000000000000007</v>
      </c>
      <c r="L92" s="26">
        <v>2</v>
      </c>
      <c r="M92" s="26">
        <v>1</v>
      </c>
      <c r="N92" s="26">
        <v>2</v>
      </c>
    </row>
    <row r="93" spans="1:14" ht="15" x14ac:dyDescent="0.25">
      <c r="A93" s="26">
        <v>800</v>
      </c>
      <c r="B93" s="23">
        <v>3</v>
      </c>
      <c r="C93" s="26">
        <v>2</v>
      </c>
      <c r="D93" s="26">
        <v>2</v>
      </c>
      <c r="E93" s="26">
        <v>1</v>
      </c>
      <c r="F93" s="27">
        <v>2</v>
      </c>
      <c r="G93" s="26">
        <v>5</v>
      </c>
      <c r="H93" s="26">
        <v>2</v>
      </c>
      <c r="I93" s="27">
        <v>86.1</v>
      </c>
      <c r="J93" s="26">
        <v>48.6</v>
      </c>
      <c r="K93" s="26">
        <v>11.1</v>
      </c>
      <c r="L93" s="26">
        <v>2</v>
      </c>
      <c r="M93" s="26">
        <v>1</v>
      </c>
      <c r="N93" s="26">
        <v>3</v>
      </c>
    </row>
    <row r="94" spans="1:14" ht="15" x14ac:dyDescent="0.25">
      <c r="A94" s="26">
        <v>430</v>
      </c>
      <c r="B94" s="23">
        <v>1</v>
      </c>
      <c r="C94" s="26">
        <v>11</v>
      </c>
      <c r="D94" s="26">
        <v>6</v>
      </c>
      <c r="E94" s="26">
        <v>2</v>
      </c>
      <c r="F94" s="27">
        <v>4</v>
      </c>
      <c r="G94" s="26">
        <v>5</v>
      </c>
      <c r="H94" s="26">
        <v>2</v>
      </c>
      <c r="I94" s="27">
        <v>62.9</v>
      </c>
      <c r="J94" s="26">
        <v>42.9</v>
      </c>
      <c r="K94" s="26">
        <v>8.5</v>
      </c>
      <c r="L94" s="26">
        <v>1</v>
      </c>
      <c r="M94" s="26">
        <v>1</v>
      </c>
      <c r="N94" s="26">
        <v>3</v>
      </c>
    </row>
    <row r="95" spans="1:14" ht="15" x14ac:dyDescent="0.25">
      <c r="A95" s="26">
        <v>650</v>
      </c>
      <c r="B95" s="23">
        <v>1</v>
      </c>
      <c r="C95" s="26">
        <v>11</v>
      </c>
      <c r="D95" s="26">
        <v>2</v>
      </c>
      <c r="E95" s="26">
        <v>1</v>
      </c>
      <c r="F95" s="27">
        <v>3</v>
      </c>
      <c r="G95" s="26">
        <v>5</v>
      </c>
      <c r="H95" s="26">
        <v>3</v>
      </c>
      <c r="I95" s="27">
        <v>68.900000000000006</v>
      </c>
      <c r="J95" s="26">
        <v>44.9</v>
      </c>
      <c r="K95" s="26">
        <v>8.5</v>
      </c>
      <c r="L95" s="26">
        <v>2</v>
      </c>
      <c r="M95" s="26">
        <v>1</v>
      </c>
      <c r="N95" s="26">
        <v>3</v>
      </c>
    </row>
    <row r="96" spans="1:14" ht="15" x14ac:dyDescent="0.25">
      <c r="A96" s="26">
        <v>795</v>
      </c>
      <c r="B96" s="23">
        <v>1</v>
      </c>
      <c r="C96" s="26">
        <v>11</v>
      </c>
      <c r="D96" s="26">
        <v>2</v>
      </c>
      <c r="E96" s="26">
        <v>2</v>
      </c>
      <c r="F96" s="27">
        <v>6</v>
      </c>
      <c r="G96" s="26">
        <v>5</v>
      </c>
      <c r="H96" s="26">
        <v>2</v>
      </c>
      <c r="I96" s="27">
        <v>91.6</v>
      </c>
      <c r="J96" s="26">
        <v>50.6</v>
      </c>
      <c r="K96" s="26">
        <v>11.4</v>
      </c>
      <c r="L96" s="26">
        <v>3</v>
      </c>
      <c r="M96" s="26">
        <v>1</v>
      </c>
      <c r="N96" s="26">
        <v>3</v>
      </c>
    </row>
    <row r="97" spans="1:14" ht="15" x14ac:dyDescent="0.25">
      <c r="A97" s="26">
        <v>1150</v>
      </c>
      <c r="B97" s="23">
        <v>1</v>
      </c>
      <c r="C97" s="26">
        <v>11</v>
      </c>
      <c r="D97" s="26">
        <v>6</v>
      </c>
      <c r="E97" s="26">
        <v>1</v>
      </c>
      <c r="F97" s="27">
        <v>5</v>
      </c>
      <c r="G97" s="26">
        <v>5</v>
      </c>
      <c r="H97" s="26">
        <v>2</v>
      </c>
      <c r="I97" s="27">
        <v>77.400000000000006</v>
      </c>
      <c r="J97" s="26">
        <v>45.25</v>
      </c>
      <c r="K97" s="26">
        <v>14.09</v>
      </c>
      <c r="L97" s="26">
        <v>2</v>
      </c>
      <c r="M97" s="26">
        <v>1</v>
      </c>
      <c r="N97" s="26">
        <v>3</v>
      </c>
    </row>
    <row r="98" spans="1:14" ht="15" x14ac:dyDescent="0.25">
      <c r="A98" s="26">
        <v>1350</v>
      </c>
      <c r="B98" s="23">
        <v>1</v>
      </c>
      <c r="C98" s="26">
        <v>11</v>
      </c>
      <c r="D98" s="26">
        <v>6</v>
      </c>
      <c r="E98" s="26">
        <v>2</v>
      </c>
      <c r="F98" s="27">
        <v>3</v>
      </c>
      <c r="G98" s="26">
        <v>5</v>
      </c>
      <c r="H98" s="26">
        <v>3</v>
      </c>
      <c r="I98" s="27">
        <v>69.900000000000006</v>
      </c>
      <c r="J98" s="26">
        <v>49</v>
      </c>
      <c r="K98" s="26">
        <v>8.5</v>
      </c>
      <c r="L98" s="26">
        <v>2</v>
      </c>
      <c r="M98" s="26">
        <v>1</v>
      </c>
      <c r="N98" s="26">
        <v>2</v>
      </c>
    </row>
    <row r="99" spans="1:14" ht="15" x14ac:dyDescent="0.25">
      <c r="A99" s="26">
        <v>480</v>
      </c>
      <c r="B99" s="23">
        <v>1</v>
      </c>
      <c r="C99" s="26">
        <v>11</v>
      </c>
      <c r="D99" s="26">
        <v>2</v>
      </c>
      <c r="E99" s="26">
        <v>1</v>
      </c>
      <c r="F99" s="27">
        <v>7</v>
      </c>
      <c r="G99" s="26">
        <v>5</v>
      </c>
      <c r="H99" s="26">
        <v>2</v>
      </c>
      <c r="I99" s="27">
        <v>72.19</v>
      </c>
      <c r="J99" s="26">
        <v>49</v>
      </c>
      <c r="K99" s="26">
        <v>8</v>
      </c>
      <c r="L99" s="26">
        <v>1</v>
      </c>
      <c r="M99" s="26">
        <v>1</v>
      </c>
      <c r="N99" s="26">
        <v>2</v>
      </c>
    </row>
    <row r="100" spans="1:14" ht="15" x14ac:dyDescent="0.25">
      <c r="A100" s="26">
        <v>1050</v>
      </c>
      <c r="B100" s="23">
        <v>1</v>
      </c>
      <c r="C100" s="26">
        <v>12</v>
      </c>
      <c r="D100" s="26">
        <v>2</v>
      </c>
      <c r="E100" s="26">
        <v>2</v>
      </c>
      <c r="F100" s="27">
        <v>4</v>
      </c>
      <c r="G100" s="26">
        <v>5</v>
      </c>
      <c r="H100" s="26">
        <v>2</v>
      </c>
      <c r="I100" s="27">
        <v>156.19999999999999</v>
      </c>
      <c r="J100" s="26">
        <v>93.4</v>
      </c>
      <c r="K100" s="26">
        <v>19.399999999999999</v>
      </c>
      <c r="L100" s="26">
        <v>0</v>
      </c>
      <c r="M100" s="26">
        <v>1</v>
      </c>
      <c r="N100" s="26">
        <v>3</v>
      </c>
    </row>
    <row r="101" spans="1:14" ht="15" x14ac:dyDescent="0.25">
      <c r="A101" s="26">
        <v>850</v>
      </c>
      <c r="B101" s="23">
        <v>1</v>
      </c>
      <c r="C101" s="26">
        <v>12</v>
      </c>
      <c r="D101" s="26">
        <v>6</v>
      </c>
      <c r="E101" s="26">
        <v>1</v>
      </c>
      <c r="F101" s="27">
        <v>3</v>
      </c>
      <c r="G101" s="26">
        <v>5</v>
      </c>
      <c r="H101" s="26">
        <v>2</v>
      </c>
      <c r="I101" s="27">
        <v>67.400000000000006</v>
      </c>
      <c r="J101" s="26">
        <v>38.299999999999997</v>
      </c>
      <c r="K101" s="26">
        <v>12.2</v>
      </c>
      <c r="L101" s="26">
        <v>3</v>
      </c>
      <c r="M101" s="26">
        <v>1</v>
      </c>
      <c r="N101" s="26">
        <v>3</v>
      </c>
    </row>
    <row r="102" spans="1:14" ht="15" x14ac:dyDescent="0.25">
      <c r="A102" s="26">
        <v>900</v>
      </c>
      <c r="B102" s="23">
        <v>1</v>
      </c>
      <c r="C102" s="26">
        <v>12</v>
      </c>
      <c r="D102" s="26">
        <v>2</v>
      </c>
      <c r="E102" s="26">
        <v>2</v>
      </c>
      <c r="F102" s="27">
        <v>5</v>
      </c>
      <c r="G102" s="26">
        <v>5</v>
      </c>
      <c r="H102" s="26">
        <v>2</v>
      </c>
      <c r="I102" s="27">
        <v>74</v>
      </c>
      <c r="J102" s="26">
        <v>50.5</v>
      </c>
      <c r="K102" s="26">
        <v>8.3000000000000007</v>
      </c>
      <c r="L102" s="26">
        <v>2</v>
      </c>
      <c r="M102" s="26">
        <v>1</v>
      </c>
      <c r="N102" s="26">
        <v>2</v>
      </c>
    </row>
    <row r="103" spans="1:14" ht="15" x14ac:dyDescent="0.25">
      <c r="A103" s="26">
        <v>950</v>
      </c>
      <c r="B103" s="23">
        <v>1</v>
      </c>
      <c r="C103" s="26">
        <v>10</v>
      </c>
      <c r="D103" s="26">
        <v>4</v>
      </c>
      <c r="E103" s="26">
        <v>1</v>
      </c>
      <c r="F103" s="27">
        <v>5</v>
      </c>
      <c r="G103" s="26">
        <v>5</v>
      </c>
      <c r="H103" s="26">
        <v>2</v>
      </c>
      <c r="I103" s="27">
        <v>102.2</v>
      </c>
      <c r="J103" s="26">
        <v>79.099999999999994</v>
      </c>
      <c r="K103" s="26">
        <v>25.8</v>
      </c>
      <c r="L103" s="26">
        <v>2</v>
      </c>
      <c r="M103" s="26">
        <v>1</v>
      </c>
      <c r="N103" s="26">
        <v>3</v>
      </c>
    </row>
    <row r="104" spans="1:14" ht="15" x14ac:dyDescent="0.25">
      <c r="A104" s="26">
        <v>520</v>
      </c>
      <c r="B104" s="23">
        <v>1</v>
      </c>
      <c r="C104" s="26">
        <v>10</v>
      </c>
      <c r="D104" s="26">
        <v>6</v>
      </c>
      <c r="E104" s="26">
        <v>2</v>
      </c>
      <c r="F104" s="27">
        <v>1</v>
      </c>
      <c r="G104" s="26">
        <v>5</v>
      </c>
      <c r="H104" s="26">
        <v>2</v>
      </c>
      <c r="I104" s="27">
        <v>82.2</v>
      </c>
      <c r="J104" s="26">
        <v>49.3</v>
      </c>
      <c r="K104" s="26">
        <v>9.6999999999999993</v>
      </c>
      <c r="L104" s="26">
        <v>2</v>
      </c>
      <c r="M104" s="26">
        <v>1</v>
      </c>
      <c r="N104" s="26">
        <v>1</v>
      </c>
    </row>
    <row r="105" spans="1:14" ht="15" x14ac:dyDescent="0.25">
      <c r="A105" s="26">
        <v>1150</v>
      </c>
      <c r="B105" s="23">
        <v>1</v>
      </c>
      <c r="C105" s="26">
        <v>10</v>
      </c>
      <c r="D105" s="26">
        <v>2</v>
      </c>
      <c r="E105" s="26">
        <v>1</v>
      </c>
      <c r="F105" s="27">
        <v>3</v>
      </c>
      <c r="G105" s="26">
        <v>5</v>
      </c>
      <c r="H105" s="26">
        <v>2</v>
      </c>
      <c r="I105" s="27">
        <v>90.3</v>
      </c>
      <c r="J105" s="26">
        <v>60.9</v>
      </c>
      <c r="K105" s="26">
        <v>7.9</v>
      </c>
      <c r="L105" s="26">
        <v>2</v>
      </c>
      <c r="M105" s="26">
        <v>1</v>
      </c>
      <c r="N105" s="26">
        <v>3</v>
      </c>
    </row>
    <row r="106" spans="1:14" ht="15" x14ac:dyDescent="0.25">
      <c r="A106" s="26">
        <v>520</v>
      </c>
      <c r="B106" s="23">
        <v>1</v>
      </c>
      <c r="C106" s="26">
        <v>10</v>
      </c>
      <c r="D106" s="26">
        <v>2</v>
      </c>
      <c r="E106" s="26">
        <v>1</v>
      </c>
      <c r="F106" s="27">
        <v>7</v>
      </c>
      <c r="G106" s="26">
        <v>9</v>
      </c>
      <c r="H106" s="26">
        <v>2</v>
      </c>
      <c r="I106" s="27">
        <v>66</v>
      </c>
      <c r="J106" s="26">
        <v>44</v>
      </c>
      <c r="K106" s="26">
        <v>9</v>
      </c>
      <c r="L106" s="26">
        <v>3</v>
      </c>
      <c r="M106" s="26">
        <v>1</v>
      </c>
      <c r="N106" s="26">
        <v>1</v>
      </c>
    </row>
    <row r="107" spans="1:14" ht="15" x14ac:dyDescent="0.25">
      <c r="A107" s="26">
        <v>530</v>
      </c>
      <c r="B107" s="23">
        <v>1</v>
      </c>
      <c r="C107" s="26">
        <v>10</v>
      </c>
      <c r="D107" s="26">
        <v>6</v>
      </c>
      <c r="E107" s="26">
        <v>1</v>
      </c>
      <c r="F107" s="27">
        <v>5</v>
      </c>
      <c r="G107" s="26">
        <v>5</v>
      </c>
      <c r="H107" s="26">
        <v>2</v>
      </c>
      <c r="I107" s="27">
        <v>61.4</v>
      </c>
      <c r="J107" s="26">
        <v>43.6</v>
      </c>
      <c r="K107" s="26">
        <v>7.1</v>
      </c>
      <c r="L107" s="26">
        <v>0</v>
      </c>
      <c r="M107" s="26">
        <v>1</v>
      </c>
      <c r="N107" s="26">
        <v>3</v>
      </c>
    </row>
    <row r="108" spans="1:14" ht="15" x14ac:dyDescent="0.25">
      <c r="A108" s="26">
        <v>1300</v>
      </c>
      <c r="B108" s="23">
        <v>1</v>
      </c>
      <c r="C108" s="26">
        <v>10</v>
      </c>
      <c r="D108" s="26">
        <v>2</v>
      </c>
      <c r="E108" s="26">
        <v>1</v>
      </c>
      <c r="F108" s="27">
        <v>3</v>
      </c>
      <c r="G108" s="26">
        <v>9</v>
      </c>
      <c r="H108" s="26">
        <v>2</v>
      </c>
      <c r="I108" s="27">
        <v>150.80000000000001</v>
      </c>
      <c r="J108" s="26">
        <v>107.3</v>
      </c>
      <c r="K108" s="26">
        <v>12.2</v>
      </c>
      <c r="L108" s="26">
        <v>1</v>
      </c>
      <c r="M108" s="26">
        <v>1</v>
      </c>
      <c r="N108" s="26">
        <v>3</v>
      </c>
    </row>
    <row r="109" spans="1:14" ht="15" x14ac:dyDescent="0.25">
      <c r="A109" s="26">
        <v>730</v>
      </c>
      <c r="B109" s="23">
        <v>1</v>
      </c>
      <c r="C109" s="26">
        <v>10</v>
      </c>
      <c r="D109" s="26">
        <v>6</v>
      </c>
      <c r="E109" s="26">
        <v>1</v>
      </c>
      <c r="F109" s="27">
        <v>5</v>
      </c>
      <c r="G109" s="26">
        <v>5</v>
      </c>
      <c r="H109" s="26">
        <v>2</v>
      </c>
      <c r="I109" s="27">
        <v>162.30000000000001</v>
      </c>
      <c r="J109" s="26">
        <v>87.4</v>
      </c>
      <c r="K109" s="26">
        <v>19.600000000000001</v>
      </c>
      <c r="L109" s="26">
        <v>2</v>
      </c>
      <c r="M109" s="26">
        <v>3</v>
      </c>
      <c r="N109" s="26">
        <v>1</v>
      </c>
    </row>
    <row r="110" spans="1:14" ht="15" x14ac:dyDescent="0.25">
      <c r="A110" s="26">
        <v>550</v>
      </c>
      <c r="B110" s="23">
        <v>1</v>
      </c>
      <c r="C110" s="26">
        <v>10</v>
      </c>
      <c r="D110" s="26">
        <v>6</v>
      </c>
      <c r="E110" s="26">
        <v>1</v>
      </c>
      <c r="F110" s="27">
        <v>3</v>
      </c>
      <c r="G110" s="26">
        <v>2</v>
      </c>
      <c r="H110" s="26">
        <v>2</v>
      </c>
      <c r="I110" s="27">
        <v>159.69999999999999</v>
      </c>
      <c r="J110" s="26">
        <v>102.1</v>
      </c>
      <c r="K110" s="26">
        <v>0</v>
      </c>
      <c r="L110" s="26">
        <v>3</v>
      </c>
      <c r="M110" s="26">
        <v>1</v>
      </c>
      <c r="N110" s="26">
        <v>3</v>
      </c>
    </row>
    <row r="111" spans="1:14" ht="15" x14ac:dyDescent="0.25">
      <c r="A111" s="26">
        <v>1020</v>
      </c>
      <c r="B111" s="23">
        <v>1</v>
      </c>
      <c r="C111" s="26">
        <v>10</v>
      </c>
      <c r="D111" s="26">
        <v>4</v>
      </c>
      <c r="E111" s="26">
        <v>1</v>
      </c>
      <c r="F111" s="27">
        <v>14</v>
      </c>
      <c r="G111" s="26">
        <v>5</v>
      </c>
      <c r="H111" s="26">
        <v>2</v>
      </c>
      <c r="I111" s="27">
        <v>114.7</v>
      </c>
      <c r="J111" s="26">
        <v>73.2</v>
      </c>
      <c r="K111" s="26">
        <v>10</v>
      </c>
      <c r="L111" s="26">
        <v>2</v>
      </c>
      <c r="M111" s="26">
        <v>1</v>
      </c>
      <c r="N111" s="26">
        <v>3</v>
      </c>
    </row>
    <row r="112" spans="1:14" ht="15" x14ac:dyDescent="0.25">
      <c r="A112" s="26">
        <v>350</v>
      </c>
      <c r="B112" s="23">
        <v>1</v>
      </c>
      <c r="C112" s="26">
        <v>10</v>
      </c>
      <c r="D112" s="26">
        <v>2</v>
      </c>
      <c r="E112" s="26">
        <v>1</v>
      </c>
      <c r="F112" s="27">
        <v>1</v>
      </c>
      <c r="G112" s="26">
        <v>5</v>
      </c>
      <c r="H112" s="26">
        <v>3</v>
      </c>
      <c r="I112" s="27">
        <v>154.30000000000001</v>
      </c>
      <c r="J112" s="26">
        <v>117.6</v>
      </c>
      <c r="K112" s="26">
        <v>12.3</v>
      </c>
      <c r="L112" s="26">
        <v>1</v>
      </c>
      <c r="M112" s="26">
        <v>1</v>
      </c>
      <c r="N112" s="26">
        <v>3</v>
      </c>
    </row>
    <row r="113" spans="1:14" ht="15" x14ac:dyDescent="0.25">
      <c r="A113" s="26">
        <v>1050</v>
      </c>
      <c r="B113" s="23">
        <v>1</v>
      </c>
      <c r="C113" s="26">
        <v>10</v>
      </c>
      <c r="D113" s="26">
        <v>6</v>
      </c>
      <c r="E113" s="26">
        <v>2</v>
      </c>
      <c r="F113" s="27">
        <v>5</v>
      </c>
      <c r="G113" s="26">
        <v>5</v>
      </c>
      <c r="H113" s="26">
        <v>2</v>
      </c>
      <c r="I113" s="27">
        <v>116</v>
      </c>
      <c r="J113" s="26">
        <v>86</v>
      </c>
      <c r="K113" s="26">
        <v>10.9</v>
      </c>
      <c r="L113" s="26">
        <v>2</v>
      </c>
      <c r="M113" s="26">
        <v>1</v>
      </c>
      <c r="N113" s="26">
        <v>2</v>
      </c>
    </row>
    <row r="114" spans="1:14" ht="15" x14ac:dyDescent="0.25">
      <c r="A114" s="26">
        <v>1100</v>
      </c>
      <c r="B114" s="23">
        <v>1</v>
      </c>
      <c r="C114" s="26">
        <v>10</v>
      </c>
      <c r="D114" s="26">
        <v>2</v>
      </c>
      <c r="E114" s="26">
        <v>2</v>
      </c>
      <c r="F114" s="27">
        <v>4</v>
      </c>
      <c r="G114" s="26">
        <v>9</v>
      </c>
      <c r="H114" s="26">
        <v>3</v>
      </c>
      <c r="I114" s="25">
        <v>48.5</v>
      </c>
      <c r="J114" s="24">
        <v>23.5</v>
      </c>
      <c r="K114" s="24">
        <v>6</v>
      </c>
      <c r="L114" s="26">
        <v>2</v>
      </c>
      <c r="M114" s="26">
        <v>1</v>
      </c>
      <c r="N114" s="26">
        <v>3</v>
      </c>
    </row>
    <row r="115" spans="1:14" ht="15" x14ac:dyDescent="0.25">
      <c r="A115" s="26">
        <v>950</v>
      </c>
      <c r="B115" s="23">
        <v>1</v>
      </c>
      <c r="C115" s="26">
        <v>10</v>
      </c>
      <c r="D115" s="26">
        <v>2</v>
      </c>
      <c r="E115" s="26">
        <v>2</v>
      </c>
      <c r="F115" s="27">
        <v>3</v>
      </c>
      <c r="G115" s="26">
        <v>5</v>
      </c>
      <c r="H115" s="26">
        <v>2</v>
      </c>
      <c r="I115" s="27">
        <v>30.6</v>
      </c>
      <c r="J115" s="26">
        <v>18.100000000000001</v>
      </c>
      <c r="K115" s="26">
        <v>6.7</v>
      </c>
      <c r="L115" s="26">
        <v>2</v>
      </c>
      <c r="M115" s="26">
        <v>1</v>
      </c>
      <c r="N115" s="26">
        <v>3</v>
      </c>
    </row>
    <row r="116" spans="1:14" ht="15" x14ac:dyDescent="0.25">
      <c r="A116" s="26">
        <v>1380</v>
      </c>
      <c r="B116" s="23">
        <v>1</v>
      </c>
      <c r="C116" s="26">
        <v>12</v>
      </c>
      <c r="D116" s="26">
        <v>2</v>
      </c>
      <c r="E116" s="26">
        <v>2</v>
      </c>
      <c r="F116" s="27">
        <v>8</v>
      </c>
      <c r="G116" s="26">
        <v>9</v>
      </c>
      <c r="H116" s="26">
        <v>3</v>
      </c>
      <c r="I116" s="27">
        <v>58.5</v>
      </c>
      <c r="J116" s="26">
        <v>29.9</v>
      </c>
      <c r="K116" s="26">
        <v>18.2</v>
      </c>
      <c r="L116" s="26">
        <v>2</v>
      </c>
      <c r="M116" s="26">
        <v>1</v>
      </c>
      <c r="N116" s="26">
        <v>3</v>
      </c>
    </row>
    <row r="117" spans="1:14" ht="15" x14ac:dyDescent="0.25">
      <c r="A117" s="26">
        <v>950</v>
      </c>
      <c r="B117" s="23">
        <v>1</v>
      </c>
      <c r="C117" s="26">
        <v>12</v>
      </c>
      <c r="D117" s="26">
        <v>2</v>
      </c>
      <c r="E117" s="26">
        <v>2</v>
      </c>
      <c r="F117" s="27">
        <v>7</v>
      </c>
      <c r="G117" s="26">
        <v>5</v>
      </c>
      <c r="H117" s="26">
        <v>2</v>
      </c>
      <c r="I117" s="27">
        <v>40.299999999999997</v>
      </c>
      <c r="J117" s="26">
        <v>18</v>
      </c>
      <c r="K117" s="26">
        <v>9</v>
      </c>
      <c r="L117" s="26">
        <v>3</v>
      </c>
      <c r="M117" s="26">
        <v>1</v>
      </c>
      <c r="N117" s="26">
        <v>3</v>
      </c>
    </row>
    <row r="118" spans="1:14" ht="15" x14ac:dyDescent="0.25">
      <c r="A118" s="26">
        <v>640</v>
      </c>
      <c r="B118" s="23">
        <v>1</v>
      </c>
      <c r="C118" s="26">
        <v>12</v>
      </c>
      <c r="D118" s="26">
        <v>6</v>
      </c>
      <c r="E118" s="26">
        <v>1</v>
      </c>
      <c r="F118" s="27">
        <v>5</v>
      </c>
      <c r="G118" s="26">
        <v>5</v>
      </c>
      <c r="H118" s="26">
        <v>2</v>
      </c>
      <c r="I118" s="27">
        <v>35.4</v>
      </c>
      <c r="J118" s="26">
        <v>12.5</v>
      </c>
      <c r="K118" s="26">
        <v>12.4</v>
      </c>
      <c r="L118" s="26">
        <v>1</v>
      </c>
      <c r="M118" s="26">
        <v>3</v>
      </c>
      <c r="N118" s="26">
        <v>3</v>
      </c>
    </row>
    <row r="119" spans="1:14" ht="15" x14ac:dyDescent="0.25">
      <c r="A119" s="26">
        <v>680</v>
      </c>
      <c r="B119" s="23">
        <v>1</v>
      </c>
      <c r="C119" s="26">
        <v>12</v>
      </c>
      <c r="D119" s="26">
        <v>4</v>
      </c>
      <c r="E119" s="26">
        <v>2</v>
      </c>
      <c r="F119" s="25">
        <v>4</v>
      </c>
      <c r="G119" s="24">
        <v>5</v>
      </c>
      <c r="H119" s="26">
        <v>2</v>
      </c>
      <c r="I119" s="27">
        <v>31.2</v>
      </c>
      <c r="J119" s="26">
        <v>21.2</v>
      </c>
      <c r="K119" s="26">
        <v>0</v>
      </c>
      <c r="L119" s="26">
        <v>2</v>
      </c>
      <c r="M119" s="26">
        <v>3</v>
      </c>
      <c r="N119" s="26">
        <v>3</v>
      </c>
    </row>
    <row r="120" spans="1:14" ht="15" x14ac:dyDescent="0.25">
      <c r="A120" s="26">
        <v>900</v>
      </c>
      <c r="B120" s="23">
        <v>1</v>
      </c>
      <c r="C120" s="26">
        <v>12</v>
      </c>
      <c r="D120" s="26">
        <v>6</v>
      </c>
      <c r="E120" s="26">
        <v>1</v>
      </c>
      <c r="F120" s="27">
        <v>3</v>
      </c>
      <c r="G120" s="26">
        <v>5</v>
      </c>
      <c r="H120" s="26">
        <v>2</v>
      </c>
      <c r="I120" s="27">
        <v>26.5</v>
      </c>
      <c r="J120" s="26">
        <v>16.2</v>
      </c>
      <c r="K120" s="26">
        <v>0</v>
      </c>
      <c r="L120" s="26">
        <v>2</v>
      </c>
      <c r="M120" s="26">
        <v>3</v>
      </c>
      <c r="N120" s="26">
        <v>3</v>
      </c>
    </row>
    <row r="121" spans="1:14" ht="15" x14ac:dyDescent="0.25">
      <c r="A121" s="26">
        <v>900</v>
      </c>
      <c r="B121" s="23">
        <v>1</v>
      </c>
      <c r="C121" s="26">
        <v>12</v>
      </c>
      <c r="D121" s="26">
        <v>6</v>
      </c>
      <c r="E121" s="26">
        <v>2</v>
      </c>
      <c r="F121" s="27">
        <v>2</v>
      </c>
      <c r="G121" s="26">
        <v>5</v>
      </c>
      <c r="H121" s="26">
        <v>2</v>
      </c>
      <c r="I121" s="27">
        <v>36.6</v>
      </c>
      <c r="J121" s="26">
        <v>16.600000000000001</v>
      </c>
      <c r="K121" s="26">
        <v>8.8000000000000007</v>
      </c>
      <c r="L121" s="26">
        <v>2</v>
      </c>
      <c r="M121" s="26">
        <v>3</v>
      </c>
      <c r="N121" s="26">
        <v>3</v>
      </c>
    </row>
    <row r="122" spans="1:14" ht="15" x14ac:dyDescent="0.25">
      <c r="A122" s="26">
        <v>1070</v>
      </c>
      <c r="B122" s="23">
        <v>1</v>
      </c>
      <c r="C122" s="26">
        <v>12</v>
      </c>
      <c r="D122" s="26">
        <v>2</v>
      </c>
      <c r="E122" s="26">
        <v>1</v>
      </c>
      <c r="F122" s="27">
        <v>1</v>
      </c>
      <c r="G122" s="26">
        <v>10</v>
      </c>
      <c r="H122" s="26">
        <v>3</v>
      </c>
      <c r="I122" s="27">
        <v>35.9</v>
      </c>
      <c r="J122" s="26">
        <v>15.1</v>
      </c>
      <c r="K122" s="26">
        <v>8.6</v>
      </c>
      <c r="L122" s="26">
        <v>2</v>
      </c>
      <c r="M122" s="26">
        <v>3</v>
      </c>
      <c r="N122" s="26">
        <v>2</v>
      </c>
    </row>
    <row r="123" spans="1:14" ht="15" x14ac:dyDescent="0.25">
      <c r="A123" s="26">
        <v>1100</v>
      </c>
      <c r="B123" s="23">
        <v>1</v>
      </c>
      <c r="C123" s="26">
        <v>10</v>
      </c>
      <c r="D123" s="26">
        <v>2</v>
      </c>
      <c r="E123" s="26">
        <v>2</v>
      </c>
      <c r="F123" s="27">
        <v>1</v>
      </c>
      <c r="G123" s="26">
        <v>9</v>
      </c>
      <c r="H123" s="26">
        <v>2</v>
      </c>
      <c r="I123" s="27">
        <v>40.299999999999997</v>
      </c>
      <c r="J123" s="26">
        <v>16.7</v>
      </c>
      <c r="K123" s="26">
        <v>8.6</v>
      </c>
      <c r="L123" s="26">
        <v>2</v>
      </c>
      <c r="M123" s="26">
        <v>1</v>
      </c>
      <c r="N123" s="26">
        <v>2</v>
      </c>
    </row>
    <row r="124" spans="1:14" ht="15" x14ac:dyDescent="0.25">
      <c r="A124" s="26">
        <v>1000</v>
      </c>
      <c r="B124" s="23">
        <v>1</v>
      </c>
      <c r="C124" s="26">
        <v>10</v>
      </c>
      <c r="D124" s="26">
        <v>6</v>
      </c>
      <c r="E124" s="26">
        <v>1</v>
      </c>
      <c r="F124" s="27">
        <v>3</v>
      </c>
      <c r="G124" s="26">
        <v>9</v>
      </c>
      <c r="H124" s="26">
        <v>2</v>
      </c>
      <c r="I124" s="27">
        <v>40.1</v>
      </c>
      <c r="J124" s="26">
        <v>16.600000000000001</v>
      </c>
      <c r="K124" s="26">
        <v>8.5</v>
      </c>
      <c r="L124" s="26">
        <v>3</v>
      </c>
      <c r="M124" s="26">
        <v>1</v>
      </c>
      <c r="N124" s="26">
        <v>3</v>
      </c>
    </row>
    <row r="125" spans="1:14" ht="15" x14ac:dyDescent="0.25">
      <c r="A125" s="26">
        <v>500</v>
      </c>
      <c r="B125" s="23">
        <v>1</v>
      </c>
      <c r="C125" s="26">
        <v>10</v>
      </c>
      <c r="D125" s="26">
        <v>2</v>
      </c>
      <c r="E125" s="26">
        <v>2</v>
      </c>
      <c r="F125" s="27">
        <v>3</v>
      </c>
      <c r="G125" s="26">
        <v>5</v>
      </c>
      <c r="H125" s="26">
        <v>2</v>
      </c>
      <c r="I125" s="27">
        <v>40.1</v>
      </c>
      <c r="J125" s="26">
        <v>16.600000000000001</v>
      </c>
      <c r="K125" s="26">
        <v>8.5</v>
      </c>
      <c r="L125" s="26">
        <v>0</v>
      </c>
      <c r="M125" s="26">
        <v>1</v>
      </c>
      <c r="N125" s="26">
        <v>2</v>
      </c>
    </row>
    <row r="126" spans="1:14" ht="15" x14ac:dyDescent="0.25">
      <c r="A126" s="26">
        <v>820</v>
      </c>
      <c r="B126" s="23">
        <v>1</v>
      </c>
      <c r="C126" s="26">
        <v>10</v>
      </c>
      <c r="D126" s="26">
        <v>2</v>
      </c>
      <c r="E126" s="26">
        <v>1</v>
      </c>
      <c r="F126" s="27">
        <v>2</v>
      </c>
      <c r="G126" s="26">
        <v>5</v>
      </c>
      <c r="H126" s="26">
        <v>2</v>
      </c>
      <c r="I126" s="27">
        <v>31.3</v>
      </c>
      <c r="J126" s="26">
        <v>22</v>
      </c>
      <c r="K126" s="26">
        <v>0</v>
      </c>
      <c r="L126" s="26">
        <v>1</v>
      </c>
      <c r="M126" s="26">
        <v>3</v>
      </c>
      <c r="N126" s="26">
        <v>3</v>
      </c>
    </row>
    <row r="127" spans="1:14" ht="15" x14ac:dyDescent="0.25">
      <c r="A127" s="26">
        <v>1000</v>
      </c>
      <c r="B127" s="23">
        <v>1</v>
      </c>
      <c r="C127" s="26">
        <v>10</v>
      </c>
      <c r="D127" s="26">
        <v>6</v>
      </c>
      <c r="E127" s="26">
        <v>2</v>
      </c>
      <c r="F127" s="27">
        <v>5</v>
      </c>
      <c r="G127" s="26">
        <v>5</v>
      </c>
      <c r="H127" s="26">
        <v>2</v>
      </c>
      <c r="I127" s="27">
        <v>44.7</v>
      </c>
      <c r="J127" s="26">
        <v>18.399999999999999</v>
      </c>
      <c r="K127" s="26">
        <v>10.7</v>
      </c>
      <c r="L127" s="26">
        <v>1</v>
      </c>
      <c r="M127" s="26">
        <v>1</v>
      </c>
      <c r="N127" s="26">
        <v>3</v>
      </c>
    </row>
    <row r="128" spans="1:14" ht="15" x14ac:dyDescent="0.25">
      <c r="A128" s="26">
        <v>800</v>
      </c>
      <c r="B128" s="23">
        <v>1</v>
      </c>
      <c r="C128" s="26">
        <v>10</v>
      </c>
      <c r="D128" s="26">
        <v>2</v>
      </c>
      <c r="E128" s="26">
        <v>1</v>
      </c>
      <c r="F128" s="27">
        <v>4</v>
      </c>
      <c r="G128" s="26">
        <v>5</v>
      </c>
      <c r="H128" s="26">
        <v>2</v>
      </c>
      <c r="I128" s="27">
        <v>32.1</v>
      </c>
      <c r="J128" s="26">
        <v>12.2</v>
      </c>
      <c r="K128" s="26">
        <v>9</v>
      </c>
      <c r="L128" s="26">
        <v>2</v>
      </c>
      <c r="M128" s="26">
        <v>1</v>
      </c>
      <c r="N128" s="26">
        <v>3</v>
      </c>
    </row>
    <row r="129" spans="1:14" ht="15" x14ac:dyDescent="0.25">
      <c r="A129" s="26">
        <v>1080</v>
      </c>
      <c r="B129" s="23">
        <v>1</v>
      </c>
      <c r="C129" s="26">
        <v>10</v>
      </c>
      <c r="D129" s="26">
        <v>2</v>
      </c>
      <c r="E129" s="26">
        <v>2</v>
      </c>
      <c r="F129" s="27">
        <v>4</v>
      </c>
      <c r="G129" s="26">
        <v>9</v>
      </c>
      <c r="H129" s="26">
        <v>2</v>
      </c>
      <c r="I129" s="27">
        <v>31.9</v>
      </c>
      <c r="J129" s="26">
        <v>14.4</v>
      </c>
      <c r="K129" s="26">
        <v>8.8000000000000007</v>
      </c>
      <c r="L129" s="26">
        <v>2</v>
      </c>
      <c r="M129" s="26">
        <v>1</v>
      </c>
      <c r="N129" s="26">
        <v>3</v>
      </c>
    </row>
    <row r="130" spans="1:14" ht="15" x14ac:dyDescent="0.25">
      <c r="A130" s="26">
        <v>1200</v>
      </c>
      <c r="B130" s="23">
        <v>1</v>
      </c>
      <c r="C130" s="26">
        <v>10</v>
      </c>
      <c r="D130" s="26">
        <v>2</v>
      </c>
      <c r="E130" s="26">
        <v>1</v>
      </c>
      <c r="F130" s="27">
        <v>1</v>
      </c>
      <c r="G130" s="26">
        <v>9</v>
      </c>
      <c r="H130" s="26">
        <v>2</v>
      </c>
      <c r="I130" s="27">
        <v>44.2</v>
      </c>
      <c r="J130" s="26">
        <v>19.7</v>
      </c>
      <c r="K130" s="26">
        <v>11.6</v>
      </c>
      <c r="L130" s="26">
        <v>2</v>
      </c>
      <c r="M130" s="26">
        <v>1</v>
      </c>
      <c r="N130" s="26">
        <v>1</v>
      </c>
    </row>
    <row r="131" spans="1:14" ht="15" x14ac:dyDescent="0.25">
      <c r="A131" s="26">
        <v>3000</v>
      </c>
      <c r="B131" s="23">
        <v>1</v>
      </c>
      <c r="C131" s="26">
        <v>10</v>
      </c>
      <c r="D131" s="26">
        <v>6</v>
      </c>
      <c r="E131" s="26">
        <v>2</v>
      </c>
      <c r="F131" s="27">
        <v>4</v>
      </c>
      <c r="G131" s="26">
        <v>5</v>
      </c>
      <c r="H131" s="26">
        <v>3</v>
      </c>
      <c r="I131" s="27">
        <v>36.6</v>
      </c>
      <c r="J131" s="26">
        <v>16.600000000000001</v>
      </c>
      <c r="K131" s="26">
        <v>8.8000000000000007</v>
      </c>
      <c r="L131" s="26">
        <v>2</v>
      </c>
      <c r="M131" s="26">
        <v>1</v>
      </c>
      <c r="N131" s="26">
        <v>2</v>
      </c>
    </row>
    <row r="132" spans="1:14" ht="15" x14ac:dyDescent="0.25">
      <c r="A132" s="26">
        <v>1200</v>
      </c>
      <c r="B132" s="23">
        <v>1</v>
      </c>
      <c r="C132" s="26">
        <v>10</v>
      </c>
      <c r="D132" s="26">
        <v>2</v>
      </c>
      <c r="E132" s="26">
        <v>2</v>
      </c>
      <c r="F132" s="27">
        <v>2</v>
      </c>
      <c r="G132" s="26">
        <v>5</v>
      </c>
      <c r="H132" s="26">
        <v>2</v>
      </c>
      <c r="I132" s="27">
        <v>40.299999999999997</v>
      </c>
      <c r="J132" s="26">
        <v>16.7</v>
      </c>
      <c r="K132" s="26">
        <v>8.5</v>
      </c>
      <c r="L132" s="26">
        <v>3</v>
      </c>
      <c r="M132" s="26">
        <v>1</v>
      </c>
      <c r="N132" s="26">
        <v>3</v>
      </c>
    </row>
    <row r="133" spans="1:14" ht="15" x14ac:dyDescent="0.25">
      <c r="A133" s="26">
        <v>490</v>
      </c>
      <c r="B133" s="23">
        <v>1</v>
      </c>
      <c r="C133" s="26">
        <v>11</v>
      </c>
      <c r="D133" s="26">
        <v>4</v>
      </c>
      <c r="E133" s="26">
        <v>1</v>
      </c>
      <c r="F133" s="27">
        <v>5</v>
      </c>
      <c r="G133" s="26">
        <v>5</v>
      </c>
      <c r="H133" s="26">
        <v>2</v>
      </c>
      <c r="I133" s="27">
        <v>35.9</v>
      </c>
      <c r="J133" s="26">
        <v>15.1</v>
      </c>
      <c r="K133" s="26">
        <v>8.5</v>
      </c>
      <c r="L133" s="26">
        <v>2</v>
      </c>
      <c r="M133" s="26">
        <v>1</v>
      </c>
      <c r="N133" s="26">
        <v>3</v>
      </c>
    </row>
    <row r="134" spans="1:14" ht="15" x14ac:dyDescent="0.25">
      <c r="A134" s="26">
        <v>1150</v>
      </c>
      <c r="B134" s="23">
        <v>1</v>
      </c>
      <c r="C134" s="26">
        <v>11</v>
      </c>
      <c r="D134" s="26">
        <v>2</v>
      </c>
      <c r="E134" s="26">
        <v>2</v>
      </c>
      <c r="F134" s="27">
        <v>4</v>
      </c>
      <c r="G134" s="26">
        <v>5</v>
      </c>
      <c r="H134" s="26">
        <v>2</v>
      </c>
      <c r="I134" s="27">
        <v>31.8</v>
      </c>
      <c r="J134" s="26">
        <v>12.3</v>
      </c>
      <c r="K134" s="26">
        <v>8.6999999999999993</v>
      </c>
      <c r="L134" s="26">
        <v>2</v>
      </c>
      <c r="M134" s="26">
        <v>1</v>
      </c>
      <c r="N134" s="26">
        <v>3</v>
      </c>
    </row>
    <row r="135" spans="1:14" ht="15" x14ac:dyDescent="0.25">
      <c r="A135" s="26">
        <v>700</v>
      </c>
      <c r="B135" s="23">
        <v>1</v>
      </c>
      <c r="C135" s="26">
        <v>11</v>
      </c>
      <c r="D135" s="26">
        <v>2</v>
      </c>
      <c r="E135" s="26">
        <v>1</v>
      </c>
      <c r="F135" s="27">
        <v>2</v>
      </c>
      <c r="G135" s="26">
        <v>9</v>
      </c>
      <c r="H135" s="26">
        <v>2</v>
      </c>
      <c r="I135" s="27">
        <v>32</v>
      </c>
      <c r="J135" s="26">
        <v>12.3</v>
      </c>
      <c r="K135" s="26">
        <v>8.6999999999999993</v>
      </c>
      <c r="L135" s="26">
        <v>2</v>
      </c>
      <c r="M135" s="26">
        <v>1</v>
      </c>
      <c r="N135" s="26">
        <v>2</v>
      </c>
    </row>
    <row r="136" spans="1:14" ht="15" x14ac:dyDescent="0.25">
      <c r="A136" s="26">
        <v>700</v>
      </c>
      <c r="B136" s="23">
        <v>1</v>
      </c>
      <c r="C136" s="26">
        <v>11</v>
      </c>
      <c r="D136" s="26">
        <v>2</v>
      </c>
      <c r="E136" s="26">
        <v>2</v>
      </c>
      <c r="F136" s="27">
        <v>4</v>
      </c>
      <c r="G136" s="26">
        <v>5</v>
      </c>
      <c r="H136" s="26">
        <v>2</v>
      </c>
      <c r="I136" s="27">
        <v>40.200000000000003</v>
      </c>
      <c r="J136" s="26">
        <v>16.7</v>
      </c>
      <c r="K136" s="26">
        <v>8.5</v>
      </c>
      <c r="L136" s="26">
        <v>1</v>
      </c>
      <c r="M136" s="26">
        <v>1</v>
      </c>
      <c r="N136" s="26">
        <v>3</v>
      </c>
    </row>
    <row r="137" spans="1:14" ht="15" x14ac:dyDescent="0.25">
      <c r="A137" s="26">
        <v>900</v>
      </c>
      <c r="B137" s="23">
        <v>1</v>
      </c>
      <c r="C137" s="26">
        <v>11</v>
      </c>
      <c r="D137" s="26">
        <v>6</v>
      </c>
      <c r="E137" s="26">
        <v>1</v>
      </c>
      <c r="F137" s="27">
        <v>4</v>
      </c>
      <c r="G137" s="26">
        <v>9</v>
      </c>
      <c r="H137" s="26">
        <v>2</v>
      </c>
      <c r="I137" s="27">
        <v>35.1</v>
      </c>
      <c r="J137" s="26">
        <v>12.1</v>
      </c>
      <c r="K137" s="26">
        <v>12</v>
      </c>
      <c r="L137" s="26">
        <v>2</v>
      </c>
      <c r="M137" s="26">
        <v>1</v>
      </c>
      <c r="N137" s="26">
        <v>3</v>
      </c>
    </row>
    <row r="138" spans="1:14" ht="15" x14ac:dyDescent="0.25">
      <c r="A138" s="26">
        <v>440</v>
      </c>
      <c r="B138" s="23">
        <v>1</v>
      </c>
      <c r="C138" s="26">
        <v>11</v>
      </c>
      <c r="D138" s="26">
        <v>2</v>
      </c>
      <c r="E138" s="26">
        <v>2</v>
      </c>
      <c r="F138" s="27">
        <v>1</v>
      </c>
      <c r="G138" s="26">
        <v>5</v>
      </c>
      <c r="H138" s="26">
        <v>3</v>
      </c>
      <c r="I138" s="27">
        <v>35.299999999999997</v>
      </c>
      <c r="J138" s="26">
        <v>14.9</v>
      </c>
      <c r="K138" s="26">
        <v>11.9</v>
      </c>
      <c r="L138" s="26">
        <v>2</v>
      </c>
      <c r="M138" s="26">
        <v>1</v>
      </c>
      <c r="N138" s="26">
        <v>3</v>
      </c>
    </row>
    <row r="139" spans="1:14" ht="15" x14ac:dyDescent="0.25">
      <c r="A139" s="26">
        <v>1430</v>
      </c>
      <c r="B139" s="23">
        <v>1</v>
      </c>
      <c r="C139" s="26">
        <v>11</v>
      </c>
      <c r="D139" s="26">
        <v>2</v>
      </c>
      <c r="E139" s="26">
        <v>1</v>
      </c>
      <c r="F139" s="27">
        <v>3</v>
      </c>
      <c r="G139" s="26">
        <v>10</v>
      </c>
      <c r="H139" s="26">
        <v>2</v>
      </c>
      <c r="I139" s="27">
        <v>36.200000000000003</v>
      </c>
      <c r="J139" s="26">
        <v>15</v>
      </c>
      <c r="K139" s="26">
        <v>12</v>
      </c>
      <c r="L139" s="26">
        <v>1</v>
      </c>
      <c r="M139" s="26">
        <v>1</v>
      </c>
      <c r="N139" s="26">
        <v>3</v>
      </c>
    </row>
    <row r="140" spans="1:14" ht="15" x14ac:dyDescent="0.25">
      <c r="A140" s="26">
        <v>980</v>
      </c>
      <c r="B140" s="23">
        <v>1</v>
      </c>
      <c r="C140" s="26">
        <v>11</v>
      </c>
      <c r="D140" s="26">
        <v>2</v>
      </c>
      <c r="E140" s="26">
        <v>2</v>
      </c>
      <c r="F140" s="27">
        <v>3</v>
      </c>
      <c r="G140" s="26">
        <v>9</v>
      </c>
      <c r="H140" s="26">
        <v>2</v>
      </c>
      <c r="I140" s="27">
        <v>34.700000000000003</v>
      </c>
      <c r="J140" s="26">
        <v>17.5</v>
      </c>
      <c r="K140" s="26">
        <v>6.8</v>
      </c>
      <c r="L140" s="26">
        <v>2</v>
      </c>
      <c r="M140" s="26">
        <v>1</v>
      </c>
      <c r="N140" s="26">
        <v>1</v>
      </c>
    </row>
    <row r="141" spans="1:14" ht="15" x14ac:dyDescent="0.25">
      <c r="A141" s="26">
        <v>965</v>
      </c>
      <c r="B141" s="23">
        <v>1</v>
      </c>
      <c r="C141" s="26">
        <v>11</v>
      </c>
      <c r="D141" s="26">
        <v>2</v>
      </c>
      <c r="E141" s="26">
        <v>1</v>
      </c>
      <c r="F141" s="27">
        <v>3</v>
      </c>
      <c r="G141" s="26">
        <v>5</v>
      </c>
      <c r="H141" s="26">
        <v>2</v>
      </c>
      <c r="I141" s="27">
        <v>40.299999999999997</v>
      </c>
      <c r="J141" s="26">
        <v>16.8</v>
      </c>
      <c r="K141" s="26">
        <v>8.6</v>
      </c>
      <c r="L141" s="26">
        <v>1</v>
      </c>
      <c r="M141" s="26">
        <v>1</v>
      </c>
      <c r="N141" s="26">
        <v>1</v>
      </c>
    </row>
    <row r="142" spans="1:14" ht="15" x14ac:dyDescent="0.25">
      <c r="A142" s="26">
        <v>1100</v>
      </c>
      <c r="B142" s="23">
        <v>1</v>
      </c>
      <c r="C142" s="26">
        <v>11</v>
      </c>
      <c r="D142" s="26">
        <v>1</v>
      </c>
      <c r="E142" s="26">
        <v>2</v>
      </c>
      <c r="F142" s="27">
        <v>4</v>
      </c>
      <c r="G142" s="26">
        <v>5</v>
      </c>
      <c r="H142" s="26">
        <v>2</v>
      </c>
      <c r="I142" s="27">
        <v>31</v>
      </c>
      <c r="J142" s="26">
        <v>21.6</v>
      </c>
      <c r="K142" s="26">
        <v>0</v>
      </c>
      <c r="L142" s="26">
        <v>2</v>
      </c>
      <c r="M142" s="26">
        <v>1</v>
      </c>
      <c r="N142" s="26">
        <v>1</v>
      </c>
    </row>
    <row r="143" spans="1:14" ht="15" x14ac:dyDescent="0.25">
      <c r="A143" s="26">
        <v>1590</v>
      </c>
      <c r="B143" s="23">
        <v>1</v>
      </c>
      <c r="C143" s="26">
        <v>11</v>
      </c>
      <c r="D143" s="26">
        <v>4</v>
      </c>
      <c r="E143" s="26">
        <v>1</v>
      </c>
      <c r="F143" s="27">
        <v>3</v>
      </c>
      <c r="G143" s="26">
        <v>5</v>
      </c>
      <c r="H143" s="26">
        <v>2</v>
      </c>
      <c r="I143" s="27">
        <v>24.1</v>
      </c>
      <c r="J143" s="26">
        <v>16.3</v>
      </c>
      <c r="K143" s="26">
        <v>0</v>
      </c>
      <c r="L143" s="26">
        <v>3</v>
      </c>
      <c r="M143" s="26">
        <v>2</v>
      </c>
      <c r="N143" s="26">
        <v>2</v>
      </c>
    </row>
    <row r="144" spans="1:14" ht="15" x14ac:dyDescent="0.25">
      <c r="A144" s="26">
        <v>1130</v>
      </c>
      <c r="B144" s="23">
        <v>1</v>
      </c>
      <c r="C144" s="26">
        <v>11</v>
      </c>
      <c r="D144" s="26">
        <v>2</v>
      </c>
      <c r="E144" s="26">
        <v>2</v>
      </c>
      <c r="F144" s="27">
        <v>3</v>
      </c>
      <c r="G144" s="26">
        <v>5</v>
      </c>
      <c r="H144" s="26">
        <v>2</v>
      </c>
      <c r="I144" s="27">
        <v>32.5</v>
      </c>
      <c r="J144" s="26">
        <v>27.33</v>
      </c>
      <c r="K144" s="26">
        <v>0</v>
      </c>
      <c r="L144" s="26">
        <v>3</v>
      </c>
      <c r="M144" s="26">
        <v>2</v>
      </c>
      <c r="N144" s="26">
        <v>3</v>
      </c>
    </row>
    <row r="145" spans="1:14" ht="15" x14ac:dyDescent="0.25">
      <c r="A145" s="26">
        <v>1160</v>
      </c>
      <c r="B145" s="23">
        <v>1</v>
      </c>
      <c r="C145" s="26">
        <v>1</v>
      </c>
      <c r="D145" s="26">
        <v>6</v>
      </c>
      <c r="E145" s="26">
        <v>1</v>
      </c>
      <c r="F145" s="27">
        <v>1</v>
      </c>
      <c r="G145" s="26">
        <v>9</v>
      </c>
      <c r="H145" s="26">
        <v>2</v>
      </c>
      <c r="I145" s="27">
        <v>27.7</v>
      </c>
      <c r="J145" s="26">
        <v>12.2</v>
      </c>
      <c r="K145" s="26">
        <v>5.6</v>
      </c>
      <c r="L145" s="26">
        <v>2</v>
      </c>
      <c r="M145" s="26">
        <v>1</v>
      </c>
      <c r="N145" s="26">
        <v>3</v>
      </c>
    </row>
    <row r="146" spans="1:14" ht="15" x14ac:dyDescent="0.25">
      <c r="A146" s="26">
        <v>1250</v>
      </c>
      <c r="B146" s="23">
        <v>1</v>
      </c>
      <c r="C146" s="26">
        <v>1</v>
      </c>
      <c r="D146" s="26">
        <v>2</v>
      </c>
      <c r="E146" s="26">
        <v>2</v>
      </c>
      <c r="F146" s="27">
        <v>3</v>
      </c>
      <c r="G146" s="26">
        <v>5</v>
      </c>
      <c r="H146" s="26">
        <v>2</v>
      </c>
      <c r="I146" s="27">
        <v>29.1</v>
      </c>
      <c r="J146" s="26">
        <v>23.7</v>
      </c>
      <c r="K146" s="26">
        <v>0</v>
      </c>
      <c r="L146" s="26">
        <v>1</v>
      </c>
      <c r="M146" s="26">
        <v>2</v>
      </c>
      <c r="N146" s="26">
        <v>3</v>
      </c>
    </row>
    <row r="147" spans="1:14" ht="15" x14ac:dyDescent="0.25">
      <c r="A147" s="26">
        <v>1590</v>
      </c>
      <c r="B147" s="23">
        <v>1</v>
      </c>
      <c r="C147" s="26">
        <v>1</v>
      </c>
      <c r="D147" s="26">
        <v>2</v>
      </c>
      <c r="E147" s="26">
        <v>1</v>
      </c>
      <c r="F147" s="27">
        <v>1</v>
      </c>
      <c r="G147" s="26">
        <v>9</v>
      </c>
      <c r="H147" s="26">
        <v>2</v>
      </c>
      <c r="I147" s="27">
        <v>31.4</v>
      </c>
      <c r="J147" s="26">
        <v>18.899999999999999</v>
      </c>
      <c r="K147" s="26">
        <v>5.6</v>
      </c>
      <c r="L147" s="26">
        <v>2</v>
      </c>
      <c r="M147" s="26">
        <v>3</v>
      </c>
      <c r="N147" s="26">
        <v>3</v>
      </c>
    </row>
    <row r="148" spans="1:14" ht="15" x14ac:dyDescent="0.25">
      <c r="A148" s="26">
        <v>880</v>
      </c>
      <c r="B148" s="23">
        <v>1</v>
      </c>
      <c r="C148" s="26">
        <v>1</v>
      </c>
      <c r="D148" s="26">
        <v>2</v>
      </c>
      <c r="E148" s="26">
        <v>2</v>
      </c>
      <c r="F148" s="27">
        <v>8</v>
      </c>
      <c r="G148" s="26">
        <v>10</v>
      </c>
      <c r="H148" s="26">
        <v>2</v>
      </c>
      <c r="I148" s="27">
        <v>30.9</v>
      </c>
      <c r="J148" s="26">
        <v>19.2</v>
      </c>
      <c r="K148" s="26">
        <v>6.1</v>
      </c>
      <c r="L148" s="26">
        <v>2</v>
      </c>
      <c r="M148" s="26">
        <v>1</v>
      </c>
      <c r="N148" s="26">
        <v>3</v>
      </c>
    </row>
    <row r="149" spans="1:14" ht="15" x14ac:dyDescent="0.25">
      <c r="A149" s="26">
        <v>565</v>
      </c>
      <c r="B149" s="23">
        <v>1</v>
      </c>
      <c r="C149" s="26">
        <v>1</v>
      </c>
      <c r="D149" s="26">
        <v>6</v>
      </c>
      <c r="E149" s="26">
        <v>1</v>
      </c>
      <c r="F149" s="27">
        <v>1</v>
      </c>
      <c r="G149" s="26">
        <v>5</v>
      </c>
      <c r="H149" s="26">
        <v>2</v>
      </c>
      <c r="I149" s="27">
        <v>29.3</v>
      </c>
      <c r="J149" s="26">
        <v>16.8</v>
      </c>
      <c r="K149" s="26">
        <v>6.3</v>
      </c>
      <c r="L149" s="26">
        <v>2</v>
      </c>
      <c r="M149" s="26">
        <v>2</v>
      </c>
      <c r="N149" s="26">
        <v>2</v>
      </c>
    </row>
    <row r="150" spans="1:14" ht="15" x14ac:dyDescent="0.25">
      <c r="A150" s="26">
        <v>1500</v>
      </c>
      <c r="B150" s="23">
        <v>1</v>
      </c>
      <c r="C150" s="26">
        <v>1</v>
      </c>
      <c r="D150" s="26">
        <v>2</v>
      </c>
      <c r="E150" s="26">
        <v>2</v>
      </c>
      <c r="F150" s="27">
        <v>3</v>
      </c>
      <c r="G150" s="26">
        <v>9</v>
      </c>
      <c r="H150" s="26">
        <v>2</v>
      </c>
      <c r="I150" s="27">
        <v>32.5</v>
      </c>
      <c r="J150" s="26">
        <v>17.5</v>
      </c>
      <c r="K150" s="26">
        <v>5.7</v>
      </c>
      <c r="L150" s="26">
        <v>3</v>
      </c>
      <c r="M150" s="26">
        <v>2</v>
      </c>
      <c r="N150" s="26">
        <v>3</v>
      </c>
    </row>
    <row r="151" spans="1:14" ht="15" x14ac:dyDescent="0.25">
      <c r="A151" s="26">
        <v>500</v>
      </c>
      <c r="B151" s="23">
        <v>1</v>
      </c>
      <c r="C151" s="26">
        <v>1</v>
      </c>
      <c r="D151" s="26">
        <v>6</v>
      </c>
      <c r="E151" s="26">
        <v>1</v>
      </c>
      <c r="F151" s="27">
        <v>3</v>
      </c>
      <c r="G151" s="26">
        <v>5</v>
      </c>
      <c r="H151" s="26">
        <v>2</v>
      </c>
      <c r="I151" s="27">
        <v>54.4</v>
      </c>
      <c r="J151" s="26">
        <v>31</v>
      </c>
      <c r="K151" s="26">
        <v>8.3000000000000007</v>
      </c>
      <c r="L151" s="26">
        <v>1</v>
      </c>
      <c r="M151" s="26">
        <v>1</v>
      </c>
      <c r="N151" s="26">
        <v>2</v>
      </c>
    </row>
    <row r="152" spans="1:14" ht="15" x14ac:dyDescent="0.25">
      <c r="A152" s="26">
        <v>900</v>
      </c>
      <c r="B152" s="23">
        <v>1</v>
      </c>
      <c r="C152" s="26">
        <v>1</v>
      </c>
      <c r="D152" s="26">
        <v>4</v>
      </c>
      <c r="E152" s="26">
        <v>2</v>
      </c>
      <c r="F152" s="27">
        <v>1</v>
      </c>
      <c r="G152" s="26">
        <v>5</v>
      </c>
      <c r="H152" s="26">
        <v>2</v>
      </c>
      <c r="I152" s="27">
        <v>53.6</v>
      </c>
      <c r="J152" s="26">
        <v>31.7</v>
      </c>
      <c r="K152" s="26">
        <v>8.3000000000000007</v>
      </c>
      <c r="L152" s="26">
        <v>3</v>
      </c>
      <c r="M152" s="26">
        <v>1</v>
      </c>
      <c r="N152" s="26">
        <v>3</v>
      </c>
    </row>
    <row r="153" spans="1:14" ht="15" x14ac:dyDescent="0.25">
      <c r="A153" s="26">
        <v>900</v>
      </c>
      <c r="B153" s="23">
        <v>1</v>
      </c>
      <c r="C153" s="26">
        <v>1</v>
      </c>
      <c r="D153" s="26">
        <v>6</v>
      </c>
      <c r="E153" s="26">
        <v>1</v>
      </c>
      <c r="F153" s="27">
        <v>9</v>
      </c>
      <c r="G153" s="26">
        <v>5</v>
      </c>
      <c r="H153" s="26">
        <v>2</v>
      </c>
      <c r="I153" s="27">
        <v>40.200000000000003</v>
      </c>
      <c r="J153" s="26">
        <v>27.2</v>
      </c>
      <c r="K153" s="26">
        <v>6.4</v>
      </c>
      <c r="L153" s="26">
        <v>2</v>
      </c>
      <c r="M153" s="26">
        <v>1</v>
      </c>
      <c r="N153" s="26">
        <v>3</v>
      </c>
    </row>
    <row r="154" spans="1:14" ht="15" x14ac:dyDescent="0.25">
      <c r="A154" s="26">
        <v>925</v>
      </c>
      <c r="B154" s="23">
        <v>1</v>
      </c>
      <c r="C154" s="26">
        <v>1</v>
      </c>
      <c r="D154" s="26">
        <v>2</v>
      </c>
      <c r="E154" s="26">
        <v>2</v>
      </c>
      <c r="F154" s="27">
        <v>3</v>
      </c>
      <c r="G154" s="26">
        <v>5</v>
      </c>
      <c r="H154" s="26">
        <v>2</v>
      </c>
      <c r="I154" s="27">
        <v>44.2</v>
      </c>
      <c r="J154" s="26">
        <v>28</v>
      </c>
      <c r="K154" s="26">
        <v>6</v>
      </c>
      <c r="L154" s="26">
        <v>2</v>
      </c>
      <c r="M154" s="26">
        <v>1</v>
      </c>
      <c r="N154" s="26">
        <v>1</v>
      </c>
    </row>
    <row r="155" spans="1:14" ht="15" x14ac:dyDescent="0.25">
      <c r="A155" s="26">
        <v>1280</v>
      </c>
      <c r="B155" s="23">
        <v>1</v>
      </c>
      <c r="C155" s="26">
        <v>12</v>
      </c>
      <c r="D155" s="26">
        <v>2</v>
      </c>
      <c r="E155" s="26">
        <v>1</v>
      </c>
      <c r="F155" s="27">
        <v>9</v>
      </c>
      <c r="G155" s="26">
        <v>5</v>
      </c>
      <c r="H155" s="26">
        <v>2</v>
      </c>
      <c r="I155" s="27">
        <v>41</v>
      </c>
      <c r="J155" s="26">
        <v>24</v>
      </c>
      <c r="K155" s="26">
        <v>6</v>
      </c>
      <c r="L155" s="26">
        <v>2</v>
      </c>
      <c r="M155" s="26">
        <v>1</v>
      </c>
      <c r="N155" s="26">
        <v>1</v>
      </c>
    </row>
    <row r="156" spans="1:14" ht="15" x14ac:dyDescent="0.25">
      <c r="A156" s="26">
        <v>1050</v>
      </c>
      <c r="B156" s="23">
        <v>1</v>
      </c>
      <c r="C156" s="26">
        <v>12</v>
      </c>
      <c r="D156" s="26">
        <v>2</v>
      </c>
      <c r="E156" s="26">
        <v>2</v>
      </c>
      <c r="F156" s="27">
        <v>4</v>
      </c>
      <c r="G156" s="26">
        <v>5</v>
      </c>
      <c r="H156" s="26">
        <v>2</v>
      </c>
      <c r="I156" s="27">
        <v>43.7</v>
      </c>
      <c r="J156" s="26">
        <v>31.8</v>
      </c>
      <c r="K156" s="26">
        <v>6</v>
      </c>
      <c r="L156" s="26">
        <v>2</v>
      </c>
      <c r="M156" s="26">
        <v>1</v>
      </c>
      <c r="N156" s="26">
        <v>1</v>
      </c>
    </row>
    <row r="157" spans="1:14" ht="15" x14ac:dyDescent="0.25">
      <c r="A157" s="26">
        <v>1050</v>
      </c>
      <c r="B157" s="23">
        <v>1</v>
      </c>
      <c r="C157" s="26">
        <v>12</v>
      </c>
      <c r="D157" s="26">
        <v>2</v>
      </c>
      <c r="E157" s="26">
        <v>1</v>
      </c>
      <c r="F157" s="27">
        <v>3</v>
      </c>
      <c r="G157" s="26">
        <v>5</v>
      </c>
      <c r="H157" s="26">
        <v>2</v>
      </c>
      <c r="I157" s="27">
        <v>52.3</v>
      </c>
      <c r="J157" s="26">
        <v>32.4</v>
      </c>
      <c r="K157" s="26">
        <v>8.3000000000000007</v>
      </c>
      <c r="L157" s="26">
        <v>2</v>
      </c>
      <c r="M157" s="26">
        <v>1</v>
      </c>
      <c r="N157" s="26">
        <v>3</v>
      </c>
    </row>
    <row r="158" spans="1:14" ht="15" x14ac:dyDescent="0.25">
      <c r="A158" s="26">
        <v>450</v>
      </c>
      <c r="B158" s="23">
        <v>1</v>
      </c>
      <c r="C158" s="26">
        <v>12</v>
      </c>
      <c r="D158" s="26">
        <v>2</v>
      </c>
      <c r="E158" s="26">
        <v>2</v>
      </c>
      <c r="F158" s="27">
        <v>4</v>
      </c>
      <c r="G158" s="26">
        <v>5</v>
      </c>
      <c r="H158" s="26">
        <v>2</v>
      </c>
      <c r="I158" s="27">
        <v>60.2</v>
      </c>
      <c r="J158" s="26">
        <v>28.4</v>
      </c>
      <c r="K158" s="26">
        <v>10.199999999999999</v>
      </c>
      <c r="L158" s="26">
        <v>3</v>
      </c>
      <c r="M158" s="26">
        <v>2</v>
      </c>
      <c r="N158" s="26">
        <v>2</v>
      </c>
    </row>
    <row r="159" spans="1:14" ht="15" x14ac:dyDescent="0.25">
      <c r="A159" s="26">
        <v>450</v>
      </c>
      <c r="B159" s="23">
        <v>1</v>
      </c>
      <c r="C159" s="26">
        <v>2</v>
      </c>
      <c r="D159" s="26">
        <v>2</v>
      </c>
      <c r="E159" s="26">
        <v>1</v>
      </c>
      <c r="F159" s="27">
        <v>1</v>
      </c>
      <c r="G159" s="26">
        <v>5</v>
      </c>
      <c r="H159" s="26">
        <v>2</v>
      </c>
      <c r="I159" s="27">
        <v>50.6</v>
      </c>
      <c r="J159" s="26">
        <v>29</v>
      </c>
      <c r="K159" s="26">
        <v>8</v>
      </c>
      <c r="L159" s="26">
        <v>3</v>
      </c>
      <c r="M159" s="26">
        <v>3</v>
      </c>
      <c r="N159" s="26">
        <v>2</v>
      </c>
    </row>
    <row r="160" spans="1:14" ht="15" x14ac:dyDescent="0.25">
      <c r="A160" s="26">
        <v>1790</v>
      </c>
      <c r="B160" s="23">
        <v>1</v>
      </c>
      <c r="C160" s="26">
        <v>2</v>
      </c>
      <c r="D160" s="26">
        <v>2</v>
      </c>
      <c r="E160" s="26">
        <v>2</v>
      </c>
      <c r="F160" s="27">
        <v>4</v>
      </c>
      <c r="G160" s="26">
        <v>5</v>
      </c>
      <c r="H160" s="26">
        <v>2</v>
      </c>
      <c r="I160" s="27">
        <v>66.3</v>
      </c>
      <c r="J160" s="26">
        <v>33.9</v>
      </c>
      <c r="K160" s="26">
        <v>11.9</v>
      </c>
      <c r="L160" s="26">
        <v>2</v>
      </c>
      <c r="M160" s="26">
        <v>1</v>
      </c>
      <c r="N160" s="26">
        <v>3</v>
      </c>
    </row>
    <row r="161" spans="1:14" ht="15" x14ac:dyDescent="0.25">
      <c r="A161" s="26">
        <v>550</v>
      </c>
      <c r="B161" s="23">
        <v>1</v>
      </c>
      <c r="C161" s="26">
        <v>2</v>
      </c>
      <c r="D161" s="26">
        <v>2</v>
      </c>
      <c r="E161" s="26">
        <v>1</v>
      </c>
      <c r="F161" s="27">
        <v>2</v>
      </c>
      <c r="G161" s="26">
        <v>5</v>
      </c>
      <c r="H161" s="26">
        <v>2</v>
      </c>
      <c r="I161" s="27">
        <v>49.3</v>
      </c>
      <c r="J161" s="26">
        <v>28</v>
      </c>
      <c r="K161" s="26">
        <v>7.5</v>
      </c>
      <c r="L161" s="26">
        <v>2</v>
      </c>
      <c r="M161" s="26">
        <v>1</v>
      </c>
      <c r="N161" s="26">
        <v>1</v>
      </c>
    </row>
    <row r="162" spans="1:14" ht="15" x14ac:dyDescent="0.25">
      <c r="A162" s="26">
        <v>750</v>
      </c>
      <c r="B162" s="23">
        <v>2</v>
      </c>
      <c r="C162" s="26">
        <v>7</v>
      </c>
      <c r="D162" s="26">
        <v>6</v>
      </c>
      <c r="E162" s="26">
        <v>2</v>
      </c>
      <c r="F162" s="27">
        <v>1</v>
      </c>
      <c r="G162" s="26">
        <v>4</v>
      </c>
      <c r="H162" s="26">
        <v>2</v>
      </c>
      <c r="I162" s="27">
        <v>48.5</v>
      </c>
      <c r="J162" s="26">
        <v>28.2</v>
      </c>
      <c r="K162" s="26">
        <v>8.8000000000000007</v>
      </c>
      <c r="L162" s="26">
        <v>0</v>
      </c>
      <c r="M162" s="26">
        <v>1</v>
      </c>
      <c r="N162" s="26">
        <v>3</v>
      </c>
    </row>
    <row r="163" spans="1:14" ht="15" x14ac:dyDescent="0.25">
      <c r="A163" s="26">
        <v>1400</v>
      </c>
      <c r="B163" s="23">
        <v>2</v>
      </c>
      <c r="C163" s="26">
        <v>7</v>
      </c>
      <c r="D163" s="26">
        <v>6</v>
      </c>
      <c r="E163" s="26">
        <v>1</v>
      </c>
      <c r="F163" s="27">
        <v>5</v>
      </c>
      <c r="G163" s="26">
        <v>5</v>
      </c>
      <c r="H163" s="26">
        <v>2</v>
      </c>
      <c r="I163" s="27">
        <v>52.7</v>
      </c>
      <c r="J163" s="26">
        <v>30</v>
      </c>
      <c r="K163" s="26">
        <v>9</v>
      </c>
      <c r="L163" s="26">
        <v>3</v>
      </c>
      <c r="M163" s="26">
        <v>2</v>
      </c>
      <c r="N163" s="26">
        <v>3</v>
      </c>
    </row>
    <row r="164" spans="1:14" ht="15" x14ac:dyDescent="0.25">
      <c r="A164" s="26">
        <v>1000</v>
      </c>
      <c r="B164" s="23">
        <v>2</v>
      </c>
      <c r="C164" s="26">
        <v>7</v>
      </c>
      <c r="D164" s="26">
        <v>2</v>
      </c>
      <c r="E164" s="26">
        <v>2</v>
      </c>
      <c r="F164" s="27">
        <v>5</v>
      </c>
      <c r="G164" s="26">
        <v>9</v>
      </c>
      <c r="H164" s="26">
        <v>2</v>
      </c>
      <c r="I164" s="27">
        <v>45.9</v>
      </c>
      <c r="J164" s="26">
        <v>25.6</v>
      </c>
      <c r="K164" s="26">
        <v>8.5</v>
      </c>
      <c r="L164" s="26">
        <v>3</v>
      </c>
      <c r="M164" s="26">
        <v>1</v>
      </c>
      <c r="N164" s="26">
        <v>1</v>
      </c>
    </row>
    <row r="165" spans="1:14" ht="15" x14ac:dyDescent="0.25">
      <c r="A165" s="26">
        <v>1350</v>
      </c>
      <c r="B165" s="23">
        <v>2</v>
      </c>
      <c r="C165" s="26">
        <v>7</v>
      </c>
      <c r="D165" s="26">
        <v>6</v>
      </c>
      <c r="E165" s="26">
        <v>1</v>
      </c>
      <c r="F165" s="27">
        <v>10</v>
      </c>
      <c r="G165" s="26">
        <v>5</v>
      </c>
      <c r="H165" s="26">
        <v>2</v>
      </c>
      <c r="I165" s="27">
        <v>53.6</v>
      </c>
      <c r="J165" s="26">
        <v>29.1</v>
      </c>
      <c r="K165" s="26">
        <v>9</v>
      </c>
      <c r="L165" s="26">
        <v>3</v>
      </c>
      <c r="M165" s="26">
        <v>2</v>
      </c>
      <c r="N165" s="26">
        <v>3</v>
      </c>
    </row>
    <row r="166" spans="1:14" ht="15" x14ac:dyDescent="0.25">
      <c r="A166" s="26">
        <v>470</v>
      </c>
      <c r="B166" s="23">
        <v>2</v>
      </c>
      <c r="C166" s="26">
        <v>7</v>
      </c>
      <c r="D166" s="26">
        <v>4</v>
      </c>
      <c r="E166" s="26">
        <v>2</v>
      </c>
      <c r="F166" s="27">
        <v>5</v>
      </c>
      <c r="G166" s="26">
        <v>5</v>
      </c>
      <c r="H166" s="26">
        <v>2</v>
      </c>
      <c r="I166" s="27">
        <v>52</v>
      </c>
      <c r="J166" s="26">
        <v>29.4</v>
      </c>
      <c r="K166" s="26">
        <v>8.8000000000000007</v>
      </c>
      <c r="L166" s="26">
        <v>2</v>
      </c>
      <c r="M166" s="26">
        <v>2</v>
      </c>
      <c r="N166" s="26">
        <v>2</v>
      </c>
    </row>
    <row r="167" spans="1:14" ht="15" x14ac:dyDescent="0.25">
      <c r="A167" s="26">
        <v>1050</v>
      </c>
      <c r="B167" s="23">
        <v>2</v>
      </c>
      <c r="C167" s="26">
        <v>7</v>
      </c>
      <c r="D167" s="26">
        <v>5</v>
      </c>
      <c r="E167" s="26">
        <v>1</v>
      </c>
      <c r="F167" s="27">
        <v>1</v>
      </c>
      <c r="G167" s="26">
        <v>9</v>
      </c>
      <c r="H167" s="26">
        <v>3</v>
      </c>
      <c r="I167" s="27">
        <v>74.7</v>
      </c>
      <c r="J167" s="26">
        <v>41.9</v>
      </c>
      <c r="K167" s="26">
        <v>12.1</v>
      </c>
      <c r="L167" s="26">
        <v>0</v>
      </c>
      <c r="M167" s="26">
        <v>3</v>
      </c>
      <c r="N167" s="26">
        <v>3</v>
      </c>
    </row>
    <row r="168" spans="1:14" ht="15" x14ac:dyDescent="0.25">
      <c r="A168" s="26">
        <v>950</v>
      </c>
      <c r="B168" s="23">
        <v>2</v>
      </c>
      <c r="C168" s="26">
        <v>7</v>
      </c>
      <c r="D168" s="26">
        <v>6</v>
      </c>
      <c r="E168" s="26">
        <v>2</v>
      </c>
      <c r="F168" s="27">
        <v>3</v>
      </c>
      <c r="G168" s="26">
        <v>5</v>
      </c>
      <c r="H168" s="26">
        <v>2</v>
      </c>
      <c r="I168" s="27">
        <v>57.3</v>
      </c>
      <c r="J168" s="26">
        <v>30</v>
      </c>
      <c r="K168" s="26">
        <v>8.8000000000000007</v>
      </c>
      <c r="L168" s="26">
        <v>2</v>
      </c>
      <c r="M168" s="26">
        <v>2</v>
      </c>
      <c r="N168" s="26">
        <v>3</v>
      </c>
    </row>
    <row r="169" spans="1:14" ht="15" x14ac:dyDescent="0.25">
      <c r="A169" s="26">
        <v>950</v>
      </c>
      <c r="B169" s="23">
        <v>2</v>
      </c>
      <c r="C169" s="26">
        <v>7</v>
      </c>
      <c r="D169" s="26">
        <v>2</v>
      </c>
      <c r="E169" s="26">
        <v>1</v>
      </c>
      <c r="F169" s="27">
        <v>5</v>
      </c>
      <c r="G169" s="26">
        <v>5</v>
      </c>
      <c r="H169" s="26">
        <v>2</v>
      </c>
      <c r="I169" s="27">
        <v>50.1</v>
      </c>
      <c r="J169" s="26">
        <v>28.3</v>
      </c>
      <c r="K169" s="26">
        <v>8.9</v>
      </c>
      <c r="L169" s="26">
        <v>2</v>
      </c>
      <c r="M169" s="26">
        <v>2</v>
      </c>
      <c r="N169" s="26">
        <v>2</v>
      </c>
    </row>
    <row r="170" spans="1:14" ht="15" x14ac:dyDescent="0.25">
      <c r="A170" s="26">
        <v>1280</v>
      </c>
      <c r="B170" s="23">
        <v>2</v>
      </c>
      <c r="C170" s="26">
        <v>7</v>
      </c>
      <c r="D170" s="26">
        <v>2</v>
      </c>
      <c r="E170" s="26">
        <v>2</v>
      </c>
      <c r="F170" s="27">
        <v>9</v>
      </c>
      <c r="G170" s="26">
        <v>14</v>
      </c>
      <c r="H170" s="26">
        <v>2</v>
      </c>
      <c r="I170" s="27">
        <v>50.8</v>
      </c>
      <c r="J170" s="26">
        <v>29.9</v>
      </c>
      <c r="K170" s="26">
        <v>8.8000000000000007</v>
      </c>
      <c r="L170" s="26">
        <v>2</v>
      </c>
      <c r="M170" s="26">
        <v>1</v>
      </c>
      <c r="N170" s="26">
        <v>3</v>
      </c>
    </row>
    <row r="171" spans="1:14" ht="15" x14ac:dyDescent="0.25">
      <c r="A171" s="26">
        <v>557</v>
      </c>
      <c r="B171" s="23">
        <v>2</v>
      </c>
      <c r="C171" s="26">
        <v>7</v>
      </c>
      <c r="D171" s="26">
        <v>5</v>
      </c>
      <c r="E171" s="26">
        <v>1</v>
      </c>
      <c r="F171" s="27">
        <v>1</v>
      </c>
      <c r="G171" s="26">
        <v>5</v>
      </c>
      <c r="H171" s="26">
        <v>3</v>
      </c>
      <c r="I171" s="27">
        <v>51.5</v>
      </c>
      <c r="J171" s="26">
        <v>29.5</v>
      </c>
      <c r="K171" s="26">
        <v>10</v>
      </c>
      <c r="L171" s="26">
        <v>2</v>
      </c>
      <c r="M171" s="26">
        <v>2</v>
      </c>
      <c r="N171" s="26">
        <v>2</v>
      </c>
    </row>
    <row r="172" spans="1:14" ht="15" x14ac:dyDescent="0.25">
      <c r="A172" s="26">
        <v>500</v>
      </c>
      <c r="B172" s="23">
        <v>2</v>
      </c>
      <c r="C172" s="26">
        <v>7</v>
      </c>
      <c r="D172" s="26">
        <v>2</v>
      </c>
      <c r="E172" s="26">
        <v>2</v>
      </c>
      <c r="F172" s="27">
        <v>3</v>
      </c>
      <c r="G172" s="26">
        <v>5</v>
      </c>
      <c r="H172" s="26">
        <v>2</v>
      </c>
      <c r="I172" s="27">
        <v>57.2</v>
      </c>
      <c r="J172" s="26">
        <v>30.3</v>
      </c>
      <c r="K172" s="26">
        <v>8.8000000000000007</v>
      </c>
      <c r="L172" s="26">
        <v>2</v>
      </c>
      <c r="M172" s="26">
        <v>2</v>
      </c>
      <c r="N172" s="26">
        <v>1</v>
      </c>
    </row>
    <row r="173" spans="1:14" ht="15" x14ac:dyDescent="0.25">
      <c r="A173" s="26">
        <v>1100</v>
      </c>
      <c r="B173" s="23">
        <v>2</v>
      </c>
      <c r="C173" s="26">
        <v>7</v>
      </c>
      <c r="D173" s="26">
        <v>2</v>
      </c>
      <c r="E173" s="26">
        <v>1</v>
      </c>
      <c r="F173" s="27">
        <v>3</v>
      </c>
      <c r="G173" s="26">
        <v>5</v>
      </c>
      <c r="H173" s="26">
        <v>3</v>
      </c>
      <c r="I173" s="27">
        <v>69</v>
      </c>
      <c r="J173" s="26">
        <v>37.6</v>
      </c>
      <c r="K173" s="26">
        <v>12</v>
      </c>
      <c r="L173" s="26">
        <v>3</v>
      </c>
      <c r="M173" s="26">
        <v>1</v>
      </c>
      <c r="N173" s="26">
        <v>1</v>
      </c>
    </row>
    <row r="174" spans="1:14" ht="15" x14ac:dyDescent="0.25">
      <c r="A174" s="26">
        <v>1200</v>
      </c>
      <c r="B174" s="23">
        <v>2</v>
      </c>
      <c r="C174" s="26">
        <v>7</v>
      </c>
      <c r="D174" s="26">
        <v>6</v>
      </c>
      <c r="E174" s="26">
        <v>2</v>
      </c>
      <c r="F174" s="27">
        <v>1</v>
      </c>
      <c r="G174" s="26">
        <v>9</v>
      </c>
      <c r="H174" s="26">
        <v>2</v>
      </c>
      <c r="I174" s="27">
        <v>53.1</v>
      </c>
      <c r="J174" s="26">
        <v>30</v>
      </c>
      <c r="K174" s="26">
        <v>9</v>
      </c>
      <c r="L174" s="26">
        <v>2</v>
      </c>
      <c r="M174" s="26">
        <v>1</v>
      </c>
      <c r="N174" s="26">
        <v>1</v>
      </c>
    </row>
    <row r="175" spans="1:14" ht="15" x14ac:dyDescent="0.25">
      <c r="A175" s="26">
        <v>1070</v>
      </c>
      <c r="B175" s="23">
        <v>2</v>
      </c>
      <c r="C175" s="26">
        <v>7</v>
      </c>
      <c r="D175" s="26">
        <v>6</v>
      </c>
      <c r="E175" s="26">
        <v>1</v>
      </c>
      <c r="F175" s="27">
        <v>2</v>
      </c>
      <c r="G175" s="26">
        <v>5</v>
      </c>
      <c r="H175" s="26">
        <v>2</v>
      </c>
      <c r="I175" s="27">
        <v>52.7</v>
      </c>
      <c r="J175" s="26">
        <v>30.38</v>
      </c>
      <c r="K175" s="26">
        <v>8.7799999999999994</v>
      </c>
      <c r="L175" s="26">
        <v>2</v>
      </c>
      <c r="M175" s="26">
        <v>2</v>
      </c>
      <c r="N175" s="26">
        <v>2</v>
      </c>
    </row>
    <row r="176" spans="1:14" ht="15" x14ac:dyDescent="0.25">
      <c r="A176" s="26">
        <v>1300</v>
      </c>
      <c r="B176" s="23">
        <v>2</v>
      </c>
      <c r="C176" s="26">
        <v>7</v>
      </c>
      <c r="D176" s="26">
        <v>6</v>
      </c>
      <c r="E176" s="26">
        <v>2</v>
      </c>
      <c r="F176" s="27">
        <v>3</v>
      </c>
      <c r="G176" s="26">
        <v>5</v>
      </c>
      <c r="H176" s="26">
        <v>3</v>
      </c>
      <c r="I176" s="27">
        <v>52.8</v>
      </c>
      <c r="J176" s="26">
        <v>29.1</v>
      </c>
      <c r="K176" s="26">
        <v>8.6999999999999993</v>
      </c>
      <c r="L176" s="26">
        <v>2</v>
      </c>
      <c r="M176" s="26">
        <v>1</v>
      </c>
      <c r="N176" s="26">
        <v>3</v>
      </c>
    </row>
    <row r="177" spans="1:14" ht="15" x14ac:dyDescent="0.25">
      <c r="A177" s="26">
        <v>850</v>
      </c>
      <c r="B177" s="23">
        <v>2</v>
      </c>
      <c r="C177" s="26">
        <v>7</v>
      </c>
      <c r="D177" s="26">
        <v>4</v>
      </c>
      <c r="E177" s="26">
        <v>1</v>
      </c>
      <c r="F177" s="27">
        <v>2</v>
      </c>
      <c r="G177" s="26">
        <v>5</v>
      </c>
      <c r="H177" s="26">
        <v>2</v>
      </c>
      <c r="I177" s="27">
        <v>54.7</v>
      </c>
      <c r="J177" s="26">
        <v>32</v>
      </c>
      <c r="K177" s="26">
        <v>8.6999999999999993</v>
      </c>
      <c r="L177" s="26">
        <v>3</v>
      </c>
      <c r="M177" s="26">
        <v>1</v>
      </c>
      <c r="N177" s="26">
        <v>3</v>
      </c>
    </row>
    <row r="178" spans="1:14" ht="15" x14ac:dyDescent="0.25">
      <c r="A178" s="26">
        <v>520</v>
      </c>
      <c r="B178" s="23">
        <v>2</v>
      </c>
      <c r="C178" s="26">
        <v>4</v>
      </c>
      <c r="D178" s="26">
        <v>2</v>
      </c>
      <c r="E178" s="26">
        <v>2</v>
      </c>
      <c r="F178" s="27">
        <v>5</v>
      </c>
      <c r="G178" s="26">
        <v>5</v>
      </c>
      <c r="H178" s="26">
        <v>2</v>
      </c>
      <c r="I178" s="27">
        <v>46.5</v>
      </c>
      <c r="J178" s="26">
        <v>31.3</v>
      </c>
      <c r="K178" s="26">
        <v>6.5</v>
      </c>
      <c r="L178" s="26">
        <v>2</v>
      </c>
      <c r="M178" s="26">
        <v>1</v>
      </c>
      <c r="N178" s="26">
        <v>3</v>
      </c>
    </row>
    <row r="179" spans="1:14" ht="15" x14ac:dyDescent="0.25">
      <c r="A179" s="26">
        <v>670</v>
      </c>
      <c r="B179" s="23">
        <v>2</v>
      </c>
      <c r="C179" s="26">
        <v>4</v>
      </c>
      <c r="D179" s="26">
        <v>2</v>
      </c>
      <c r="E179" s="26">
        <v>1</v>
      </c>
      <c r="F179" s="27">
        <v>1</v>
      </c>
      <c r="G179" s="26">
        <v>4</v>
      </c>
      <c r="H179" s="26">
        <v>3</v>
      </c>
      <c r="I179" s="27">
        <v>49.8</v>
      </c>
      <c r="J179" s="26">
        <v>27.8</v>
      </c>
      <c r="K179" s="26">
        <v>7.2</v>
      </c>
      <c r="L179" s="26">
        <v>2</v>
      </c>
      <c r="M179" s="26">
        <v>2</v>
      </c>
      <c r="N179" s="26">
        <v>3</v>
      </c>
    </row>
    <row r="180" spans="1:14" ht="15" x14ac:dyDescent="0.25">
      <c r="A180" s="26">
        <v>1850</v>
      </c>
      <c r="B180" s="23">
        <v>2</v>
      </c>
      <c r="C180" s="26">
        <v>4</v>
      </c>
      <c r="D180" s="26">
        <v>6</v>
      </c>
      <c r="E180" s="26">
        <v>1</v>
      </c>
      <c r="F180" s="27">
        <v>4</v>
      </c>
      <c r="G180" s="26">
        <v>9</v>
      </c>
      <c r="H180" s="26">
        <v>3</v>
      </c>
      <c r="I180" s="27">
        <v>69.5</v>
      </c>
      <c r="J180" s="26">
        <v>51.3</v>
      </c>
      <c r="K180" s="26">
        <v>10.8</v>
      </c>
      <c r="L180" s="26">
        <v>1</v>
      </c>
      <c r="M180" s="26">
        <v>1</v>
      </c>
      <c r="N180" s="26">
        <v>2</v>
      </c>
    </row>
    <row r="181" spans="1:14" ht="15" x14ac:dyDescent="0.25">
      <c r="A181" s="26">
        <v>640</v>
      </c>
      <c r="B181" s="23">
        <v>2</v>
      </c>
      <c r="C181" s="26">
        <v>4</v>
      </c>
      <c r="D181" s="26">
        <v>2</v>
      </c>
      <c r="E181" s="26">
        <v>2</v>
      </c>
      <c r="F181" s="27">
        <v>3</v>
      </c>
      <c r="G181" s="26">
        <v>5</v>
      </c>
      <c r="H181" s="26">
        <v>2</v>
      </c>
      <c r="I181" s="27">
        <v>53.5</v>
      </c>
      <c r="J181" s="26">
        <v>28.3</v>
      </c>
      <c r="K181" s="26">
        <v>7.2</v>
      </c>
      <c r="L181" s="26">
        <v>3</v>
      </c>
      <c r="M181" s="26">
        <v>1</v>
      </c>
      <c r="N181" s="26">
        <v>3</v>
      </c>
    </row>
    <row r="182" spans="1:14" ht="15" x14ac:dyDescent="0.25">
      <c r="A182" s="26">
        <v>920</v>
      </c>
      <c r="B182" s="23">
        <v>2</v>
      </c>
      <c r="C182" s="26">
        <v>4</v>
      </c>
      <c r="D182" s="26">
        <v>6</v>
      </c>
      <c r="E182" s="26">
        <v>2</v>
      </c>
      <c r="F182" s="27">
        <v>4</v>
      </c>
      <c r="G182" s="26">
        <v>5</v>
      </c>
      <c r="H182" s="26">
        <v>3</v>
      </c>
      <c r="I182" s="27">
        <v>41.5</v>
      </c>
      <c r="J182" s="26">
        <v>25.5</v>
      </c>
      <c r="K182" s="26">
        <v>6.2</v>
      </c>
      <c r="L182" s="26">
        <v>1</v>
      </c>
      <c r="M182" s="26">
        <v>1</v>
      </c>
      <c r="N182" s="26">
        <v>3</v>
      </c>
    </row>
    <row r="183" spans="1:14" ht="15" x14ac:dyDescent="0.25">
      <c r="A183" s="26">
        <v>1250</v>
      </c>
      <c r="B183" s="23">
        <v>2</v>
      </c>
      <c r="C183" s="26">
        <v>4</v>
      </c>
      <c r="D183" s="26">
        <v>2</v>
      </c>
      <c r="E183" s="26">
        <v>2</v>
      </c>
      <c r="F183" s="27">
        <v>4</v>
      </c>
      <c r="G183" s="26">
        <v>9</v>
      </c>
      <c r="H183" s="26">
        <v>3</v>
      </c>
      <c r="I183" s="27">
        <v>42</v>
      </c>
      <c r="J183" s="26">
        <v>24.3</v>
      </c>
      <c r="K183" s="26">
        <v>6.4</v>
      </c>
      <c r="L183" s="26">
        <v>2</v>
      </c>
      <c r="M183" s="26">
        <v>1</v>
      </c>
      <c r="N183" s="26">
        <v>3</v>
      </c>
    </row>
    <row r="184" spans="1:14" ht="15" x14ac:dyDescent="0.25">
      <c r="A184" s="26">
        <v>2500</v>
      </c>
      <c r="B184" s="23">
        <v>2</v>
      </c>
      <c r="C184" s="26">
        <v>4</v>
      </c>
      <c r="D184" s="26">
        <v>5</v>
      </c>
      <c r="E184" s="26">
        <v>2</v>
      </c>
      <c r="F184" s="27">
        <v>4</v>
      </c>
      <c r="G184" s="26">
        <v>9</v>
      </c>
      <c r="H184" s="26">
        <v>2</v>
      </c>
      <c r="I184" s="27">
        <v>45.5</v>
      </c>
      <c r="J184" s="26">
        <v>31.6</v>
      </c>
      <c r="K184" s="26">
        <v>6.2</v>
      </c>
      <c r="L184" s="26">
        <v>2</v>
      </c>
      <c r="M184" s="26">
        <v>1</v>
      </c>
      <c r="N184" s="26">
        <v>1</v>
      </c>
    </row>
    <row r="185" spans="1:14" ht="15" x14ac:dyDescent="0.25">
      <c r="A185" s="26">
        <v>1200</v>
      </c>
      <c r="B185" s="23">
        <v>2</v>
      </c>
      <c r="C185" s="26">
        <v>4</v>
      </c>
      <c r="D185" s="26">
        <v>2</v>
      </c>
      <c r="E185" s="26">
        <v>2</v>
      </c>
      <c r="F185" s="27">
        <v>3</v>
      </c>
      <c r="G185" s="26">
        <v>5</v>
      </c>
      <c r="H185" s="26">
        <v>3</v>
      </c>
      <c r="I185" s="27">
        <v>43</v>
      </c>
      <c r="J185" s="26">
        <v>28</v>
      </c>
      <c r="K185" s="26">
        <v>5.5</v>
      </c>
      <c r="L185" s="26">
        <v>1</v>
      </c>
      <c r="M185" s="26">
        <v>1</v>
      </c>
      <c r="N185" s="26">
        <v>3</v>
      </c>
    </row>
    <row r="186" spans="1:14" ht="15" x14ac:dyDescent="0.25">
      <c r="A186" s="26">
        <v>1000</v>
      </c>
      <c r="B186" s="23">
        <v>2</v>
      </c>
      <c r="C186" s="26">
        <v>4</v>
      </c>
      <c r="D186" s="26">
        <v>6</v>
      </c>
      <c r="E186" s="26">
        <v>2</v>
      </c>
      <c r="F186" s="25">
        <v>4</v>
      </c>
      <c r="G186" s="24">
        <v>5</v>
      </c>
      <c r="H186" s="26">
        <v>2</v>
      </c>
      <c r="I186" s="27">
        <v>41.8</v>
      </c>
      <c r="J186" s="26">
        <v>26.6</v>
      </c>
      <c r="K186" s="26">
        <v>7</v>
      </c>
      <c r="L186" s="26">
        <v>2</v>
      </c>
      <c r="M186" s="26">
        <v>1</v>
      </c>
      <c r="N186" s="26">
        <v>1</v>
      </c>
    </row>
    <row r="187" spans="1:14" ht="15" x14ac:dyDescent="0.25">
      <c r="A187" s="26">
        <v>1100</v>
      </c>
      <c r="B187" s="23">
        <v>2</v>
      </c>
      <c r="C187" s="26">
        <v>4</v>
      </c>
      <c r="D187" s="26">
        <v>2</v>
      </c>
      <c r="E187" s="26">
        <v>1</v>
      </c>
      <c r="F187" s="27">
        <v>3</v>
      </c>
      <c r="G187" s="26">
        <v>9</v>
      </c>
      <c r="H187" s="26">
        <v>2</v>
      </c>
      <c r="I187" s="27">
        <v>71.2</v>
      </c>
      <c r="J187" s="26">
        <v>37.799999999999997</v>
      </c>
      <c r="K187" s="26">
        <v>16.2</v>
      </c>
      <c r="L187" s="26">
        <v>2</v>
      </c>
      <c r="M187" s="26">
        <v>1</v>
      </c>
      <c r="N187" s="26">
        <v>3</v>
      </c>
    </row>
    <row r="188" spans="1:14" ht="15" x14ac:dyDescent="0.25">
      <c r="A188" s="26">
        <v>1500</v>
      </c>
      <c r="B188" s="23">
        <v>2</v>
      </c>
      <c r="C188" s="26">
        <v>4</v>
      </c>
      <c r="D188" s="26">
        <v>6</v>
      </c>
      <c r="E188" s="26">
        <v>1</v>
      </c>
      <c r="F188" s="27">
        <v>4</v>
      </c>
      <c r="G188" s="26">
        <v>5</v>
      </c>
      <c r="H188" s="26">
        <v>2</v>
      </c>
      <c r="I188" s="27">
        <v>57.8</v>
      </c>
      <c r="J188" s="26">
        <v>42.3</v>
      </c>
      <c r="K188" s="26">
        <v>6.1</v>
      </c>
      <c r="L188" s="26">
        <v>2</v>
      </c>
      <c r="M188" s="26">
        <v>3</v>
      </c>
      <c r="N188" s="26">
        <v>3</v>
      </c>
    </row>
    <row r="189" spans="1:14" ht="15" x14ac:dyDescent="0.25">
      <c r="A189" s="26">
        <v>970</v>
      </c>
      <c r="B189" s="23">
        <v>2</v>
      </c>
      <c r="C189" s="26">
        <v>4</v>
      </c>
      <c r="D189" s="26">
        <v>2</v>
      </c>
      <c r="E189" s="26">
        <v>1</v>
      </c>
      <c r="F189" s="27">
        <v>2</v>
      </c>
      <c r="G189" s="26">
        <v>9</v>
      </c>
      <c r="H189" s="26">
        <v>2</v>
      </c>
      <c r="I189" s="27">
        <v>150.69999999999999</v>
      </c>
      <c r="J189" s="26">
        <v>102.5</v>
      </c>
      <c r="K189" s="26">
        <v>51.5</v>
      </c>
      <c r="L189" s="26">
        <v>2</v>
      </c>
      <c r="M189" s="26">
        <v>1</v>
      </c>
      <c r="N189" s="26">
        <v>3</v>
      </c>
    </row>
    <row r="190" spans="1:14" ht="15" x14ac:dyDescent="0.25">
      <c r="A190" s="26">
        <v>1020</v>
      </c>
      <c r="B190" s="23">
        <v>2</v>
      </c>
      <c r="C190" s="26">
        <v>3</v>
      </c>
      <c r="D190" s="26">
        <v>2</v>
      </c>
      <c r="E190" s="26">
        <v>1</v>
      </c>
      <c r="F190" s="27">
        <v>4</v>
      </c>
      <c r="G190" s="26">
        <v>5</v>
      </c>
      <c r="H190" s="26">
        <v>2</v>
      </c>
      <c r="I190" s="27">
        <v>148.5</v>
      </c>
      <c r="J190" s="26">
        <v>107.02</v>
      </c>
      <c r="K190" s="26">
        <v>0</v>
      </c>
      <c r="L190" s="26">
        <v>1</v>
      </c>
      <c r="M190" s="26">
        <v>1</v>
      </c>
      <c r="N190" s="26">
        <v>3</v>
      </c>
    </row>
    <row r="191" spans="1:14" ht="15" x14ac:dyDescent="0.25">
      <c r="A191" s="26">
        <v>1030</v>
      </c>
      <c r="B191" s="23">
        <v>2</v>
      </c>
      <c r="C191" s="26">
        <v>3</v>
      </c>
      <c r="D191" s="26">
        <v>2</v>
      </c>
      <c r="E191" s="26">
        <v>2</v>
      </c>
      <c r="F191" s="27">
        <v>2</v>
      </c>
      <c r="G191" s="26">
        <v>5</v>
      </c>
      <c r="H191" s="26">
        <v>2</v>
      </c>
      <c r="I191" s="27">
        <v>106</v>
      </c>
      <c r="J191" s="26">
        <v>72.2</v>
      </c>
      <c r="K191" s="26">
        <v>37.5</v>
      </c>
      <c r="L191" s="26">
        <v>1</v>
      </c>
      <c r="M191" s="26">
        <v>1</v>
      </c>
      <c r="N191" s="26">
        <v>3</v>
      </c>
    </row>
    <row r="192" spans="1:14" ht="15" x14ac:dyDescent="0.25">
      <c r="A192" s="26">
        <v>1120</v>
      </c>
      <c r="B192" s="23">
        <v>2</v>
      </c>
      <c r="C192" s="26">
        <v>3</v>
      </c>
      <c r="D192" s="26">
        <v>2</v>
      </c>
      <c r="E192" s="26">
        <v>1</v>
      </c>
      <c r="F192" s="27">
        <v>7</v>
      </c>
      <c r="G192" s="26">
        <v>5</v>
      </c>
      <c r="H192" s="26">
        <v>3</v>
      </c>
      <c r="I192" s="27">
        <v>60.8</v>
      </c>
      <c r="J192" s="26">
        <v>44.1</v>
      </c>
      <c r="K192" s="26">
        <v>5.8</v>
      </c>
      <c r="L192" s="26">
        <v>2</v>
      </c>
      <c r="M192" s="26">
        <v>3</v>
      </c>
      <c r="N192" s="26">
        <v>3</v>
      </c>
    </row>
    <row r="193" spans="1:14" ht="15" x14ac:dyDescent="0.25">
      <c r="A193" s="26">
        <v>820</v>
      </c>
      <c r="B193" s="23">
        <v>2</v>
      </c>
      <c r="C193" s="26">
        <v>3</v>
      </c>
      <c r="D193" s="26">
        <v>2</v>
      </c>
      <c r="E193" s="26">
        <v>1</v>
      </c>
      <c r="F193" s="27">
        <v>4</v>
      </c>
      <c r="G193" s="26">
        <v>5</v>
      </c>
      <c r="H193" s="26">
        <v>2</v>
      </c>
      <c r="I193" s="27">
        <v>97.2</v>
      </c>
      <c r="J193" s="26">
        <v>66.099999999999994</v>
      </c>
      <c r="K193" s="26">
        <v>10.8</v>
      </c>
      <c r="L193" s="26">
        <v>2</v>
      </c>
      <c r="M193" s="26">
        <v>1</v>
      </c>
      <c r="N193" s="26">
        <v>3</v>
      </c>
    </row>
    <row r="194" spans="1:14" ht="15" x14ac:dyDescent="0.25">
      <c r="A194" s="26">
        <v>1150</v>
      </c>
      <c r="B194" s="23">
        <v>2</v>
      </c>
      <c r="C194" s="26">
        <v>3</v>
      </c>
      <c r="D194" s="26">
        <v>2</v>
      </c>
      <c r="E194" s="26">
        <v>2</v>
      </c>
      <c r="F194" s="27">
        <v>9</v>
      </c>
      <c r="G194" s="26">
        <v>5</v>
      </c>
      <c r="H194" s="26">
        <v>2</v>
      </c>
      <c r="I194" s="27">
        <v>52.2</v>
      </c>
      <c r="J194" s="26">
        <v>36.6</v>
      </c>
      <c r="K194" s="26">
        <v>0</v>
      </c>
      <c r="L194" s="26">
        <v>2</v>
      </c>
      <c r="M194" s="26">
        <v>3</v>
      </c>
      <c r="N194" s="26">
        <v>2</v>
      </c>
    </row>
    <row r="195" spans="1:14" ht="15" x14ac:dyDescent="0.25">
      <c r="A195" s="26">
        <v>650</v>
      </c>
      <c r="B195" s="23">
        <v>2</v>
      </c>
      <c r="C195" s="26">
        <v>3</v>
      </c>
      <c r="D195" s="26">
        <v>2</v>
      </c>
      <c r="E195" s="26">
        <v>2</v>
      </c>
      <c r="F195" s="27">
        <v>5</v>
      </c>
      <c r="G195" s="26">
        <v>5</v>
      </c>
      <c r="H195" s="26">
        <v>2</v>
      </c>
      <c r="I195" s="27">
        <v>73.7</v>
      </c>
      <c r="J195" s="26">
        <v>30.1</v>
      </c>
      <c r="K195" s="26">
        <v>28.1</v>
      </c>
      <c r="L195" s="26">
        <v>1</v>
      </c>
      <c r="M195" s="26">
        <v>1</v>
      </c>
      <c r="N195" s="26">
        <v>1</v>
      </c>
    </row>
    <row r="196" spans="1:14" ht="15" x14ac:dyDescent="0.25">
      <c r="A196" s="26">
        <v>600</v>
      </c>
      <c r="B196" s="23">
        <v>2</v>
      </c>
      <c r="C196" s="26">
        <v>3</v>
      </c>
      <c r="D196" s="26">
        <v>2</v>
      </c>
      <c r="E196" s="26">
        <v>2</v>
      </c>
      <c r="F196" s="27">
        <v>2</v>
      </c>
      <c r="G196" s="26">
        <v>9</v>
      </c>
      <c r="H196" s="26">
        <v>2</v>
      </c>
      <c r="I196" s="27">
        <v>60</v>
      </c>
      <c r="J196" s="26">
        <v>41.2</v>
      </c>
      <c r="K196" s="26">
        <v>6.1</v>
      </c>
      <c r="L196" s="26">
        <v>2</v>
      </c>
      <c r="M196" s="26">
        <v>1</v>
      </c>
      <c r="N196" s="26">
        <v>3</v>
      </c>
    </row>
    <row r="197" spans="1:14" ht="15" x14ac:dyDescent="0.25">
      <c r="A197" s="26">
        <v>420</v>
      </c>
      <c r="B197" s="23">
        <v>2</v>
      </c>
      <c r="C197" s="26">
        <v>3</v>
      </c>
      <c r="D197" s="26">
        <v>6</v>
      </c>
      <c r="E197" s="26">
        <v>2</v>
      </c>
      <c r="F197" s="27">
        <v>2</v>
      </c>
      <c r="G197" s="26">
        <v>5</v>
      </c>
      <c r="H197" s="26">
        <v>2</v>
      </c>
      <c r="I197" s="27">
        <v>59</v>
      </c>
      <c r="J197" s="26">
        <v>42.8</v>
      </c>
      <c r="K197" s="26">
        <v>5.6</v>
      </c>
      <c r="L197" s="26">
        <v>3</v>
      </c>
      <c r="M197" s="26">
        <v>1</v>
      </c>
      <c r="N197" s="26">
        <v>2</v>
      </c>
    </row>
    <row r="198" spans="1:14" ht="15" x14ac:dyDescent="0.25">
      <c r="A198" s="26">
        <v>1700</v>
      </c>
      <c r="B198" s="23">
        <v>2</v>
      </c>
      <c r="C198" s="26">
        <v>3</v>
      </c>
      <c r="D198" s="26">
        <v>2</v>
      </c>
      <c r="E198" s="26">
        <v>2</v>
      </c>
      <c r="F198" s="27">
        <v>1</v>
      </c>
      <c r="G198" s="26">
        <v>5</v>
      </c>
      <c r="H198" s="26">
        <v>2</v>
      </c>
      <c r="I198" s="27">
        <v>63.8</v>
      </c>
      <c r="J198" s="26">
        <v>48.7</v>
      </c>
      <c r="K198" s="26">
        <v>6</v>
      </c>
      <c r="L198" s="26">
        <v>2</v>
      </c>
      <c r="M198" s="26">
        <v>3</v>
      </c>
      <c r="N198" s="26">
        <v>3</v>
      </c>
    </row>
    <row r="199" spans="1:14" ht="15" x14ac:dyDescent="0.25">
      <c r="A199" s="26">
        <v>1220</v>
      </c>
      <c r="B199" s="23">
        <v>2</v>
      </c>
      <c r="C199" s="26">
        <v>7</v>
      </c>
      <c r="D199" s="26">
        <v>2</v>
      </c>
      <c r="E199" s="26">
        <v>1</v>
      </c>
      <c r="F199" s="27">
        <v>1</v>
      </c>
      <c r="G199" s="26">
        <v>5</v>
      </c>
      <c r="H199" s="26">
        <v>3</v>
      </c>
      <c r="I199" s="27">
        <v>51.6</v>
      </c>
      <c r="J199" s="26">
        <v>36.799999999999997</v>
      </c>
      <c r="K199" s="26">
        <v>6</v>
      </c>
      <c r="L199" s="26">
        <v>2</v>
      </c>
      <c r="M199" s="26">
        <v>3</v>
      </c>
      <c r="N199" s="26">
        <v>2</v>
      </c>
    </row>
    <row r="200" spans="1:14" ht="15" x14ac:dyDescent="0.25">
      <c r="A200" s="26">
        <v>650</v>
      </c>
      <c r="B200" s="23">
        <v>2</v>
      </c>
      <c r="C200" s="26">
        <v>7</v>
      </c>
      <c r="D200" s="26">
        <v>2</v>
      </c>
      <c r="E200" s="26">
        <v>1</v>
      </c>
      <c r="F200" s="27">
        <v>4</v>
      </c>
      <c r="G200" s="26">
        <v>5</v>
      </c>
      <c r="H200" s="26">
        <v>3</v>
      </c>
      <c r="I200" s="27">
        <v>71.5</v>
      </c>
      <c r="J200" s="26">
        <v>47.5</v>
      </c>
      <c r="K200" s="26">
        <v>7.5</v>
      </c>
      <c r="L200" s="26">
        <v>3</v>
      </c>
      <c r="M200" s="26">
        <v>3</v>
      </c>
      <c r="N200" s="26">
        <v>3</v>
      </c>
    </row>
    <row r="201" spans="1:14" ht="15" x14ac:dyDescent="0.25">
      <c r="A201" s="26">
        <v>1290</v>
      </c>
      <c r="B201" s="23">
        <v>2</v>
      </c>
      <c r="C201" s="26">
        <v>7</v>
      </c>
      <c r="D201" s="26">
        <v>5</v>
      </c>
      <c r="E201" s="26">
        <v>1</v>
      </c>
      <c r="F201" s="27">
        <v>4</v>
      </c>
      <c r="G201" s="26">
        <v>9</v>
      </c>
      <c r="H201" s="26">
        <v>2</v>
      </c>
      <c r="I201" s="27">
        <v>74.5</v>
      </c>
      <c r="J201" s="26">
        <v>44</v>
      </c>
      <c r="K201" s="26">
        <v>11</v>
      </c>
      <c r="L201" s="26">
        <v>3</v>
      </c>
      <c r="M201" s="26">
        <v>1</v>
      </c>
      <c r="N201" s="26">
        <v>3</v>
      </c>
    </row>
    <row r="202" spans="1:14" ht="15" x14ac:dyDescent="0.25">
      <c r="A202" s="26">
        <v>1080</v>
      </c>
      <c r="B202" s="23">
        <v>2</v>
      </c>
      <c r="C202" s="26">
        <v>7</v>
      </c>
      <c r="D202" s="26">
        <v>2</v>
      </c>
      <c r="E202" s="26">
        <v>1</v>
      </c>
      <c r="F202" s="27">
        <v>4</v>
      </c>
      <c r="G202" s="26">
        <v>9</v>
      </c>
      <c r="H202" s="26">
        <v>2</v>
      </c>
      <c r="I202" s="27">
        <v>68.5</v>
      </c>
      <c r="J202" s="26">
        <v>40.200000000000003</v>
      </c>
      <c r="K202" s="26">
        <v>8.5</v>
      </c>
      <c r="L202" s="26">
        <v>2</v>
      </c>
      <c r="M202" s="26">
        <v>3</v>
      </c>
      <c r="N202" s="26">
        <v>2</v>
      </c>
    </row>
    <row r="203" spans="1:14" ht="15" x14ac:dyDescent="0.25">
      <c r="A203" s="26">
        <v>3250</v>
      </c>
      <c r="B203" s="23">
        <v>2</v>
      </c>
      <c r="C203" s="26">
        <v>7</v>
      </c>
      <c r="D203" s="26">
        <v>2</v>
      </c>
      <c r="E203" s="26">
        <v>1</v>
      </c>
      <c r="F203" s="27">
        <v>5</v>
      </c>
      <c r="G203" s="26">
        <v>5</v>
      </c>
      <c r="H203" s="26">
        <v>2</v>
      </c>
      <c r="I203" s="27">
        <v>64.400000000000006</v>
      </c>
      <c r="J203" s="26">
        <v>40</v>
      </c>
      <c r="K203" s="26">
        <v>9</v>
      </c>
      <c r="L203" s="26">
        <v>2</v>
      </c>
      <c r="M203" s="26">
        <v>2</v>
      </c>
      <c r="N203" s="26">
        <v>3</v>
      </c>
    </row>
    <row r="204" spans="1:14" ht="15" x14ac:dyDescent="0.25">
      <c r="A204" s="26">
        <v>900</v>
      </c>
      <c r="B204" s="23">
        <v>2</v>
      </c>
      <c r="C204" s="26">
        <v>7</v>
      </c>
      <c r="D204" s="26">
        <v>6</v>
      </c>
      <c r="E204" s="26">
        <v>2</v>
      </c>
      <c r="F204" s="27">
        <v>2</v>
      </c>
      <c r="G204" s="26">
        <v>5</v>
      </c>
      <c r="H204" s="26">
        <v>2</v>
      </c>
      <c r="I204" s="27">
        <v>64.099999999999994</v>
      </c>
      <c r="J204" s="26">
        <v>39.5</v>
      </c>
      <c r="K204" s="26">
        <v>8.8000000000000007</v>
      </c>
      <c r="L204" s="26">
        <v>2</v>
      </c>
      <c r="M204" s="26">
        <v>2</v>
      </c>
      <c r="N204" s="29">
        <v>3</v>
      </c>
    </row>
    <row r="205" spans="1:14" ht="15" x14ac:dyDescent="0.25">
      <c r="A205" s="26">
        <v>900</v>
      </c>
      <c r="B205" s="23">
        <v>2</v>
      </c>
      <c r="C205" s="26">
        <v>7</v>
      </c>
      <c r="D205" s="26">
        <v>2</v>
      </c>
      <c r="E205" s="26">
        <v>2</v>
      </c>
      <c r="F205" s="27">
        <v>9</v>
      </c>
      <c r="G205" s="26">
        <v>10</v>
      </c>
      <c r="H205" s="26">
        <v>2</v>
      </c>
      <c r="I205" s="27">
        <v>86.1</v>
      </c>
      <c r="J205" s="26">
        <v>48.6</v>
      </c>
      <c r="K205" s="26">
        <v>11.1</v>
      </c>
      <c r="L205" s="26">
        <v>2</v>
      </c>
      <c r="M205" s="26">
        <v>2</v>
      </c>
      <c r="N205" s="26">
        <v>2</v>
      </c>
    </row>
    <row r="206" spans="1:14" ht="15" x14ac:dyDescent="0.25">
      <c r="A206" s="26">
        <v>650</v>
      </c>
      <c r="B206" s="23">
        <v>2</v>
      </c>
      <c r="C206" s="26">
        <v>7</v>
      </c>
      <c r="D206" s="26">
        <v>2</v>
      </c>
      <c r="E206" s="26">
        <v>1</v>
      </c>
      <c r="F206" s="27">
        <v>1</v>
      </c>
      <c r="G206" s="26">
        <v>5</v>
      </c>
      <c r="H206" s="26">
        <v>3</v>
      </c>
      <c r="I206" s="26">
        <v>16.5</v>
      </c>
      <c r="J206" s="26">
        <v>22</v>
      </c>
      <c r="K206" s="27">
        <v>8.5</v>
      </c>
      <c r="L206" s="26">
        <v>2</v>
      </c>
      <c r="M206" s="26">
        <v>3</v>
      </c>
      <c r="N206" s="26">
        <v>3</v>
      </c>
    </row>
    <row r="207" spans="1:14" ht="15" x14ac:dyDescent="0.25">
      <c r="A207" s="26">
        <v>850</v>
      </c>
      <c r="B207" s="23">
        <v>2</v>
      </c>
      <c r="C207" s="26">
        <v>7</v>
      </c>
      <c r="D207" s="26">
        <v>2</v>
      </c>
      <c r="E207" s="26">
        <v>1</v>
      </c>
      <c r="F207" s="27">
        <v>4</v>
      </c>
      <c r="G207" s="26">
        <v>5</v>
      </c>
      <c r="H207" s="26">
        <v>3</v>
      </c>
      <c r="I207" s="26">
        <v>17</v>
      </c>
      <c r="J207" s="26">
        <v>17.899999999999999</v>
      </c>
      <c r="K207" s="27">
        <v>9</v>
      </c>
      <c r="L207" s="26">
        <v>3</v>
      </c>
      <c r="M207" s="26">
        <v>3</v>
      </c>
      <c r="N207" s="26">
        <v>3</v>
      </c>
    </row>
    <row r="208" spans="1:14" ht="15" x14ac:dyDescent="0.25">
      <c r="A208" s="26">
        <v>880</v>
      </c>
      <c r="B208" s="23">
        <v>2</v>
      </c>
      <c r="C208" s="26">
        <v>7</v>
      </c>
      <c r="D208" s="26">
        <v>5</v>
      </c>
      <c r="E208" s="26">
        <v>1</v>
      </c>
      <c r="F208" s="27">
        <v>4</v>
      </c>
      <c r="G208" s="26">
        <v>9</v>
      </c>
      <c r="H208" s="26">
        <v>2</v>
      </c>
      <c r="I208" s="26">
        <v>22</v>
      </c>
      <c r="J208" s="26">
        <v>9.6999999999999993</v>
      </c>
      <c r="K208" s="27">
        <v>8.8000000000000007</v>
      </c>
      <c r="L208" s="26">
        <v>3</v>
      </c>
      <c r="M208" s="26">
        <v>1</v>
      </c>
      <c r="N208" s="26">
        <v>3</v>
      </c>
    </row>
    <row r="209" spans="1:14" ht="15" x14ac:dyDescent="0.25">
      <c r="A209" s="26">
        <v>970</v>
      </c>
      <c r="B209" s="23">
        <v>2</v>
      </c>
      <c r="C209" s="26">
        <v>7</v>
      </c>
      <c r="D209" s="26">
        <v>2</v>
      </c>
      <c r="E209" s="26">
        <v>1</v>
      </c>
      <c r="F209" s="27">
        <v>4</v>
      </c>
      <c r="G209" s="26">
        <v>9</v>
      </c>
      <c r="H209" s="26">
        <v>2</v>
      </c>
      <c r="I209" s="26">
        <v>17.100000000000001</v>
      </c>
      <c r="J209" s="26">
        <v>18.100000000000001</v>
      </c>
      <c r="K209" s="27">
        <v>12.1</v>
      </c>
      <c r="L209" s="26">
        <v>2</v>
      </c>
      <c r="M209" s="26">
        <v>3</v>
      </c>
      <c r="N209" s="26">
        <v>3</v>
      </c>
    </row>
    <row r="210" spans="1:14" ht="15" x14ac:dyDescent="0.25">
      <c r="A210" s="26">
        <v>800</v>
      </c>
      <c r="B210" s="23">
        <v>2</v>
      </c>
      <c r="C210" s="26">
        <v>7</v>
      </c>
      <c r="D210" s="26">
        <v>2</v>
      </c>
      <c r="E210" s="26">
        <v>1</v>
      </c>
      <c r="F210" s="27">
        <v>5</v>
      </c>
      <c r="G210" s="26">
        <v>5</v>
      </c>
      <c r="H210" s="26">
        <v>2</v>
      </c>
      <c r="I210" s="26">
        <v>17</v>
      </c>
      <c r="J210" s="26">
        <v>16.7</v>
      </c>
      <c r="K210" s="27">
        <v>8.8000000000000007</v>
      </c>
      <c r="L210" s="26">
        <v>2</v>
      </c>
      <c r="M210" s="26">
        <v>2</v>
      </c>
      <c r="N210" s="26">
        <v>3</v>
      </c>
    </row>
    <row r="211" spans="1:14" ht="15" x14ac:dyDescent="0.25">
      <c r="A211" s="26">
        <v>3000</v>
      </c>
      <c r="B211" s="23">
        <v>2</v>
      </c>
      <c r="C211" s="26">
        <v>7</v>
      </c>
      <c r="D211" s="26">
        <v>6</v>
      </c>
      <c r="E211" s="26">
        <v>2</v>
      </c>
      <c r="F211" s="27">
        <v>2</v>
      </c>
      <c r="G211" s="26">
        <v>5</v>
      </c>
      <c r="H211" s="26">
        <v>2</v>
      </c>
      <c r="I211" s="26">
        <v>11.5</v>
      </c>
      <c r="J211" s="26">
        <v>15.8</v>
      </c>
      <c r="K211" s="27">
        <v>8.9</v>
      </c>
      <c r="L211" s="26">
        <v>2</v>
      </c>
      <c r="M211" s="26">
        <v>2</v>
      </c>
      <c r="N211" s="26">
        <v>3</v>
      </c>
    </row>
    <row r="212" spans="1:14" ht="15" x14ac:dyDescent="0.25">
      <c r="A212" s="26">
        <v>850</v>
      </c>
      <c r="B212" s="23">
        <v>2</v>
      </c>
      <c r="C212" s="26">
        <v>7</v>
      </c>
      <c r="D212" s="26">
        <v>2</v>
      </c>
      <c r="E212" s="26">
        <v>2</v>
      </c>
      <c r="F212" s="27">
        <v>9</v>
      </c>
      <c r="G212" s="26">
        <v>10</v>
      </c>
      <c r="H212" s="26">
        <v>2</v>
      </c>
      <c r="I212" s="26">
        <v>16.399999999999999</v>
      </c>
      <c r="J212" s="26">
        <v>17.100000000000001</v>
      </c>
      <c r="K212" s="27">
        <v>8.8000000000000007</v>
      </c>
      <c r="L212" s="26">
        <v>2</v>
      </c>
      <c r="M212" s="26">
        <v>2</v>
      </c>
      <c r="N212" s="26">
        <v>2</v>
      </c>
    </row>
    <row r="213" spans="1:14" x14ac:dyDescent="0.2">
      <c r="C213" s="4"/>
    </row>
    <row r="214" spans="1:14" x14ac:dyDescent="0.2">
      <c r="C214" s="4"/>
    </row>
    <row r="215" spans="1:14" x14ac:dyDescent="0.2">
      <c r="C215" s="4"/>
    </row>
    <row r="216" spans="1:14" x14ac:dyDescent="0.2">
      <c r="C216" s="4"/>
    </row>
    <row r="217" spans="1:14" x14ac:dyDescent="0.2">
      <c r="C217" s="4"/>
    </row>
    <row r="218" spans="1:14" x14ac:dyDescent="0.2">
      <c r="C218" s="4"/>
    </row>
    <row r="219" spans="1:14" x14ac:dyDescent="0.2">
      <c r="C219" s="4"/>
    </row>
    <row r="220" spans="1:14" x14ac:dyDescent="0.2">
      <c r="C220" s="4"/>
    </row>
    <row r="221" spans="1:14" x14ac:dyDescent="0.2">
      <c r="C221" s="4"/>
    </row>
    <row r="222" spans="1:14" x14ac:dyDescent="0.2">
      <c r="C222" s="4"/>
    </row>
    <row r="223" spans="1:14" x14ac:dyDescent="0.2">
      <c r="C223" s="4"/>
    </row>
    <row r="224" spans="1:14" x14ac:dyDescent="0.2">
      <c r="C224" s="4"/>
    </row>
    <row r="225" spans="3:3" x14ac:dyDescent="0.2">
      <c r="C225" s="4"/>
    </row>
    <row r="226" spans="3:3" x14ac:dyDescent="0.2">
      <c r="C226" s="4"/>
    </row>
    <row r="227" spans="3:3" x14ac:dyDescent="0.2">
      <c r="C227" s="4"/>
    </row>
    <row r="228" spans="3:3" x14ac:dyDescent="0.2">
      <c r="C228" s="4"/>
    </row>
    <row r="229" spans="3:3" x14ac:dyDescent="0.2">
      <c r="C229" s="4"/>
    </row>
    <row r="230" spans="3:3" x14ac:dyDescent="0.2">
      <c r="C230" s="4"/>
    </row>
    <row r="231" spans="3:3" x14ac:dyDescent="0.2">
      <c r="C231" s="4"/>
    </row>
    <row r="232" spans="3:3" x14ac:dyDescent="0.2">
      <c r="C232" s="4"/>
    </row>
    <row r="233" spans="3:3" x14ac:dyDescent="0.2">
      <c r="C233" s="4"/>
    </row>
    <row r="234" spans="3:3" x14ac:dyDescent="0.2">
      <c r="C234" s="4"/>
    </row>
    <row r="235" spans="3:3" x14ac:dyDescent="0.2">
      <c r="C235" s="4"/>
    </row>
    <row r="236" spans="3:3" x14ac:dyDescent="0.2">
      <c r="C236" s="4"/>
    </row>
    <row r="237" spans="3:3" x14ac:dyDescent="0.2">
      <c r="C237" s="4"/>
    </row>
    <row r="238" spans="3:3" x14ac:dyDescent="0.2">
      <c r="C238" s="4"/>
    </row>
    <row r="239" spans="3:3" x14ac:dyDescent="0.2">
      <c r="C239" s="4"/>
    </row>
    <row r="240" spans="3:3" x14ac:dyDescent="0.2">
      <c r="C240" s="4"/>
    </row>
    <row r="241" spans="3:3" x14ac:dyDescent="0.2">
      <c r="C241" s="4"/>
    </row>
    <row r="242" spans="3:3" x14ac:dyDescent="0.2">
      <c r="C242" s="4"/>
    </row>
    <row r="243" spans="3:3" x14ac:dyDescent="0.2">
      <c r="C243" s="4"/>
    </row>
    <row r="244" spans="3:3" x14ac:dyDescent="0.2">
      <c r="C244" s="4"/>
    </row>
    <row r="245" spans="3:3" x14ac:dyDescent="0.2">
      <c r="C245" s="4"/>
    </row>
    <row r="246" spans="3:3" x14ac:dyDescent="0.2">
      <c r="C246" s="4"/>
    </row>
    <row r="247" spans="3:3" x14ac:dyDescent="0.2">
      <c r="C247" s="4"/>
    </row>
    <row r="248" spans="3:3" x14ac:dyDescent="0.2">
      <c r="C248" s="4"/>
    </row>
    <row r="249" spans="3:3" x14ac:dyDescent="0.2">
      <c r="C249" s="4"/>
    </row>
    <row r="250" spans="3:3" x14ac:dyDescent="0.2">
      <c r="C250" s="4"/>
    </row>
    <row r="251" spans="3:3" x14ac:dyDescent="0.2">
      <c r="C251" s="4"/>
    </row>
    <row r="252" spans="3:3" x14ac:dyDescent="0.2">
      <c r="C252" s="4"/>
    </row>
    <row r="253" spans="3:3" x14ac:dyDescent="0.2">
      <c r="C253" s="4"/>
    </row>
    <row r="254" spans="3:3" x14ac:dyDescent="0.2">
      <c r="C254" s="4"/>
    </row>
    <row r="255" spans="3:3" x14ac:dyDescent="0.2">
      <c r="C255" s="4"/>
    </row>
    <row r="256" spans="3:3" x14ac:dyDescent="0.2">
      <c r="C256" s="4"/>
    </row>
    <row r="257" spans="3:3" x14ac:dyDescent="0.2">
      <c r="C257" s="4"/>
    </row>
    <row r="258" spans="3:3" x14ac:dyDescent="0.2">
      <c r="C258" s="4"/>
    </row>
    <row r="259" spans="3:3" x14ac:dyDescent="0.2">
      <c r="C259" s="4"/>
    </row>
    <row r="260" spans="3:3" x14ac:dyDescent="0.2">
      <c r="C260" s="4"/>
    </row>
    <row r="261" spans="3:3" x14ac:dyDescent="0.2">
      <c r="C261" s="4"/>
    </row>
    <row r="262" spans="3:3" x14ac:dyDescent="0.2">
      <c r="C262" s="4"/>
    </row>
    <row r="263" spans="3:3" x14ac:dyDescent="0.2">
      <c r="C263" s="4"/>
    </row>
    <row r="264" spans="3:3" x14ac:dyDescent="0.2">
      <c r="C264" s="4"/>
    </row>
    <row r="265" spans="3:3" x14ac:dyDescent="0.2">
      <c r="C265" s="4"/>
    </row>
    <row r="266" spans="3:3" x14ac:dyDescent="0.2">
      <c r="C266" s="4"/>
    </row>
    <row r="267" spans="3:3" x14ac:dyDescent="0.2">
      <c r="C267" s="4"/>
    </row>
    <row r="268" spans="3:3" x14ac:dyDescent="0.2">
      <c r="C268" s="4"/>
    </row>
    <row r="269" spans="3:3" x14ac:dyDescent="0.2">
      <c r="C269" s="4"/>
    </row>
    <row r="270" spans="3:3" x14ac:dyDescent="0.2">
      <c r="C270" s="4"/>
    </row>
    <row r="271" spans="3:3" x14ac:dyDescent="0.2">
      <c r="C271" s="4"/>
    </row>
    <row r="272" spans="3:3" x14ac:dyDescent="0.2">
      <c r="C272" s="4"/>
    </row>
    <row r="273" spans="3:3" x14ac:dyDescent="0.2">
      <c r="C273" s="4"/>
    </row>
    <row r="274" spans="3:3" x14ac:dyDescent="0.2">
      <c r="C274" s="4"/>
    </row>
    <row r="275" spans="3:3" x14ac:dyDescent="0.2">
      <c r="C275" s="4"/>
    </row>
    <row r="276" spans="3:3" x14ac:dyDescent="0.2">
      <c r="C276" s="4"/>
    </row>
    <row r="277" spans="3:3" x14ac:dyDescent="0.2">
      <c r="C277" s="4"/>
    </row>
    <row r="278" spans="3:3" x14ac:dyDescent="0.2">
      <c r="C278" s="4"/>
    </row>
    <row r="279" spans="3:3" x14ac:dyDescent="0.2">
      <c r="C279" s="4"/>
    </row>
    <row r="280" spans="3:3" x14ac:dyDescent="0.2">
      <c r="C280" s="4"/>
    </row>
    <row r="281" spans="3:3" x14ac:dyDescent="0.2">
      <c r="C281" s="4"/>
    </row>
    <row r="282" spans="3:3" x14ac:dyDescent="0.2">
      <c r="C282" s="4"/>
    </row>
    <row r="283" spans="3:3" x14ac:dyDescent="0.2">
      <c r="C283" s="4"/>
    </row>
    <row r="284" spans="3:3" x14ac:dyDescent="0.2">
      <c r="C284" s="4"/>
    </row>
    <row r="285" spans="3:3" x14ac:dyDescent="0.2">
      <c r="C285" s="4"/>
    </row>
    <row r="286" spans="3:3" x14ac:dyDescent="0.2">
      <c r="C286" s="4"/>
    </row>
    <row r="287" spans="3:3" x14ac:dyDescent="0.2">
      <c r="C287" s="4"/>
    </row>
    <row r="288" spans="3:3" x14ac:dyDescent="0.2">
      <c r="C288" s="4"/>
    </row>
    <row r="289" spans="3:3" x14ac:dyDescent="0.2">
      <c r="C289" s="4"/>
    </row>
    <row r="290" spans="3:3" x14ac:dyDescent="0.2">
      <c r="C290" s="4"/>
    </row>
    <row r="291" spans="3:3" x14ac:dyDescent="0.2">
      <c r="C291" s="4"/>
    </row>
    <row r="292" spans="3:3" x14ac:dyDescent="0.2">
      <c r="C292" s="4"/>
    </row>
    <row r="293" spans="3:3" x14ac:dyDescent="0.2">
      <c r="C293" s="4"/>
    </row>
    <row r="294" spans="3:3" x14ac:dyDescent="0.2">
      <c r="C294" s="4"/>
    </row>
    <row r="295" spans="3:3" x14ac:dyDescent="0.2">
      <c r="C295" s="4"/>
    </row>
    <row r="296" spans="3:3" x14ac:dyDescent="0.2">
      <c r="C296" s="4"/>
    </row>
    <row r="297" spans="3:3" x14ac:dyDescent="0.2">
      <c r="C297" s="4"/>
    </row>
    <row r="298" spans="3:3" x14ac:dyDescent="0.2">
      <c r="C298" s="4"/>
    </row>
    <row r="299" spans="3:3" x14ac:dyDescent="0.2">
      <c r="C299" s="4"/>
    </row>
    <row r="300" spans="3:3" x14ac:dyDescent="0.2">
      <c r="C300" s="4"/>
    </row>
    <row r="301" spans="3:3" x14ac:dyDescent="0.2">
      <c r="C301" s="4"/>
    </row>
    <row r="302" spans="3:3" x14ac:dyDescent="0.2">
      <c r="C302" s="4"/>
    </row>
    <row r="303" spans="3:3" x14ac:dyDescent="0.2">
      <c r="C303" s="4"/>
    </row>
    <row r="304" spans="3:3" x14ac:dyDescent="0.2">
      <c r="C304" s="4"/>
    </row>
    <row r="305" spans="3:3" x14ac:dyDescent="0.2">
      <c r="C305" s="4"/>
    </row>
    <row r="306" spans="3:3" x14ac:dyDescent="0.2">
      <c r="C306" s="4"/>
    </row>
    <row r="307" spans="3:3" x14ac:dyDescent="0.2">
      <c r="C307" s="4"/>
    </row>
    <row r="308" spans="3:3" x14ac:dyDescent="0.2">
      <c r="C308" s="4"/>
    </row>
    <row r="309" spans="3:3" x14ac:dyDescent="0.2">
      <c r="C309" s="4"/>
    </row>
    <row r="310" spans="3:3" x14ac:dyDescent="0.2">
      <c r="C310" s="4"/>
    </row>
    <row r="311" spans="3:3" x14ac:dyDescent="0.2">
      <c r="C311" s="4"/>
    </row>
    <row r="312" spans="3:3" x14ac:dyDescent="0.2">
      <c r="C312" s="4"/>
    </row>
    <row r="313" spans="3:3" x14ac:dyDescent="0.2">
      <c r="C313" s="4"/>
    </row>
    <row r="314" spans="3:3" x14ac:dyDescent="0.2">
      <c r="C314" s="4"/>
    </row>
    <row r="315" spans="3:3" x14ac:dyDescent="0.2">
      <c r="C315" s="4"/>
    </row>
    <row r="316" spans="3:3" x14ac:dyDescent="0.2">
      <c r="C316" s="4"/>
    </row>
    <row r="317" spans="3:3" x14ac:dyDescent="0.2">
      <c r="C317" s="4"/>
    </row>
    <row r="318" spans="3:3" x14ac:dyDescent="0.2">
      <c r="C318" s="4"/>
    </row>
    <row r="319" spans="3:3" x14ac:dyDescent="0.2">
      <c r="C319" s="4"/>
    </row>
    <row r="320" spans="3:3" x14ac:dyDescent="0.2">
      <c r="C320" s="4"/>
    </row>
    <row r="321" spans="3:3" x14ac:dyDescent="0.2">
      <c r="C321" s="4"/>
    </row>
    <row r="322" spans="3:3" x14ac:dyDescent="0.2">
      <c r="C322" s="4"/>
    </row>
    <row r="323" spans="3:3" x14ac:dyDescent="0.2">
      <c r="C323" s="4"/>
    </row>
    <row r="324" spans="3:3" x14ac:dyDescent="0.2">
      <c r="C324" s="4"/>
    </row>
    <row r="325" spans="3:3" x14ac:dyDescent="0.2">
      <c r="C325" s="4"/>
    </row>
    <row r="326" spans="3:3" x14ac:dyDescent="0.2">
      <c r="C326" s="4"/>
    </row>
    <row r="327" spans="3:3" x14ac:dyDescent="0.2">
      <c r="C327" s="4"/>
    </row>
    <row r="328" spans="3:3" x14ac:dyDescent="0.2">
      <c r="C328" s="4"/>
    </row>
    <row r="329" spans="3:3" x14ac:dyDescent="0.2">
      <c r="C329" s="4"/>
    </row>
    <row r="330" spans="3:3" x14ac:dyDescent="0.2">
      <c r="C330" s="4"/>
    </row>
    <row r="331" spans="3:3" x14ac:dyDescent="0.2">
      <c r="C331" s="4"/>
    </row>
    <row r="332" spans="3:3" x14ac:dyDescent="0.2">
      <c r="C332" s="4"/>
    </row>
    <row r="333" spans="3:3" x14ac:dyDescent="0.2">
      <c r="C333" s="4"/>
    </row>
    <row r="334" spans="3:3" x14ac:dyDescent="0.2">
      <c r="C334" s="4"/>
    </row>
    <row r="335" spans="3:3" x14ac:dyDescent="0.2">
      <c r="C335" s="4"/>
    </row>
    <row r="336" spans="3:3" x14ac:dyDescent="0.2">
      <c r="C336" s="4"/>
    </row>
    <row r="337" spans="3:3" x14ac:dyDescent="0.2">
      <c r="C337" s="4"/>
    </row>
    <row r="338" spans="3:3" x14ac:dyDescent="0.2">
      <c r="C338" s="4"/>
    </row>
    <row r="339" spans="3:3" x14ac:dyDescent="0.2">
      <c r="C339" s="4"/>
    </row>
    <row r="340" spans="3:3" x14ac:dyDescent="0.2">
      <c r="C340" s="4"/>
    </row>
    <row r="341" spans="3:3" x14ac:dyDescent="0.2">
      <c r="C341" s="4"/>
    </row>
    <row r="342" spans="3:3" x14ac:dyDescent="0.2">
      <c r="C342" s="4"/>
    </row>
    <row r="343" spans="3:3" x14ac:dyDescent="0.2">
      <c r="C343" s="4"/>
    </row>
    <row r="344" spans="3:3" x14ac:dyDescent="0.2">
      <c r="C344" s="4"/>
    </row>
    <row r="345" spans="3:3" x14ac:dyDescent="0.2">
      <c r="C345" s="4"/>
    </row>
    <row r="346" spans="3:3" x14ac:dyDescent="0.2">
      <c r="C346" s="4"/>
    </row>
    <row r="347" spans="3:3" x14ac:dyDescent="0.2">
      <c r="C347" s="4"/>
    </row>
    <row r="348" spans="3:3" x14ac:dyDescent="0.2">
      <c r="C348" s="4"/>
    </row>
    <row r="349" spans="3:3" x14ac:dyDescent="0.2">
      <c r="C349" s="4"/>
    </row>
    <row r="350" spans="3:3" x14ac:dyDescent="0.2">
      <c r="C350" s="4"/>
    </row>
    <row r="351" spans="3:3" x14ac:dyDescent="0.2">
      <c r="C351" s="4"/>
    </row>
    <row r="352" spans="3:3" x14ac:dyDescent="0.2">
      <c r="C352" s="4"/>
    </row>
    <row r="353" spans="3:3" x14ac:dyDescent="0.2">
      <c r="C353" s="4"/>
    </row>
    <row r="354" spans="3:3" x14ac:dyDescent="0.2">
      <c r="C354" s="4"/>
    </row>
    <row r="355" spans="3:3" x14ac:dyDescent="0.2">
      <c r="C355" s="4"/>
    </row>
    <row r="356" spans="3:3" x14ac:dyDescent="0.2">
      <c r="C356" s="4"/>
    </row>
    <row r="357" spans="3:3" x14ac:dyDescent="0.2">
      <c r="C357" s="4"/>
    </row>
    <row r="358" spans="3:3" x14ac:dyDescent="0.2">
      <c r="C358" s="4"/>
    </row>
    <row r="359" spans="3:3" x14ac:dyDescent="0.2">
      <c r="C359" s="4"/>
    </row>
    <row r="360" spans="3:3" x14ac:dyDescent="0.2">
      <c r="C360" s="4"/>
    </row>
    <row r="361" spans="3:3" x14ac:dyDescent="0.2">
      <c r="C361" s="4"/>
    </row>
    <row r="362" spans="3:3" x14ac:dyDescent="0.2">
      <c r="C362" s="4"/>
    </row>
    <row r="363" spans="3:3" x14ac:dyDescent="0.2">
      <c r="C363" s="4"/>
    </row>
    <row r="364" spans="3:3" x14ac:dyDescent="0.2">
      <c r="C364" s="4"/>
    </row>
    <row r="365" spans="3:3" x14ac:dyDescent="0.2">
      <c r="C365" s="4"/>
    </row>
    <row r="366" spans="3:3" x14ac:dyDescent="0.2">
      <c r="C366" s="4"/>
    </row>
    <row r="367" spans="3:3" x14ac:dyDescent="0.2">
      <c r="C367" s="4"/>
    </row>
    <row r="368" spans="3:3" x14ac:dyDescent="0.2">
      <c r="C368" s="4"/>
    </row>
    <row r="369" spans="3:3" x14ac:dyDescent="0.2">
      <c r="C369" s="4"/>
    </row>
    <row r="370" spans="3:3" x14ac:dyDescent="0.2">
      <c r="C370" s="4"/>
    </row>
    <row r="371" spans="3:3" x14ac:dyDescent="0.2">
      <c r="C371" s="4"/>
    </row>
    <row r="372" spans="3:3" x14ac:dyDescent="0.2">
      <c r="C372" s="4"/>
    </row>
    <row r="373" spans="3:3" x14ac:dyDescent="0.2">
      <c r="C373" s="4"/>
    </row>
    <row r="374" spans="3:3" x14ac:dyDescent="0.2">
      <c r="C374" s="4"/>
    </row>
    <row r="375" spans="3:3" x14ac:dyDescent="0.2">
      <c r="C375" s="4"/>
    </row>
    <row r="376" spans="3:3" x14ac:dyDescent="0.2">
      <c r="C376" s="4"/>
    </row>
    <row r="377" spans="3:3" x14ac:dyDescent="0.2">
      <c r="C377" s="4"/>
    </row>
    <row r="378" spans="3:3" x14ac:dyDescent="0.2">
      <c r="C378" s="4"/>
    </row>
    <row r="379" spans="3:3" x14ac:dyDescent="0.2">
      <c r="C379" s="4"/>
    </row>
    <row r="380" spans="3:3" x14ac:dyDescent="0.2">
      <c r="C380" s="4"/>
    </row>
    <row r="381" spans="3:3" x14ac:dyDescent="0.2">
      <c r="C381" s="4"/>
    </row>
    <row r="382" spans="3:3" x14ac:dyDescent="0.2">
      <c r="C382" s="4"/>
    </row>
    <row r="383" spans="3:3" x14ac:dyDescent="0.2">
      <c r="C383" s="4"/>
    </row>
    <row r="384" spans="3:3" x14ac:dyDescent="0.2">
      <c r="C384" s="4"/>
    </row>
    <row r="385" spans="3:3" x14ac:dyDescent="0.2">
      <c r="C385" s="4"/>
    </row>
    <row r="386" spans="3:3" x14ac:dyDescent="0.2">
      <c r="C386" s="4"/>
    </row>
    <row r="387" spans="3:3" x14ac:dyDescent="0.2">
      <c r="C387" s="4"/>
    </row>
    <row r="388" spans="3:3" x14ac:dyDescent="0.2">
      <c r="C388" s="4"/>
    </row>
    <row r="389" spans="3:3" x14ac:dyDescent="0.2">
      <c r="C389" s="4"/>
    </row>
    <row r="390" spans="3:3" x14ac:dyDescent="0.2">
      <c r="C390" s="4"/>
    </row>
    <row r="391" spans="3:3" x14ac:dyDescent="0.2">
      <c r="C391" s="4"/>
    </row>
    <row r="392" spans="3:3" x14ac:dyDescent="0.2">
      <c r="C392" s="4"/>
    </row>
    <row r="393" spans="3:3" x14ac:dyDescent="0.2">
      <c r="C393" s="4"/>
    </row>
    <row r="394" spans="3:3" x14ac:dyDescent="0.2">
      <c r="C394" s="4"/>
    </row>
    <row r="395" spans="3:3" x14ac:dyDescent="0.2">
      <c r="C395" s="4"/>
    </row>
    <row r="396" spans="3:3" x14ac:dyDescent="0.2">
      <c r="C396" s="4"/>
    </row>
    <row r="397" spans="3:3" x14ac:dyDescent="0.2">
      <c r="C397" s="4"/>
    </row>
    <row r="398" spans="3:3" x14ac:dyDescent="0.2">
      <c r="C398" s="4"/>
    </row>
    <row r="399" spans="3:3" x14ac:dyDescent="0.2">
      <c r="C399" s="4"/>
    </row>
    <row r="400" spans="3:3" x14ac:dyDescent="0.2">
      <c r="C400" s="4"/>
    </row>
    <row r="401" spans="3:3" x14ac:dyDescent="0.2">
      <c r="C401" s="4"/>
    </row>
    <row r="402" spans="3:3" x14ac:dyDescent="0.2">
      <c r="C402" s="4"/>
    </row>
    <row r="403" spans="3:3" x14ac:dyDescent="0.2">
      <c r="C403" s="4"/>
    </row>
    <row r="404" spans="3:3" x14ac:dyDescent="0.2">
      <c r="C404" s="4"/>
    </row>
    <row r="405" spans="3:3" x14ac:dyDescent="0.2">
      <c r="C405" s="4"/>
    </row>
    <row r="406" spans="3:3" x14ac:dyDescent="0.2">
      <c r="C406" s="4"/>
    </row>
    <row r="407" spans="3:3" x14ac:dyDescent="0.2">
      <c r="C407" s="4"/>
    </row>
    <row r="408" spans="3:3" x14ac:dyDescent="0.2">
      <c r="C408" s="4"/>
    </row>
    <row r="409" spans="3:3" x14ac:dyDescent="0.2">
      <c r="C409" s="4"/>
    </row>
    <row r="410" spans="3:3" x14ac:dyDescent="0.2">
      <c r="C410" s="4"/>
    </row>
    <row r="411" spans="3:3" x14ac:dyDescent="0.2">
      <c r="C411" s="4"/>
    </row>
    <row r="412" spans="3:3" x14ac:dyDescent="0.2">
      <c r="C412" s="4"/>
    </row>
    <row r="413" spans="3:3" x14ac:dyDescent="0.2">
      <c r="C413" s="4"/>
    </row>
    <row r="414" spans="3:3" x14ac:dyDescent="0.2">
      <c r="C414" s="4"/>
    </row>
    <row r="415" spans="3:3" x14ac:dyDescent="0.2">
      <c r="C415" s="4"/>
    </row>
    <row r="416" spans="3:3" x14ac:dyDescent="0.2">
      <c r="C416" s="4"/>
    </row>
    <row r="417" spans="3:3" x14ac:dyDescent="0.2">
      <c r="C417" s="4"/>
    </row>
    <row r="418" spans="3:3" x14ac:dyDescent="0.2">
      <c r="C418" s="4"/>
    </row>
    <row r="419" spans="3:3" x14ac:dyDescent="0.2">
      <c r="C419" s="4"/>
    </row>
    <row r="420" spans="3:3" x14ac:dyDescent="0.2">
      <c r="C420" s="4"/>
    </row>
    <row r="421" spans="3:3" x14ac:dyDescent="0.2">
      <c r="C421" s="4"/>
    </row>
    <row r="422" spans="3:3" x14ac:dyDescent="0.2">
      <c r="C422" s="4"/>
    </row>
    <row r="423" spans="3:3" x14ac:dyDescent="0.2">
      <c r="C423" s="4"/>
    </row>
    <row r="424" spans="3:3" x14ac:dyDescent="0.2">
      <c r="C424" s="4"/>
    </row>
    <row r="425" spans="3:3" x14ac:dyDescent="0.2">
      <c r="C425" s="4"/>
    </row>
    <row r="426" spans="3:3" x14ac:dyDescent="0.2">
      <c r="C426" s="4"/>
    </row>
    <row r="427" spans="3:3" x14ac:dyDescent="0.2">
      <c r="C427" s="4"/>
    </row>
    <row r="428" spans="3:3" x14ac:dyDescent="0.2">
      <c r="C428" s="4"/>
    </row>
    <row r="429" spans="3:3" x14ac:dyDescent="0.2">
      <c r="C429" s="4"/>
    </row>
    <row r="430" spans="3:3" x14ac:dyDescent="0.2">
      <c r="C430" s="4"/>
    </row>
    <row r="431" spans="3:3" x14ac:dyDescent="0.2">
      <c r="C431" s="4"/>
    </row>
    <row r="432" spans="3:3" x14ac:dyDescent="0.2">
      <c r="C432" s="4"/>
    </row>
    <row r="433" spans="3:3" x14ac:dyDescent="0.2">
      <c r="C433" s="4"/>
    </row>
    <row r="434" spans="3:3" x14ac:dyDescent="0.2">
      <c r="C434" s="4"/>
    </row>
    <row r="435" spans="3:3" x14ac:dyDescent="0.2">
      <c r="C435" s="4"/>
    </row>
    <row r="436" spans="3:3" x14ac:dyDescent="0.2">
      <c r="C436" s="4"/>
    </row>
    <row r="437" spans="3:3" x14ac:dyDescent="0.2">
      <c r="C437" s="4"/>
    </row>
    <row r="438" spans="3:3" x14ac:dyDescent="0.2">
      <c r="C438" s="4"/>
    </row>
    <row r="439" spans="3:3" x14ac:dyDescent="0.2">
      <c r="C439" s="4"/>
    </row>
    <row r="440" spans="3:3" x14ac:dyDescent="0.2">
      <c r="C440" s="4"/>
    </row>
    <row r="441" spans="3:3" x14ac:dyDescent="0.2">
      <c r="C441" s="4"/>
    </row>
    <row r="442" spans="3:3" x14ac:dyDescent="0.2">
      <c r="C442" s="4"/>
    </row>
    <row r="443" spans="3:3" x14ac:dyDescent="0.2">
      <c r="C443" s="4"/>
    </row>
    <row r="444" spans="3:3" x14ac:dyDescent="0.2">
      <c r="C444" s="4"/>
    </row>
    <row r="445" spans="3:3" x14ac:dyDescent="0.2">
      <c r="C445" s="4"/>
    </row>
    <row r="446" spans="3:3" x14ac:dyDescent="0.2">
      <c r="C446" s="4"/>
    </row>
    <row r="447" spans="3:3" x14ac:dyDescent="0.2">
      <c r="C447" s="4"/>
    </row>
    <row r="448" spans="3:3" x14ac:dyDescent="0.2">
      <c r="C448" s="4"/>
    </row>
    <row r="449" spans="3:3" x14ac:dyDescent="0.2">
      <c r="C449" s="4"/>
    </row>
    <row r="450" spans="3:3" x14ac:dyDescent="0.2">
      <c r="C450" s="4"/>
    </row>
    <row r="451" spans="3:3" x14ac:dyDescent="0.2">
      <c r="C451" s="4"/>
    </row>
    <row r="452" spans="3:3" x14ac:dyDescent="0.2">
      <c r="C452" s="4"/>
    </row>
    <row r="453" spans="3:3" x14ac:dyDescent="0.2">
      <c r="C453" s="4"/>
    </row>
    <row r="454" spans="3:3" x14ac:dyDescent="0.2">
      <c r="C454" s="4"/>
    </row>
    <row r="455" spans="3:3" x14ac:dyDescent="0.2">
      <c r="C455" s="4"/>
    </row>
    <row r="456" spans="3:3" x14ac:dyDescent="0.2">
      <c r="C456" s="4"/>
    </row>
    <row r="457" spans="3:3" x14ac:dyDescent="0.2">
      <c r="C457" s="4"/>
    </row>
    <row r="458" spans="3:3" x14ac:dyDescent="0.2">
      <c r="C458" s="4"/>
    </row>
    <row r="459" spans="3:3" x14ac:dyDescent="0.2">
      <c r="C459" s="4"/>
    </row>
    <row r="460" spans="3:3" x14ac:dyDescent="0.2">
      <c r="C460" s="4"/>
    </row>
    <row r="461" spans="3:3" x14ac:dyDescent="0.2">
      <c r="C461" s="4"/>
    </row>
    <row r="462" spans="3:3" x14ac:dyDescent="0.2">
      <c r="C462" s="4"/>
    </row>
    <row r="463" spans="3:3" x14ac:dyDescent="0.2">
      <c r="C463" s="4"/>
    </row>
    <row r="464" spans="3:3" x14ac:dyDescent="0.2">
      <c r="C464" s="4"/>
    </row>
    <row r="465" spans="3:3" x14ac:dyDescent="0.2">
      <c r="C465" s="4"/>
    </row>
    <row r="466" spans="3:3" x14ac:dyDescent="0.2">
      <c r="C466" s="4"/>
    </row>
    <row r="467" spans="3:3" x14ac:dyDescent="0.2">
      <c r="C467" s="4"/>
    </row>
    <row r="468" spans="3:3" x14ac:dyDescent="0.2">
      <c r="C468" s="4"/>
    </row>
    <row r="469" spans="3:3" x14ac:dyDescent="0.2">
      <c r="C469" s="4"/>
    </row>
    <row r="470" spans="3:3" x14ac:dyDescent="0.2">
      <c r="C470" s="4"/>
    </row>
    <row r="471" spans="3:3" x14ac:dyDescent="0.2">
      <c r="C471" s="4"/>
    </row>
    <row r="472" spans="3:3" x14ac:dyDescent="0.2">
      <c r="C472" s="4"/>
    </row>
    <row r="473" spans="3:3" x14ac:dyDescent="0.2">
      <c r="C473" s="4"/>
    </row>
    <row r="474" spans="3:3" x14ac:dyDescent="0.2">
      <c r="C474" s="4"/>
    </row>
    <row r="475" spans="3:3" x14ac:dyDescent="0.2">
      <c r="C475" s="4"/>
    </row>
    <row r="476" spans="3:3" x14ac:dyDescent="0.2">
      <c r="C476" s="4"/>
    </row>
    <row r="477" spans="3:3" x14ac:dyDescent="0.2">
      <c r="C477" s="4"/>
    </row>
    <row r="478" spans="3:3" x14ac:dyDescent="0.2">
      <c r="C478" s="4"/>
    </row>
    <row r="479" spans="3:3" x14ac:dyDescent="0.2">
      <c r="C479" s="4"/>
    </row>
    <row r="480" spans="3:3" x14ac:dyDescent="0.2">
      <c r="C480" s="4"/>
    </row>
    <row r="481" spans="3:3" x14ac:dyDescent="0.2">
      <c r="C481" s="4"/>
    </row>
    <row r="482" spans="3:3" x14ac:dyDescent="0.2">
      <c r="C482" s="4"/>
    </row>
    <row r="483" spans="3:3" x14ac:dyDescent="0.2">
      <c r="C483" s="4"/>
    </row>
    <row r="484" spans="3:3" x14ac:dyDescent="0.2">
      <c r="C484" s="4"/>
    </row>
    <row r="485" spans="3:3" x14ac:dyDescent="0.2">
      <c r="C485" s="4"/>
    </row>
    <row r="486" spans="3:3" x14ac:dyDescent="0.2">
      <c r="C486" s="4"/>
    </row>
    <row r="487" spans="3:3" x14ac:dyDescent="0.2">
      <c r="C487" s="4"/>
    </row>
    <row r="488" spans="3:3" x14ac:dyDescent="0.2">
      <c r="C488" s="4"/>
    </row>
    <row r="489" spans="3:3" x14ac:dyDescent="0.2">
      <c r="C489" s="4"/>
    </row>
    <row r="490" spans="3:3" x14ac:dyDescent="0.2">
      <c r="C490" s="4"/>
    </row>
    <row r="491" spans="3:3" x14ac:dyDescent="0.2">
      <c r="C491" s="4"/>
    </row>
    <row r="492" spans="3:3" x14ac:dyDescent="0.2">
      <c r="C492" s="4"/>
    </row>
    <row r="493" spans="3:3" x14ac:dyDescent="0.2">
      <c r="C493" s="4"/>
    </row>
    <row r="494" spans="3:3" x14ac:dyDescent="0.2">
      <c r="C494" s="4"/>
    </row>
    <row r="495" spans="3:3" x14ac:dyDescent="0.2">
      <c r="C495" s="4"/>
    </row>
    <row r="496" spans="3:3" x14ac:dyDescent="0.2">
      <c r="C496" s="4"/>
    </row>
    <row r="497" spans="3:3" x14ac:dyDescent="0.2">
      <c r="C497" s="4"/>
    </row>
    <row r="498" spans="3:3" x14ac:dyDescent="0.2">
      <c r="C498" s="4"/>
    </row>
    <row r="499" spans="3:3" x14ac:dyDescent="0.2">
      <c r="C499" s="4"/>
    </row>
    <row r="500" spans="3:3" x14ac:dyDescent="0.2">
      <c r="C500" s="4"/>
    </row>
    <row r="501" spans="3:3" x14ac:dyDescent="0.2">
      <c r="C501" s="4"/>
    </row>
    <row r="502" spans="3:3" x14ac:dyDescent="0.2">
      <c r="C502" s="4"/>
    </row>
    <row r="503" spans="3:3" x14ac:dyDescent="0.2">
      <c r="C503" s="4"/>
    </row>
    <row r="504" spans="3:3" x14ac:dyDescent="0.2">
      <c r="C504" s="4"/>
    </row>
    <row r="505" spans="3:3" x14ac:dyDescent="0.2">
      <c r="C505" s="4"/>
    </row>
    <row r="506" spans="3:3" x14ac:dyDescent="0.2">
      <c r="C506" s="4"/>
    </row>
    <row r="507" spans="3:3" x14ac:dyDescent="0.2">
      <c r="C507" s="4"/>
    </row>
    <row r="508" spans="3:3" x14ac:dyDescent="0.2">
      <c r="C508" s="4"/>
    </row>
    <row r="509" spans="3:3" x14ac:dyDescent="0.2">
      <c r="C509" s="4"/>
    </row>
    <row r="510" spans="3:3" x14ac:dyDescent="0.2">
      <c r="C510" s="4"/>
    </row>
    <row r="511" spans="3:3" x14ac:dyDescent="0.2">
      <c r="C511" s="4"/>
    </row>
    <row r="512" spans="3:3" x14ac:dyDescent="0.2">
      <c r="C512" s="4"/>
    </row>
    <row r="513" spans="3:3" x14ac:dyDescent="0.2">
      <c r="C513" s="4"/>
    </row>
    <row r="514" spans="3:3" x14ac:dyDescent="0.2">
      <c r="C514" s="4"/>
    </row>
    <row r="515" spans="3:3" x14ac:dyDescent="0.2">
      <c r="C515" s="4"/>
    </row>
    <row r="516" spans="3:3" x14ac:dyDescent="0.2">
      <c r="C516" s="4"/>
    </row>
    <row r="517" spans="3:3" x14ac:dyDescent="0.2">
      <c r="C517" s="4"/>
    </row>
    <row r="518" spans="3:3" x14ac:dyDescent="0.2">
      <c r="C518" s="4"/>
    </row>
    <row r="519" spans="3:3" x14ac:dyDescent="0.2">
      <c r="C519" s="4"/>
    </row>
    <row r="520" spans="3:3" x14ac:dyDescent="0.2">
      <c r="C520" s="4"/>
    </row>
    <row r="521" spans="3:3" x14ac:dyDescent="0.2">
      <c r="C521" s="4"/>
    </row>
    <row r="522" spans="3:3" x14ac:dyDescent="0.2">
      <c r="C522" s="4"/>
    </row>
    <row r="523" spans="3:3" x14ac:dyDescent="0.2">
      <c r="C523" s="4"/>
    </row>
    <row r="524" spans="3:3" x14ac:dyDescent="0.2">
      <c r="C524" s="4"/>
    </row>
    <row r="525" spans="3:3" x14ac:dyDescent="0.2">
      <c r="C525" s="4"/>
    </row>
    <row r="526" spans="3:3" x14ac:dyDescent="0.2">
      <c r="C526" s="4"/>
    </row>
    <row r="527" spans="3:3" x14ac:dyDescent="0.2">
      <c r="C527" s="4"/>
    </row>
    <row r="528" spans="3:3" x14ac:dyDescent="0.2">
      <c r="C528" s="4"/>
    </row>
    <row r="529" spans="3:3" x14ac:dyDescent="0.2">
      <c r="C529" s="4"/>
    </row>
    <row r="530" spans="3:3" x14ac:dyDescent="0.2">
      <c r="C530" s="4"/>
    </row>
    <row r="531" spans="3:3" x14ac:dyDescent="0.2">
      <c r="C531" s="4"/>
    </row>
    <row r="532" spans="3:3" x14ac:dyDescent="0.2">
      <c r="C532" s="4"/>
    </row>
    <row r="533" spans="3:3" x14ac:dyDescent="0.2">
      <c r="C533" s="4"/>
    </row>
    <row r="534" spans="3:3" x14ac:dyDescent="0.2">
      <c r="C534" s="4"/>
    </row>
    <row r="535" spans="3:3" x14ac:dyDescent="0.2">
      <c r="C535" s="4"/>
    </row>
    <row r="536" spans="3:3" x14ac:dyDescent="0.2">
      <c r="C536" s="4"/>
    </row>
    <row r="537" spans="3:3" x14ac:dyDescent="0.2">
      <c r="C537" s="4"/>
    </row>
    <row r="538" spans="3:3" x14ac:dyDescent="0.2">
      <c r="C538" s="4"/>
    </row>
    <row r="539" spans="3:3" x14ac:dyDescent="0.2">
      <c r="C539" s="4"/>
    </row>
    <row r="540" spans="3:3" x14ac:dyDescent="0.2">
      <c r="C540" s="4"/>
    </row>
    <row r="541" spans="3:3" x14ac:dyDescent="0.2">
      <c r="C541" s="4"/>
    </row>
    <row r="542" spans="3:3" x14ac:dyDescent="0.2">
      <c r="C542" s="4"/>
    </row>
    <row r="543" spans="3:3" x14ac:dyDescent="0.2">
      <c r="C543" s="4"/>
    </row>
    <row r="544" spans="3:3" x14ac:dyDescent="0.2">
      <c r="C544" s="4"/>
    </row>
    <row r="545" spans="3:3" x14ac:dyDescent="0.2">
      <c r="C545" s="4"/>
    </row>
    <row r="546" spans="3:3" x14ac:dyDescent="0.2">
      <c r="C546" s="4"/>
    </row>
    <row r="547" spans="3:3" x14ac:dyDescent="0.2">
      <c r="C547" s="4"/>
    </row>
    <row r="548" spans="3:3" x14ac:dyDescent="0.2">
      <c r="C548" s="4"/>
    </row>
    <row r="549" spans="3:3" x14ac:dyDescent="0.2">
      <c r="C549" s="4"/>
    </row>
    <row r="550" spans="3:3" x14ac:dyDescent="0.2">
      <c r="C550" s="4"/>
    </row>
    <row r="551" spans="3:3" x14ac:dyDescent="0.2">
      <c r="C551" s="4"/>
    </row>
    <row r="552" spans="3:3" x14ac:dyDescent="0.2">
      <c r="C552" s="4"/>
    </row>
    <row r="553" spans="3:3" x14ac:dyDescent="0.2">
      <c r="C553" s="4"/>
    </row>
    <row r="554" spans="3:3" x14ac:dyDescent="0.2">
      <c r="C554" s="4"/>
    </row>
    <row r="555" spans="3:3" x14ac:dyDescent="0.2">
      <c r="C555" s="4"/>
    </row>
    <row r="556" spans="3:3" x14ac:dyDescent="0.2">
      <c r="C556" s="4"/>
    </row>
    <row r="557" spans="3:3" x14ac:dyDescent="0.2">
      <c r="C557" s="4"/>
    </row>
    <row r="558" spans="3:3" x14ac:dyDescent="0.2">
      <c r="C558" s="4"/>
    </row>
    <row r="559" spans="3:3" x14ac:dyDescent="0.2">
      <c r="C559" s="4"/>
    </row>
    <row r="560" spans="3:3" x14ac:dyDescent="0.2">
      <c r="C560" s="4"/>
    </row>
    <row r="561" spans="3:3" x14ac:dyDescent="0.2">
      <c r="C561" s="4"/>
    </row>
    <row r="562" spans="3:3" x14ac:dyDescent="0.2">
      <c r="C562" s="4"/>
    </row>
    <row r="563" spans="3:3" x14ac:dyDescent="0.2">
      <c r="C563" s="4"/>
    </row>
    <row r="564" spans="3:3" x14ac:dyDescent="0.2">
      <c r="C564" s="4"/>
    </row>
    <row r="565" spans="3:3" x14ac:dyDescent="0.2">
      <c r="C565" s="4"/>
    </row>
    <row r="566" spans="3:3" x14ac:dyDescent="0.2">
      <c r="C566" s="4"/>
    </row>
    <row r="567" spans="3:3" x14ac:dyDescent="0.2">
      <c r="C567" s="4"/>
    </row>
    <row r="568" spans="3:3" x14ac:dyDescent="0.2">
      <c r="C568" s="4"/>
    </row>
    <row r="569" spans="3:3" x14ac:dyDescent="0.2">
      <c r="C569" s="4"/>
    </row>
    <row r="570" spans="3:3" x14ac:dyDescent="0.2">
      <c r="C570" s="4"/>
    </row>
    <row r="571" spans="3:3" x14ac:dyDescent="0.2">
      <c r="C571" s="4"/>
    </row>
    <row r="572" spans="3:3" x14ac:dyDescent="0.2">
      <c r="C572" s="4"/>
    </row>
    <row r="573" spans="3:3" x14ac:dyDescent="0.2">
      <c r="C573" s="4"/>
    </row>
    <row r="574" spans="3:3" x14ac:dyDescent="0.2">
      <c r="C574" s="4"/>
    </row>
    <row r="575" spans="3:3" x14ac:dyDescent="0.2">
      <c r="C575" s="4"/>
    </row>
    <row r="576" spans="3:3" x14ac:dyDescent="0.2">
      <c r="C576" s="4"/>
    </row>
    <row r="577" spans="3:3" x14ac:dyDescent="0.2">
      <c r="C577" s="4"/>
    </row>
    <row r="578" spans="3:3" x14ac:dyDescent="0.2">
      <c r="C578" s="4"/>
    </row>
    <row r="579" spans="3:3" x14ac:dyDescent="0.2">
      <c r="C579" s="4"/>
    </row>
    <row r="580" spans="3:3" x14ac:dyDescent="0.2">
      <c r="C580" s="4"/>
    </row>
    <row r="581" spans="3:3" x14ac:dyDescent="0.2">
      <c r="C581" s="4"/>
    </row>
    <row r="582" spans="3:3" x14ac:dyDescent="0.2">
      <c r="C582" s="4"/>
    </row>
    <row r="583" spans="3:3" x14ac:dyDescent="0.2">
      <c r="C583" s="4"/>
    </row>
    <row r="584" spans="3:3" x14ac:dyDescent="0.2">
      <c r="C584" s="4"/>
    </row>
    <row r="585" spans="3:3" x14ac:dyDescent="0.2">
      <c r="C585" s="4"/>
    </row>
    <row r="586" spans="3:3" x14ac:dyDescent="0.2">
      <c r="C586" s="4"/>
    </row>
    <row r="587" spans="3:3" x14ac:dyDescent="0.2">
      <c r="C587" s="4"/>
    </row>
    <row r="588" spans="3:3" x14ac:dyDescent="0.2">
      <c r="C588" s="4"/>
    </row>
    <row r="589" spans="3:3" x14ac:dyDescent="0.2">
      <c r="C589" s="4"/>
    </row>
    <row r="590" spans="3:3" x14ac:dyDescent="0.2">
      <c r="C590" s="4"/>
    </row>
    <row r="591" spans="3:3" x14ac:dyDescent="0.2">
      <c r="C591" s="4"/>
    </row>
    <row r="592" spans="3:3" x14ac:dyDescent="0.2">
      <c r="C592" s="4"/>
    </row>
    <row r="593" spans="3:3" x14ac:dyDescent="0.2">
      <c r="C593" s="4"/>
    </row>
    <row r="594" spans="3:3" x14ac:dyDescent="0.2">
      <c r="C594" s="4"/>
    </row>
    <row r="595" spans="3:3" x14ac:dyDescent="0.2">
      <c r="C595" s="4"/>
    </row>
    <row r="596" spans="3:3" x14ac:dyDescent="0.2">
      <c r="C596" s="4"/>
    </row>
    <row r="597" spans="3:3" x14ac:dyDescent="0.2">
      <c r="C597" s="4"/>
    </row>
    <row r="598" spans="3:3" x14ac:dyDescent="0.2">
      <c r="C598" s="4"/>
    </row>
    <row r="599" spans="3:3" x14ac:dyDescent="0.2">
      <c r="C599" s="4"/>
    </row>
    <row r="600" spans="3:3" x14ac:dyDescent="0.2">
      <c r="C600" s="4"/>
    </row>
    <row r="601" spans="3:3" x14ac:dyDescent="0.2">
      <c r="C601" s="4"/>
    </row>
    <row r="602" spans="3:3" x14ac:dyDescent="0.2">
      <c r="C602" s="4"/>
    </row>
    <row r="603" spans="3:3" x14ac:dyDescent="0.2">
      <c r="C603" s="4"/>
    </row>
    <row r="604" spans="3:3" x14ac:dyDescent="0.2">
      <c r="C604" s="4"/>
    </row>
    <row r="605" spans="3:3" x14ac:dyDescent="0.2">
      <c r="C605" s="4"/>
    </row>
    <row r="606" spans="3:3" x14ac:dyDescent="0.2">
      <c r="C606" s="4"/>
    </row>
    <row r="607" spans="3:3" x14ac:dyDescent="0.2">
      <c r="C607" s="4"/>
    </row>
    <row r="608" spans="3:3" x14ac:dyDescent="0.2">
      <c r="C608" s="4"/>
    </row>
    <row r="609" spans="3:3" x14ac:dyDescent="0.2">
      <c r="C609" s="4"/>
    </row>
    <row r="610" spans="3:3" x14ac:dyDescent="0.2">
      <c r="C610" s="4"/>
    </row>
    <row r="611" spans="3:3" x14ac:dyDescent="0.2">
      <c r="C611" s="4"/>
    </row>
    <row r="612" spans="3:3" x14ac:dyDescent="0.2">
      <c r="C612" s="4"/>
    </row>
    <row r="613" spans="3:3" x14ac:dyDescent="0.2">
      <c r="C613" s="4"/>
    </row>
    <row r="614" spans="3:3" x14ac:dyDescent="0.2">
      <c r="C614" s="4"/>
    </row>
    <row r="615" spans="3:3" x14ac:dyDescent="0.2">
      <c r="C615" s="4"/>
    </row>
    <row r="616" spans="3:3" x14ac:dyDescent="0.2">
      <c r="C616" s="4"/>
    </row>
    <row r="617" spans="3:3" x14ac:dyDescent="0.2">
      <c r="C617" s="4"/>
    </row>
    <row r="618" spans="3:3" x14ac:dyDescent="0.2">
      <c r="C618" s="4"/>
    </row>
    <row r="619" spans="3:3" x14ac:dyDescent="0.2">
      <c r="C619" s="4"/>
    </row>
    <row r="620" spans="3:3" x14ac:dyDescent="0.2">
      <c r="C620" s="4"/>
    </row>
    <row r="621" spans="3:3" x14ac:dyDescent="0.2">
      <c r="C621" s="4"/>
    </row>
    <row r="622" spans="3:3" x14ac:dyDescent="0.2">
      <c r="C622" s="4"/>
    </row>
    <row r="623" spans="3:3" x14ac:dyDescent="0.2">
      <c r="C623" s="4"/>
    </row>
    <row r="624" spans="3:3" x14ac:dyDescent="0.2">
      <c r="C624" s="4"/>
    </row>
    <row r="625" spans="3:3" x14ac:dyDescent="0.2">
      <c r="C625" s="4"/>
    </row>
    <row r="626" spans="3:3" x14ac:dyDescent="0.2">
      <c r="C626" s="4"/>
    </row>
    <row r="627" spans="3:3" x14ac:dyDescent="0.2">
      <c r="C627" s="4"/>
    </row>
    <row r="628" spans="3:3" x14ac:dyDescent="0.2">
      <c r="C628" s="4"/>
    </row>
    <row r="629" spans="3:3" x14ac:dyDescent="0.2">
      <c r="C629" s="4"/>
    </row>
    <row r="630" spans="3:3" x14ac:dyDescent="0.2">
      <c r="C630" s="4"/>
    </row>
    <row r="631" spans="3:3" x14ac:dyDescent="0.2">
      <c r="C631" s="4"/>
    </row>
    <row r="632" spans="3:3" x14ac:dyDescent="0.2">
      <c r="C632" s="4"/>
    </row>
    <row r="633" spans="3:3" x14ac:dyDescent="0.2">
      <c r="C633" s="4"/>
    </row>
    <row r="634" spans="3:3" x14ac:dyDescent="0.2">
      <c r="C634" s="4"/>
    </row>
    <row r="635" spans="3:3" x14ac:dyDescent="0.2">
      <c r="C635" s="4"/>
    </row>
    <row r="636" spans="3:3" x14ac:dyDescent="0.2">
      <c r="C636" s="4"/>
    </row>
    <row r="637" spans="3:3" x14ac:dyDescent="0.2">
      <c r="C637" s="4"/>
    </row>
    <row r="638" spans="3:3" x14ac:dyDescent="0.2">
      <c r="C638" s="4"/>
    </row>
    <row r="639" spans="3:3" x14ac:dyDescent="0.2">
      <c r="C639" s="4"/>
    </row>
    <row r="640" spans="3:3" x14ac:dyDescent="0.2">
      <c r="C640" s="4"/>
    </row>
    <row r="641" spans="3:3" x14ac:dyDescent="0.2">
      <c r="C641" s="4"/>
    </row>
    <row r="642" spans="3:3" x14ac:dyDescent="0.2">
      <c r="C642" s="4"/>
    </row>
    <row r="643" spans="3:3" x14ac:dyDescent="0.2">
      <c r="C643" s="4"/>
    </row>
    <row r="644" spans="3:3" x14ac:dyDescent="0.2">
      <c r="C644" s="4"/>
    </row>
    <row r="645" spans="3:3" x14ac:dyDescent="0.2">
      <c r="C645" s="4"/>
    </row>
    <row r="646" spans="3:3" x14ac:dyDescent="0.2">
      <c r="C646" s="4"/>
    </row>
    <row r="647" spans="3:3" x14ac:dyDescent="0.2">
      <c r="C647" s="4"/>
    </row>
    <row r="648" spans="3:3" x14ac:dyDescent="0.2">
      <c r="C648" s="4"/>
    </row>
    <row r="649" spans="3:3" x14ac:dyDescent="0.2">
      <c r="C649" s="4"/>
    </row>
    <row r="650" spans="3:3" x14ac:dyDescent="0.2">
      <c r="C650" s="4"/>
    </row>
    <row r="651" spans="3:3" x14ac:dyDescent="0.2">
      <c r="C651" s="4"/>
    </row>
    <row r="652" spans="3:3" x14ac:dyDescent="0.2">
      <c r="C652" s="4"/>
    </row>
    <row r="653" spans="3:3" x14ac:dyDescent="0.2">
      <c r="C653" s="4"/>
    </row>
    <row r="654" spans="3:3" x14ac:dyDescent="0.2">
      <c r="C654" s="4"/>
    </row>
    <row r="655" spans="3:3" x14ac:dyDescent="0.2">
      <c r="C655" s="4"/>
    </row>
    <row r="656" spans="3:3" x14ac:dyDescent="0.2">
      <c r="C656" s="4"/>
    </row>
    <row r="657" spans="3:3" x14ac:dyDescent="0.2">
      <c r="C657" s="4"/>
    </row>
    <row r="658" spans="3:3" x14ac:dyDescent="0.2">
      <c r="C658" s="4"/>
    </row>
    <row r="659" spans="3:3" x14ac:dyDescent="0.2">
      <c r="C659" s="4"/>
    </row>
    <row r="660" spans="3:3" x14ac:dyDescent="0.2">
      <c r="C660" s="4"/>
    </row>
    <row r="661" spans="3:3" x14ac:dyDescent="0.2">
      <c r="C661" s="4"/>
    </row>
    <row r="662" spans="3:3" x14ac:dyDescent="0.2">
      <c r="C662" s="4"/>
    </row>
    <row r="663" spans="3:3" x14ac:dyDescent="0.2">
      <c r="C663" s="4"/>
    </row>
    <row r="664" spans="3:3" x14ac:dyDescent="0.2">
      <c r="C664" s="4"/>
    </row>
    <row r="665" spans="3:3" x14ac:dyDescent="0.2">
      <c r="C665" s="4"/>
    </row>
    <row r="666" spans="3:3" x14ac:dyDescent="0.2">
      <c r="C666" s="4"/>
    </row>
    <row r="667" spans="3:3" x14ac:dyDescent="0.2">
      <c r="C667" s="4"/>
    </row>
    <row r="668" spans="3:3" x14ac:dyDescent="0.2">
      <c r="C668" s="4"/>
    </row>
    <row r="669" spans="3:3" x14ac:dyDescent="0.2">
      <c r="C669" s="4"/>
    </row>
    <row r="670" spans="3:3" x14ac:dyDescent="0.2">
      <c r="C670" s="4"/>
    </row>
    <row r="671" spans="3:3" x14ac:dyDescent="0.2">
      <c r="C671" s="4"/>
    </row>
    <row r="672" spans="3:3" x14ac:dyDescent="0.2">
      <c r="C672" s="4"/>
    </row>
    <row r="673" spans="3:3" x14ac:dyDescent="0.2">
      <c r="C673" s="4"/>
    </row>
    <row r="674" spans="3:3" x14ac:dyDescent="0.2">
      <c r="C674" s="4"/>
    </row>
    <row r="675" spans="3:3" x14ac:dyDescent="0.2">
      <c r="C675" s="4"/>
    </row>
    <row r="676" spans="3:3" x14ac:dyDescent="0.2">
      <c r="C676" s="4"/>
    </row>
    <row r="677" spans="3:3" x14ac:dyDescent="0.2">
      <c r="C677" s="4"/>
    </row>
    <row r="678" spans="3:3" x14ac:dyDescent="0.2">
      <c r="C678" s="4"/>
    </row>
    <row r="679" spans="3:3" x14ac:dyDescent="0.2">
      <c r="C679" s="4"/>
    </row>
    <row r="680" spans="3:3" x14ac:dyDescent="0.2">
      <c r="C680" s="4"/>
    </row>
    <row r="681" spans="3:3" x14ac:dyDescent="0.2">
      <c r="C681" s="4"/>
    </row>
    <row r="682" spans="3:3" x14ac:dyDescent="0.2">
      <c r="C682" s="4"/>
    </row>
    <row r="683" spans="3:3" x14ac:dyDescent="0.2">
      <c r="C683" s="4"/>
    </row>
    <row r="684" spans="3:3" x14ac:dyDescent="0.2">
      <c r="C684" s="4"/>
    </row>
    <row r="685" spans="3:3" x14ac:dyDescent="0.2">
      <c r="C685" s="4"/>
    </row>
    <row r="686" spans="3:3" x14ac:dyDescent="0.2">
      <c r="C686" s="4"/>
    </row>
    <row r="687" spans="3:3" x14ac:dyDescent="0.2">
      <c r="C687" s="4"/>
    </row>
    <row r="688" spans="3:3" x14ac:dyDescent="0.2">
      <c r="C688" s="4"/>
    </row>
    <row r="689" spans="3:3" x14ac:dyDescent="0.2">
      <c r="C689" s="4"/>
    </row>
    <row r="690" spans="3:3" x14ac:dyDescent="0.2">
      <c r="C690" s="4"/>
    </row>
    <row r="691" spans="3:3" x14ac:dyDescent="0.2">
      <c r="C691" s="4"/>
    </row>
    <row r="692" spans="3:3" x14ac:dyDescent="0.2">
      <c r="C692" s="4"/>
    </row>
    <row r="693" spans="3:3" x14ac:dyDescent="0.2">
      <c r="C693" s="4"/>
    </row>
    <row r="694" spans="3:3" x14ac:dyDescent="0.2">
      <c r="C694" s="4"/>
    </row>
    <row r="695" spans="3:3" x14ac:dyDescent="0.2">
      <c r="C695" s="4"/>
    </row>
    <row r="696" spans="3:3" x14ac:dyDescent="0.2">
      <c r="C696" s="4"/>
    </row>
    <row r="697" spans="3:3" x14ac:dyDescent="0.2">
      <c r="C697" s="4"/>
    </row>
    <row r="698" spans="3:3" x14ac:dyDescent="0.2">
      <c r="C698" s="4"/>
    </row>
    <row r="699" spans="3:3" x14ac:dyDescent="0.2">
      <c r="C699" s="4"/>
    </row>
    <row r="700" spans="3:3" x14ac:dyDescent="0.2">
      <c r="C700" s="4"/>
    </row>
    <row r="701" spans="3:3" x14ac:dyDescent="0.2">
      <c r="C701" s="4"/>
    </row>
    <row r="702" spans="3:3" x14ac:dyDescent="0.2">
      <c r="C702" s="4"/>
    </row>
    <row r="703" spans="3:3" x14ac:dyDescent="0.2">
      <c r="C703" s="4"/>
    </row>
    <row r="704" spans="3:3" x14ac:dyDescent="0.2">
      <c r="C704" s="4"/>
    </row>
    <row r="705" spans="3:3" x14ac:dyDescent="0.2">
      <c r="C705" s="4"/>
    </row>
    <row r="706" spans="3:3" x14ac:dyDescent="0.2">
      <c r="C706" s="4"/>
    </row>
    <row r="707" spans="3:3" x14ac:dyDescent="0.2">
      <c r="C707" s="4"/>
    </row>
    <row r="708" spans="3:3" x14ac:dyDescent="0.2">
      <c r="C708" s="4"/>
    </row>
    <row r="709" spans="3:3" x14ac:dyDescent="0.2">
      <c r="C709" s="4"/>
    </row>
    <row r="710" spans="3:3" x14ac:dyDescent="0.2">
      <c r="C710" s="4"/>
    </row>
    <row r="711" spans="3:3" x14ac:dyDescent="0.2">
      <c r="C711" s="4"/>
    </row>
    <row r="712" spans="3:3" x14ac:dyDescent="0.2">
      <c r="C712" s="4"/>
    </row>
    <row r="713" spans="3:3" x14ac:dyDescent="0.2">
      <c r="C713" s="4"/>
    </row>
    <row r="714" spans="3:3" x14ac:dyDescent="0.2">
      <c r="C714" s="4"/>
    </row>
    <row r="715" spans="3:3" x14ac:dyDescent="0.2">
      <c r="C715" s="4"/>
    </row>
    <row r="716" spans="3:3" x14ac:dyDescent="0.2">
      <c r="C716" s="4"/>
    </row>
    <row r="717" spans="3:3" x14ac:dyDescent="0.2">
      <c r="C717" s="4"/>
    </row>
    <row r="718" spans="3:3" x14ac:dyDescent="0.2">
      <c r="C718" s="4"/>
    </row>
    <row r="719" spans="3:3" x14ac:dyDescent="0.2">
      <c r="C719" s="4"/>
    </row>
    <row r="720" spans="3:3" x14ac:dyDescent="0.2">
      <c r="C720" s="4"/>
    </row>
    <row r="721" spans="3:3" x14ac:dyDescent="0.2">
      <c r="C721" s="4"/>
    </row>
    <row r="722" spans="3:3" x14ac:dyDescent="0.2">
      <c r="C722" s="4"/>
    </row>
    <row r="723" spans="3:3" x14ac:dyDescent="0.2">
      <c r="C723" s="4"/>
    </row>
    <row r="724" spans="3:3" x14ac:dyDescent="0.2">
      <c r="C724" s="4"/>
    </row>
    <row r="725" spans="3:3" x14ac:dyDescent="0.2">
      <c r="C725" s="4"/>
    </row>
    <row r="726" spans="3:3" x14ac:dyDescent="0.2">
      <c r="C726" s="4"/>
    </row>
    <row r="727" spans="3:3" x14ac:dyDescent="0.2">
      <c r="C727" s="4"/>
    </row>
    <row r="728" spans="3:3" x14ac:dyDescent="0.2">
      <c r="C728" s="4"/>
    </row>
    <row r="729" spans="3:3" x14ac:dyDescent="0.2">
      <c r="C729" s="4"/>
    </row>
    <row r="730" spans="3:3" x14ac:dyDescent="0.2">
      <c r="C730" s="4"/>
    </row>
    <row r="731" spans="3:3" x14ac:dyDescent="0.2">
      <c r="C731" s="4"/>
    </row>
    <row r="732" spans="3:3" x14ac:dyDescent="0.2">
      <c r="C732" s="4"/>
    </row>
    <row r="733" spans="3:3" x14ac:dyDescent="0.2">
      <c r="C733" s="4"/>
    </row>
    <row r="734" spans="3:3" x14ac:dyDescent="0.2">
      <c r="C734" s="4"/>
    </row>
    <row r="735" spans="3:3" x14ac:dyDescent="0.2">
      <c r="C735" s="4"/>
    </row>
    <row r="736" spans="3:3" x14ac:dyDescent="0.2">
      <c r="C736" s="4"/>
    </row>
    <row r="737" spans="3:3" x14ac:dyDescent="0.2">
      <c r="C737" s="4"/>
    </row>
    <row r="738" spans="3:3" x14ac:dyDescent="0.2">
      <c r="C738" s="4"/>
    </row>
    <row r="739" spans="3:3" x14ac:dyDescent="0.2">
      <c r="C739" s="4"/>
    </row>
    <row r="740" spans="3:3" x14ac:dyDescent="0.2">
      <c r="C740" s="4"/>
    </row>
    <row r="741" spans="3:3" x14ac:dyDescent="0.2">
      <c r="C741" s="4"/>
    </row>
    <row r="742" spans="3:3" x14ac:dyDescent="0.2">
      <c r="C742" s="4"/>
    </row>
    <row r="743" spans="3:3" x14ac:dyDescent="0.2">
      <c r="C743" s="4"/>
    </row>
    <row r="744" spans="3:3" x14ac:dyDescent="0.2">
      <c r="C744" s="4"/>
    </row>
    <row r="745" spans="3:3" x14ac:dyDescent="0.2">
      <c r="C745" s="4"/>
    </row>
    <row r="746" spans="3:3" x14ac:dyDescent="0.2">
      <c r="C746" s="4"/>
    </row>
    <row r="747" spans="3:3" x14ac:dyDescent="0.2">
      <c r="C747" s="4"/>
    </row>
    <row r="748" spans="3:3" x14ac:dyDescent="0.2">
      <c r="C748" s="4"/>
    </row>
    <row r="749" spans="3:3" x14ac:dyDescent="0.2">
      <c r="C749" s="4"/>
    </row>
    <row r="750" spans="3:3" x14ac:dyDescent="0.2">
      <c r="C750" s="4"/>
    </row>
    <row r="751" spans="3:3" x14ac:dyDescent="0.2">
      <c r="C751" s="4"/>
    </row>
    <row r="752" spans="3:3" x14ac:dyDescent="0.2">
      <c r="C752" s="4"/>
    </row>
    <row r="753" spans="3:3" x14ac:dyDescent="0.2">
      <c r="C753" s="4"/>
    </row>
    <row r="754" spans="3:3" x14ac:dyDescent="0.2">
      <c r="C754" s="4"/>
    </row>
    <row r="755" spans="3:3" x14ac:dyDescent="0.2">
      <c r="C755" s="4"/>
    </row>
    <row r="756" spans="3:3" x14ac:dyDescent="0.2">
      <c r="C756" s="4"/>
    </row>
    <row r="757" spans="3:3" x14ac:dyDescent="0.2">
      <c r="C757" s="4"/>
    </row>
    <row r="758" spans="3:3" x14ac:dyDescent="0.2">
      <c r="C758" s="4"/>
    </row>
    <row r="759" spans="3:3" x14ac:dyDescent="0.2">
      <c r="C759" s="4"/>
    </row>
    <row r="760" spans="3:3" x14ac:dyDescent="0.2">
      <c r="C760" s="4"/>
    </row>
    <row r="761" spans="3:3" x14ac:dyDescent="0.2">
      <c r="C761" s="4"/>
    </row>
    <row r="762" spans="3:3" x14ac:dyDescent="0.2">
      <c r="C762" s="4"/>
    </row>
    <row r="763" spans="3:3" x14ac:dyDescent="0.2">
      <c r="C763" s="4"/>
    </row>
    <row r="764" spans="3:3" x14ac:dyDescent="0.2">
      <c r="C764" s="4"/>
    </row>
    <row r="765" spans="3:3" x14ac:dyDescent="0.2">
      <c r="C765" s="4"/>
    </row>
    <row r="766" spans="3:3" x14ac:dyDescent="0.2">
      <c r="C766" s="4"/>
    </row>
    <row r="767" spans="3:3" x14ac:dyDescent="0.2">
      <c r="C767" s="4"/>
    </row>
    <row r="768" spans="3:3" x14ac:dyDescent="0.2">
      <c r="C768" s="4"/>
    </row>
    <row r="769" spans="3:3" x14ac:dyDescent="0.2">
      <c r="C769" s="4"/>
    </row>
    <row r="770" spans="3:3" x14ac:dyDescent="0.2">
      <c r="C770" s="4"/>
    </row>
    <row r="771" spans="3:3" x14ac:dyDescent="0.2">
      <c r="C771" s="4"/>
    </row>
    <row r="772" spans="3:3" x14ac:dyDescent="0.2">
      <c r="C772" s="4"/>
    </row>
    <row r="773" spans="3:3" x14ac:dyDescent="0.2">
      <c r="C773" s="4"/>
    </row>
    <row r="774" spans="3:3" x14ac:dyDescent="0.2">
      <c r="C774" s="4"/>
    </row>
    <row r="775" spans="3:3" x14ac:dyDescent="0.2">
      <c r="C775" s="4"/>
    </row>
    <row r="776" spans="3:3" x14ac:dyDescent="0.2">
      <c r="C776" s="4"/>
    </row>
    <row r="777" spans="3:3" x14ac:dyDescent="0.2">
      <c r="C777" s="4"/>
    </row>
    <row r="778" spans="3:3" x14ac:dyDescent="0.2">
      <c r="C778" s="4"/>
    </row>
    <row r="779" spans="3:3" x14ac:dyDescent="0.2">
      <c r="C779" s="4"/>
    </row>
    <row r="780" spans="3:3" x14ac:dyDescent="0.2">
      <c r="C780" s="4"/>
    </row>
    <row r="781" spans="3:3" x14ac:dyDescent="0.2">
      <c r="C781" s="4"/>
    </row>
    <row r="782" spans="3:3" x14ac:dyDescent="0.2">
      <c r="C782" s="4"/>
    </row>
    <row r="783" spans="3:3" x14ac:dyDescent="0.2">
      <c r="C783" s="4"/>
    </row>
    <row r="784" spans="3:3" x14ac:dyDescent="0.2">
      <c r="C784" s="4"/>
    </row>
    <row r="785" spans="3:3" x14ac:dyDescent="0.2">
      <c r="C785" s="4"/>
    </row>
    <row r="786" spans="3:3" x14ac:dyDescent="0.2">
      <c r="C786" s="4"/>
    </row>
    <row r="787" spans="3:3" x14ac:dyDescent="0.2">
      <c r="C787" s="4"/>
    </row>
    <row r="788" spans="3:3" x14ac:dyDescent="0.2">
      <c r="C788" s="4"/>
    </row>
    <row r="789" spans="3:3" x14ac:dyDescent="0.2">
      <c r="C789" s="4"/>
    </row>
    <row r="790" spans="3:3" x14ac:dyDescent="0.2">
      <c r="C790" s="4"/>
    </row>
    <row r="791" spans="3:3" x14ac:dyDescent="0.2">
      <c r="C791" s="4"/>
    </row>
    <row r="792" spans="3:3" x14ac:dyDescent="0.2">
      <c r="C792" s="4"/>
    </row>
    <row r="793" spans="3:3" x14ac:dyDescent="0.2">
      <c r="C793" s="4"/>
    </row>
    <row r="794" spans="3:3" x14ac:dyDescent="0.2">
      <c r="C794" s="4"/>
    </row>
    <row r="795" spans="3:3" x14ac:dyDescent="0.2">
      <c r="C795" s="4"/>
    </row>
    <row r="796" spans="3:3" x14ac:dyDescent="0.2">
      <c r="C796" s="4"/>
    </row>
    <row r="797" spans="3:3" x14ac:dyDescent="0.2">
      <c r="C797" s="4"/>
    </row>
    <row r="798" spans="3:3" x14ac:dyDescent="0.2">
      <c r="C798" s="4"/>
    </row>
    <row r="799" spans="3:3" x14ac:dyDescent="0.2">
      <c r="C799" s="4"/>
    </row>
    <row r="800" spans="3:3" x14ac:dyDescent="0.2">
      <c r="C800" s="4"/>
    </row>
    <row r="801" spans="3:3" x14ac:dyDescent="0.2">
      <c r="C801" s="4"/>
    </row>
    <row r="802" spans="3:3" x14ac:dyDescent="0.2">
      <c r="C802" s="4"/>
    </row>
    <row r="803" spans="3:3" x14ac:dyDescent="0.2">
      <c r="C803" s="4"/>
    </row>
    <row r="804" spans="3:3" x14ac:dyDescent="0.2">
      <c r="C804" s="4"/>
    </row>
    <row r="805" spans="3:3" x14ac:dyDescent="0.2">
      <c r="C805" s="4"/>
    </row>
    <row r="806" spans="3:3" x14ac:dyDescent="0.2">
      <c r="C806" s="4"/>
    </row>
    <row r="807" spans="3:3" x14ac:dyDescent="0.2">
      <c r="C807" s="4"/>
    </row>
    <row r="808" spans="3:3" x14ac:dyDescent="0.2">
      <c r="C808" s="4"/>
    </row>
    <row r="809" spans="3:3" x14ac:dyDescent="0.2">
      <c r="C809" s="4"/>
    </row>
    <row r="810" spans="3:3" x14ac:dyDescent="0.2">
      <c r="C810" s="4"/>
    </row>
    <row r="811" spans="3:3" x14ac:dyDescent="0.2">
      <c r="C811" s="4"/>
    </row>
    <row r="812" spans="3:3" x14ac:dyDescent="0.2">
      <c r="C812" s="4"/>
    </row>
    <row r="813" spans="3:3" x14ac:dyDescent="0.2">
      <c r="C813" s="4"/>
    </row>
    <row r="814" spans="3:3" x14ac:dyDescent="0.2">
      <c r="C814" s="4"/>
    </row>
    <row r="815" spans="3:3" x14ac:dyDescent="0.2">
      <c r="C815" s="4"/>
    </row>
    <row r="816" spans="3:3" x14ac:dyDescent="0.2">
      <c r="C816" s="4"/>
    </row>
    <row r="817" spans="3:3" x14ac:dyDescent="0.2">
      <c r="C817" s="4"/>
    </row>
    <row r="818" spans="3:3" x14ac:dyDescent="0.2">
      <c r="C818" s="4"/>
    </row>
    <row r="819" spans="3:3" x14ac:dyDescent="0.2">
      <c r="C819" s="4"/>
    </row>
    <row r="820" spans="3:3" x14ac:dyDescent="0.2">
      <c r="C820" s="4"/>
    </row>
    <row r="821" spans="3:3" x14ac:dyDescent="0.2">
      <c r="C821" s="4"/>
    </row>
    <row r="822" spans="3:3" x14ac:dyDescent="0.2">
      <c r="C822" s="4"/>
    </row>
    <row r="823" spans="3:3" x14ac:dyDescent="0.2">
      <c r="C823" s="4"/>
    </row>
    <row r="824" spans="3:3" x14ac:dyDescent="0.2">
      <c r="C824" s="4"/>
    </row>
    <row r="825" spans="3:3" x14ac:dyDescent="0.2">
      <c r="C825" s="4"/>
    </row>
    <row r="826" spans="3:3" x14ac:dyDescent="0.2">
      <c r="C826" s="4"/>
    </row>
    <row r="827" spans="3:3" x14ac:dyDescent="0.2">
      <c r="C827" s="4"/>
    </row>
    <row r="828" spans="3:3" x14ac:dyDescent="0.2">
      <c r="C828" s="4"/>
    </row>
    <row r="829" spans="3:3" x14ac:dyDescent="0.2">
      <c r="C829" s="4"/>
    </row>
    <row r="830" spans="3:3" x14ac:dyDescent="0.2">
      <c r="C830" s="4"/>
    </row>
    <row r="831" spans="3:3" x14ac:dyDescent="0.2">
      <c r="C831" s="4"/>
    </row>
    <row r="832" spans="3:3" x14ac:dyDescent="0.2">
      <c r="C832" s="4"/>
    </row>
    <row r="833" spans="3:3" x14ac:dyDescent="0.2">
      <c r="C833" s="4"/>
    </row>
    <row r="834" spans="3:3" x14ac:dyDescent="0.2">
      <c r="C834" s="4"/>
    </row>
    <row r="835" spans="3:3" x14ac:dyDescent="0.2">
      <c r="C835" s="4"/>
    </row>
    <row r="836" spans="3:3" x14ac:dyDescent="0.2">
      <c r="C836" s="4"/>
    </row>
    <row r="837" spans="3:3" x14ac:dyDescent="0.2">
      <c r="C837" s="4"/>
    </row>
    <row r="838" spans="3:3" x14ac:dyDescent="0.2">
      <c r="C838" s="4"/>
    </row>
    <row r="839" spans="3:3" x14ac:dyDescent="0.2">
      <c r="C839" s="4"/>
    </row>
    <row r="840" spans="3:3" x14ac:dyDescent="0.2">
      <c r="C840" s="4"/>
    </row>
    <row r="841" spans="3:3" x14ac:dyDescent="0.2">
      <c r="C841" s="4"/>
    </row>
    <row r="842" spans="3:3" x14ac:dyDescent="0.2">
      <c r="C842" s="4"/>
    </row>
    <row r="843" spans="3:3" x14ac:dyDescent="0.2">
      <c r="C843" s="4"/>
    </row>
    <row r="844" spans="3:3" x14ac:dyDescent="0.2">
      <c r="C844" s="4"/>
    </row>
    <row r="845" spans="3:3" x14ac:dyDescent="0.2">
      <c r="C845" s="4"/>
    </row>
    <row r="846" spans="3:3" x14ac:dyDescent="0.2">
      <c r="C846" s="4"/>
    </row>
    <row r="847" spans="3:3" x14ac:dyDescent="0.2">
      <c r="C847" s="4"/>
    </row>
    <row r="848" spans="3:3" x14ac:dyDescent="0.2">
      <c r="C848" s="4"/>
    </row>
    <row r="849" spans="3:3" x14ac:dyDescent="0.2">
      <c r="C849" s="4"/>
    </row>
    <row r="850" spans="3:3" x14ac:dyDescent="0.2">
      <c r="C850" s="4"/>
    </row>
    <row r="851" spans="3:3" x14ac:dyDescent="0.2">
      <c r="C851" s="4"/>
    </row>
    <row r="852" spans="3:3" x14ac:dyDescent="0.2">
      <c r="C852" s="4"/>
    </row>
    <row r="853" spans="3:3" x14ac:dyDescent="0.2">
      <c r="C853" s="4"/>
    </row>
    <row r="854" spans="3:3" x14ac:dyDescent="0.2">
      <c r="C854" s="4"/>
    </row>
    <row r="855" spans="3:3" x14ac:dyDescent="0.2">
      <c r="C855" s="4"/>
    </row>
    <row r="856" spans="3:3" x14ac:dyDescent="0.2">
      <c r="C856" s="4"/>
    </row>
    <row r="857" spans="3:3" x14ac:dyDescent="0.2">
      <c r="C857" s="4"/>
    </row>
    <row r="858" spans="3:3" x14ac:dyDescent="0.2">
      <c r="C858" s="4"/>
    </row>
    <row r="859" spans="3:3" x14ac:dyDescent="0.2">
      <c r="C859" s="4"/>
    </row>
    <row r="860" spans="3:3" x14ac:dyDescent="0.2">
      <c r="C860" s="4"/>
    </row>
    <row r="861" spans="3:3" x14ac:dyDescent="0.2">
      <c r="C861" s="4"/>
    </row>
    <row r="862" spans="3:3" x14ac:dyDescent="0.2">
      <c r="C862" s="4"/>
    </row>
    <row r="863" spans="3:3" x14ac:dyDescent="0.2">
      <c r="C863" s="4"/>
    </row>
    <row r="864" spans="3:3" x14ac:dyDescent="0.2">
      <c r="C864" s="4"/>
    </row>
    <row r="865" spans="3:3" x14ac:dyDescent="0.2">
      <c r="C865" s="4"/>
    </row>
    <row r="866" spans="3:3" x14ac:dyDescent="0.2">
      <c r="C866" s="4"/>
    </row>
    <row r="867" spans="3:3" x14ac:dyDescent="0.2">
      <c r="C867" s="4"/>
    </row>
    <row r="868" spans="3:3" x14ac:dyDescent="0.2">
      <c r="C868" s="4"/>
    </row>
    <row r="869" spans="3:3" x14ac:dyDescent="0.2">
      <c r="C869" s="4"/>
    </row>
    <row r="870" spans="3:3" x14ac:dyDescent="0.2">
      <c r="C870" s="4"/>
    </row>
    <row r="871" spans="3:3" x14ac:dyDescent="0.2">
      <c r="C871" s="4"/>
    </row>
    <row r="872" spans="3:3" x14ac:dyDescent="0.2">
      <c r="C872" s="4"/>
    </row>
    <row r="873" spans="3:3" x14ac:dyDescent="0.2">
      <c r="C873" s="4"/>
    </row>
    <row r="874" spans="3:3" x14ac:dyDescent="0.2">
      <c r="C874" s="4"/>
    </row>
    <row r="875" spans="3:3" x14ac:dyDescent="0.2">
      <c r="C875" s="4"/>
    </row>
    <row r="876" spans="3:3" x14ac:dyDescent="0.2">
      <c r="C876" s="4"/>
    </row>
    <row r="877" spans="3:3" x14ac:dyDescent="0.2">
      <c r="C877" s="4"/>
    </row>
    <row r="878" spans="3:3" x14ac:dyDescent="0.2">
      <c r="C878" s="4"/>
    </row>
    <row r="879" spans="3:3" x14ac:dyDescent="0.2">
      <c r="C879" s="4"/>
    </row>
    <row r="880" spans="3:3" x14ac:dyDescent="0.2">
      <c r="C880" s="4"/>
    </row>
    <row r="881" spans="3:3" x14ac:dyDescent="0.2">
      <c r="C881" s="4"/>
    </row>
    <row r="882" spans="3:3" x14ac:dyDescent="0.2">
      <c r="C882" s="4"/>
    </row>
    <row r="883" spans="3:3" x14ac:dyDescent="0.2">
      <c r="C883" s="4"/>
    </row>
    <row r="884" spans="3:3" x14ac:dyDescent="0.2">
      <c r="C884" s="4"/>
    </row>
    <row r="885" spans="3:3" x14ac:dyDescent="0.2">
      <c r="C885" s="4"/>
    </row>
    <row r="886" spans="3:3" x14ac:dyDescent="0.2">
      <c r="C886" s="4"/>
    </row>
    <row r="887" spans="3:3" x14ac:dyDescent="0.2">
      <c r="C887" s="4"/>
    </row>
    <row r="888" spans="3:3" x14ac:dyDescent="0.2">
      <c r="C888" s="4"/>
    </row>
    <row r="889" spans="3:3" x14ac:dyDescent="0.2">
      <c r="C889" s="4"/>
    </row>
    <row r="890" spans="3:3" x14ac:dyDescent="0.2">
      <c r="C890" s="4"/>
    </row>
    <row r="891" spans="3:3" x14ac:dyDescent="0.2">
      <c r="C891" s="4"/>
    </row>
    <row r="892" spans="3:3" x14ac:dyDescent="0.2">
      <c r="C892" s="4"/>
    </row>
    <row r="893" spans="3:3" x14ac:dyDescent="0.2">
      <c r="C893" s="4"/>
    </row>
    <row r="894" spans="3:3" x14ac:dyDescent="0.2">
      <c r="C894" s="4"/>
    </row>
    <row r="895" spans="3:3" x14ac:dyDescent="0.2">
      <c r="C895" s="4"/>
    </row>
    <row r="896" spans="3:3" x14ac:dyDescent="0.2">
      <c r="C896" s="4"/>
    </row>
    <row r="897" spans="3:3" x14ac:dyDescent="0.2">
      <c r="C897" s="4"/>
    </row>
    <row r="898" spans="3:3" x14ac:dyDescent="0.2">
      <c r="C898" s="4"/>
    </row>
    <row r="899" spans="3:3" x14ac:dyDescent="0.2">
      <c r="C899" s="4"/>
    </row>
    <row r="900" spans="3:3" x14ac:dyDescent="0.2">
      <c r="C900" s="4"/>
    </row>
    <row r="901" spans="3:3" x14ac:dyDescent="0.2">
      <c r="C901" s="4"/>
    </row>
    <row r="902" spans="3:3" x14ac:dyDescent="0.2">
      <c r="C902" s="4"/>
    </row>
    <row r="903" spans="3:3" x14ac:dyDescent="0.2">
      <c r="C903" s="4"/>
    </row>
    <row r="904" spans="3:3" x14ac:dyDescent="0.2">
      <c r="C904" s="4"/>
    </row>
    <row r="905" spans="3:3" x14ac:dyDescent="0.2">
      <c r="C905" s="4"/>
    </row>
    <row r="906" spans="3:3" x14ac:dyDescent="0.2">
      <c r="C906" s="4"/>
    </row>
    <row r="907" spans="3:3" x14ac:dyDescent="0.2">
      <c r="C907" s="4"/>
    </row>
    <row r="908" spans="3:3" x14ac:dyDescent="0.2">
      <c r="C908" s="4"/>
    </row>
    <row r="909" spans="3:3" x14ac:dyDescent="0.2">
      <c r="C909" s="4"/>
    </row>
    <row r="910" spans="3:3" x14ac:dyDescent="0.2">
      <c r="C910" s="4"/>
    </row>
    <row r="911" spans="3:3" x14ac:dyDescent="0.2">
      <c r="C911" s="4"/>
    </row>
    <row r="912" spans="3:3" x14ac:dyDescent="0.2">
      <c r="C912" s="4"/>
    </row>
    <row r="913" spans="3:3" x14ac:dyDescent="0.2">
      <c r="C913" s="4"/>
    </row>
    <row r="914" spans="3:3" x14ac:dyDescent="0.2">
      <c r="C914" s="4"/>
    </row>
    <row r="915" spans="3:3" x14ac:dyDescent="0.2">
      <c r="C915" s="4"/>
    </row>
    <row r="916" spans="3:3" x14ac:dyDescent="0.2">
      <c r="C916" s="4"/>
    </row>
    <row r="917" spans="3:3" x14ac:dyDescent="0.2">
      <c r="C917" s="4"/>
    </row>
    <row r="918" spans="3:3" x14ac:dyDescent="0.2">
      <c r="C918" s="4"/>
    </row>
    <row r="919" spans="3:3" x14ac:dyDescent="0.2">
      <c r="C919" s="4"/>
    </row>
    <row r="920" spans="3:3" x14ac:dyDescent="0.2">
      <c r="C920" s="4"/>
    </row>
    <row r="921" spans="3:3" x14ac:dyDescent="0.2">
      <c r="C921" s="4"/>
    </row>
    <row r="922" spans="3:3" x14ac:dyDescent="0.2">
      <c r="C922" s="4"/>
    </row>
    <row r="923" spans="3:3" x14ac:dyDescent="0.2">
      <c r="C923" s="4"/>
    </row>
    <row r="924" spans="3:3" x14ac:dyDescent="0.2">
      <c r="C924" s="4"/>
    </row>
    <row r="925" spans="3:3" x14ac:dyDescent="0.2">
      <c r="C925" s="4"/>
    </row>
    <row r="926" spans="3:3" x14ac:dyDescent="0.2">
      <c r="C926" s="4"/>
    </row>
    <row r="927" spans="3:3" x14ac:dyDescent="0.2">
      <c r="C927" s="4"/>
    </row>
    <row r="928" spans="3:3" x14ac:dyDescent="0.2">
      <c r="C928" s="4"/>
    </row>
    <row r="929" spans="3:3" x14ac:dyDescent="0.2">
      <c r="C929" s="4"/>
    </row>
    <row r="930" spans="3:3" x14ac:dyDescent="0.2">
      <c r="C930" s="4"/>
    </row>
    <row r="931" spans="3:3" x14ac:dyDescent="0.2">
      <c r="C931" s="4"/>
    </row>
    <row r="932" spans="3:3" x14ac:dyDescent="0.2">
      <c r="C932" s="4"/>
    </row>
    <row r="933" spans="3:3" x14ac:dyDescent="0.2">
      <c r="C933" s="4"/>
    </row>
    <row r="934" spans="3:3" x14ac:dyDescent="0.2">
      <c r="C934" s="4"/>
    </row>
    <row r="935" spans="3:3" x14ac:dyDescent="0.2">
      <c r="C935" s="4"/>
    </row>
    <row r="936" spans="3:3" x14ac:dyDescent="0.2">
      <c r="C936" s="4"/>
    </row>
    <row r="937" spans="3:3" x14ac:dyDescent="0.2">
      <c r="C937" s="4"/>
    </row>
    <row r="938" spans="3:3" x14ac:dyDescent="0.2">
      <c r="C938" s="4"/>
    </row>
    <row r="939" spans="3:3" x14ac:dyDescent="0.2">
      <c r="C939" s="4"/>
    </row>
    <row r="940" spans="3:3" x14ac:dyDescent="0.2">
      <c r="C940" s="4"/>
    </row>
    <row r="941" spans="3:3" x14ac:dyDescent="0.2">
      <c r="C941" s="4"/>
    </row>
    <row r="942" spans="3:3" x14ac:dyDescent="0.2">
      <c r="C942" s="4"/>
    </row>
    <row r="943" spans="3:3" x14ac:dyDescent="0.2">
      <c r="C943" s="4"/>
    </row>
    <row r="944" spans="3:3" x14ac:dyDescent="0.2">
      <c r="C944" s="4"/>
    </row>
    <row r="945" spans="3:3" x14ac:dyDescent="0.2">
      <c r="C945" s="4"/>
    </row>
    <row r="946" spans="3:3" x14ac:dyDescent="0.2">
      <c r="C946" s="4"/>
    </row>
    <row r="947" spans="3:3" x14ac:dyDescent="0.2">
      <c r="C947" s="4"/>
    </row>
    <row r="948" spans="3:3" x14ac:dyDescent="0.2">
      <c r="C948" s="4"/>
    </row>
    <row r="949" spans="3:3" x14ac:dyDescent="0.2">
      <c r="C949" s="4"/>
    </row>
    <row r="950" spans="3:3" x14ac:dyDescent="0.2">
      <c r="C950" s="4"/>
    </row>
    <row r="951" spans="3:3" x14ac:dyDescent="0.2">
      <c r="C951" s="4"/>
    </row>
    <row r="952" spans="3:3" x14ac:dyDescent="0.2">
      <c r="C952" s="4"/>
    </row>
    <row r="953" spans="3:3" x14ac:dyDescent="0.2">
      <c r="C953" s="4"/>
    </row>
    <row r="954" spans="3:3" x14ac:dyDescent="0.2">
      <c r="C954" s="4"/>
    </row>
    <row r="955" spans="3:3" x14ac:dyDescent="0.2">
      <c r="C955" s="4"/>
    </row>
    <row r="956" spans="3:3" x14ac:dyDescent="0.2">
      <c r="C956" s="4"/>
    </row>
    <row r="957" spans="3:3" x14ac:dyDescent="0.2">
      <c r="C957" s="4"/>
    </row>
    <row r="958" spans="3:3" x14ac:dyDescent="0.2">
      <c r="C958" s="4"/>
    </row>
    <row r="959" spans="3:3" x14ac:dyDescent="0.2">
      <c r="C959" s="4"/>
    </row>
    <row r="960" spans="3:3" x14ac:dyDescent="0.2">
      <c r="C960" s="4"/>
    </row>
    <row r="961" spans="3:3" x14ac:dyDescent="0.2">
      <c r="C961" s="4"/>
    </row>
    <row r="962" spans="3:3" x14ac:dyDescent="0.2">
      <c r="C962" s="4"/>
    </row>
    <row r="963" spans="3:3" x14ac:dyDescent="0.2">
      <c r="C963" s="4"/>
    </row>
    <row r="964" spans="3:3" x14ac:dyDescent="0.2">
      <c r="C964" s="4"/>
    </row>
    <row r="965" spans="3:3" x14ac:dyDescent="0.2">
      <c r="C965" s="4"/>
    </row>
    <row r="966" spans="3:3" x14ac:dyDescent="0.2">
      <c r="C966" s="4"/>
    </row>
    <row r="967" spans="3:3" x14ac:dyDescent="0.2">
      <c r="C967" s="4"/>
    </row>
    <row r="968" spans="3:3" x14ac:dyDescent="0.2">
      <c r="C968" s="4"/>
    </row>
    <row r="969" spans="3:3" x14ac:dyDescent="0.2">
      <c r="C969" s="4"/>
    </row>
    <row r="970" spans="3:3" x14ac:dyDescent="0.2">
      <c r="C970" s="4"/>
    </row>
    <row r="971" spans="3:3" x14ac:dyDescent="0.2">
      <c r="C971" s="4"/>
    </row>
    <row r="972" spans="3:3" x14ac:dyDescent="0.2">
      <c r="C972" s="4"/>
    </row>
    <row r="973" spans="3:3" x14ac:dyDescent="0.2">
      <c r="C973" s="4"/>
    </row>
    <row r="974" spans="3:3" x14ac:dyDescent="0.2">
      <c r="C974" s="4"/>
    </row>
    <row r="975" spans="3:3" x14ac:dyDescent="0.2">
      <c r="C975" s="4"/>
    </row>
    <row r="976" spans="3:3" x14ac:dyDescent="0.2">
      <c r="C976" s="4"/>
    </row>
    <row r="977" spans="3:3" x14ac:dyDescent="0.2">
      <c r="C977" s="4"/>
    </row>
    <row r="978" spans="3:3" x14ac:dyDescent="0.2">
      <c r="C978" s="4"/>
    </row>
    <row r="979" spans="3:3" x14ac:dyDescent="0.2">
      <c r="C979" s="4"/>
    </row>
    <row r="980" spans="3:3" x14ac:dyDescent="0.2">
      <c r="C980" s="4"/>
    </row>
    <row r="981" spans="3:3" x14ac:dyDescent="0.2">
      <c r="C981" s="4"/>
    </row>
    <row r="982" spans="3:3" x14ac:dyDescent="0.2">
      <c r="C982" s="4"/>
    </row>
    <row r="983" spans="3:3" x14ac:dyDescent="0.2">
      <c r="C983" s="4"/>
    </row>
    <row r="984" spans="3:3" x14ac:dyDescent="0.2">
      <c r="C984" s="4"/>
    </row>
    <row r="985" spans="3:3" x14ac:dyDescent="0.2">
      <c r="C985" s="4"/>
    </row>
    <row r="986" spans="3:3" x14ac:dyDescent="0.2">
      <c r="C986" s="4"/>
    </row>
    <row r="987" spans="3:3" x14ac:dyDescent="0.2">
      <c r="C987" s="4"/>
    </row>
    <row r="988" spans="3:3" x14ac:dyDescent="0.2">
      <c r="C988" s="4"/>
    </row>
    <row r="989" spans="3:3" x14ac:dyDescent="0.2">
      <c r="C989" s="4"/>
    </row>
    <row r="990" spans="3:3" x14ac:dyDescent="0.2">
      <c r="C990" s="4"/>
    </row>
    <row r="991" spans="3:3" x14ac:dyDescent="0.2">
      <c r="C991" s="4"/>
    </row>
    <row r="992" spans="3:3" x14ac:dyDescent="0.2">
      <c r="C992" s="4"/>
    </row>
    <row r="993" spans="3:3" x14ac:dyDescent="0.2">
      <c r="C993" s="4"/>
    </row>
    <row r="994" spans="3:3" x14ac:dyDescent="0.2">
      <c r="C994" s="4"/>
    </row>
    <row r="995" spans="3:3" x14ac:dyDescent="0.2">
      <c r="C995" s="4"/>
    </row>
    <row r="996" spans="3:3" x14ac:dyDescent="0.2">
      <c r="C996" s="4"/>
    </row>
    <row r="997" spans="3:3" x14ac:dyDescent="0.2">
      <c r="C997" s="4"/>
    </row>
    <row r="998" spans="3:3" x14ac:dyDescent="0.2">
      <c r="C998" s="4"/>
    </row>
    <row r="999" spans="3:3" x14ac:dyDescent="0.2">
      <c r="C999" s="4"/>
    </row>
    <row r="1000" spans="3:3" x14ac:dyDescent="0.2">
      <c r="C1000" s="4"/>
    </row>
    <row r="1001" spans="3:3" x14ac:dyDescent="0.2">
      <c r="C1001" s="4"/>
    </row>
    <row r="1002" spans="3:3" x14ac:dyDescent="0.2">
      <c r="C1002" s="4"/>
    </row>
    <row r="1003" spans="3:3" x14ac:dyDescent="0.2">
      <c r="C1003" s="4"/>
    </row>
    <row r="1004" spans="3:3" x14ac:dyDescent="0.2">
      <c r="C1004" s="4"/>
    </row>
    <row r="1005" spans="3:3" x14ac:dyDescent="0.2">
      <c r="C1005" s="4"/>
    </row>
    <row r="1006" spans="3:3" x14ac:dyDescent="0.2">
      <c r="C1006" s="4"/>
    </row>
    <row r="1007" spans="3:3" x14ac:dyDescent="0.2">
      <c r="C1007" s="4"/>
    </row>
  </sheetData>
  <mergeCells count="9">
    <mergeCell ref="Q1:AE1"/>
    <mergeCell ref="AD28:AG28"/>
    <mergeCell ref="Q25:R25"/>
    <mergeCell ref="Q26:R26"/>
    <mergeCell ref="Q27:R27"/>
    <mergeCell ref="AG20:AG21"/>
    <mergeCell ref="Q22:R22"/>
    <mergeCell ref="Q23:R23"/>
    <mergeCell ref="Q24:R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DD152-4675-4520-A252-4F74089A54E7}">
  <dimension ref="A1:Y279"/>
  <sheetViews>
    <sheetView zoomScale="85" zoomScaleNormal="85" workbookViewId="0">
      <pane ySplit="1" topLeftCell="A2" activePane="bottomLeft" state="frozen"/>
      <selection pane="bottomLeft" activeCell="O236" sqref="O236"/>
    </sheetView>
  </sheetViews>
  <sheetFormatPr defaultRowHeight="12.75" x14ac:dyDescent="0.2"/>
  <cols>
    <col min="2" max="2" width="11.85546875" customWidth="1"/>
    <col min="11" max="11" width="9" customWidth="1"/>
    <col min="17" max="17" width="22" customWidth="1"/>
    <col min="18" max="18" width="18.85546875" customWidth="1"/>
    <col min="19" max="19" width="16.7109375" customWidth="1"/>
    <col min="20" max="20" width="15.85546875" customWidth="1"/>
    <col min="21" max="21" width="18" customWidth="1"/>
    <col min="22" max="22" width="18.42578125" customWidth="1"/>
    <col min="23" max="23" width="18.28515625" customWidth="1"/>
    <col min="24" max="24" width="9.140625" customWidth="1"/>
  </cols>
  <sheetData>
    <row r="1" spans="1:22" ht="15" x14ac:dyDescent="0.25">
      <c r="A1" s="32" t="s">
        <v>16</v>
      </c>
      <c r="B1" s="59" t="s">
        <v>1</v>
      </c>
      <c r="C1" s="34" t="s">
        <v>2</v>
      </c>
      <c r="D1" s="34" t="s">
        <v>5</v>
      </c>
      <c r="E1" s="35" t="s">
        <v>6</v>
      </c>
      <c r="F1" s="35" t="s">
        <v>7</v>
      </c>
      <c r="G1" s="34" t="s">
        <v>8</v>
      </c>
      <c r="H1" s="34" t="s">
        <v>9</v>
      </c>
      <c r="I1" s="34" t="s">
        <v>11</v>
      </c>
      <c r="J1" s="34" t="s">
        <v>12</v>
      </c>
      <c r="K1" s="34" t="s">
        <v>141</v>
      </c>
      <c r="L1" s="34" t="s">
        <v>14</v>
      </c>
      <c r="M1" s="34" t="s">
        <v>15</v>
      </c>
      <c r="N1" s="34" t="s">
        <v>10</v>
      </c>
      <c r="Q1" s="33" t="s">
        <v>16</v>
      </c>
      <c r="R1" s="33" t="s">
        <v>1</v>
      </c>
    </row>
    <row r="2" spans="1:22" ht="15" x14ac:dyDescent="0.25">
      <c r="A2" s="7">
        <v>1060</v>
      </c>
      <c r="B2" s="6">
        <v>3</v>
      </c>
      <c r="C2" s="7">
        <v>8</v>
      </c>
      <c r="D2" s="7">
        <v>6</v>
      </c>
      <c r="E2" s="7">
        <v>1</v>
      </c>
      <c r="F2" s="8">
        <v>1</v>
      </c>
      <c r="G2" s="7">
        <v>5</v>
      </c>
      <c r="H2" s="7">
        <v>2</v>
      </c>
      <c r="I2" s="7">
        <v>23.5</v>
      </c>
      <c r="J2" s="7">
        <v>6</v>
      </c>
      <c r="K2" s="7">
        <v>2</v>
      </c>
      <c r="L2" s="7">
        <v>1</v>
      </c>
      <c r="M2" s="7">
        <v>3</v>
      </c>
      <c r="N2" s="8">
        <v>48.5</v>
      </c>
      <c r="Q2" t="s">
        <v>177</v>
      </c>
    </row>
    <row r="3" spans="1:22" ht="15.75" thickBot="1" x14ac:dyDescent="0.3">
      <c r="A3" s="10">
        <v>1030</v>
      </c>
      <c r="B3" s="6">
        <v>3</v>
      </c>
      <c r="C3" s="10">
        <v>6</v>
      </c>
      <c r="D3" s="10">
        <v>2</v>
      </c>
      <c r="E3" s="10">
        <v>1</v>
      </c>
      <c r="F3" s="11">
        <v>2</v>
      </c>
      <c r="G3" s="10">
        <v>5</v>
      </c>
      <c r="H3" s="10">
        <v>3</v>
      </c>
      <c r="I3" s="10">
        <v>18.100000000000001</v>
      </c>
      <c r="J3" s="10">
        <v>6.7</v>
      </c>
      <c r="K3" s="10">
        <v>2</v>
      </c>
      <c r="L3" s="10">
        <v>1</v>
      </c>
      <c r="M3" s="7">
        <v>3</v>
      </c>
      <c r="N3" s="11">
        <v>30.6</v>
      </c>
    </row>
    <row r="4" spans="1:22" ht="15" x14ac:dyDescent="0.25">
      <c r="A4" s="10">
        <v>1290</v>
      </c>
      <c r="B4" s="6">
        <v>3</v>
      </c>
      <c r="C4" s="10">
        <v>7</v>
      </c>
      <c r="D4" s="10">
        <v>2</v>
      </c>
      <c r="E4" s="10">
        <v>1</v>
      </c>
      <c r="F4" s="11">
        <v>7</v>
      </c>
      <c r="G4" s="10">
        <v>5</v>
      </c>
      <c r="H4" s="10">
        <v>3</v>
      </c>
      <c r="I4" s="10">
        <v>29.9</v>
      </c>
      <c r="J4" s="10">
        <v>18.2</v>
      </c>
      <c r="K4" s="10">
        <v>3</v>
      </c>
      <c r="L4" s="10">
        <v>1</v>
      </c>
      <c r="M4" s="7">
        <v>3</v>
      </c>
      <c r="N4" s="11">
        <v>58.5</v>
      </c>
      <c r="Q4" s="31" t="s">
        <v>178</v>
      </c>
      <c r="R4" s="31"/>
    </row>
    <row r="5" spans="1:22" ht="15" x14ac:dyDescent="0.25">
      <c r="A5" s="10">
        <v>1150</v>
      </c>
      <c r="B5" s="6">
        <v>3</v>
      </c>
      <c r="C5" s="10">
        <v>9</v>
      </c>
      <c r="D5" s="10">
        <v>2</v>
      </c>
      <c r="E5" s="10">
        <v>1</v>
      </c>
      <c r="F5" s="11">
        <v>3</v>
      </c>
      <c r="G5" s="10">
        <v>9</v>
      </c>
      <c r="H5" s="10">
        <v>2</v>
      </c>
      <c r="I5" s="10">
        <v>18</v>
      </c>
      <c r="J5" s="10">
        <v>9</v>
      </c>
      <c r="K5" s="10">
        <v>2</v>
      </c>
      <c r="L5" s="10">
        <v>3</v>
      </c>
      <c r="M5" s="7">
        <v>3</v>
      </c>
      <c r="N5" s="11">
        <v>40.299999999999997</v>
      </c>
      <c r="Q5" s="20" t="s">
        <v>179</v>
      </c>
      <c r="R5" s="20">
        <v>0.11570682567713218</v>
      </c>
    </row>
    <row r="6" spans="1:22" ht="15" x14ac:dyDescent="0.25">
      <c r="A6" s="10">
        <v>2250</v>
      </c>
      <c r="B6" s="6">
        <v>3</v>
      </c>
      <c r="C6" s="10">
        <v>6</v>
      </c>
      <c r="D6" s="10">
        <v>6</v>
      </c>
      <c r="E6" s="10">
        <v>2</v>
      </c>
      <c r="F6" s="11">
        <v>4</v>
      </c>
      <c r="G6" s="10">
        <v>5</v>
      </c>
      <c r="H6" s="10">
        <v>2</v>
      </c>
      <c r="I6" s="10">
        <v>12.5</v>
      </c>
      <c r="J6" s="10">
        <v>12.4</v>
      </c>
      <c r="K6" s="10">
        <v>2</v>
      </c>
      <c r="L6" s="10">
        <v>1</v>
      </c>
      <c r="M6" s="7">
        <v>3</v>
      </c>
      <c r="N6" s="11">
        <v>35.4</v>
      </c>
      <c r="Q6" s="20" t="s">
        <v>180</v>
      </c>
      <c r="R6" s="20">
        <v>1.3388069508278255E-2</v>
      </c>
    </row>
    <row r="7" spans="1:22" ht="15" x14ac:dyDescent="0.25">
      <c r="A7" s="10">
        <v>1150</v>
      </c>
      <c r="B7" s="6">
        <v>3</v>
      </c>
      <c r="C7" s="10">
        <v>5</v>
      </c>
      <c r="D7" s="10">
        <v>2</v>
      </c>
      <c r="E7" s="10">
        <v>2</v>
      </c>
      <c r="F7" s="11">
        <v>1</v>
      </c>
      <c r="G7" s="10">
        <v>9</v>
      </c>
      <c r="H7" s="10">
        <v>2</v>
      </c>
      <c r="I7" s="10">
        <v>21.2</v>
      </c>
      <c r="J7" s="10">
        <v>0</v>
      </c>
      <c r="K7" s="10">
        <v>3</v>
      </c>
      <c r="L7" s="10">
        <v>1</v>
      </c>
      <c r="M7" s="7">
        <v>2</v>
      </c>
      <c r="N7" s="11">
        <v>31.2</v>
      </c>
      <c r="Q7" s="20" t="s">
        <v>181</v>
      </c>
      <c r="R7" s="20">
        <v>8.6674382619063798E-3</v>
      </c>
    </row>
    <row r="8" spans="1:22" ht="15" x14ac:dyDescent="0.25">
      <c r="A8" s="10">
        <v>747</v>
      </c>
      <c r="B8" s="6">
        <v>3</v>
      </c>
      <c r="C8" s="10">
        <v>7</v>
      </c>
      <c r="D8" s="10">
        <v>2</v>
      </c>
      <c r="E8" s="10">
        <v>2</v>
      </c>
      <c r="F8" s="11">
        <v>8</v>
      </c>
      <c r="G8" s="10">
        <v>2</v>
      </c>
      <c r="H8" s="10">
        <v>3</v>
      </c>
      <c r="I8" s="10">
        <v>16.2</v>
      </c>
      <c r="J8" s="10">
        <v>0</v>
      </c>
      <c r="K8" s="10">
        <v>2</v>
      </c>
      <c r="L8" s="10">
        <v>3</v>
      </c>
      <c r="M8" s="7">
        <v>3</v>
      </c>
      <c r="N8" s="11">
        <v>26.5</v>
      </c>
      <c r="Q8" s="20" t="s">
        <v>182</v>
      </c>
      <c r="R8" s="20">
        <v>535.90138708130064</v>
      </c>
    </row>
    <row r="9" spans="1:22" ht="15.75" thickBot="1" x14ac:dyDescent="0.3">
      <c r="A9" s="10">
        <v>1250</v>
      </c>
      <c r="B9" s="6">
        <v>3</v>
      </c>
      <c r="C9" s="10">
        <v>8</v>
      </c>
      <c r="D9" s="10">
        <v>2</v>
      </c>
      <c r="E9" s="10">
        <v>1</v>
      </c>
      <c r="F9" s="11">
        <v>9</v>
      </c>
      <c r="G9" s="10">
        <v>2</v>
      </c>
      <c r="H9" s="10">
        <v>3</v>
      </c>
      <c r="I9" s="10">
        <v>16.600000000000001</v>
      </c>
      <c r="J9" s="10">
        <v>8.8000000000000007</v>
      </c>
      <c r="K9" s="10">
        <v>3</v>
      </c>
      <c r="L9" s="10">
        <v>1</v>
      </c>
      <c r="M9" s="7">
        <v>3</v>
      </c>
      <c r="N9" s="11">
        <v>36.6</v>
      </c>
      <c r="Q9" s="21" t="s">
        <v>183</v>
      </c>
      <c r="R9" s="21">
        <v>211</v>
      </c>
    </row>
    <row r="10" spans="1:22" ht="15" x14ac:dyDescent="0.25">
      <c r="A10" s="10">
        <v>1020</v>
      </c>
      <c r="B10" s="6">
        <v>3</v>
      </c>
      <c r="C10" s="10">
        <v>6</v>
      </c>
      <c r="D10" s="10">
        <v>2</v>
      </c>
      <c r="E10" s="10">
        <v>1</v>
      </c>
      <c r="F10" s="11">
        <v>3</v>
      </c>
      <c r="G10" s="10">
        <v>5</v>
      </c>
      <c r="H10" s="10">
        <v>2</v>
      </c>
      <c r="I10" s="10">
        <v>15.1</v>
      </c>
      <c r="J10" s="10">
        <v>8.6</v>
      </c>
      <c r="K10" s="10">
        <v>1</v>
      </c>
      <c r="L10" s="10">
        <v>1</v>
      </c>
      <c r="M10" s="7">
        <v>2</v>
      </c>
      <c r="N10" s="11">
        <v>35.9</v>
      </c>
    </row>
    <row r="11" spans="1:22" ht="15.75" thickBot="1" x14ac:dyDescent="0.3">
      <c r="A11" s="10">
        <v>1050</v>
      </c>
      <c r="B11" s="6">
        <v>3</v>
      </c>
      <c r="C11" s="10">
        <v>13</v>
      </c>
      <c r="D11" s="10">
        <v>6</v>
      </c>
      <c r="E11" s="10">
        <v>2</v>
      </c>
      <c r="F11" s="11">
        <v>5</v>
      </c>
      <c r="G11" s="10">
        <v>5</v>
      </c>
      <c r="H11" s="10">
        <v>2</v>
      </c>
      <c r="I11" s="10">
        <v>16.7</v>
      </c>
      <c r="J11" s="10">
        <v>8.6</v>
      </c>
      <c r="K11" s="10">
        <v>3</v>
      </c>
      <c r="L11" s="10">
        <v>1</v>
      </c>
      <c r="M11" s="7">
        <v>1</v>
      </c>
      <c r="N11" s="11">
        <v>40.299999999999997</v>
      </c>
      <c r="Q11" t="s">
        <v>170</v>
      </c>
    </row>
    <row r="12" spans="1:22" ht="15" x14ac:dyDescent="0.25">
      <c r="A12" s="10">
        <v>1265</v>
      </c>
      <c r="B12" s="6">
        <v>3</v>
      </c>
      <c r="C12" s="10">
        <v>7</v>
      </c>
      <c r="D12" s="10">
        <v>5</v>
      </c>
      <c r="E12" s="10">
        <v>2</v>
      </c>
      <c r="F12" s="11">
        <v>4</v>
      </c>
      <c r="G12" s="10">
        <v>5</v>
      </c>
      <c r="H12" s="10">
        <v>2</v>
      </c>
      <c r="I12" s="10">
        <v>16.600000000000001</v>
      </c>
      <c r="J12" s="10">
        <v>8.5</v>
      </c>
      <c r="K12" s="10">
        <v>1</v>
      </c>
      <c r="L12" s="10">
        <v>3</v>
      </c>
      <c r="M12" s="7">
        <v>2</v>
      </c>
      <c r="N12" s="11">
        <v>40.1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2" ht="15" x14ac:dyDescent="0.25">
      <c r="A13" s="10">
        <v>550</v>
      </c>
      <c r="B13" s="6">
        <v>3</v>
      </c>
      <c r="C13" s="10">
        <v>7</v>
      </c>
      <c r="D13" s="10">
        <v>1</v>
      </c>
      <c r="E13" s="10">
        <v>1</v>
      </c>
      <c r="F13" s="11">
        <v>5</v>
      </c>
      <c r="G13" s="10">
        <v>3</v>
      </c>
      <c r="H13" s="10">
        <v>2</v>
      </c>
      <c r="I13" s="10">
        <v>16.600000000000001</v>
      </c>
      <c r="J13" s="10">
        <v>8.5</v>
      </c>
      <c r="K13" s="10">
        <v>2</v>
      </c>
      <c r="L13" s="10">
        <v>1</v>
      </c>
      <c r="M13" s="7">
        <v>3</v>
      </c>
      <c r="N13" s="11">
        <v>40.1</v>
      </c>
      <c r="Q13" s="20" t="s">
        <v>184</v>
      </c>
      <c r="R13" s="20">
        <v>1</v>
      </c>
      <c r="S13" s="20">
        <v>814493.53981035948</v>
      </c>
      <c r="T13" s="20">
        <v>814493.53981035948</v>
      </c>
      <c r="U13" s="20">
        <v>2.8360761113395365</v>
      </c>
      <c r="V13" s="20">
        <v>9.366188515511592E-2</v>
      </c>
    </row>
    <row r="14" spans="1:22" ht="15" x14ac:dyDescent="0.25">
      <c r="A14" s="10">
        <v>1500</v>
      </c>
      <c r="B14" s="6">
        <v>3</v>
      </c>
      <c r="C14" s="10">
        <v>8</v>
      </c>
      <c r="D14" s="10">
        <v>2</v>
      </c>
      <c r="E14" s="10">
        <v>2</v>
      </c>
      <c r="F14" s="11">
        <v>9</v>
      </c>
      <c r="G14" s="10">
        <v>9</v>
      </c>
      <c r="H14" s="10">
        <v>3</v>
      </c>
      <c r="I14" s="10">
        <v>22</v>
      </c>
      <c r="J14" s="10">
        <v>0</v>
      </c>
      <c r="K14" s="10">
        <v>1</v>
      </c>
      <c r="L14" s="10">
        <v>1</v>
      </c>
      <c r="M14" s="7">
        <v>3</v>
      </c>
      <c r="N14" s="11">
        <v>31.3</v>
      </c>
      <c r="Q14" s="20" t="s">
        <v>185</v>
      </c>
      <c r="R14" s="20">
        <v>209</v>
      </c>
      <c r="S14" s="20">
        <v>60022772.005213372</v>
      </c>
      <c r="T14" s="20">
        <v>287190.29667566204</v>
      </c>
      <c r="U14" s="20"/>
      <c r="V14" s="20"/>
    </row>
    <row r="15" spans="1:22" ht="15.75" thickBot="1" x14ac:dyDescent="0.3">
      <c r="A15" s="10">
        <v>1000</v>
      </c>
      <c r="B15" s="6">
        <v>3</v>
      </c>
      <c r="C15" s="10">
        <v>7</v>
      </c>
      <c r="D15" s="10">
        <v>2</v>
      </c>
      <c r="E15" s="10">
        <v>2</v>
      </c>
      <c r="F15" s="11">
        <v>1</v>
      </c>
      <c r="G15" s="10">
        <v>5</v>
      </c>
      <c r="H15" s="10">
        <v>2</v>
      </c>
      <c r="I15" s="10">
        <v>18.399999999999999</v>
      </c>
      <c r="J15" s="10">
        <v>10.7</v>
      </c>
      <c r="K15" s="10">
        <v>2</v>
      </c>
      <c r="L15" s="10">
        <v>1</v>
      </c>
      <c r="M15" s="7">
        <v>3</v>
      </c>
      <c r="N15" s="11">
        <v>44.7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2" ht="15.75" thickBot="1" x14ac:dyDescent="0.3">
      <c r="A16" s="10">
        <v>1180</v>
      </c>
      <c r="B16" s="6">
        <v>3</v>
      </c>
      <c r="C16" s="10">
        <v>7</v>
      </c>
      <c r="D16" s="10">
        <v>6</v>
      </c>
      <c r="E16" s="10">
        <v>1</v>
      </c>
      <c r="F16" s="11">
        <v>7</v>
      </c>
      <c r="G16" s="10">
        <v>9</v>
      </c>
      <c r="H16" s="10">
        <v>2</v>
      </c>
      <c r="I16" s="10">
        <v>12.2</v>
      </c>
      <c r="J16" s="10">
        <v>9</v>
      </c>
      <c r="K16" s="10">
        <v>2</v>
      </c>
      <c r="L16" s="10">
        <v>1</v>
      </c>
      <c r="M16" s="7">
        <v>3</v>
      </c>
      <c r="N16" s="11">
        <v>32.1</v>
      </c>
    </row>
    <row r="17" spans="1:25" ht="15" x14ac:dyDescent="0.25">
      <c r="A17" s="10">
        <v>1350</v>
      </c>
      <c r="B17" s="6">
        <v>3</v>
      </c>
      <c r="C17" s="10">
        <v>6</v>
      </c>
      <c r="D17" s="10">
        <v>2</v>
      </c>
      <c r="E17" s="10">
        <v>2</v>
      </c>
      <c r="F17" s="11">
        <v>2</v>
      </c>
      <c r="G17" s="10">
        <v>9</v>
      </c>
      <c r="H17" s="10">
        <v>2</v>
      </c>
      <c r="I17" s="10">
        <v>14.4</v>
      </c>
      <c r="J17" s="10">
        <v>8.8000000000000007</v>
      </c>
      <c r="K17" s="10">
        <v>2</v>
      </c>
      <c r="L17" s="10">
        <v>1</v>
      </c>
      <c r="M17" s="7">
        <v>3</v>
      </c>
      <c r="N17" s="11">
        <v>31.9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0">
        <v>7</v>
      </c>
      <c r="D18" s="10">
        <v>2</v>
      </c>
      <c r="E18" s="10">
        <v>2</v>
      </c>
      <c r="F18" s="11">
        <v>2</v>
      </c>
      <c r="G18" s="10">
        <v>5</v>
      </c>
      <c r="H18" s="10">
        <v>2</v>
      </c>
      <c r="I18" s="10">
        <v>19.7</v>
      </c>
      <c r="J18" s="10">
        <v>11.6</v>
      </c>
      <c r="K18" s="10">
        <v>3</v>
      </c>
      <c r="L18" s="10">
        <v>1</v>
      </c>
      <c r="M18" s="7">
        <v>2</v>
      </c>
      <c r="N18" s="11">
        <v>44.2</v>
      </c>
      <c r="Q18" s="20" t="s">
        <v>186</v>
      </c>
      <c r="R18" s="20">
        <v>901.01259643201615</v>
      </c>
      <c r="S18" s="20">
        <v>97.57012387273987</v>
      </c>
      <c r="T18" s="20">
        <v>9.2345131959369198</v>
      </c>
      <c r="U18" s="20">
        <v>2.9907037490890252E-17</v>
      </c>
      <c r="V18" s="20">
        <v>708.66485816864667</v>
      </c>
      <c r="W18" s="20">
        <v>1093.3603346953855</v>
      </c>
      <c r="X18" s="20">
        <v>708.66485816864667</v>
      </c>
      <c r="Y18" s="20">
        <v>1093.3603346953855</v>
      </c>
    </row>
    <row r="19" spans="1:25" ht="15.75" thickBot="1" x14ac:dyDescent="0.3">
      <c r="A19" s="10">
        <v>2120</v>
      </c>
      <c r="B19" s="6">
        <v>3</v>
      </c>
      <c r="C19" s="10">
        <v>2</v>
      </c>
      <c r="D19" s="10">
        <v>6</v>
      </c>
      <c r="E19" s="10">
        <v>1</v>
      </c>
      <c r="F19" s="11">
        <v>5</v>
      </c>
      <c r="G19" s="10">
        <v>5</v>
      </c>
      <c r="H19" s="10">
        <v>2</v>
      </c>
      <c r="I19" s="10">
        <v>16.600000000000001</v>
      </c>
      <c r="J19" s="10">
        <v>8.8000000000000007</v>
      </c>
      <c r="K19" s="10">
        <v>2</v>
      </c>
      <c r="L19" s="10">
        <v>1</v>
      </c>
      <c r="M19" s="7">
        <v>1</v>
      </c>
      <c r="N19" s="11">
        <v>36.6</v>
      </c>
      <c r="Q19" s="21" t="s">
        <v>1</v>
      </c>
      <c r="R19" s="21">
        <v>71.964892719382547</v>
      </c>
      <c r="S19" s="21">
        <v>42.732838493751125</v>
      </c>
      <c r="T19" s="21">
        <v>1.6840653524550226</v>
      </c>
      <c r="U19" s="21">
        <v>9.3661885155121374E-2</v>
      </c>
      <c r="V19" s="21">
        <v>-12.27774742082687</v>
      </c>
      <c r="W19" s="21">
        <v>156.20753285959196</v>
      </c>
      <c r="X19" s="21">
        <v>-12.27774742082687</v>
      </c>
      <c r="Y19" s="21">
        <v>156.20753285959196</v>
      </c>
    </row>
    <row r="20" spans="1:25" ht="15" x14ac:dyDescent="0.25">
      <c r="A20" s="10">
        <v>1200</v>
      </c>
      <c r="B20" s="6">
        <v>3</v>
      </c>
      <c r="C20" s="10">
        <v>6</v>
      </c>
      <c r="D20" s="10">
        <v>1</v>
      </c>
      <c r="E20" s="10">
        <v>1</v>
      </c>
      <c r="F20" s="11">
        <v>1</v>
      </c>
      <c r="G20" s="10">
        <v>5</v>
      </c>
      <c r="H20" s="10">
        <v>2</v>
      </c>
      <c r="I20" s="10">
        <v>16.7</v>
      </c>
      <c r="J20" s="10">
        <v>8.5</v>
      </c>
      <c r="K20" s="10">
        <v>2</v>
      </c>
      <c r="L20" s="10">
        <v>1</v>
      </c>
      <c r="M20" s="7">
        <v>3</v>
      </c>
      <c r="N20" s="11">
        <v>40.299999999999997</v>
      </c>
    </row>
    <row r="21" spans="1:25" ht="15" x14ac:dyDescent="0.25">
      <c r="A21" s="10">
        <v>850</v>
      </c>
      <c r="B21" s="6">
        <v>3</v>
      </c>
      <c r="C21" s="10">
        <v>14</v>
      </c>
      <c r="D21" s="10">
        <v>2</v>
      </c>
      <c r="E21" s="10">
        <v>2</v>
      </c>
      <c r="F21" s="11">
        <v>3</v>
      </c>
      <c r="G21" s="10">
        <v>5</v>
      </c>
      <c r="H21" s="10">
        <v>2</v>
      </c>
      <c r="I21" s="10">
        <v>15.1</v>
      </c>
      <c r="J21" s="10">
        <v>8.5</v>
      </c>
      <c r="K21" s="10">
        <v>2</v>
      </c>
      <c r="L21" s="10">
        <v>1</v>
      </c>
      <c r="M21" s="7">
        <v>3</v>
      </c>
      <c r="N21" s="11">
        <v>35.9</v>
      </c>
      <c r="Q21" s="33" t="s">
        <v>16</v>
      </c>
      <c r="R21" s="33" t="s">
        <v>2</v>
      </c>
    </row>
    <row r="22" spans="1:25" ht="15" x14ac:dyDescent="0.25">
      <c r="A22" s="10">
        <v>1300</v>
      </c>
      <c r="B22" s="6">
        <v>3</v>
      </c>
      <c r="C22" s="10">
        <v>8</v>
      </c>
      <c r="D22" s="10">
        <v>2</v>
      </c>
      <c r="E22" s="10">
        <v>2</v>
      </c>
      <c r="F22" s="11">
        <v>2</v>
      </c>
      <c r="G22" s="10">
        <v>9</v>
      </c>
      <c r="H22" s="10">
        <v>2</v>
      </c>
      <c r="I22" s="10">
        <v>12.3</v>
      </c>
      <c r="J22" s="10">
        <v>8.6999999999999993</v>
      </c>
      <c r="K22" s="10">
        <v>2</v>
      </c>
      <c r="L22" s="10">
        <v>1</v>
      </c>
      <c r="M22" s="7">
        <v>1</v>
      </c>
      <c r="N22" s="11">
        <v>31.8</v>
      </c>
      <c r="Q22" t="s">
        <v>177</v>
      </c>
    </row>
    <row r="23" spans="1:25" ht="15.75" thickBot="1" x14ac:dyDescent="0.3">
      <c r="A23" s="10">
        <v>950</v>
      </c>
      <c r="B23" s="6">
        <v>3</v>
      </c>
      <c r="C23" s="10">
        <v>9</v>
      </c>
      <c r="D23" s="10">
        <v>2</v>
      </c>
      <c r="E23" s="10">
        <v>2</v>
      </c>
      <c r="F23" s="11">
        <v>5</v>
      </c>
      <c r="G23" s="10">
        <v>9</v>
      </c>
      <c r="H23" s="10">
        <v>2</v>
      </c>
      <c r="I23" s="10">
        <v>12.3</v>
      </c>
      <c r="J23" s="10">
        <v>8.6999999999999993</v>
      </c>
      <c r="K23" s="10">
        <v>3</v>
      </c>
      <c r="L23" s="10">
        <v>3</v>
      </c>
      <c r="M23" s="7">
        <v>3</v>
      </c>
      <c r="N23" s="11">
        <v>32</v>
      </c>
    </row>
    <row r="24" spans="1:25" ht="15" x14ac:dyDescent="0.25">
      <c r="A24" s="10">
        <v>650</v>
      </c>
      <c r="B24" s="6">
        <v>3</v>
      </c>
      <c r="C24" s="10">
        <v>15</v>
      </c>
      <c r="D24" s="10">
        <v>2</v>
      </c>
      <c r="E24" s="10">
        <v>1</v>
      </c>
      <c r="F24" s="11">
        <v>2</v>
      </c>
      <c r="G24" s="10">
        <v>5</v>
      </c>
      <c r="H24" s="10">
        <v>2</v>
      </c>
      <c r="I24" s="10">
        <v>16.7</v>
      </c>
      <c r="J24" s="10">
        <v>8.5</v>
      </c>
      <c r="K24" s="10">
        <v>3</v>
      </c>
      <c r="L24" s="10">
        <v>1</v>
      </c>
      <c r="M24" s="7">
        <v>2</v>
      </c>
      <c r="N24" s="11">
        <v>40.200000000000003</v>
      </c>
      <c r="Q24" s="31" t="s">
        <v>178</v>
      </c>
      <c r="R24" s="31"/>
    </row>
    <row r="25" spans="1:25" ht="15" x14ac:dyDescent="0.25">
      <c r="A25" s="10">
        <v>500</v>
      </c>
      <c r="B25" s="6">
        <v>3</v>
      </c>
      <c r="C25" s="10">
        <v>7</v>
      </c>
      <c r="D25" s="10">
        <v>6</v>
      </c>
      <c r="E25" s="10">
        <v>1</v>
      </c>
      <c r="F25" s="11">
        <v>3</v>
      </c>
      <c r="G25" s="10">
        <v>5</v>
      </c>
      <c r="H25" s="10">
        <v>3</v>
      </c>
      <c r="I25" s="10">
        <v>12.1</v>
      </c>
      <c r="J25" s="10">
        <v>12</v>
      </c>
      <c r="K25" s="10">
        <v>2</v>
      </c>
      <c r="L25" s="10">
        <v>3</v>
      </c>
      <c r="M25" s="7">
        <v>3</v>
      </c>
      <c r="N25" s="11">
        <v>35.1</v>
      </c>
      <c r="Q25" s="20" t="s">
        <v>179</v>
      </c>
      <c r="R25" s="20">
        <v>0.11570682567713218</v>
      </c>
    </row>
    <row r="26" spans="1:25" ht="15" x14ac:dyDescent="0.25">
      <c r="A26" s="10">
        <v>1357</v>
      </c>
      <c r="B26" s="6">
        <v>3</v>
      </c>
      <c r="C26" s="10">
        <v>2</v>
      </c>
      <c r="D26" s="10">
        <v>2</v>
      </c>
      <c r="E26" s="10">
        <v>1</v>
      </c>
      <c r="F26" s="11">
        <v>2</v>
      </c>
      <c r="G26" s="10">
        <v>10</v>
      </c>
      <c r="H26" s="10">
        <v>3</v>
      </c>
      <c r="I26" s="10">
        <v>14.9</v>
      </c>
      <c r="J26" s="10">
        <v>11.9</v>
      </c>
      <c r="K26" s="10">
        <v>2</v>
      </c>
      <c r="L26" s="10">
        <v>1</v>
      </c>
      <c r="M26" s="7">
        <v>3</v>
      </c>
      <c r="N26" s="11">
        <v>35.299999999999997</v>
      </c>
      <c r="Q26" s="20" t="s">
        <v>180</v>
      </c>
      <c r="R26" s="20">
        <v>1.3388069508278255E-2</v>
      </c>
    </row>
    <row r="27" spans="1:25" ht="15" x14ac:dyDescent="0.25">
      <c r="A27" s="10">
        <v>490</v>
      </c>
      <c r="B27" s="6">
        <v>3</v>
      </c>
      <c r="C27" s="10">
        <v>9</v>
      </c>
      <c r="D27" s="10">
        <v>6</v>
      </c>
      <c r="E27" s="10">
        <v>1</v>
      </c>
      <c r="F27" s="11">
        <v>1</v>
      </c>
      <c r="G27" s="10">
        <v>5</v>
      </c>
      <c r="H27" s="10">
        <v>2</v>
      </c>
      <c r="I27" s="10">
        <v>15</v>
      </c>
      <c r="J27" s="10">
        <v>12</v>
      </c>
      <c r="K27" s="10">
        <v>2</v>
      </c>
      <c r="L27" s="10">
        <v>1</v>
      </c>
      <c r="M27" s="7">
        <v>3</v>
      </c>
      <c r="N27" s="11">
        <v>36.200000000000003</v>
      </c>
      <c r="Q27" s="20" t="s">
        <v>181</v>
      </c>
      <c r="R27" s="20">
        <v>8.6674382619063798E-3</v>
      </c>
    </row>
    <row r="28" spans="1:25" ht="15" x14ac:dyDescent="0.25">
      <c r="A28" s="10">
        <v>2250</v>
      </c>
      <c r="B28" s="6">
        <v>3</v>
      </c>
      <c r="C28" s="10">
        <v>7</v>
      </c>
      <c r="D28" s="10">
        <v>6</v>
      </c>
      <c r="E28" s="10">
        <v>2</v>
      </c>
      <c r="F28" s="11">
        <v>3</v>
      </c>
      <c r="G28" s="10">
        <v>9</v>
      </c>
      <c r="H28" s="10">
        <v>2</v>
      </c>
      <c r="I28" s="10">
        <v>17.5</v>
      </c>
      <c r="J28" s="10">
        <v>6.8</v>
      </c>
      <c r="K28" s="10">
        <v>2</v>
      </c>
      <c r="L28" s="10">
        <v>1</v>
      </c>
      <c r="M28" s="7">
        <v>2</v>
      </c>
      <c r="N28" s="11">
        <v>34.700000000000003</v>
      </c>
      <c r="Q28" s="20" t="s">
        <v>182</v>
      </c>
      <c r="R28" s="20">
        <v>535.90138708130064</v>
      </c>
    </row>
    <row r="29" spans="1:25" ht="15.75" thickBot="1" x14ac:dyDescent="0.3">
      <c r="A29" s="10">
        <v>890</v>
      </c>
      <c r="B29" s="6">
        <v>3</v>
      </c>
      <c r="C29" s="10">
        <v>2</v>
      </c>
      <c r="D29" s="10">
        <v>6</v>
      </c>
      <c r="E29" s="10">
        <v>2</v>
      </c>
      <c r="F29" s="11">
        <v>2</v>
      </c>
      <c r="G29" s="10">
        <v>5</v>
      </c>
      <c r="H29" s="10">
        <v>3</v>
      </c>
      <c r="I29" s="10">
        <v>16.8</v>
      </c>
      <c r="J29" s="10">
        <v>8.6</v>
      </c>
      <c r="K29" s="10">
        <v>2</v>
      </c>
      <c r="L29" s="10">
        <v>1</v>
      </c>
      <c r="M29" s="7">
        <v>2</v>
      </c>
      <c r="N29" s="11">
        <v>40.299999999999997</v>
      </c>
      <c r="Q29" s="21" t="s">
        <v>183</v>
      </c>
      <c r="R29" s="21">
        <v>211</v>
      </c>
    </row>
    <row r="30" spans="1:25" ht="15" x14ac:dyDescent="0.25">
      <c r="A30" s="10">
        <v>1300</v>
      </c>
      <c r="B30" s="6">
        <v>3</v>
      </c>
      <c r="C30" s="10">
        <v>8</v>
      </c>
      <c r="D30" s="10">
        <v>2</v>
      </c>
      <c r="E30" s="10">
        <v>2</v>
      </c>
      <c r="F30" s="11">
        <v>14</v>
      </c>
      <c r="G30" s="10">
        <v>5</v>
      </c>
      <c r="H30" s="10">
        <v>2</v>
      </c>
      <c r="I30" s="10">
        <v>21.6</v>
      </c>
      <c r="J30" s="10">
        <v>0</v>
      </c>
      <c r="K30" s="10">
        <v>2</v>
      </c>
      <c r="L30" s="10">
        <v>1</v>
      </c>
      <c r="M30" s="7">
        <v>3</v>
      </c>
      <c r="N30" s="11">
        <v>31</v>
      </c>
    </row>
    <row r="31" spans="1:25" ht="15.75" thickBot="1" x14ac:dyDescent="0.3">
      <c r="A31" s="10">
        <v>950</v>
      </c>
      <c r="B31" s="6">
        <v>3</v>
      </c>
      <c r="C31" s="10">
        <v>14</v>
      </c>
      <c r="D31" s="10">
        <v>6</v>
      </c>
      <c r="E31" s="10">
        <v>2</v>
      </c>
      <c r="F31" s="11">
        <v>4</v>
      </c>
      <c r="G31" s="10">
        <v>5</v>
      </c>
      <c r="H31" s="10">
        <v>2</v>
      </c>
      <c r="I31" s="10">
        <v>16.3</v>
      </c>
      <c r="J31" s="10">
        <v>0</v>
      </c>
      <c r="K31" s="10">
        <v>2</v>
      </c>
      <c r="L31" s="10">
        <v>1</v>
      </c>
      <c r="M31" s="7">
        <v>1</v>
      </c>
      <c r="N31" s="11">
        <v>24.1</v>
      </c>
      <c r="Q31" t="s">
        <v>170</v>
      </c>
    </row>
    <row r="32" spans="1:25" ht="15" x14ac:dyDescent="0.25">
      <c r="A32" s="10">
        <v>900</v>
      </c>
      <c r="B32" s="6">
        <v>3</v>
      </c>
      <c r="C32" s="10">
        <v>8</v>
      </c>
      <c r="D32" s="10">
        <v>1</v>
      </c>
      <c r="E32" s="10">
        <v>2</v>
      </c>
      <c r="F32" s="11">
        <v>5</v>
      </c>
      <c r="G32" s="10">
        <v>5</v>
      </c>
      <c r="H32" s="10">
        <v>3</v>
      </c>
      <c r="I32" s="10">
        <v>27.33</v>
      </c>
      <c r="J32" s="10">
        <v>0</v>
      </c>
      <c r="K32" s="10">
        <v>2</v>
      </c>
      <c r="L32" s="10">
        <v>1</v>
      </c>
      <c r="M32" s="7">
        <v>3</v>
      </c>
      <c r="N32" s="11">
        <v>32.5</v>
      </c>
      <c r="Q32" s="22"/>
      <c r="R32" s="22" t="s">
        <v>172</v>
      </c>
      <c r="S32" s="22" t="s">
        <v>171</v>
      </c>
      <c r="T32" s="22" t="s">
        <v>173</v>
      </c>
      <c r="U32" s="22" t="s">
        <v>174</v>
      </c>
      <c r="V32" s="22" t="s">
        <v>187</v>
      </c>
    </row>
    <row r="33" spans="1:25" ht="15" x14ac:dyDescent="0.25">
      <c r="A33" s="10">
        <v>950</v>
      </c>
      <c r="B33" s="6">
        <v>3</v>
      </c>
      <c r="C33" s="10">
        <v>14</v>
      </c>
      <c r="D33" s="10">
        <v>2</v>
      </c>
      <c r="E33" s="10">
        <v>2</v>
      </c>
      <c r="F33" s="11">
        <v>3</v>
      </c>
      <c r="G33" s="10">
        <v>13</v>
      </c>
      <c r="H33" s="10">
        <v>2</v>
      </c>
      <c r="I33" s="10">
        <v>12.2</v>
      </c>
      <c r="J33" s="10">
        <v>5.6</v>
      </c>
      <c r="K33" s="10">
        <v>1</v>
      </c>
      <c r="L33" s="10">
        <v>1</v>
      </c>
      <c r="M33" s="7">
        <v>3</v>
      </c>
      <c r="N33" s="11">
        <v>27.7</v>
      </c>
      <c r="Q33" s="20" t="s">
        <v>184</v>
      </c>
      <c r="R33" s="20">
        <v>1</v>
      </c>
      <c r="S33" s="20">
        <v>814493.53981035948</v>
      </c>
      <c r="T33" s="20">
        <v>814493.53981035948</v>
      </c>
      <c r="U33" s="20">
        <v>2.8360761113395365</v>
      </c>
      <c r="V33" s="20">
        <v>9.366188515511592E-2</v>
      </c>
    </row>
    <row r="34" spans="1:25" ht="15" x14ac:dyDescent="0.25">
      <c r="A34" s="10">
        <v>790</v>
      </c>
      <c r="B34" s="6">
        <v>3</v>
      </c>
      <c r="C34" s="10">
        <v>2</v>
      </c>
      <c r="D34" s="10">
        <v>3</v>
      </c>
      <c r="E34" s="10">
        <v>1</v>
      </c>
      <c r="F34" s="11">
        <v>4</v>
      </c>
      <c r="G34" s="10">
        <v>9</v>
      </c>
      <c r="H34" s="10">
        <v>3</v>
      </c>
      <c r="I34" s="10">
        <v>23.7</v>
      </c>
      <c r="J34" s="10">
        <v>0</v>
      </c>
      <c r="K34" s="10">
        <v>2</v>
      </c>
      <c r="L34" s="10">
        <v>1</v>
      </c>
      <c r="M34" s="7">
        <v>1</v>
      </c>
      <c r="N34" s="11">
        <v>29.1</v>
      </c>
      <c r="Q34" s="20" t="s">
        <v>185</v>
      </c>
      <c r="R34" s="20">
        <v>209</v>
      </c>
      <c r="S34" s="20">
        <v>60022772.005213372</v>
      </c>
      <c r="T34" s="20">
        <v>287190.29667566204</v>
      </c>
      <c r="U34" s="20"/>
      <c r="V34" s="20"/>
    </row>
    <row r="35" spans="1:25" ht="15.75" thickBot="1" x14ac:dyDescent="0.3">
      <c r="A35" s="10">
        <v>5300</v>
      </c>
      <c r="B35" s="6">
        <v>3</v>
      </c>
      <c r="C35" s="10">
        <v>5</v>
      </c>
      <c r="D35" s="10">
        <v>6</v>
      </c>
      <c r="E35" s="10">
        <v>2</v>
      </c>
      <c r="F35" s="11">
        <v>2</v>
      </c>
      <c r="G35" s="10">
        <v>5</v>
      </c>
      <c r="H35" s="10">
        <v>3</v>
      </c>
      <c r="I35" s="10">
        <v>18.899999999999999</v>
      </c>
      <c r="J35" s="10">
        <v>5.6</v>
      </c>
      <c r="K35" s="10">
        <v>2</v>
      </c>
      <c r="L35" s="10">
        <v>1</v>
      </c>
      <c r="M35" s="7">
        <v>3</v>
      </c>
      <c r="N35" s="11">
        <v>31.4</v>
      </c>
      <c r="Q35" s="21" t="s">
        <v>176</v>
      </c>
      <c r="R35" s="21">
        <v>210</v>
      </c>
      <c r="S35" s="21">
        <v>60837265.545023732</v>
      </c>
      <c r="T35" s="21"/>
      <c r="U35" s="21"/>
      <c r="V35" s="21"/>
    </row>
    <row r="36" spans="1:25" ht="15.75" thickBot="1" x14ac:dyDescent="0.3">
      <c r="A36" s="10">
        <v>500</v>
      </c>
      <c r="B36" s="6">
        <v>3</v>
      </c>
      <c r="C36" s="10">
        <v>2</v>
      </c>
      <c r="D36" s="10">
        <v>4</v>
      </c>
      <c r="E36" s="10">
        <v>1</v>
      </c>
      <c r="F36" s="11">
        <v>9</v>
      </c>
      <c r="G36" s="10">
        <v>5</v>
      </c>
      <c r="H36" s="10">
        <v>2</v>
      </c>
      <c r="I36" s="10">
        <v>19.2</v>
      </c>
      <c r="J36" s="10">
        <v>6.1</v>
      </c>
      <c r="K36" s="10">
        <v>2</v>
      </c>
      <c r="L36" s="10">
        <v>1</v>
      </c>
      <c r="M36" s="7">
        <v>2</v>
      </c>
      <c r="N36" s="11">
        <v>30.9</v>
      </c>
    </row>
    <row r="37" spans="1:25" ht="15" x14ac:dyDescent="0.25">
      <c r="A37" s="10">
        <v>550</v>
      </c>
      <c r="B37" s="6">
        <v>3</v>
      </c>
      <c r="C37" s="10">
        <v>7</v>
      </c>
      <c r="D37" s="10">
        <v>2</v>
      </c>
      <c r="E37" s="10">
        <v>1</v>
      </c>
      <c r="F37" s="11">
        <v>3</v>
      </c>
      <c r="G37" s="10">
        <v>9</v>
      </c>
      <c r="H37" s="10">
        <v>2</v>
      </c>
      <c r="I37" s="10">
        <v>16.8</v>
      </c>
      <c r="J37" s="10">
        <v>6.3</v>
      </c>
      <c r="K37" s="10">
        <v>3</v>
      </c>
      <c r="L37" s="10">
        <v>1</v>
      </c>
      <c r="M37" s="7">
        <v>3</v>
      </c>
      <c r="N37" s="11">
        <v>29.3</v>
      </c>
      <c r="Q37" s="22"/>
      <c r="R37" s="22" t="s">
        <v>188</v>
      </c>
      <c r="S37" s="22" t="s">
        <v>182</v>
      </c>
      <c r="T37" s="22" t="s">
        <v>189</v>
      </c>
      <c r="U37" s="22" t="s">
        <v>175</v>
      </c>
      <c r="V37" s="22" t="s">
        <v>190</v>
      </c>
      <c r="W37" s="22" t="s">
        <v>191</v>
      </c>
      <c r="X37" s="22" t="s">
        <v>192</v>
      </c>
      <c r="Y37" s="22" t="s">
        <v>193</v>
      </c>
    </row>
    <row r="38" spans="1:25" ht="15" x14ac:dyDescent="0.25">
      <c r="A38" s="10">
        <v>650</v>
      </c>
      <c r="B38" s="6">
        <v>3</v>
      </c>
      <c r="C38" s="10">
        <v>8</v>
      </c>
      <c r="D38" s="10">
        <v>6</v>
      </c>
      <c r="E38" s="10">
        <v>2</v>
      </c>
      <c r="F38" s="11">
        <v>2</v>
      </c>
      <c r="G38" s="10">
        <v>5</v>
      </c>
      <c r="H38" s="10">
        <v>3</v>
      </c>
      <c r="I38" s="10">
        <v>17.5</v>
      </c>
      <c r="J38" s="10">
        <v>5.7</v>
      </c>
      <c r="K38" s="10">
        <v>1</v>
      </c>
      <c r="L38" s="10">
        <v>1</v>
      </c>
      <c r="M38" s="7">
        <v>3</v>
      </c>
      <c r="N38" s="11">
        <v>32.5</v>
      </c>
      <c r="Q38" s="20" t="s">
        <v>186</v>
      </c>
      <c r="R38" s="20">
        <v>901.01259643201615</v>
      </c>
      <c r="S38" s="20">
        <v>97.57012387273987</v>
      </c>
      <c r="T38" s="20">
        <v>9.2345131959369198</v>
      </c>
      <c r="U38" s="20">
        <v>2.9907037490890252E-17</v>
      </c>
      <c r="V38" s="20">
        <v>708.66485816864667</v>
      </c>
      <c r="W38" s="20">
        <v>1093.3603346953855</v>
      </c>
      <c r="X38" s="20">
        <v>708.66485816864667</v>
      </c>
      <c r="Y38" s="20">
        <v>1093.3603346953855</v>
      </c>
    </row>
    <row r="39" spans="1:25" ht="15.75" thickBot="1" x14ac:dyDescent="0.3">
      <c r="A39" s="10">
        <v>850</v>
      </c>
      <c r="B39" s="6">
        <v>3</v>
      </c>
      <c r="C39" s="10">
        <v>7</v>
      </c>
      <c r="D39" s="10">
        <v>6</v>
      </c>
      <c r="E39" s="10">
        <v>1</v>
      </c>
      <c r="F39" s="11">
        <v>4</v>
      </c>
      <c r="G39" s="10">
        <v>5</v>
      </c>
      <c r="H39" s="10">
        <v>2</v>
      </c>
      <c r="I39" s="10">
        <v>31</v>
      </c>
      <c r="J39" s="10">
        <v>8.3000000000000007</v>
      </c>
      <c r="K39" s="10">
        <v>1</v>
      </c>
      <c r="L39" s="10">
        <v>3</v>
      </c>
      <c r="M39" s="7">
        <v>1</v>
      </c>
      <c r="N39" s="11">
        <v>54.4</v>
      </c>
      <c r="Q39" s="21" t="s">
        <v>1</v>
      </c>
      <c r="R39" s="21">
        <v>71.964892719382547</v>
      </c>
      <c r="S39" s="21">
        <v>42.732838493751125</v>
      </c>
      <c r="T39" s="21">
        <v>1.6840653524550226</v>
      </c>
      <c r="U39" s="21">
        <v>9.3661885155121374E-2</v>
      </c>
      <c r="V39" s="21">
        <v>-12.27774742082687</v>
      </c>
      <c r="W39" s="21">
        <v>156.20753285959196</v>
      </c>
      <c r="X39" s="21">
        <v>-12.27774742082687</v>
      </c>
      <c r="Y39" s="21">
        <v>156.20753285959196</v>
      </c>
    </row>
    <row r="40" spans="1:25" ht="15" x14ac:dyDescent="0.25">
      <c r="A40" s="10">
        <v>1200</v>
      </c>
      <c r="B40" s="6">
        <v>3</v>
      </c>
      <c r="C40" s="10">
        <v>9</v>
      </c>
      <c r="D40" s="10">
        <v>2</v>
      </c>
      <c r="E40" s="10">
        <v>21</v>
      </c>
      <c r="F40" s="11">
        <v>1</v>
      </c>
      <c r="G40" s="10">
        <v>5</v>
      </c>
      <c r="H40" s="10">
        <v>2</v>
      </c>
      <c r="I40" s="10">
        <v>31.7</v>
      </c>
      <c r="J40" s="10">
        <v>8.3000000000000007</v>
      </c>
      <c r="K40" s="10">
        <v>3</v>
      </c>
      <c r="L40" s="10">
        <v>3</v>
      </c>
      <c r="M40" s="7">
        <v>2</v>
      </c>
      <c r="N40" s="11">
        <v>53.6</v>
      </c>
    </row>
    <row r="41" spans="1:25" ht="15" x14ac:dyDescent="0.25">
      <c r="A41" s="10">
        <v>1150</v>
      </c>
      <c r="B41" s="6">
        <v>3</v>
      </c>
      <c r="C41" s="10">
        <v>6</v>
      </c>
      <c r="D41" s="10">
        <v>4</v>
      </c>
      <c r="E41" s="10">
        <v>1</v>
      </c>
      <c r="F41" s="11">
        <v>4</v>
      </c>
      <c r="G41" s="10">
        <v>5</v>
      </c>
      <c r="H41" s="10">
        <v>2</v>
      </c>
      <c r="I41" s="10">
        <v>27.2</v>
      </c>
      <c r="J41" s="10">
        <v>6.4</v>
      </c>
      <c r="K41" s="10">
        <v>2</v>
      </c>
      <c r="L41" s="10">
        <v>3</v>
      </c>
      <c r="M41" s="7">
        <v>3</v>
      </c>
      <c r="N41" s="11">
        <v>40.200000000000003</v>
      </c>
      <c r="Q41" s="33" t="s">
        <v>16</v>
      </c>
      <c r="R41" s="33" t="s">
        <v>2</v>
      </c>
    </row>
    <row r="42" spans="1:25" ht="15" x14ac:dyDescent="0.25">
      <c r="A42" s="10">
        <v>750</v>
      </c>
      <c r="B42" s="6">
        <v>3</v>
      </c>
      <c r="C42" s="10">
        <v>9</v>
      </c>
      <c r="D42" s="10">
        <v>2</v>
      </c>
      <c r="E42" s="10">
        <v>2</v>
      </c>
      <c r="F42" s="11">
        <v>2</v>
      </c>
      <c r="G42" s="10">
        <v>5</v>
      </c>
      <c r="H42" s="10">
        <v>2</v>
      </c>
      <c r="I42" s="10">
        <v>28</v>
      </c>
      <c r="J42" s="10">
        <v>6</v>
      </c>
      <c r="K42" s="10">
        <v>1</v>
      </c>
      <c r="L42" s="10">
        <v>3</v>
      </c>
      <c r="M42" s="7">
        <v>3</v>
      </c>
      <c r="N42" s="11">
        <v>44.2</v>
      </c>
      <c r="Q42" t="s">
        <v>177</v>
      </c>
    </row>
    <row r="43" spans="1:25" ht="15.75" thickBot="1" x14ac:dyDescent="0.3">
      <c r="A43" s="10">
        <v>520</v>
      </c>
      <c r="B43" s="6">
        <v>3</v>
      </c>
      <c r="C43" s="10">
        <v>15</v>
      </c>
      <c r="D43" s="10">
        <v>2</v>
      </c>
      <c r="E43" s="10">
        <v>2</v>
      </c>
      <c r="F43" s="11">
        <v>1</v>
      </c>
      <c r="G43" s="10">
        <v>5</v>
      </c>
      <c r="H43" s="10">
        <v>2</v>
      </c>
      <c r="I43" s="10">
        <v>24</v>
      </c>
      <c r="J43" s="10">
        <v>6</v>
      </c>
      <c r="K43" s="10">
        <v>2</v>
      </c>
      <c r="L43" s="10">
        <v>1</v>
      </c>
      <c r="M43" s="7">
        <v>3</v>
      </c>
      <c r="N43" s="11">
        <v>41</v>
      </c>
    </row>
    <row r="44" spans="1:25" ht="15" x14ac:dyDescent="0.25">
      <c r="A44" s="10">
        <v>2620</v>
      </c>
      <c r="B44" s="6">
        <v>3</v>
      </c>
      <c r="C44" s="10">
        <v>15</v>
      </c>
      <c r="D44" s="10">
        <v>2</v>
      </c>
      <c r="E44" s="10">
        <v>1</v>
      </c>
      <c r="F44" s="11">
        <v>6</v>
      </c>
      <c r="G44" s="10">
        <v>5</v>
      </c>
      <c r="H44" s="10">
        <v>2</v>
      </c>
      <c r="I44" s="10">
        <v>31.8</v>
      </c>
      <c r="J44" s="10">
        <v>6</v>
      </c>
      <c r="K44" s="10">
        <v>3</v>
      </c>
      <c r="L44" s="10">
        <v>1</v>
      </c>
      <c r="M44" s="7">
        <v>3</v>
      </c>
      <c r="N44" s="11">
        <v>43.7</v>
      </c>
      <c r="Q44" s="31" t="s">
        <v>178</v>
      </c>
      <c r="R44" s="31"/>
    </row>
    <row r="45" spans="1:25" ht="15" x14ac:dyDescent="0.25">
      <c r="A45" s="10">
        <v>1290</v>
      </c>
      <c r="B45" s="6">
        <v>3</v>
      </c>
      <c r="C45" s="10">
        <v>6</v>
      </c>
      <c r="D45" s="10">
        <v>2</v>
      </c>
      <c r="E45" s="10">
        <v>1</v>
      </c>
      <c r="F45" s="11">
        <v>2</v>
      </c>
      <c r="G45" s="10">
        <v>9</v>
      </c>
      <c r="H45" s="10">
        <v>3</v>
      </c>
      <c r="I45" s="10">
        <v>32.4</v>
      </c>
      <c r="J45" s="10">
        <v>8.3000000000000007</v>
      </c>
      <c r="K45" s="10">
        <v>2</v>
      </c>
      <c r="L45" s="10">
        <v>1</v>
      </c>
      <c r="M45" s="7">
        <v>3</v>
      </c>
      <c r="N45" s="11">
        <v>52.3</v>
      </c>
      <c r="Q45" s="20" t="s">
        <v>179</v>
      </c>
      <c r="R45" s="20">
        <v>6.021101840496057E-2</v>
      </c>
    </row>
    <row r="46" spans="1:25" ht="15" x14ac:dyDescent="0.25">
      <c r="A46" s="10">
        <v>550</v>
      </c>
      <c r="B46" s="6">
        <v>3</v>
      </c>
      <c r="C46" s="10">
        <v>2</v>
      </c>
      <c r="D46" s="10">
        <v>2</v>
      </c>
      <c r="E46" s="10">
        <v>2</v>
      </c>
      <c r="F46" s="11">
        <v>5</v>
      </c>
      <c r="G46" s="10">
        <v>5</v>
      </c>
      <c r="H46" s="10">
        <v>2</v>
      </c>
      <c r="I46" s="10">
        <v>28.4</v>
      </c>
      <c r="J46" s="10">
        <v>10.199999999999999</v>
      </c>
      <c r="K46" s="10">
        <v>2</v>
      </c>
      <c r="L46" s="10">
        <v>1</v>
      </c>
      <c r="M46" s="7">
        <v>3</v>
      </c>
      <c r="N46" s="11">
        <v>60.2</v>
      </c>
      <c r="Q46" s="20" t="s">
        <v>180</v>
      </c>
      <c r="R46" s="20">
        <v>3.6253667373625006E-3</v>
      </c>
    </row>
    <row r="47" spans="1:25" ht="15" x14ac:dyDescent="0.25">
      <c r="A47" s="10">
        <v>1307</v>
      </c>
      <c r="B47" s="6">
        <v>3</v>
      </c>
      <c r="C47" s="10">
        <v>6</v>
      </c>
      <c r="D47" s="10">
        <v>2</v>
      </c>
      <c r="E47" s="10">
        <v>2</v>
      </c>
      <c r="F47" s="11">
        <v>7</v>
      </c>
      <c r="G47" s="10">
        <v>5</v>
      </c>
      <c r="H47" s="10">
        <v>2</v>
      </c>
      <c r="I47" s="10">
        <v>29</v>
      </c>
      <c r="J47" s="10">
        <v>8</v>
      </c>
      <c r="K47" s="10">
        <v>2</v>
      </c>
      <c r="L47" s="10">
        <v>3</v>
      </c>
      <c r="M47" s="7">
        <v>2</v>
      </c>
      <c r="N47" s="11">
        <v>50.6</v>
      </c>
      <c r="Q47" s="20" t="s">
        <v>181</v>
      </c>
      <c r="R47" s="20">
        <v>-1.1419760055209325E-3</v>
      </c>
    </row>
    <row r="48" spans="1:25" ht="15" x14ac:dyDescent="0.25">
      <c r="A48" s="10">
        <v>480</v>
      </c>
      <c r="B48" s="6">
        <v>3</v>
      </c>
      <c r="C48" s="10">
        <v>9</v>
      </c>
      <c r="D48" s="10">
        <v>6</v>
      </c>
      <c r="E48" s="10">
        <v>1</v>
      </c>
      <c r="F48" s="11">
        <v>5</v>
      </c>
      <c r="G48" s="10">
        <v>9</v>
      </c>
      <c r="H48" s="10">
        <v>2</v>
      </c>
      <c r="I48" s="10">
        <v>33.9</v>
      </c>
      <c r="J48" s="10">
        <v>11.9</v>
      </c>
      <c r="K48" s="10">
        <v>2</v>
      </c>
      <c r="L48" s="10">
        <v>1</v>
      </c>
      <c r="M48" s="10">
        <v>3</v>
      </c>
      <c r="N48" s="11">
        <v>66.3</v>
      </c>
      <c r="Q48" s="20" t="s">
        <v>182</v>
      </c>
      <c r="R48" s="20">
        <v>538.54628064163728</v>
      </c>
    </row>
    <row r="49" spans="1:25" ht="15.75" thickBot="1" x14ac:dyDescent="0.3">
      <c r="A49" s="10">
        <v>1250</v>
      </c>
      <c r="B49" s="6">
        <v>3</v>
      </c>
      <c r="C49" s="10">
        <v>8</v>
      </c>
      <c r="D49" s="10">
        <v>2</v>
      </c>
      <c r="E49" s="10">
        <v>2</v>
      </c>
      <c r="F49" s="11">
        <v>1</v>
      </c>
      <c r="G49" s="10">
        <v>5</v>
      </c>
      <c r="H49" s="10">
        <v>2</v>
      </c>
      <c r="I49" s="10">
        <v>28</v>
      </c>
      <c r="J49" s="10">
        <v>7.5</v>
      </c>
      <c r="K49" s="10">
        <v>2</v>
      </c>
      <c r="L49" s="10">
        <v>3</v>
      </c>
      <c r="M49" s="12">
        <v>3</v>
      </c>
      <c r="N49" s="11">
        <v>49.3</v>
      </c>
      <c r="Q49" s="21" t="s">
        <v>183</v>
      </c>
      <c r="R49" s="21">
        <v>211</v>
      </c>
    </row>
    <row r="50" spans="1:25" ht="15" x14ac:dyDescent="0.25">
      <c r="A50" s="10">
        <v>1230</v>
      </c>
      <c r="B50" s="6">
        <v>3</v>
      </c>
      <c r="C50" s="10">
        <v>8</v>
      </c>
      <c r="D50" s="10">
        <v>6</v>
      </c>
      <c r="E50" s="10">
        <v>2</v>
      </c>
      <c r="F50" s="11">
        <v>5</v>
      </c>
      <c r="G50" s="10">
        <v>5</v>
      </c>
      <c r="H50" s="10">
        <v>2</v>
      </c>
      <c r="I50" s="10">
        <v>28.2</v>
      </c>
      <c r="J50" s="10">
        <v>8.8000000000000007</v>
      </c>
      <c r="K50" s="10">
        <v>2</v>
      </c>
      <c r="L50" s="10">
        <v>3</v>
      </c>
      <c r="M50" s="10">
        <v>3</v>
      </c>
      <c r="N50" s="11">
        <v>48.5</v>
      </c>
    </row>
    <row r="51" spans="1:25" ht="15.75" thickBot="1" x14ac:dyDescent="0.3">
      <c r="A51" s="10">
        <v>650</v>
      </c>
      <c r="B51" s="6">
        <v>3</v>
      </c>
      <c r="C51" s="10">
        <v>6</v>
      </c>
      <c r="D51" s="10">
        <v>2</v>
      </c>
      <c r="E51" s="10">
        <v>2</v>
      </c>
      <c r="F51" s="11">
        <v>2</v>
      </c>
      <c r="G51" s="10">
        <v>5</v>
      </c>
      <c r="H51" s="10">
        <v>2</v>
      </c>
      <c r="I51" s="10">
        <v>30</v>
      </c>
      <c r="J51" s="10">
        <v>9</v>
      </c>
      <c r="K51" s="10">
        <v>3</v>
      </c>
      <c r="L51" s="10">
        <v>1</v>
      </c>
      <c r="M51" s="10">
        <v>3</v>
      </c>
      <c r="N51" s="11">
        <v>52.7</v>
      </c>
      <c r="Q51" t="s">
        <v>170</v>
      </c>
    </row>
    <row r="52" spans="1:25" ht="15" x14ac:dyDescent="0.25">
      <c r="A52" s="10">
        <v>950</v>
      </c>
      <c r="B52" s="6">
        <v>3</v>
      </c>
      <c r="C52" s="10">
        <v>5</v>
      </c>
      <c r="D52" s="10">
        <v>2</v>
      </c>
      <c r="E52" s="10">
        <v>1</v>
      </c>
      <c r="F52" s="11">
        <v>1</v>
      </c>
      <c r="G52" s="10">
        <v>5</v>
      </c>
      <c r="H52" s="10">
        <v>2</v>
      </c>
      <c r="I52" s="10">
        <v>25.6</v>
      </c>
      <c r="J52" s="10">
        <v>8.5</v>
      </c>
      <c r="K52" s="10">
        <v>2</v>
      </c>
      <c r="L52" s="10">
        <v>1</v>
      </c>
      <c r="M52" s="10">
        <v>3</v>
      </c>
      <c r="N52" s="11">
        <v>45.9</v>
      </c>
      <c r="Q52" s="22"/>
      <c r="R52" s="22" t="s">
        <v>172</v>
      </c>
      <c r="S52" s="22" t="s">
        <v>171</v>
      </c>
      <c r="T52" s="22" t="s">
        <v>173</v>
      </c>
      <c r="U52" s="22" t="s">
        <v>174</v>
      </c>
      <c r="V52" s="22" t="s">
        <v>187</v>
      </c>
    </row>
    <row r="53" spans="1:25" ht="15" x14ac:dyDescent="0.25">
      <c r="A53" s="10">
        <v>850</v>
      </c>
      <c r="B53" s="6">
        <v>3</v>
      </c>
      <c r="C53" s="10">
        <v>2</v>
      </c>
      <c r="D53" s="10">
        <v>6</v>
      </c>
      <c r="E53" s="10">
        <v>1</v>
      </c>
      <c r="F53" s="11">
        <v>5</v>
      </c>
      <c r="G53" s="10">
        <v>5</v>
      </c>
      <c r="H53" s="10">
        <v>1</v>
      </c>
      <c r="I53" s="10">
        <v>29.1</v>
      </c>
      <c r="J53" s="10">
        <v>9</v>
      </c>
      <c r="K53" s="10">
        <v>2</v>
      </c>
      <c r="L53" s="10">
        <v>3</v>
      </c>
      <c r="M53" s="10">
        <v>3</v>
      </c>
      <c r="N53" s="11">
        <v>53.6</v>
      </c>
      <c r="Q53" s="20" t="s">
        <v>184</v>
      </c>
      <c r="R53" s="20">
        <v>1</v>
      </c>
      <c r="S53" s="20">
        <v>220557.39889901876</v>
      </c>
      <c r="T53" s="20">
        <v>220557.39889901876</v>
      </c>
      <c r="U53" s="20">
        <v>0.76045858938385658</v>
      </c>
      <c r="V53" s="20">
        <v>0.38418572873480317</v>
      </c>
    </row>
    <row r="54" spans="1:25" ht="15" x14ac:dyDescent="0.25">
      <c r="A54" s="10">
        <v>800</v>
      </c>
      <c r="B54" s="6">
        <v>3</v>
      </c>
      <c r="C54" s="10">
        <v>6</v>
      </c>
      <c r="D54" s="10">
        <v>2</v>
      </c>
      <c r="E54" s="10">
        <v>1</v>
      </c>
      <c r="F54" s="11">
        <v>1</v>
      </c>
      <c r="G54" s="10">
        <v>5</v>
      </c>
      <c r="H54" s="10">
        <v>2</v>
      </c>
      <c r="I54" s="10">
        <v>29.4</v>
      </c>
      <c r="J54" s="10">
        <v>8.8000000000000007</v>
      </c>
      <c r="K54" s="10">
        <v>3</v>
      </c>
      <c r="L54" s="10">
        <v>3</v>
      </c>
      <c r="M54" s="10">
        <v>3</v>
      </c>
      <c r="N54" s="11">
        <v>52</v>
      </c>
      <c r="Q54" s="20" t="s">
        <v>185</v>
      </c>
      <c r="R54" s="20">
        <v>209</v>
      </c>
      <c r="S54" s="20">
        <v>60616708.146124713</v>
      </c>
      <c r="T54" s="20">
        <v>290032.0963929412</v>
      </c>
      <c r="U54" s="20"/>
      <c r="V54" s="20"/>
    </row>
    <row r="55" spans="1:25" ht="15.75" thickBot="1" x14ac:dyDescent="0.3">
      <c r="A55" s="10">
        <v>550</v>
      </c>
      <c r="B55" s="6">
        <v>3</v>
      </c>
      <c r="C55" s="10">
        <v>5</v>
      </c>
      <c r="D55" s="10">
        <v>6</v>
      </c>
      <c r="E55" s="10">
        <v>2</v>
      </c>
      <c r="F55" s="11">
        <v>3</v>
      </c>
      <c r="G55" s="10">
        <v>5</v>
      </c>
      <c r="H55" s="10">
        <v>3</v>
      </c>
      <c r="I55" s="10">
        <v>41.9</v>
      </c>
      <c r="J55" s="10">
        <v>12.1</v>
      </c>
      <c r="K55" s="10">
        <v>3</v>
      </c>
      <c r="L55" s="10">
        <v>3</v>
      </c>
      <c r="M55" s="10">
        <v>2</v>
      </c>
      <c r="N55" s="11">
        <v>74.7</v>
      </c>
      <c r="Q55" s="21" t="s">
        <v>176</v>
      </c>
      <c r="R55" s="21">
        <v>210</v>
      </c>
      <c r="S55" s="21">
        <v>60837265.545023732</v>
      </c>
      <c r="T55" s="21"/>
      <c r="U55" s="21"/>
      <c r="V55" s="21"/>
    </row>
    <row r="56" spans="1:25" ht="15.75" thickBot="1" x14ac:dyDescent="0.3">
      <c r="A56" s="10">
        <v>1300</v>
      </c>
      <c r="B56" s="6">
        <v>3</v>
      </c>
      <c r="C56" s="10">
        <v>8</v>
      </c>
      <c r="D56" s="10">
        <v>6</v>
      </c>
      <c r="E56" s="10">
        <v>2</v>
      </c>
      <c r="F56" s="11">
        <v>4</v>
      </c>
      <c r="G56" s="10">
        <v>5</v>
      </c>
      <c r="H56" s="10">
        <v>2</v>
      </c>
      <c r="I56" s="10">
        <v>30</v>
      </c>
      <c r="J56" s="10">
        <v>8.8000000000000007</v>
      </c>
      <c r="K56" s="10">
        <v>2</v>
      </c>
      <c r="L56" s="10">
        <v>1</v>
      </c>
      <c r="M56" s="10">
        <v>3</v>
      </c>
      <c r="N56" s="11">
        <v>57.3</v>
      </c>
    </row>
    <row r="57" spans="1:25" ht="15" x14ac:dyDescent="0.25">
      <c r="A57" s="10">
        <v>1040</v>
      </c>
      <c r="B57" s="6">
        <v>3</v>
      </c>
      <c r="C57" s="10">
        <v>7</v>
      </c>
      <c r="D57" s="10">
        <v>2</v>
      </c>
      <c r="E57" s="10">
        <v>1</v>
      </c>
      <c r="F57" s="11">
        <v>4</v>
      </c>
      <c r="G57" s="10">
        <v>5</v>
      </c>
      <c r="H57" s="10">
        <v>3</v>
      </c>
      <c r="I57" s="10">
        <v>28.3</v>
      </c>
      <c r="J57" s="10">
        <v>8.9</v>
      </c>
      <c r="K57" s="10">
        <v>2</v>
      </c>
      <c r="L57" s="10">
        <v>1</v>
      </c>
      <c r="M57" s="10">
        <v>2</v>
      </c>
      <c r="N57" s="11">
        <v>50.1</v>
      </c>
      <c r="Q57" s="22"/>
      <c r="R57" s="22" t="s">
        <v>188</v>
      </c>
      <c r="S57" s="22" t="s">
        <v>182</v>
      </c>
      <c r="T57" s="22" t="s">
        <v>189</v>
      </c>
      <c r="U57" s="22" t="s">
        <v>175</v>
      </c>
      <c r="V57" s="22" t="s">
        <v>190</v>
      </c>
      <c r="W57" s="22" t="s">
        <v>191</v>
      </c>
      <c r="X57" s="22" t="s">
        <v>192</v>
      </c>
      <c r="Y57" s="22" t="s">
        <v>193</v>
      </c>
    </row>
    <row r="58" spans="1:25" ht="15" x14ac:dyDescent="0.25">
      <c r="A58" s="10">
        <v>1000</v>
      </c>
      <c r="B58" s="6">
        <v>3</v>
      </c>
      <c r="C58" s="10">
        <v>6</v>
      </c>
      <c r="D58" s="10">
        <v>2</v>
      </c>
      <c r="E58" s="10">
        <v>1</v>
      </c>
      <c r="F58" s="11">
        <v>3</v>
      </c>
      <c r="G58" s="10">
        <v>5</v>
      </c>
      <c r="H58" s="10">
        <v>2</v>
      </c>
      <c r="I58" s="10">
        <v>29.9</v>
      </c>
      <c r="J58" s="10">
        <v>8.8000000000000007</v>
      </c>
      <c r="K58" s="10">
        <v>2</v>
      </c>
      <c r="L58" s="10">
        <v>1</v>
      </c>
      <c r="M58" s="10">
        <v>3</v>
      </c>
      <c r="N58" s="11">
        <v>50.8</v>
      </c>
      <c r="Q58" s="20" t="s">
        <v>186</v>
      </c>
      <c r="R58" s="20">
        <v>1122.4816681124667</v>
      </c>
      <c r="S58" s="20">
        <v>87.747404452977008</v>
      </c>
      <c r="T58" s="20">
        <v>12.792192260387528</v>
      </c>
      <c r="U58" s="20">
        <v>4.709465397796175E-28</v>
      </c>
      <c r="V58" s="20">
        <v>949.49823716976198</v>
      </c>
      <c r="W58" s="20">
        <v>1295.4650990551713</v>
      </c>
      <c r="X58" s="20">
        <v>949.49823716976198</v>
      </c>
      <c r="Y58" s="20">
        <v>1295.4650990551713</v>
      </c>
    </row>
    <row r="59" spans="1:25" ht="15.75" thickBot="1" x14ac:dyDescent="0.3">
      <c r="A59" s="10">
        <v>1350</v>
      </c>
      <c r="B59" s="6">
        <v>3</v>
      </c>
      <c r="C59" s="10">
        <v>6</v>
      </c>
      <c r="D59" s="10">
        <v>5</v>
      </c>
      <c r="E59" s="10">
        <v>2</v>
      </c>
      <c r="F59" s="11">
        <v>4</v>
      </c>
      <c r="G59" s="10">
        <v>4</v>
      </c>
      <c r="H59" s="10">
        <v>3</v>
      </c>
      <c r="I59" s="10">
        <v>29.5</v>
      </c>
      <c r="J59" s="10">
        <v>10</v>
      </c>
      <c r="K59" s="10">
        <v>1</v>
      </c>
      <c r="L59" s="10">
        <v>1</v>
      </c>
      <c r="M59" s="10">
        <v>1</v>
      </c>
      <c r="N59" s="11">
        <v>51.5</v>
      </c>
      <c r="Q59" s="21" t="s">
        <v>2</v>
      </c>
      <c r="R59" s="21">
        <v>-9.2093341546447043</v>
      </c>
      <c r="S59" s="21">
        <v>10.560645064212185</v>
      </c>
      <c r="T59" s="21">
        <v>-0.87204276809313563</v>
      </c>
      <c r="U59" s="21">
        <v>0.38418572873490264</v>
      </c>
      <c r="V59" s="21">
        <v>-30.028372934926093</v>
      </c>
      <c r="W59" s="21">
        <v>11.609704625636684</v>
      </c>
      <c r="X59" s="21">
        <v>-30.028372934926093</v>
      </c>
      <c r="Y59" s="21">
        <v>11.609704625636684</v>
      </c>
    </row>
    <row r="60" spans="1:25" ht="15" x14ac:dyDescent="0.25">
      <c r="A60" s="10">
        <v>1200</v>
      </c>
      <c r="B60" s="6">
        <v>3</v>
      </c>
      <c r="C60" s="10">
        <v>14</v>
      </c>
      <c r="D60" s="10">
        <v>2</v>
      </c>
      <c r="E60" s="10">
        <v>1</v>
      </c>
      <c r="F60" s="11">
        <v>4</v>
      </c>
      <c r="G60" s="10">
        <v>5</v>
      </c>
      <c r="H60" s="10">
        <v>2</v>
      </c>
      <c r="I60" s="10">
        <v>30.3</v>
      </c>
      <c r="J60" s="10">
        <v>8.8000000000000007</v>
      </c>
      <c r="K60" s="10">
        <v>1</v>
      </c>
      <c r="L60" s="10">
        <v>1</v>
      </c>
      <c r="M60" s="10">
        <v>3</v>
      </c>
      <c r="N60" s="11">
        <v>57.2</v>
      </c>
    </row>
    <row r="61" spans="1:25" ht="15" x14ac:dyDescent="0.25">
      <c r="A61" s="10">
        <v>550</v>
      </c>
      <c r="B61" s="6">
        <v>3</v>
      </c>
      <c r="C61" s="10">
        <v>7</v>
      </c>
      <c r="D61" s="10">
        <v>2</v>
      </c>
      <c r="E61" s="10">
        <v>1</v>
      </c>
      <c r="F61" s="11">
        <v>3</v>
      </c>
      <c r="G61" s="10">
        <v>5</v>
      </c>
      <c r="H61" s="10">
        <v>2</v>
      </c>
      <c r="I61" s="10">
        <v>37.6</v>
      </c>
      <c r="J61" s="10">
        <v>12</v>
      </c>
      <c r="K61" s="10">
        <v>2</v>
      </c>
      <c r="L61" s="10">
        <v>1</v>
      </c>
      <c r="M61" s="10">
        <v>2</v>
      </c>
      <c r="N61" s="11">
        <v>69</v>
      </c>
      <c r="Q61" s="33" t="s">
        <v>16</v>
      </c>
      <c r="R61" s="33" t="s">
        <v>5</v>
      </c>
    </row>
    <row r="62" spans="1:25" ht="15" x14ac:dyDescent="0.25">
      <c r="A62" s="10">
        <v>1150</v>
      </c>
      <c r="B62" s="6">
        <v>3</v>
      </c>
      <c r="C62" s="10">
        <v>7</v>
      </c>
      <c r="D62" s="10">
        <v>6</v>
      </c>
      <c r="E62" s="10">
        <v>1</v>
      </c>
      <c r="F62" s="11">
        <v>3</v>
      </c>
      <c r="G62" s="10">
        <v>5</v>
      </c>
      <c r="H62" s="10">
        <v>2</v>
      </c>
      <c r="I62" s="10">
        <v>30</v>
      </c>
      <c r="J62" s="10">
        <v>9</v>
      </c>
      <c r="K62" s="10">
        <v>2</v>
      </c>
      <c r="L62" s="10">
        <v>1</v>
      </c>
      <c r="M62" s="10">
        <v>3</v>
      </c>
      <c r="N62" s="11">
        <v>53.1</v>
      </c>
      <c r="Q62" t="s">
        <v>177</v>
      </c>
    </row>
    <row r="63" spans="1:25" ht="15.75" thickBot="1" x14ac:dyDescent="0.3">
      <c r="A63" s="10">
        <v>1150</v>
      </c>
      <c r="B63" s="6">
        <v>3</v>
      </c>
      <c r="C63" s="10">
        <v>9</v>
      </c>
      <c r="D63" s="10">
        <v>2</v>
      </c>
      <c r="E63" s="10">
        <v>2</v>
      </c>
      <c r="F63" s="11">
        <v>1</v>
      </c>
      <c r="G63" s="10">
        <v>5</v>
      </c>
      <c r="H63" s="10">
        <v>2</v>
      </c>
      <c r="I63" s="10">
        <v>30.38</v>
      </c>
      <c r="J63" s="10">
        <v>8.7799999999999994</v>
      </c>
      <c r="K63" s="10">
        <v>2</v>
      </c>
      <c r="L63" s="10">
        <v>3</v>
      </c>
      <c r="M63" s="10">
        <v>2</v>
      </c>
      <c r="N63" s="11">
        <v>52.7</v>
      </c>
    </row>
    <row r="64" spans="1:25" ht="15" x14ac:dyDescent="0.25">
      <c r="A64" s="10">
        <v>950</v>
      </c>
      <c r="B64" s="6">
        <v>3</v>
      </c>
      <c r="C64" s="10">
        <v>8</v>
      </c>
      <c r="D64" s="10">
        <v>2</v>
      </c>
      <c r="E64" s="10">
        <v>2</v>
      </c>
      <c r="F64" s="11">
        <v>1</v>
      </c>
      <c r="G64" s="10">
        <v>5</v>
      </c>
      <c r="H64" s="10">
        <v>2</v>
      </c>
      <c r="I64" s="10">
        <v>29.1</v>
      </c>
      <c r="J64" s="10">
        <v>8.6999999999999993</v>
      </c>
      <c r="K64" s="10">
        <v>3</v>
      </c>
      <c r="L64" s="10">
        <v>1</v>
      </c>
      <c r="M64" s="10">
        <v>2</v>
      </c>
      <c r="N64" s="11">
        <v>52.8</v>
      </c>
      <c r="Q64" s="31" t="s">
        <v>178</v>
      </c>
      <c r="R64" s="31"/>
    </row>
    <row r="65" spans="1:25" ht="15" x14ac:dyDescent="0.25">
      <c r="A65" s="10">
        <v>950</v>
      </c>
      <c r="B65" s="6">
        <v>3</v>
      </c>
      <c r="C65" s="10">
        <v>7</v>
      </c>
      <c r="D65" s="10">
        <v>2</v>
      </c>
      <c r="E65" s="10">
        <v>2</v>
      </c>
      <c r="F65" s="11">
        <v>8</v>
      </c>
      <c r="G65" s="10">
        <v>5</v>
      </c>
      <c r="H65" s="10">
        <v>3</v>
      </c>
      <c r="I65" s="10">
        <v>32</v>
      </c>
      <c r="J65" s="10">
        <v>8.6999999999999993</v>
      </c>
      <c r="K65" s="10">
        <v>2</v>
      </c>
      <c r="L65" s="10">
        <v>1</v>
      </c>
      <c r="M65" s="10">
        <v>3</v>
      </c>
      <c r="N65" s="11">
        <v>54.7</v>
      </c>
      <c r="Q65" s="20" t="s">
        <v>179</v>
      </c>
      <c r="R65" s="20">
        <v>0.11410351091512073</v>
      </c>
    </row>
    <row r="66" spans="1:25" ht="15" x14ac:dyDescent="0.25">
      <c r="A66" s="10">
        <v>1200</v>
      </c>
      <c r="B66" s="6">
        <v>3</v>
      </c>
      <c r="C66" s="10">
        <v>14</v>
      </c>
      <c r="D66" s="10">
        <v>1</v>
      </c>
      <c r="E66" s="10">
        <v>1</v>
      </c>
      <c r="F66" s="11">
        <v>4</v>
      </c>
      <c r="G66" s="10">
        <v>5</v>
      </c>
      <c r="H66" s="10">
        <v>2</v>
      </c>
      <c r="I66" s="10">
        <v>31.3</v>
      </c>
      <c r="J66" s="10">
        <v>6.5</v>
      </c>
      <c r="K66" s="10">
        <v>3</v>
      </c>
      <c r="L66" s="10">
        <v>1</v>
      </c>
      <c r="M66" s="10">
        <v>2</v>
      </c>
      <c r="N66" s="11">
        <v>46.5</v>
      </c>
      <c r="Q66" s="20" t="s">
        <v>180</v>
      </c>
      <c r="R66" s="20">
        <v>1.3019611203157077E-2</v>
      </c>
    </row>
    <row r="67" spans="1:25" ht="15" x14ac:dyDescent="0.25">
      <c r="A67" s="10">
        <v>700</v>
      </c>
      <c r="B67" s="6">
        <v>3</v>
      </c>
      <c r="C67" s="10">
        <v>7</v>
      </c>
      <c r="D67" s="10">
        <v>2</v>
      </c>
      <c r="E67" s="10">
        <v>1</v>
      </c>
      <c r="F67" s="11">
        <v>3</v>
      </c>
      <c r="G67" s="10">
        <v>5</v>
      </c>
      <c r="H67" s="10">
        <v>3</v>
      </c>
      <c r="I67" s="10">
        <v>27.8</v>
      </c>
      <c r="J67" s="10">
        <v>7.2</v>
      </c>
      <c r="K67" s="10">
        <v>2</v>
      </c>
      <c r="L67" s="10">
        <v>3</v>
      </c>
      <c r="M67" s="10">
        <v>3</v>
      </c>
      <c r="N67" s="11">
        <v>49.8</v>
      </c>
      <c r="Q67" s="20" t="s">
        <v>181</v>
      </c>
      <c r="R67" s="20">
        <v>8.2972169983874921E-3</v>
      </c>
    </row>
    <row r="68" spans="1:25" ht="15" x14ac:dyDescent="0.25">
      <c r="A68" s="10">
        <v>1100</v>
      </c>
      <c r="B68" s="6">
        <v>3</v>
      </c>
      <c r="C68" s="10">
        <v>6</v>
      </c>
      <c r="D68" s="10">
        <v>6</v>
      </c>
      <c r="E68" s="10">
        <v>2</v>
      </c>
      <c r="F68" s="11">
        <v>5</v>
      </c>
      <c r="G68" s="10">
        <v>9</v>
      </c>
      <c r="H68" s="10">
        <v>2</v>
      </c>
      <c r="I68" s="10">
        <v>51.3</v>
      </c>
      <c r="J68" s="10">
        <v>10.8</v>
      </c>
      <c r="K68" s="10">
        <v>2</v>
      </c>
      <c r="L68" s="10">
        <v>1</v>
      </c>
      <c r="M68" s="10">
        <v>3</v>
      </c>
      <c r="N68" s="11">
        <v>69.5</v>
      </c>
      <c r="Q68" s="20" t="s">
        <v>182</v>
      </c>
      <c r="R68" s="20">
        <v>536.00144612104202</v>
      </c>
    </row>
    <row r="69" spans="1:25" ht="15.75" thickBot="1" x14ac:dyDescent="0.3">
      <c r="A69" s="10">
        <v>1240</v>
      </c>
      <c r="B69" s="6">
        <v>3</v>
      </c>
      <c r="C69" s="10">
        <v>15</v>
      </c>
      <c r="D69" s="10">
        <v>2</v>
      </c>
      <c r="E69" s="10">
        <v>1</v>
      </c>
      <c r="F69" s="11">
        <v>5</v>
      </c>
      <c r="G69" s="10">
        <v>3</v>
      </c>
      <c r="H69" s="10">
        <v>2</v>
      </c>
      <c r="I69" s="10">
        <v>28.3</v>
      </c>
      <c r="J69" s="10">
        <v>7.2</v>
      </c>
      <c r="K69" s="10">
        <v>1</v>
      </c>
      <c r="L69" s="10">
        <v>1</v>
      </c>
      <c r="M69" s="10">
        <v>2</v>
      </c>
      <c r="N69" s="11">
        <v>53.5</v>
      </c>
      <c r="Q69" s="21" t="s">
        <v>183</v>
      </c>
      <c r="R69" s="21">
        <v>211</v>
      </c>
    </row>
    <row r="70" spans="1:25" ht="15" x14ac:dyDescent="0.25">
      <c r="A70" s="10">
        <v>1130</v>
      </c>
      <c r="B70" s="6">
        <v>3</v>
      </c>
      <c r="C70" s="10">
        <v>15</v>
      </c>
      <c r="D70" s="10">
        <v>2</v>
      </c>
      <c r="E70" s="10">
        <v>2</v>
      </c>
      <c r="F70" s="11">
        <v>3</v>
      </c>
      <c r="G70" s="10">
        <v>2</v>
      </c>
      <c r="H70" s="10">
        <v>2</v>
      </c>
      <c r="I70" s="10">
        <v>25.5</v>
      </c>
      <c r="J70" s="10">
        <v>6.2</v>
      </c>
      <c r="K70" s="10">
        <v>1</v>
      </c>
      <c r="L70" s="10">
        <v>3</v>
      </c>
      <c r="M70" s="10">
        <v>3</v>
      </c>
      <c r="N70" s="11">
        <v>41.5</v>
      </c>
    </row>
    <row r="71" spans="1:25" ht="15.75" thickBot="1" x14ac:dyDescent="0.3">
      <c r="A71" s="10">
        <v>1350</v>
      </c>
      <c r="B71" s="6">
        <v>3</v>
      </c>
      <c r="C71" s="10">
        <v>8</v>
      </c>
      <c r="D71" s="10">
        <v>2</v>
      </c>
      <c r="E71" s="10">
        <v>1</v>
      </c>
      <c r="F71" s="11">
        <v>2</v>
      </c>
      <c r="G71" s="10">
        <v>5</v>
      </c>
      <c r="H71" s="10">
        <v>2</v>
      </c>
      <c r="I71" s="10">
        <v>24.3</v>
      </c>
      <c r="J71" s="10">
        <v>6.4</v>
      </c>
      <c r="K71" s="10">
        <v>2</v>
      </c>
      <c r="L71" s="10">
        <v>1</v>
      </c>
      <c r="M71" s="10">
        <v>2</v>
      </c>
      <c r="N71" s="11">
        <v>42</v>
      </c>
      <c r="Q71" t="s">
        <v>170</v>
      </c>
    </row>
    <row r="72" spans="1:25" ht="15" x14ac:dyDescent="0.25">
      <c r="A72" s="10">
        <v>1050</v>
      </c>
      <c r="B72" s="6">
        <v>3</v>
      </c>
      <c r="C72" s="10">
        <v>9</v>
      </c>
      <c r="D72" s="10">
        <v>2</v>
      </c>
      <c r="E72" s="10">
        <v>2</v>
      </c>
      <c r="F72" s="11">
        <v>2</v>
      </c>
      <c r="G72" s="10">
        <v>5</v>
      </c>
      <c r="H72" s="10">
        <v>3</v>
      </c>
      <c r="I72" s="10">
        <v>31.6</v>
      </c>
      <c r="J72" s="10">
        <v>6.2</v>
      </c>
      <c r="K72" s="10">
        <v>2</v>
      </c>
      <c r="L72" s="10">
        <v>1</v>
      </c>
      <c r="M72" s="10">
        <v>3</v>
      </c>
      <c r="N72" s="11">
        <v>45.5</v>
      </c>
      <c r="Q72" s="22"/>
      <c r="R72" s="22" t="s">
        <v>172</v>
      </c>
      <c r="S72" s="22" t="s">
        <v>171</v>
      </c>
      <c r="T72" s="22" t="s">
        <v>173</v>
      </c>
      <c r="U72" s="22" t="s">
        <v>174</v>
      </c>
      <c r="V72" s="22" t="s">
        <v>187</v>
      </c>
    </row>
    <row r="73" spans="1:25" ht="15" x14ac:dyDescent="0.25">
      <c r="A73" s="10">
        <v>1590</v>
      </c>
      <c r="B73" s="6">
        <v>3</v>
      </c>
      <c r="C73" s="10">
        <v>6</v>
      </c>
      <c r="D73" s="10">
        <v>2</v>
      </c>
      <c r="E73" s="10">
        <v>1</v>
      </c>
      <c r="F73" s="11">
        <v>5</v>
      </c>
      <c r="G73" s="10">
        <v>5</v>
      </c>
      <c r="H73" s="10">
        <v>2</v>
      </c>
      <c r="I73" s="10">
        <v>28</v>
      </c>
      <c r="J73" s="10">
        <v>5.5</v>
      </c>
      <c r="K73" s="10">
        <v>3</v>
      </c>
      <c r="L73" s="10">
        <v>1</v>
      </c>
      <c r="M73" s="10">
        <v>3</v>
      </c>
      <c r="N73" s="11">
        <v>43</v>
      </c>
      <c r="Q73" s="20" t="s">
        <v>184</v>
      </c>
      <c r="R73" s="20">
        <v>1</v>
      </c>
      <c r="S73" s="20">
        <v>792077.54405943304</v>
      </c>
      <c r="T73" s="20">
        <v>792077.54405943304</v>
      </c>
      <c r="U73" s="20">
        <v>2.7569937278864538</v>
      </c>
      <c r="V73" s="20">
        <v>9.8329552845621171E-2</v>
      </c>
    </row>
    <row r="74" spans="1:25" ht="15" x14ac:dyDescent="0.25">
      <c r="A74" s="10">
        <v>1050</v>
      </c>
      <c r="B74" s="6">
        <v>3</v>
      </c>
      <c r="C74" s="10">
        <v>7</v>
      </c>
      <c r="D74" s="10">
        <v>2</v>
      </c>
      <c r="E74" s="10">
        <v>2</v>
      </c>
      <c r="F74" s="11">
        <v>4</v>
      </c>
      <c r="G74" s="10">
        <v>5</v>
      </c>
      <c r="H74" s="10">
        <v>2</v>
      </c>
      <c r="I74" s="10">
        <v>26.6</v>
      </c>
      <c r="J74" s="10">
        <v>7</v>
      </c>
      <c r="K74" s="10">
        <v>3</v>
      </c>
      <c r="L74" s="10">
        <v>1</v>
      </c>
      <c r="M74" s="10">
        <v>3</v>
      </c>
      <c r="N74" s="11">
        <v>41.8</v>
      </c>
      <c r="Q74" s="20" t="s">
        <v>185</v>
      </c>
      <c r="R74" s="20">
        <v>209</v>
      </c>
      <c r="S74" s="20">
        <v>60045188.000964299</v>
      </c>
      <c r="T74" s="20">
        <v>287297.55024384829</v>
      </c>
      <c r="U74" s="20"/>
      <c r="V74" s="20"/>
    </row>
    <row r="75" spans="1:25" ht="15.75" thickBot="1" x14ac:dyDescent="0.3">
      <c r="A75" s="10">
        <v>650</v>
      </c>
      <c r="B75" s="6">
        <v>3</v>
      </c>
      <c r="C75" s="10">
        <v>9</v>
      </c>
      <c r="D75" s="10">
        <v>2</v>
      </c>
      <c r="E75" s="10">
        <v>1</v>
      </c>
      <c r="F75" s="11">
        <v>1</v>
      </c>
      <c r="G75" s="10">
        <v>5</v>
      </c>
      <c r="H75" s="10">
        <v>2</v>
      </c>
      <c r="I75" s="10">
        <v>37.799999999999997</v>
      </c>
      <c r="J75" s="10">
        <v>16.2</v>
      </c>
      <c r="K75" s="10">
        <v>2</v>
      </c>
      <c r="L75" s="10">
        <v>1</v>
      </c>
      <c r="M75" s="10">
        <v>3</v>
      </c>
      <c r="N75" s="11">
        <v>71.2</v>
      </c>
      <c r="Q75" s="21" t="s">
        <v>176</v>
      </c>
      <c r="R75" s="21">
        <v>210</v>
      </c>
      <c r="S75" s="21">
        <v>60837265.545023732</v>
      </c>
      <c r="T75" s="21"/>
      <c r="U75" s="21"/>
      <c r="V75" s="21"/>
    </row>
    <row r="76" spans="1:25" ht="15.75" thickBot="1" x14ac:dyDescent="0.3">
      <c r="A76" s="10">
        <v>1350</v>
      </c>
      <c r="B76" s="6">
        <v>3</v>
      </c>
      <c r="C76" s="10">
        <v>9</v>
      </c>
      <c r="D76" s="10">
        <v>2</v>
      </c>
      <c r="E76" s="10">
        <v>2</v>
      </c>
      <c r="F76" s="11">
        <v>2</v>
      </c>
      <c r="G76" s="10">
        <v>5</v>
      </c>
      <c r="H76" s="10">
        <v>2</v>
      </c>
      <c r="I76" s="10">
        <v>42.3</v>
      </c>
      <c r="J76" s="10">
        <v>6.1</v>
      </c>
      <c r="K76" s="10">
        <v>2</v>
      </c>
      <c r="L76" s="10">
        <v>3</v>
      </c>
      <c r="M76" s="10">
        <v>2</v>
      </c>
      <c r="N76" s="11">
        <v>57.8</v>
      </c>
    </row>
    <row r="77" spans="1:25" ht="15" x14ac:dyDescent="0.25">
      <c r="A77" s="10">
        <v>950</v>
      </c>
      <c r="B77" s="6">
        <v>3</v>
      </c>
      <c r="C77" s="10">
        <v>2</v>
      </c>
      <c r="D77" s="10">
        <v>6</v>
      </c>
      <c r="E77" s="10">
        <v>1</v>
      </c>
      <c r="F77" s="11">
        <v>1</v>
      </c>
      <c r="G77" s="10">
        <v>5</v>
      </c>
      <c r="H77" s="10">
        <v>2</v>
      </c>
      <c r="I77" s="10">
        <v>102.5</v>
      </c>
      <c r="J77" s="10">
        <v>51.5</v>
      </c>
      <c r="K77" s="10">
        <v>2</v>
      </c>
      <c r="L77" s="10">
        <v>1</v>
      </c>
      <c r="M77" s="10">
        <v>3</v>
      </c>
      <c r="N77" s="11">
        <v>150.69999999999999</v>
      </c>
      <c r="Q77" s="22"/>
      <c r="R77" s="22" t="s">
        <v>188</v>
      </c>
      <c r="S77" s="22" t="s">
        <v>182</v>
      </c>
      <c r="T77" s="22" t="s">
        <v>189</v>
      </c>
      <c r="U77" s="22" t="s">
        <v>175</v>
      </c>
      <c r="V77" s="22" t="s">
        <v>190</v>
      </c>
      <c r="W77" s="22" t="s">
        <v>191</v>
      </c>
      <c r="X77" s="22" t="s">
        <v>192</v>
      </c>
      <c r="Y77" s="22" t="s">
        <v>193</v>
      </c>
    </row>
    <row r="78" spans="1:25" ht="15" x14ac:dyDescent="0.25">
      <c r="A78" s="10">
        <v>1100</v>
      </c>
      <c r="B78" s="6">
        <v>3</v>
      </c>
      <c r="C78" s="10">
        <v>6</v>
      </c>
      <c r="D78" s="10">
        <v>2</v>
      </c>
      <c r="E78" s="10">
        <v>2</v>
      </c>
      <c r="F78" s="11">
        <v>7</v>
      </c>
      <c r="G78" s="10">
        <v>5</v>
      </c>
      <c r="H78" s="10">
        <v>3</v>
      </c>
      <c r="I78" s="10">
        <v>107.02</v>
      </c>
      <c r="J78" s="10">
        <v>0</v>
      </c>
      <c r="K78" s="10">
        <v>3</v>
      </c>
      <c r="L78" s="10">
        <v>1</v>
      </c>
      <c r="M78" s="10">
        <v>2</v>
      </c>
      <c r="N78" s="11">
        <v>148.5</v>
      </c>
      <c r="Q78" s="20" t="s">
        <v>186</v>
      </c>
      <c r="R78" s="20">
        <v>942.14223531775269</v>
      </c>
      <c r="S78" s="20">
        <v>76.350826578399619</v>
      </c>
      <c r="T78" s="20">
        <v>12.33964683211817</v>
      </c>
      <c r="U78" s="20">
        <v>1.2258083437197953E-26</v>
      </c>
      <c r="V78" s="20">
        <v>791.62578392891703</v>
      </c>
      <c r="W78" s="20">
        <v>1092.6586867065885</v>
      </c>
      <c r="X78" s="20">
        <v>791.62578392891703</v>
      </c>
      <c r="Y78" s="20">
        <v>1092.6586867065885</v>
      </c>
    </row>
    <row r="79" spans="1:25" ht="15.75" thickBot="1" x14ac:dyDescent="0.3">
      <c r="A79" s="10">
        <v>880</v>
      </c>
      <c r="B79" s="6">
        <v>3</v>
      </c>
      <c r="C79" s="10">
        <v>7</v>
      </c>
      <c r="D79" s="10">
        <v>2</v>
      </c>
      <c r="E79" s="10">
        <v>1</v>
      </c>
      <c r="F79" s="11">
        <v>1</v>
      </c>
      <c r="G79" s="10">
        <v>5</v>
      </c>
      <c r="H79" s="10">
        <v>3</v>
      </c>
      <c r="I79" s="10">
        <v>72.2</v>
      </c>
      <c r="J79" s="10">
        <v>37.5</v>
      </c>
      <c r="K79" s="10">
        <v>2</v>
      </c>
      <c r="L79" s="10">
        <v>1</v>
      </c>
      <c r="M79" s="10">
        <v>1</v>
      </c>
      <c r="N79" s="11">
        <v>106</v>
      </c>
      <c r="Q79" s="21" t="s">
        <v>5</v>
      </c>
      <c r="R79" s="21">
        <v>33.454269068506001</v>
      </c>
      <c r="S79" s="21">
        <v>20.148079532032739</v>
      </c>
      <c r="T79" s="21">
        <v>1.6604197444882134</v>
      </c>
      <c r="U79" s="21">
        <v>9.8329552845629845E-2</v>
      </c>
      <c r="V79" s="21">
        <v>-6.2652411105698746</v>
      </c>
      <c r="W79" s="21">
        <v>73.173779247581876</v>
      </c>
      <c r="X79" s="21">
        <v>-6.2652411105698746</v>
      </c>
      <c r="Y79" s="21">
        <v>73.173779247581876</v>
      </c>
    </row>
    <row r="80" spans="1:25" ht="15" x14ac:dyDescent="0.25">
      <c r="A80" s="10">
        <v>570</v>
      </c>
      <c r="B80" s="6">
        <v>3</v>
      </c>
      <c r="C80" s="10">
        <v>6</v>
      </c>
      <c r="D80" s="10">
        <v>6</v>
      </c>
      <c r="E80" s="10">
        <v>2</v>
      </c>
      <c r="F80" s="11">
        <v>2</v>
      </c>
      <c r="G80" s="10">
        <v>5</v>
      </c>
      <c r="H80" s="10">
        <v>2</v>
      </c>
      <c r="I80" s="10">
        <v>44.1</v>
      </c>
      <c r="J80" s="10">
        <v>5.8</v>
      </c>
      <c r="K80" s="10">
        <v>2</v>
      </c>
      <c r="L80" s="10">
        <v>1</v>
      </c>
      <c r="M80" s="10">
        <v>1</v>
      </c>
      <c r="N80" s="11">
        <v>60.8</v>
      </c>
    </row>
    <row r="81" spans="1:22" ht="15" x14ac:dyDescent="0.25">
      <c r="A81" s="10">
        <v>1140</v>
      </c>
      <c r="B81" s="6">
        <v>3</v>
      </c>
      <c r="C81" s="10">
        <v>7</v>
      </c>
      <c r="D81" s="10">
        <v>6</v>
      </c>
      <c r="E81" s="10">
        <v>2</v>
      </c>
      <c r="F81" s="11">
        <v>4</v>
      </c>
      <c r="G81" s="10">
        <v>5</v>
      </c>
      <c r="H81" s="10">
        <v>2</v>
      </c>
      <c r="I81" s="10">
        <v>66.099999999999994</v>
      </c>
      <c r="J81" s="10">
        <v>10.8</v>
      </c>
      <c r="K81" s="10">
        <v>1</v>
      </c>
      <c r="L81" s="10">
        <v>1</v>
      </c>
      <c r="M81" s="10">
        <v>3</v>
      </c>
      <c r="N81" s="11">
        <v>97.2</v>
      </c>
      <c r="Q81" s="33" t="s">
        <v>16</v>
      </c>
      <c r="R81" s="33" t="s">
        <v>6</v>
      </c>
    </row>
    <row r="82" spans="1:22" ht="15" x14ac:dyDescent="0.25">
      <c r="A82" s="10">
        <v>950</v>
      </c>
      <c r="B82" s="6">
        <v>3</v>
      </c>
      <c r="C82" s="10">
        <v>2</v>
      </c>
      <c r="D82" s="10">
        <v>2</v>
      </c>
      <c r="E82" s="10">
        <v>22</v>
      </c>
      <c r="F82" s="11">
        <v>3</v>
      </c>
      <c r="G82" s="10">
        <v>5</v>
      </c>
      <c r="H82" s="10">
        <v>2</v>
      </c>
      <c r="I82" s="10">
        <v>36.6</v>
      </c>
      <c r="J82" s="10">
        <v>0</v>
      </c>
      <c r="K82" s="10">
        <v>1</v>
      </c>
      <c r="L82" s="10">
        <v>3</v>
      </c>
      <c r="M82" s="10">
        <v>3</v>
      </c>
      <c r="N82" s="11">
        <v>52.2</v>
      </c>
      <c r="Q82" t="s">
        <v>177</v>
      </c>
    </row>
    <row r="83" spans="1:22" ht="15.75" thickBot="1" x14ac:dyDescent="0.3">
      <c r="A83" s="10">
        <v>370</v>
      </c>
      <c r="B83" s="6">
        <v>3</v>
      </c>
      <c r="C83" s="10">
        <v>9</v>
      </c>
      <c r="D83" s="10">
        <v>2</v>
      </c>
      <c r="E83" s="10">
        <v>2</v>
      </c>
      <c r="F83" s="11">
        <v>2</v>
      </c>
      <c r="G83" s="10">
        <v>5</v>
      </c>
      <c r="H83" s="10">
        <v>2</v>
      </c>
      <c r="I83" s="10">
        <v>30.1</v>
      </c>
      <c r="J83" s="10">
        <v>28.1</v>
      </c>
      <c r="K83" s="10">
        <v>1</v>
      </c>
      <c r="L83" s="10">
        <v>1</v>
      </c>
      <c r="M83" s="10">
        <v>1</v>
      </c>
      <c r="N83" s="11">
        <v>73.7</v>
      </c>
    </row>
    <row r="84" spans="1:22" ht="15" x14ac:dyDescent="0.25">
      <c r="A84" s="10">
        <v>550</v>
      </c>
      <c r="B84" s="6">
        <v>3</v>
      </c>
      <c r="C84" s="10">
        <v>15</v>
      </c>
      <c r="D84" s="10">
        <v>2</v>
      </c>
      <c r="E84" s="10">
        <v>1</v>
      </c>
      <c r="F84" s="11">
        <v>4</v>
      </c>
      <c r="G84" s="10">
        <v>5</v>
      </c>
      <c r="H84" s="10">
        <v>2</v>
      </c>
      <c r="I84" s="10">
        <v>41.2</v>
      </c>
      <c r="J84" s="10">
        <v>6.1</v>
      </c>
      <c r="K84" s="10">
        <v>1</v>
      </c>
      <c r="L84" s="10">
        <v>1</v>
      </c>
      <c r="M84" s="10">
        <v>3</v>
      </c>
      <c r="N84" s="11">
        <v>60</v>
      </c>
      <c r="Q84" s="31" t="s">
        <v>178</v>
      </c>
      <c r="R84" s="31"/>
    </row>
    <row r="85" spans="1:22" ht="15" x14ac:dyDescent="0.25">
      <c r="A85" s="10">
        <v>800</v>
      </c>
      <c r="B85" s="6">
        <v>3</v>
      </c>
      <c r="C85" s="10">
        <v>5</v>
      </c>
      <c r="D85" s="10">
        <v>6</v>
      </c>
      <c r="E85" s="10">
        <v>1</v>
      </c>
      <c r="F85" s="11">
        <v>3</v>
      </c>
      <c r="G85" s="10">
        <v>9</v>
      </c>
      <c r="H85" s="10">
        <v>3</v>
      </c>
      <c r="I85" s="10">
        <v>42.8</v>
      </c>
      <c r="J85" s="10">
        <v>5.6</v>
      </c>
      <c r="K85" s="10">
        <v>1</v>
      </c>
      <c r="L85" s="10">
        <v>3</v>
      </c>
      <c r="M85" s="10">
        <v>3</v>
      </c>
      <c r="N85" s="11">
        <v>59</v>
      </c>
      <c r="Q85" s="20" t="s">
        <v>179</v>
      </c>
      <c r="R85" s="20">
        <v>2.5145288443552894E-2</v>
      </c>
    </row>
    <row r="86" spans="1:22" ht="15" x14ac:dyDescent="0.25">
      <c r="A86" s="10">
        <v>2100</v>
      </c>
      <c r="B86" s="6">
        <v>3</v>
      </c>
      <c r="C86" s="10">
        <v>8</v>
      </c>
      <c r="D86" s="10">
        <v>6</v>
      </c>
      <c r="E86" s="10">
        <v>1</v>
      </c>
      <c r="F86" s="11">
        <v>5</v>
      </c>
      <c r="G86" s="10">
        <v>5</v>
      </c>
      <c r="H86" s="10">
        <v>2</v>
      </c>
      <c r="I86" s="10">
        <v>48.7</v>
      </c>
      <c r="J86" s="10">
        <v>6</v>
      </c>
      <c r="K86" s="10">
        <v>2</v>
      </c>
      <c r="L86" s="10">
        <v>1</v>
      </c>
      <c r="M86" s="10">
        <v>3</v>
      </c>
      <c r="N86" s="11">
        <v>63.8</v>
      </c>
      <c r="Q86" s="20" t="s">
        <v>180</v>
      </c>
      <c r="R86" s="20">
        <v>6.322855309094747E-4</v>
      </c>
    </row>
    <row r="87" spans="1:22" ht="15" x14ac:dyDescent="0.25">
      <c r="A87" s="10">
        <v>1670</v>
      </c>
      <c r="B87" s="6">
        <v>3</v>
      </c>
      <c r="C87" s="10">
        <v>2</v>
      </c>
      <c r="D87" s="10">
        <v>2</v>
      </c>
      <c r="E87" s="10">
        <v>2</v>
      </c>
      <c r="F87" s="11">
        <v>5</v>
      </c>
      <c r="G87" s="10">
        <v>5</v>
      </c>
      <c r="H87" s="10">
        <v>2</v>
      </c>
      <c r="I87" s="10">
        <v>36.799999999999997</v>
      </c>
      <c r="J87" s="10">
        <v>6</v>
      </c>
      <c r="K87" s="10">
        <v>3</v>
      </c>
      <c r="L87" s="10">
        <v>1</v>
      </c>
      <c r="M87" s="10">
        <v>3</v>
      </c>
      <c r="N87" s="11">
        <v>51.6</v>
      </c>
      <c r="Q87" s="20" t="s">
        <v>181</v>
      </c>
      <c r="R87" s="20">
        <v>-4.1493781746842597E-3</v>
      </c>
    </row>
    <row r="88" spans="1:22" ht="15" x14ac:dyDescent="0.25">
      <c r="A88" s="10">
        <v>850</v>
      </c>
      <c r="B88" s="6">
        <v>3</v>
      </c>
      <c r="C88" s="10">
        <v>2</v>
      </c>
      <c r="D88" s="10">
        <v>6</v>
      </c>
      <c r="E88" s="10">
        <v>2</v>
      </c>
      <c r="F88" s="11">
        <v>5</v>
      </c>
      <c r="G88" s="10">
        <v>5</v>
      </c>
      <c r="H88" s="10">
        <v>2</v>
      </c>
      <c r="I88" s="10">
        <v>47.5</v>
      </c>
      <c r="J88" s="10">
        <v>7.5</v>
      </c>
      <c r="K88" s="10">
        <v>1</v>
      </c>
      <c r="L88" s="10">
        <v>1</v>
      </c>
      <c r="M88" s="10">
        <v>2</v>
      </c>
      <c r="N88" s="11">
        <v>71.5</v>
      </c>
      <c r="Q88" s="20" t="s">
        <v>182</v>
      </c>
      <c r="R88" s="20">
        <v>539.35456297709038</v>
      </c>
    </row>
    <row r="89" spans="1:22" ht="15.75" thickBot="1" x14ac:dyDescent="0.3">
      <c r="A89" s="10">
        <v>1150</v>
      </c>
      <c r="B89" s="6">
        <v>3</v>
      </c>
      <c r="C89" s="10">
        <v>9</v>
      </c>
      <c r="D89" s="10">
        <v>1</v>
      </c>
      <c r="E89" s="10">
        <v>1</v>
      </c>
      <c r="F89" s="11">
        <v>2</v>
      </c>
      <c r="G89" s="10">
        <v>5</v>
      </c>
      <c r="H89" s="10">
        <v>2</v>
      </c>
      <c r="I89" s="10">
        <v>44</v>
      </c>
      <c r="J89" s="10">
        <v>11</v>
      </c>
      <c r="K89" s="10">
        <v>1</v>
      </c>
      <c r="L89" s="10">
        <v>1</v>
      </c>
      <c r="M89" s="10">
        <v>3</v>
      </c>
      <c r="N89" s="11">
        <v>74.5</v>
      </c>
      <c r="Q89" s="21" t="s">
        <v>183</v>
      </c>
      <c r="R89" s="21">
        <v>211</v>
      </c>
    </row>
    <row r="90" spans="1:22" ht="15" x14ac:dyDescent="0.25">
      <c r="A90" s="10">
        <v>1250</v>
      </c>
      <c r="B90" s="6">
        <v>3</v>
      </c>
      <c r="C90" s="10">
        <v>8</v>
      </c>
      <c r="D90" s="10">
        <v>4</v>
      </c>
      <c r="E90" s="10">
        <v>2</v>
      </c>
      <c r="F90" s="11">
        <v>4</v>
      </c>
      <c r="G90" s="10">
        <v>9</v>
      </c>
      <c r="H90" s="10">
        <v>3</v>
      </c>
      <c r="I90" s="10">
        <v>40.200000000000003</v>
      </c>
      <c r="J90" s="10">
        <v>8.5</v>
      </c>
      <c r="K90" s="10">
        <v>2</v>
      </c>
      <c r="L90" s="10">
        <v>1</v>
      </c>
      <c r="M90" s="10">
        <v>3</v>
      </c>
      <c r="N90" s="11">
        <v>68.5</v>
      </c>
    </row>
    <row r="91" spans="1:22" ht="15.75" thickBot="1" x14ac:dyDescent="0.3">
      <c r="A91" s="10">
        <v>1230</v>
      </c>
      <c r="B91" s="6">
        <v>3</v>
      </c>
      <c r="C91" s="10">
        <v>15</v>
      </c>
      <c r="D91" s="10">
        <v>2</v>
      </c>
      <c r="E91" s="10">
        <v>1</v>
      </c>
      <c r="F91" s="11">
        <v>2</v>
      </c>
      <c r="G91" s="10">
        <v>5</v>
      </c>
      <c r="H91" s="10">
        <v>2</v>
      </c>
      <c r="I91" s="10">
        <v>40</v>
      </c>
      <c r="J91" s="10">
        <v>9</v>
      </c>
      <c r="K91" s="10">
        <v>3</v>
      </c>
      <c r="L91" s="10">
        <v>1</v>
      </c>
      <c r="M91" s="10">
        <v>1</v>
      </c>
      <c r="N91" s="11">
        <v>64.400000000000006</v>
      </c>
      <c r="Q91" t="s">
        <v>170</v>
      </c>
    </row>
    <row r="92" spans="1:22" ht="15" x14ac:dyDescent="0.25">
      <c r="A92" s="10">
        <v>457</v>
      </c>
      <c r="B92" s="6">
        <v>3</v>
      </c>
      <c r="C92" s="10">
        <v>6</v>
      </c>
      <c r="D92" s="10">
        <v>2</v>
      </c>
      <c r="E92" s="10">
        <v>2</v>
      </c>
      <c r="F92" s="11">
        <v>17</v>
      </c>
      <c r="G92" s="10">
        <v>5</v>
      </c>
      <c r="H92" s="10">
        <v>2</v>
      </c>
      <c r="I92" s="10">
        <v>39.5</v>
      </c>
      <c r="J92" s="10">
        <v>8.8000000000000007</v>
      </c>
      <c r="K92" s="10">
        <v>2</v>
      </c>
      <c r="L92" s="10">
        <v>1</v>
      </c>
      <c r="M92" s="10">
        <v>2</v>
      </c>
      <c r="N92" s="11">
        <v>64.099999999999994</v>
      </c>
      <c r="Q92" s="22"/>
      <c r="R92" s="22" t="s">
        <v>172</v>
      </c>
      <c r="S92" s="22" t="s">
        <v>171</v>
      </c>
      <c r="T92" s="22" t="s">
        <v>173</v>
      </c>
      <c r="U92" s="22" t="s">
        <v>174</v>
      </c>
      <c r="V92" s="22" t="s">
        <v>187</v>
      </c>
    </row>
    <row r="93" spans="1:22" ht="15" x14ac:dyDescent="0.25">
      <c r="A93" s="10">
        <v>800</v>
      </c>
      <c r="B93" s="6">
        <v>3</v>
      </c>
      <c r="C93" s="10">
        <v>2</v>
      </c>
      <c r="D93" s="10">
        <v>2</v>
      </c>
      <c r="E93" s="10">
        <v>1</v>
      </c>
      <c r="F93" s="11">
        <v>2</v>
      </c>
      <c r="G93" s="10">
        <v>5</v>
      </c>
      <c r="H93" s="10">
        <v>2</v>
      </c>
      <c r="I93" s="10">
        <v>48.6</v>
      </c>
      <c r="J93" s="10">
        <v>11.1</v>
      </c>
      <c r="K93" s="10">
        <v>2</v>
      </c>
      <c r="L93" s="10">
        <v>1</v>
      </c>
      <c r="M93" s="10">
        <v>3</v>
      </c>
      <c r="N93" s="11">
        <v>86.1</v>
      </c>
      <c r="Q93" s="20" t="s">
        <v>184</v>
      </c>
      <c r="R93" s="20">
        <v>1</v>
      </c>
      <c r="S93" s="20">
        <v>38466.522744216025</v>
      </c>
      <c r="T93" s="20">
        <v>38466.522744216025</v>
      </c>
      <c r="U93" s="20">
        <v>0.13223128388761596</v>
      </c>
      <c r="V93" s="20">
        <v>0.71649725644313889</v>
      </c>
    </row>
    <row r="94" spans="1:22" ht="15" x14ac:dyDescent="0.25">
      <c r="A94" s="10">
        <v>430</v>
      </c>
      <c r="B94" s="6">
        <v>1</v>
      </c>
      <c r="C94" s="10">
        <v>11</v>
      </c>
      <c r="D94" s="10">
        <v>6</v>
      </c>
      <c r="E94" s="10">
        <v>2</v>
      </c>
      <c r="F94" s="11">
        <v>4</v>
      </c>
      <c r="G94" s="10">
        <v>5</v>
      </c>
      <c r="H94" s="10">
        <v>2</v>
      </c>
      <c r="I94" s="10">
        <v>42.9</v>
      </c>
      <c r="J94" s="10">
        <v>8.5</v>
      </c>
      <c r="K94" s="10">
        <v>1</v>
      </c>
      <c r="L94" s="10">
        <v>1</v>
      </c>
      <c r="M94" s="10">
        <v>3</v>
      </c>
      <c r="N94" s="11">
        <v>62.9</v>
      </c>
      <c r="Q94" s="20" t="s">
        <v>185</v>
      </c>
      <c r="R94" s="20">
        <v>209</v>
      </c>
      <c r="S94" s="20">
        <v>60798799.022279516</v>
      </c>
      <c r="T94" s="20">
        <v>290903.34460420819</v>
      </c>
      <c r="U94" s="20"/>
      <c r="V94" s="20"/>
    </row>
    <row r="95" spans="1:22" ht="15.75" thickBot="1" x14ac:dyDescent="0.3">
      <c r="A95" s="10">
        <v>650</v>
      </c>
      <c r="B95" s="6">
        <v>1</v>
      </c>
      <c r="C95" s="10">
        <v>11</v>
      </c>
      <c r="D95" s="10">
        <v>2</v>
      </c>
      <c r="E95" s="10">
        <v>1</v>
      </c>
      <c r="F95" s="11">
        <v>3</v>
      </c>
      <c r="G95" s="10">
        <v>5</v>
      </c>
      <c r="H95" s="10">
        <v>3</v>
      </c>
      <c r="I95" s="10">
        <v>44.9</v>
      </c>
      <c r="J95" s="10">
        <v>8.5</v>
      </c>
      <c r="K95" s="10">
        <v>2</v>
      </c>
      <c r="L95" s="10">
        <v>1</v>
      </c>
      <c r="M95" s="10">
        <v>3</v>
      </c>
      <c r="N95" s="11">
        <v>68.900000000000006</v>
      </c>
      <c r="Q95" s="21" t="s">
        <v>176</v>
      </c>
      <c r="R95" s="21">
        <v>210</v>
      </c>
      <c r="S95" s="21">
        <v>60837265.545023732</v>
      </c>
      <c r="T95" s="21"/>
      <c r="U95" s="21"/>
      <c r="V95" s="21"/>
    </row>
    <row r="96" spans="1:22" ht="15.75" thickBot="1" x14ac:dyDescent="0.3">
      <c r="A96" s="10">
        <v>795</v>
      </c>
      <c r="B96" s="6">
        <v>1</v>
      </c>
      <c r="C96" s="10">
        <v>11</v>
      </c>
      <c r="D96" s="10">
        <v>2</v>
      </c>
      <c r="E96" s="10">
        <v>2</v>
      </c>
      <c r="F96" s="11">
        <v>6</v>
      </c>
      <c r="G96" s="10">
        <v>5</v>
      </c>
      <c r="H96" s="10">
        <v>2</v>
      </c>
      <c r="I96" s="10">
        <v>50.6</v>
      </c>
      <c r="J96" s="10">
        <v>11.4</v>
      </c>
      <c r="K96" s="10">
        <v>3</v>
      </c>
      <c r="L96" s="10">
        <v>1</v>
      </c>
      <c r="M96" s="10">
        <v>3</v>
      </c>
      <c r="N96" s="11">
        <v>91.6</v>
      </c>
    </row>
    <row r="97" spans="1:25" ht="15" x14ac:dyDescent="0.25">
      <c r="A97" s="10">
        <v>1150</v>
      </c>
      <c r="B97" s="6">
        <v>1</v>
      </c>
      <c r="C97" s="10">
        <v>11</v>
      </c>
      <c r="D97" s="10">
        <v>6</v>
      </c>
      <c r="E97" s="10">
        <v>1</v>
      </c>
      <c r="F97" s="11">
        <v>5</v>
      </c>
      <c r="G97" s="10">
        <v>5</v>
      </c>
      <c r="H97" s="10">
        <v>2</v>
      </c>
      <c r="I97" s="10">
        <v>45.25</v>
      </c>
      <c r="J97" s="10">
        <v>14.09</v>
      </c>
      <c r="K97" s="10">
        <v>2</v>
      </c>
      <c r="L97" s="10">
        <v>1</v>
      </c>
      <c r="M97" s="10">
        <v>3</v>
      </c>
      <c r="N97" s="11">
        <v>77.400000000000006</v>
      </c>
      <c r="Q97" s="22"/>
      <c r="R97" s="22" t="s">
        <v>188</v>
      </c>
      <c r="S97" s="22" t="s">
        <v>182</v>
      </c>
      <c r="T97" s="22" t="s">
        <v>189</v>
      </c>
      <c r="U97" s="22" t="s">
        <v>175</v>
      </c>
      <c r="V97" s="22" t="s">
        <v>190</v>
      </c>
      <c r="W97" s="22" t="s">
        <v>191</v>
      </c>
      <c r="X97" s="22" t="s">
        <v>192</v>
      </c>
      <c r="Y97" s="22" t="s">
        <v>193</v>
      </c>
    </row>
    <row r="98" spans="1:25" ht="15" x14ac:dyDescent="0.25">
      <c r="A98" s="10">
        <v>1350</v>
      </c>
      <c r="B98" s="6">
        <v>1</v>
      </c>
      <c r="C98" s="10">
        <v>11</v>
      </c>
      <c r="D98" s="10">
        <v>6</v>
      </c>
      <c r="E98" s="10">
        <v>2</v>
      </c>
      <c r="F98" s="11">
        <v>3</v>
      </c>
      <c r="G98" s="10">
        <v>5</v>
      </c>
      <c r="H98" s="10">
        <v>3</v>
      </c>
      <c r="I98" s="10">
        <v>49</v>
      </c>
      <c r="J98" s="10">
        <v>8.5</v>
      </c>
      <c r="K98" s="10">
        <v>2</v>
      </c>
      <c r="L98" s="10">
        <v>1</v>
      </c>
      <c r="M98" s="10">
        <v>2</v>
      </c>
      <c r="N98" s="11">
        <v>69.900000000000006</v>
      </c>
      <c r="Q98" s="20" t="s">
        <v>186</v>
      </c>
      <c r="R98" s="20">
        <v>1041.7467287099848</v>
      </c>
      <c r="S98" s="20">
        <v>48.5621155022002</v>
      </c>
      <c r="T98" s="20">
        <v>21.451839936066758</v>
      </c>
      <c r="U98" s="20">
        <v>1.0178314513555631E-54</v>
      </c>
      <c r="V98" s="20">
        <v>946.01237159964762</v>
      </c>
      <c r="W98" s="20">
        <v>1137.4810858203221</v>
      </c>
      <c r="X98" s="20">
        <v>946.01237159964762</v>
      </c>
      <c r="Y98" s="20">
        <v>1137.4810858203221</v>
      </c>
    </row>
    <row r="99" spans="1:25" ht="15.75" thickBot="1" x14ac:dyDescent="0.3">
      <c r="A99" s="10">
        <v>480</v>
      </c>
      <c r="B99" s="6">
        <v>1</v>
      </c>
      <c r="C99" s="10">
        <v>11</v>
      </c>
      <c r="D99" s="10">
        <v>2</v>
      </c>
      <c r="E99" s="10">
        <v>1</v>
      </c>
      <c r="F99" s="11">
        <v>7</v>
      </c>
      <c r="G99" s="10">
        <v>5</v>
      </c>
      <c r="H99" s="10">
        <v>2</v>
      </c>
      <c r="I99" s="10">
        <v>49</v>
      </c>
      <c r="J99" s="10">
        <v>8</v>
      </c>
      <c r="K99" s="10">
        <v>1</v>
      </c>
      <c r="L99" s="10">
        <v>1</v>
      </c>
      <c r="M99" s="10">
        <v>2</v>
      </c>
      <c r="N99" s="11">
        <v>72.19</v>
      </c>
      <c r="Q99" s="21" t="s">
        <v>6</v>
      </c>
      <c r="R99" s="21">
        <v>6.7456186578461264</v>
      </c>
      <c r="S99" s="21">
        <v>18.550459801490454</v>
      </c>
      <c r="T99" s="21">
        <v>0.36363619716337936</v>
      </c>
      <c r="U99" s="21">
        <v>0.71649725644331508</v>
      </c>
      <c r="V99" s="21">
        <v>-29.824376797075562</v>
      </c>
      <c r="W99" s="21">
        <v>43.315614112767818</v>
      </c>
      <c r="X99" s="21">
        <v>-29.824376797075562</v>
      </c>
      <c r="Y99" s="21">
        <v>43.315614112767818</v>
      </c>
    </row>
    <row r="100" spans="1:25" ht="15" x14ac:dyDescent="0.25">
      <c r="A100" s="10">
        <v>1050</v>
      </c>
      <c r="B100" s="6">
        <v>1</v>
      </c>
      <c r="C100" s="10">
        <v>12</v>
      </c>
      <c r="D100" s="10">
        <v>2</v>
      </c>
      <c r="E100" s="10">
        <v>2</v>
      </c>
      <c r="F100" s="11">
        <v>4</v>
      </c>
      <c r="G100" s="10">
        <v>5</v>
      </c>
      <c r="H100" s="10">
        <v>2</v>
      </c>
      <c r="I100" s="10">
        <v>93.4</v>
      </c>
      <c r="J100" s="10">
        <v>19.399999999999999</v>
      </c>
      <c r="K100" s="10">
        <v>0</v>
      </c>
      <c r="L100" s="10">
        <v>1</v>
      </c>
      <c r="M100" s="10">
        <v>3</v>
      </c>
      <c r="N100" s="11">
        <v>156.19999999999999</v>
      </c>
    </row>
    <row r="101" spans="1:25" ht="15" x14ac:dyDescent="0.25">
      <c r="A101" s="10">
        <v>850</v>
      </c>
      <c r="B101" s="6">
        <v>1</v>
      </c>
      <c r="C101" s="10">
        <v>12</v>
      </c>
      <c r="D101" s="10">
        <v>6</v>
      </c>
      <c r="E101" s="10">
        <v>1</v>
      </c>
      <c r="F101" s="11">
        <v>3</v>
      </c>
      <c r="G101" s="10">
        <v>5</v>
      </c>
      <c r="H101" s="10">
        <v>2</v>
      </c>
      <c r="I101" s="10">
        <v>38.299999999999997</v>
      </c>
      <c r="J101" s="10">
        <v>12.2</v>
      </c>
      <c r="K101" s="10">
        <v>3</v>
      </c>
      <c r="L101" s="10">
        <v>1</v>
      </c>
      <c r="M101" s="10">
        <v>3</v>
      </c>
      <c r="N101" s="11">
        <v>67.400000000000006</v>
      </c>
      <c r="Q101" s="33" t="s">
        <v>16</v>
      </c>
      <c r="R101" s="33" t="s">
        <v>7</v>
      </c>
    </row>
    <row r="102" spans="1:25" ht="15" x14ac:dyDescent="0.25">
      <c r="A102" s="10">
        <v>900</v>
      </c>
      <c r="B102" s="6">
        <v>1</v>
      </c>
      <c r="C102" s="10">
        <v>12</v>
      </c>
      <c r="D102" s="10">
        <v>2</v>
      </c>
      <c r="E102" s="10">
        <v>2</v>
      </c>
      <c r="F102" s="11">
        <v>5</v>
      </c>
      <c r="G102" s="10">
        <v>5</v>
      </c>
      <c r="H102" s="10">
        <v>2</v>
      </c>
      <c r="I102" s="10">
        <v>50.5</v>
      </c>
      <c r="J102" s="10">
        <v>8.3000000000000007</v>
      </c>
      <c r="K102" s="10">
        <v>2</v>
      </c>
      <c r="L102" s="10">
        <v>1</v>
      </c>
      <c r="M102" s="10">
        <v>2</v>
      </c>
      <c r="N102" s="11">
        <v>74</v>
      </c>
      <c r="Q102" t="s">
        <v>177</v>
      </c>
    </row>
    <row r="103" spans="1:25" ht="15.75" thickBot="1" x14ac:dyDescent="0.3">
      <c r="A103" s="10">
        <v>950</v>
      </c>
      <c r="B103" s="6">
        <v>1</v>
      </c>
      <c r="C103" s="10">
        <v>10</v>
      </c>
      <c r="D103" s="10">
        <v>4</v>
      </c>
      <c r="E103" s="10">
        <v>1</v>
      </c>
      <c r="F103" s="11">
        <v>5</v>
      </c>
      <c r="G103" s="10">
        <v>5</v>
      </c>
      <c r="H103" s="10">
        <v>2</v>
      </c>
      <c r="I103" s="10">
        <v>79.099999999999994</v>
      </c>
      <c r="J103" s="10">
        <v>25.8</v>
      </c>
      <c r="K103" s="10">
        <v>2</v>
      </c>
      <c r="L103" s="10">
        <v>1</v>
      </c>
      <c r="M103" s="10">
        <v>3</v>
      </c>
      <c r="N103" s="11">
        <v>102.2</v>
      </c>
    </row>
    <row r="104" spans="1:25" ht="15" x14ac:dyDescent="0.25">
      <c r="A104" s="10">
        <v>520</v>
      </c>
      <c r="B104" s="6">
        <v>1</v>
      </c>
      <c r="C104" s="10">
        <v>10</v>
      </c>
      <c r="D104" s="10">
        <v>6</v>
      </c>
      <c r="E104" s="10">
        <v>2</v>
      </c>
      <c r="F104" s="11">
        <v>1</v>
      </c>
      <c r="G104" s="10">
        <v>5</v>
      </c>
      <c r="H104" s="10">
        <v>2</v>
      </c>
      <c r="I104" s="10">
        <v>49.3</v>
      </c>
      <c r="J104" s="10">
        <v>9.6999999999999993</v>
      </c>
      <c r="K104" s="10">
        <v>2</v>
      </c>
      <c r="L104" s="10">
        <v>1</v>
      </c>
      <c r="M104" s="10">
        <v>1</v>
      </c>
      <c r="N104" s="11">
        <v>82.2</v>
      </c>
      <c r="Q104" s="31" t="s">
        <v>178</v>
      </c>
      <c r="R104" s="31"/>
    </row>
    <row r="105" spans="1:25" ht="15" x14ac:dyDescent="0.25">
      <c r="A105" s="10">
        <v>1150</v>
      </c>
      <c r="B105" s="6">
        <v>1</v>
      </c>
      <c r="C105" s="10">
        <v>10</v>
      </c>
      <c r="D105" s="10">
        <v>2</v>
      </c>
      <c r="E105" s="10">
        <v>1</v>
      </c>
      <c r="F105" s="11">
        <v>3</v>
      </c>
      <c r="G105" s="10">
        <v>5</v>
      </c>
      <c r="H105" s="10">
        <v>2</v>
      </c>
      <c r="I105" s="10">
        <v>60.9</v>
      </c>
      <c r="J105" s="10">
        <v>7.9</v>
      </c>
      <c r="K105" s="10">
        <v>2</v>
      </c>
      <c r="L105" s="10">
        <v>1</v>
      </c>
      <c r="M105" s="10">
        <v>3</v>
      </c>
      <c r="N105" s="11">
        <v>90.3</v>
      </c>
      <c r="Q105" s="20" t="s">
        <v>179</v>
      </c>
      <c r="R105" s="20">
        <v>2.7751194209616074E-2</v>
      </c>
    </row>
    <row r="106" spans="1:25" ht="15" x14ac:dyDescent="0.25">
      <c r="A106" s="10">
        <v>520</v>
      </c>
      <c r="B106" s="6">
        <v>1</v>
      </c>
      <c r="C106" s="10">
        <v>10</v>
      </c>
      <c r="D106" s="10">
        <v>2</v>
      </c>
      <c r="E106" s="10">
        <v>1</v>
      </c>
      <c r="F106" s="11">
        <v>7</v>
      </c>
      <c r="G106" s="10">
        <v>9</v>
      </c>
      <c r="H106" s="10">
        <v>2</v>
      </c>
      <c r="I106" s="10">
        <v>44</v>
      </c>
      <c r="J106" s="10">
        <v>9</v>
      </c>
      <c r="K106" s="10">
        <v>3</v>
      </c>
      <c r="L106" s="10">
        <v>1</v>
      </c>
      <c r="M106" s="10">
        <v>1</v>
      </c>
      <c r="N106" s="11">
        <v>66</v>
      </c>
      <c r="Q106" s="20" t="s">
        <v>180</v>
      </c>
      <c r="R106" s="20">
        <v>7.7012878005982871E-4</v>
      </c>
    </row>
    <row r="107" spans="1:25" ht="15" x14ac:dyDescent="0.25">
      <c r="A107" s="10">
        <v>530</v>
      </c>
      <c r="B107" s="6">
        <v>1</v>
      </c>
      <c r="C107" s="10">
        <v>10</v>
      </c>
      <c r="D107" s="10">
        <v>6</v>
      </c>
      <c r="E107" s="10">
        <v>1</v>
      </c>
      <c r="F107" s="11">
        <v>5</v>
      </c>
      <c r="G107" s="10">
        <v>5</v>
      </c>
      <c r="H107" s="10">
        <v>2</v>
      </c>
      <c r="I107" s="10">
        <v>43.6</v>
      </c>
      <c r="J107" s="10">
        <v>7.1</v>
      </c>
      <c r="K107" s="10">
        <v>0</v>
      </c>
      <c r="L107" s="10">
        <v>1</v>
      </c>
      <c r="M107" s="10">
        <v>3</v>
      </c>
      <c r="N107" s="11">
        <v>61.4</v>
      </c>
      <c r="Q107" s="20" t="s">
        <v>181</v>
      </c>
      <c r="R107" s="20">
        <v>-4.010875388456632E-3</v>
      </c>
    </row>
    <row r="108" spans="1:25" ht="15" x14ac:dyDescent="0.25">
      <c r="A108" s="10">
        <v>1300</v>
      </c>
      <c r="B108" s="6">
        <v>1</v>
      </c>
      <c r="C108" s="10">
        <v>10</v>
      </c>
      <c r="D108" s="10">
        <v>2</v>
      </c>
      <c r="E108" s="10">
        <v>1</v>
      </c>
      <c r="F108" s="11">
        <v>3</v>
      </c>
      <c r="G108" s="10">
        <v>9</v>
      </c>
      <c r="H108" s="10">
        <v>2</v>
      </c>
      <c r="I108" s="10">
        <v>107.3</v>
      </c>
      <c r="J108" s="10">
        <v>12.2</v>
      </c>
      <c r="K108" s="10">
        <v>1</v>
      </c>
      <c r="L108" s="10">
        <v>1</v>
      </c>
      <c r="M108" s="10">
        <v>3</v>
      </c>
      <c r="N108" s="11">
        <v>150.80000000000001</v>
      </c>
      <c r="Q108" s="20" t="s">
        <v>182</v>
      </c>
      <c r="R108" s="20">
        <v>539.31736498271709</v>
      </c>
    </row>
    <row r="109" spans="1:25" ht="15.75" thickBot="1" x14ac:dyDescent="0.3">
      <c r="A109" s="10">
        <v>730</v>
      </c>
      <c r="B109" s="6">
        <v>1</v>
      </c>
      <c r="C109" s="10">
        <v>10</v>
      </c>
      <c r="D109" s="10">
        <v>6</v>
      </c>
      <c r="E109" s="10">
        <v>1</v>
      </c>
      <c r="F109" s="11">
        <v>5</v>
      </c>
      <c r="G109" s="10">
        <v>5</v>
      </c>
      <c r="H109" s="10">
        <v>2</v>
      </c>
      <c r="I109" s="10">
        <v>87.4</v>
      </c>
      <c r="J109" s="10">
        <v>19.600000000000001</v>
      </c>
      <c r="K109" s="10">
        <v>2</v>
      </c>
      <c r="L109" s="10">
        <v>3</v>
      </c>
      <c r="M109" s="10">
        <v>1</v>
      </c>
      <c r="N109" s="11">
        <v>162.30000000000001</v>
      </c>
      <c r="Q109" s="21" t="s">
        <v>183</v>
      </c>
      <c r="R109" s="21">
        <v>211</v>
      </c>
    </row>
    <row r="110" spans="1:25" ht="15" x14ac:dyDescent="0.25">
      <c r="A110" s="10">
        <v>550</v>
      </c>
      <c r="B110" s="6">
        <v>1</v>
      </c>
      <c r="C110" s="10">
        <v>10</v>
      </c>
      <c r="D110" s="10">
        <v>6</v>
      </c>
      <c r="E110" s="10">
        <v>1</v>
      </c>
      <c r="F110" s="11">
        <v>3</v>
      </c>
      <c r="G110" s="10">
        <v>2</v>
      </c>
      <c r="H110" s="10">
        <v>2</v>
      </c>
      <c r="I110" s="10">
        <v>102.1</v>
      </c>
      <c r="J110" s="10">
        <v>0</v>
      </c>
      <c r="K110" s="10">
        <v>3</v>
      </c>
      <c r="L110" s="10">
        <v>1</v>
      </c>
      <c r="M110" s="10">
        <v>3</v>
      </c>
      <c r="N110" s="11">
        <v>159.69999999999999</v>
      </c>
    </row>
    <row r="111" spans="1:25" ht="15.75" thickBot="1" x14ac:dyDescent="0.3">
      <c r="A111" s="10">
        <v>1020</v>
      </c>
      <c r="B111" s="6">
        <v>1</v>
      </c>
      <c r="C111" s="10">
        <v>10</v>
      </c>
      <c r="D111" s="10">
        <v>4</v>
      </c>
      <c r="E111" s="10">
        <v>1</v>
      </c>
      <c r="F111" s="11">
        <v>14</v>
      </c>
      <c r="G111" s="10">
        <v>5</v>
      </c>
      <c r="H111" s="10">
        <v>2</v>
      </c>
      <c r="I111" s="10">
        <v>73.2</v>
      </c>
      <c r="J111" s="10">
        <v>10</v>
      </c>
      <c r="K111" s="10">
        <v>2</v>
      </c>
      <c r="L111" s="10">
        <v>1</v>
      </c>
      <c r="M111" s="10">
        <v>3</v>
      </c>
      <c r="N111" s="11">
        <v>114.7</v>
      </c>
      <c r="Q111" t="s">
        <v>170</v>
      </c>
    </row>
    <row r="112" spans="1:25" ht="15" x14ac:dyDescent="0.25">
      <c r="A112" s="10">
        <v>350</v>
      </c>
      <c r="B112" s="6">
        <v>1</v>
      </c>
      <c r="C112" s="10">
        <v>10</v>
      </c>
      <c r="D112" s="10">
        <v>2</v>
      </c>
      <c r="E112" s="10">
        <v>1</v>
      </c>
      <c r="F112" s="11">
        <v>1</v>
      </c>
      <c r="G112" s="10">
        <v>5</v>
      </c>
      <c r="H112" s="10">
        <v>3</v>
      </c>
      <c r="I112" s="10">
        <v>117.6</v>
      </c>
      <c r="J112" s="10">
        <v>12.3</v>
      </c>
      <c r="K112" s="10">
        <v>1</v>
      </c>
      <c r="L112" s="10">
        <v>1</v>
      </c>
      <c r="M112" s="10">
        <v>3</v>
      </c>
      <c r="N112" s="11">
        <v>154.30000000000001</v>
      </c>
      <c r="Q112" s="22"/>
      <c r="R112" s="22" t="s">
        <v>172</v>
      </c>
      <c r="S112" s="22" t="s">
        <v>171</v>
      </c>
      <c r="T112" s="22" t="s">
        <v>173</v>
      </c>
      <c r="U112" s="22" t="s">
        <v>174</v>
      </c>
      <c r="V112" s="22" t="s">
        <v>187</v>
      </c>
    </row>
    <row r="113" spans="1:25" ht="15" x14ac:dyDescent="0.25">
      <c r="A113" s="10">
        <v>1050</v>
      </c>
      <c r="B113" s="6">
        <v>1</v>
      </c>
      <c r="C113" s="10">
        <v>10</v>
      </c>
      <c r="D113" s="10">
        <v>6</v>
      </c>
      <c r="E113" s="10">
        <v>2</v>
      </c>
      <c r="F113" s="11">
        <v>5</v>
      </c>
      <c r="G113" s="10">
        <v>5</v>
      </c>
      <c r="H113" s="10">
        <v>2</v>
      </c>
      <c r="I113" s="10">
        <v>86</v>
      </c>
      <c r="J113" s="10">
        <v>10.9</v>
      </c>
      <c r="K113" s="10">
        <v>2</v>
      </c>
      <c r="L113" s="10">
        <v>1</v>
      </c>
      <c r="M113" s="10">
        <v>2</v>
      </c>
      <c r="N113" s="11">
        <v>116</v>
      </c>
      <c r="Q113" s="20" t="s">
        <v>184</v>
      </c>
      <c r="R113" s="20">
        <v>1</v>
      </c>
      <c r="S113" s="20">
        <v>46852.529096364975</v>
      </c>
      <c r="T113" s="20">
        <v>46852.529096364975</v>
      </c>
      <c r="U113" s="20">
        <v>0.16108096812197484</v>
      </c>
      <c r="V113" s="20">
        <v>0.68857329481536911</v>
      </c>
    </row>
    <row r="114" spans="1:25" ht="15" x14ac:dyDescent="0.25">
      <c r="A114" s="10">
        <v>1100</v>
      </c>
      <c r="B114" s="6">
        <v>1</v>
      </c>
      <c r="C114" s="10">
        <v>10</v>
      </c>
      <c r="D114" s="10">
        <v>2</v>
      </c>
      <c r="E114" s="10">
        <v>2</v>
      </c>
      <c r="F114" s="11">
        <v>4</v>
      </c>
      <c r="G114" s="10">
        <v>9</v>
      </c>
      <c r="H114" s="10">
        <v>3</v>
      </c>
      <c r="I114" s="7">
        <v>23.5</v>
      </c>
      <c r="J114" s="7">
        <v>6</v>
      </c>
      <c r="K114" s="10">
        <v>2</v>
      </c>
      <c r="L114" s="10">
        <v>1</v>
      </c>
      <c r="M114" s="10">
        <v>3</v>
      </c>
      <c r="N114" s="8">
        <v>48.5</v>
      </c>
      <c r="Q114" s="20" t="s">
        <v>185</v>
      </c>
      <c r="R114" s="20">
        <v>209</v>
      </c>
      <c r="S114" s="20">
        <v>60790413.015927367</v>
      </c>
      <c r="T114" s="20">
        <v>290863.22017190128</v>
      </c>
      <c r="U114" s="20"/>
      <c r="V114" s="20"/>
    </row>
    <row r="115" spans="1:25" ht="15.75" thickBot="1" x14ac:dyDescent="0.3">
      <c r="A115" s="10">
        <v>950</v>
      </c>
      <c r="B115" s="6">
        <v>1</v>
      </c>
      <c r="C115" s="10">
        <v>10</v>
      </c>
      <c r="D115" s="10">
        <v>2</v>
      </c>
      <c r="E115" s="10">
        <v>2</v>
      </c>
      <c r="F115" s="11">
        <v>3</v>
      </c>
      <c r="G115" s="10">
        <v>5</v>
      </c>
      <c r="H115" s="10">
        <v>2</v>
      </c>
      <c r="I115" s="10">
        <v>18.100000000000001</v>
      </c>
      <c r="J115" s="10">
        <v>6.7</v>
      </c>
      <c r="K115" s="10">
        <v>2</v>
      </c>
      <c r="L115" s="10">
        <v>1</v>
      </c>
      <c r="M115" s="10">
        <v>3</v>
      </c>
      <c r="N115" s="11">
        <v>30.6</v>
      </c>
      <c r="Q115" s="21" t="s">
        <v>176</v>
      </c>
      <c r="R115" s="21">
        <v>210</v>
      </c>
      <c r="S115" s="21">
        <v>60837265.545023732</v>
      </c>
      <c r="T115" s="21"/>
      <c r="U115" s="21"/>
      <c r="V115" s="21"/>
    </row>
    <row r="116" spans="1:25" ht="15.75" thickBot="1" x14ac:dyDescent="0.3">
      <c r="A116" s="10">
        <v>1380</v>
      </c>
      <c r="B116" s="6">
        <v>1</v>
      </c>
      <c r="C116" s="10">
        <v>12</v>
      </c>
      <c r="D116" s="10">
        <v>2</v>
      </c>
      <c r="E116" s="10">
        <v>2</v>
      </c>
      <c r="F116" s="11">
        <v>8</v>
      </c>
      <c r="G116" s="10">
        <v>9</v>
      </c>
      <c r="H116" s="10">
        <v>3</v>
      </c>
      <c r="I116" s="10">
        <v>29.9</v>
      </c>
      <c r="J116" s="10">
        <v>18.2</v>
      </c>
      <c r="K116" s="10">
        <v>2</v>
      </c>
      <c r="L116" s="10">
        <v>1</v>
      </c>
      <c r="M116" s="10">
        <v>3</v>
      </c>
      <c r="N116" s="11">
        <v>58.5</v>
      </c>
    </row>
    <row r="117" spans="1:25" ht="15" x14ac:dyDescent="0.25">
      <c r="A117" s="10">
        <v>950</v>
      </c>
      <c r="B117" s="6">
        <v>1</v>
      </c>
      <c r="C117" s="10">
        <v>12</v>
      </c>
      <c r="D117" s="10">
        <v>2</v>
      </c>
      <c r="E117" s="10">
        <v>2</v>
      </c>
      <c r="F117" s="11">
        <v>7</v>
      </c>
      <c r="G117" s="10">
        <v>5</v>
      </c>
      <c r="H117" s="10">
        <v>2</v>
      </c>
      <c r="I117" s="10">
        <v>18</v>
      </c>
      <c r="J117" s="10">
        <v>9</v>
      </c>
      <c r="K117" s="10">
        <v>3</v>
      </c>
      <c r="L117" s="10">
        <v>1</v>
      </c>
      <c r="M117" s="10">
        <v>3</v>
      </c>
      <c r="N117" s="11">
        <v>40.299999999999997</v>
      </c>
      <c r="Q117" s="22"/>
      <c r="R117" s="22" t="s">
        <v>188</v>
      </c>
      <c r="S117" s="22" t="s">
        <v>182</v>
      </c>
      <c r="T117" s="22" t="s">
        <v>189</v>
      </c>
      <c r="U117" s="22" t="s">
        <v>175</v>
      </c>
      <c r="V117" s="22" t="s">
        <v>190</v>
      </c>
      <c r="W117" s="22" t="s">
        <v>191</v>
      </c>
      <c r="X117" s="22" t="s">
        <v>192</v>
      </c>
      <c r="Y117" s="22" t="s">
        <v>193</v>
      </c>
    </row>
    <row r="118" spans="1:25" ht="15" x14ac:dyDescent="0.25">
      <c r="A118" s="10">
        <v>640</v>
      </c>
      <c r="B118" s="6">
        <v>1</v>
      </c>
      <c r="C118" s="10">
        <v>12</v>
      </c>
      <c r="D118" s="10">
        <v>6</v>
      </c>
      <c r="E118" s="10">
        <v>1</v>
      </c>
      <c r="F118" s="11">
        <v>5</v>
      </c>
      <c r="G118" s="10">
        <v>5</v>
      </c>
      <c r="H118" s="10">
        <v>2</v>
      </c>
      <c r="I118" s="10">
        <v>12.5</v>
      </c>
      <c r="J118" s="10">
        <v>12.4</v>
      </c>
      <c r="K118" s="10">
        <v>1</v>
      </c>
      <c r="L118" s="10">
        <v>3</v>
      </c>
      <c r="M118" s="10">
        <v>3</v>
      </c>
      <c r="N118" s="11">
        <v>35.4</v>
      </c>
      <c r="Q118" s="20" t="s">
        <v>186</v>
      </c>
      <c r="R118" s="20">
        <v>1030.3090988893271</v>
      </c>
      <c r="S118" s="20">
        <v>67.904622160105205</v>
      </c>
      <c r="T118" s="20">
        <v>15.172886117532162</v>
      </c>
      <c r="U118" s="20">
        <v>1.4967198276323959E-35</v>
      </c>
      <c r="V118" s="20">
        <v>896.44332141874918</v>
      </c>
      <c r="W118" s="20">
        <v>1164.1748763599048</v>
      </c>
      <c r="X118" s="20">
        <v>896.44332141874918</v>
      </c>
      <c r="Y118" s="20">
        <v>1164.1748763599048</v>
      </c>
    </row>
    <row r="119" spans="1:25" ht="15.75" thickBot="1" x14ac:dyDescent="0.3">
      <c r="A119" s="10">
        <v>680</v>
      </c>
      <c r="B119" s="6">
        <v>1</v>
      </c>
      <c r="C119" s="10">
        <v>12</v>
      </c>
      <c r="D119" s="10">
        <v>4</v>
      </c>
      <c r="E119" s="10">
        <v>2</v>
      </c>
      <c r="F119" s="8">
        <v>4</v>
      </c>
      <c r="G119" s="7">
        <v>5</v>
      </c>
      <c r="H119" s="10">
        <v>2</v>
      </c>
      <c r="I119" s="10">
        <v>21.2</v>
      </c>
      <c r="J119" s="10">
        <v>0</v>
      </c>
      <c r="K119" s="10">
        <v>2</v>
      </c>
      <c r="L119" s="10">
        <v>3</v>
      </c>
      <c r="M119" s="10">
        <v>3</v>
      </c>
      <c r="N119" s="11">
        <v>31.2</v>
      </c>
      <c r="Q119" s="21" t="s">
        <v>7</v>
      </c>
      <c r="R119" s="21">
        <v>6.0639548291586882</v>
      </c>
      <c r="S119" s="21">
        <v>15.108934622727647</v>
      </c>
      <c r="T119" s="21">
        <v>0.40134893561833085</v>
      </c>
      <c r="U119" s="21">
        <v>0.68857329481537621</v>
      </c>
      <c r="V119" s="21">
        <v>-23.721488571951244</v>
      </c>
      <c r="W119" s="21">
        <v>35.849398230268619</v>
      </c>
      <c r="X119" s="21">
        <v>-23.721488571951244</v>
      </c>
      <c r="Y119" s="21">
        <v>35.849398230268619</v>
      </c>
    </row>
    <row r="120" spans="1:25" ht="15" x14ac:dyDescent="0.25">
      <c r="A120" s="10">
        <v>900</v>
      </c>
      <c r="B120" s="6">
        <v>1</v>
      </c>
      <c r="C120" s="10">
        <v>12</v>
      </c>
      <c r="D120" s="10">
        <v>6</v>
      </c>
      <c r="E120" s="10">
        <v>1</v>
      </c>
      <c r="F120" s="11">
        <v>3</v>
      </c>
      <c r="G120" s="10">
        <v>5</v>
      </c>
      <c r="H120" s="10">
        <v>2</v>
      </c>
      <c r="I120" s="10">
        <v>16.2</v>
      </c>
      <c r="J120" s="10">
        <v>0</v>
      </c>
      <c r="K120" s="10">
        <v>2</v>
      </c>
      <c r="L120" s="10">
        <v>3</v>
      </c>
      <c r="M120" s="10">
        <v>3</v>
      </c>
      <c r="N120" s="11">
        <v>26.5</v>
      </c>
    </row>
    <row r="121" spans="1:25" ht="15" x14ac:dyDescent="0.25">
      <c r="A121" s="10">
        <v>900</v>
      </c>
      <c r="B121" s="6">
        <v>1</v>
      </c>
      <c r="C121" s="10">
        <v>12</v>
      </c>
      <c r="D121" s="10">
        <v>6</v>
      </c>
      <c r="E121" s="10">
        <v>2</v>
      </c>
      <c r="F121" s="11">
        <v>2</v>
      </c>
      <c r="G121" s="10">
        <v>5</v>
      </c>
      <c r="H121" s="10">
        <v>2</v>
      </c>
      <c r="I121" s="10">
        <v>16.600000000000001</v>
      </c>
      <c r="J121" s="10">
        <v>8.8000000000000007</v>
      </c>
      <c r="K121" s="10">
        <v>2</v>
      </c>
      <c r="L121" s="10">
        <v>3</v>
      </c>
      <c r="M121" s="10">
        <v>3</v>
      </c>
      <c r="N121" s="11">
        <v>36.6</v>
      </c>
      <c r="Q121" s="33" t="s">
        <v>16</v>
      </c>
      <c r="R121" s="33" t="s">
        <v>8</v>
      </c>
    </row>
    <row r="122" spans="1:25" ht="15" x14ac:dyDescent="0.25">
      <c r="A122" s="10">
        <v>1070</v>
      </c>
      <c r="B122" s="6">
        <v>1</v>
      </c>
      <c r="C122" s="10">
        <v>12</v>
      </c>
      <c r="D122" s="10">
        <v>2</v>
      </c>
      <c r="E122" s="10">
        <v>1</v>
      </c>
      <c r="F122" s="11">
        <v>1</v>
      </c>
      <c r="G122" s="10">
        <v>10</v>
      </c>
      <c r="H122" s="10">
        <v>3</v>
      </c>
      <c r="I122" s="10">
        <v>15.1</v>
      </c>
      <c r="J122" s="10">
        <v>8.6</v>
      </c>
      <c r="K122" s="10">
        <v>2</v>
      </c>
      <c r="L122" s="10">
        <v>3</v>
      </c>
      <c r="M122" s="10">
        <v>2</v>
      </c>
      <c r="N122" s="11">
        <v>35.9</v>
      </c>
      <c r="Q122" t="s">
        <v>177</v>
      </c>
    </row>
    <row r="123" spans="1:25" ht="15.75" thickBot="1" x14ac:dyDescent="0.3">
      <c r="A123" s="10">
        <v>1100</v>
      </c>
      <c r="B123" s="6">
        <v>1</v>
      </c>
      <c r="C123" s="10">
        <v>10</v>
      </c>
      <c r="D123" s="10">
        <v>2</v>
      </c>
      <c r="E123" s="10">
        <v>2</v>
      </c>
      <c r="F123" s="11">
        <v>1</v>
      </c>
      <c r="G123" s="10">
        <v>9</v>
      </c>
      <c r="H123" s="10">
        <v>2</v>
      </c>
      <c r="I123" s="10">
        <v>16.7</v>
      </c>
      <c r="J123" s="10">
        <v>8.6</v>
      </c>
      <c r="K123" s="10">
        <v>2</v>
      </c>
      <c r="L123" s="10">
        <v>1</v>
      </c>
      <c r="M123" s="10">
        <v>2</v>
      </c>
      <c r="N123" s="11">
        <v>40.299999999999997</v>
      </c>
    </row>
    <row r="124" spans="1:25" ht="15" x14ac:dyDescent="0.25">
      <c r="A124" s="10">
        <v>1000</v>
      </c>
      <c r="B124" s="6">
        <v>1</v>
      </c>
      <c r="C124" s="10">
        <v>10</v>
      </c>
      <c r="D124" s="10">
        <v>6</v>
      </c>
      <c r="E124" s="10">
        <v>1</v>
      </c>
      <c r="F124" s="11">
        <v>3</v>
      </c>
      <c r="G124" s="10">
        <v>9</v>
      </c>
      <c r="H124" s="10">
        <v>2</v>
      </c>
      <c r="I124" s="10">
        <v>16.600000000000001</v>
      </c>
      <c r="J124" s="10">
        <v>8.5</v>
      </c>
      <c r="K124" s="10">
        <v>3</v>
      </c>
      <c r="L124" s="10">
        <v>1</v>
      </c>
      <c r="M124" s="10">
        <v>3</v>
      </c>
      <c r="N124" s="11">
        <v>40.1</v>
      </c>
      <c r="Q124" s="31" t="s">
        <v>178</v>
      </c>
      <c r="R124" s="31"/>
    </row>
    <row r="125" spans="1:25" ht="15" x14ac:dyDescent="0.25">
      <c r="A125" s="10">
        <v>500</v>
      </c>
      <c r="B125" s="6">
        <v>1</v>
      </c>
      <c r="C125" s="10">
        <v>10</v>
      </c>
      <c r="D125" s="10">
        <v>2</v>
      </c>
      <c r="E125" s="10">
        <v>2</v>
      </c>
      <c r="F125" s="11">
        <v>3</v>
      </c>
      <c r="G125" s="10">
        <v>5</v>
      </c>
      <c r="H125" s="10">
        <v>2</v>
      </c>
      <c r="I125" s="10">
        <v>16.600000000000001</v>
      </c>
      <c r="J125" s="10">
        <v>8.5</v>
      </c>
      <c r="K125" s="10">
        <v>0</v>
      </c>
      <c r="L125" s="10">
        <v>1</v>
      </c>
      <c r="M125" s="10">
        <v>2</v>
      </c>
      <c r="N125" s="11">
        <v>40.1</v>
      </c>
      <c r="Q125" s="20" t="s">
        <v>179</v>
      </c>
      <c r="R125" s="20">
        <v>9.388228077581541E-2</v>
      </c>
    </row>
    <row r="126" spans="1:25" ht="15" x14ac:dyDescent="0.25">
      <c r="A126" s="10">
        <v>820</v>
      </c>
      <c r="B126" s="6">
        <v>1</v>
      </c>
      <c r="C126" s="10">
        <v>10</v>
      </c>
      <c r="D126" s="10">
        <v>2</v>
      </c>
      <c r="E126" s="10">
        <v>1</v>
      </c>
      <c r="F126" s="11">
        <v>2</v>
      </c>
      <c r="G126" s="10">
        <v>5</v>
      </c>
      <c r="H126" s="10">
        <v>2</v>
      </c>
      <c r="I126" s="10">
        <v>22</v>
      </c>
      <c r="J126" s="10">
        <v>0</v>
      </c>
      <c r="K126" s="10">
        <v>1</v>
      </c>
      <c r="L126" s="10">
        <v>3</v>
      </c>
      <c r="M126" s="10">
        <v>3</v>
      </c>
      <c r="N126" s="11">
        <v>31.3</v>
      </c>
      <c r="Q126" s="20" t="s">
        <v>180</v>
      </c>
      <c r="R126" s="20">
        <v>8.8138826436690385E-3</v>
      </c>
    </row>
    <row r="127" spans="1:25" ht="15" x14ac:dyDescent="0.25">
      <c r="A127" s="10">
        <v>1000</v>
      </c>
      <c r="B127" s="6">
        <v>1</v>
      </c>
      <c r="C127" s="10">
        <v>10</v>
      </c>
      <c r="D127" s="10">
        <v>6</v>
      </c>
      <c r="E127" s="10">
        <v>2</v>
      </c>
      <c r="F127" s="11">
        <v>5</v>
      </c>
      <c r="G127" s="10">
        <v>5</v>
      </c>
      <c r="H127" s="10">
        <v>2</v>
      </c>
      <c r="I127" s="10">
        <v>18.399999999999999</v>
      </c>
      <c r="J127" s="10">
        <v>10.7</v>
      </c>
      <c r="K127" s="10">
        <v>1</v>
      </c>
      <c r="L127" s="10">
        <v>1</v>
      </c>
      <c r="M127" s="10">
        <v>3</v>
      </c>
      <c r="N127" s="11">
        <v>44.7</v>
      </c>
      <c r="Q127" s="20" t="s">
        <v>181</v>
      </c>
      <c r="R127" s="20">
        <v>4.0713653357440094E-3</v>
      </c>
    </row>
    <row r="128" spans="1:25" ht="15" x14ac:dyDescent="0.25">
      <c r="A128" s="10">
        <v>800</v>
      </c>
      <c r="B128" s="6">
        <v>1</v>
      </c>
      <c r="C128" s="10">
        <v>10</v>
      </c>
      <c r="D128" s="10">
        <v>2</v>
      </c>
      <c r="E128" s="10">
        <v>1</v>
      </c>
      <c r="F128" s="11">
        <v>4</v>
      </c>
      <c r="G128" s="10">
        <v>5</v>
      </c>
      <c r="H128" s="10">
        <v>2</v>
      </c>
      <c r="I128" s="10">
        <v>12.2</v>
      </c>
      <c r="J128" s="10">
        <v>9</v>
      </c>
      <c r="K128" s="10">
        <v>2</v>
      </c>
      <c r="L128" s="10">
        <v>1</v>
      </c>
      <c r="M128" s="10">
        <v>3</v>
      </c>
      <c r="N128" s="11">
        <v>32.1</v>
      </c>
      <c r="Q128" s="20" t="s">
        <v>182</v>
      </c>
      <c r="R128" s="20">
        <v>537.14223890335234</v>
      </c>
    </row>
    <row r="129" spans="1:25" ht="15.75" thickBot="1" x14ac:dyDescent="0.3">
      <c r="A129" s="10">
        <v>1080</v>
      </c>
      <c r="B129" s="6">
        <v>1</v>
      </c>
      <c r="C129" s="10">
        <v>10</v>
      </c>
      <c r="D129" s="10">
        <v>2</v>
      </c>
      <c r="E129" s="10">
        <v>2</v>
      </c>
      <c r="F129" s="11">
        <v>4</v>
      </c>
      <c r="G129" s="10">
        <v>9</v>
      </c>
      <c r="H129" s="10">
        <v>2</v>
      </c>
      <c r="I129" s="10">
        <v>14.4</v>
      </c>
      <c r="J129" s="10">
        <v>8.8000000000000007</v>
      </c>
      <c r="K129" s="10">
        <v>2</v>
      </c>
      <c r="L129" s="10">
        <v>1</v>
      </c>
      <c r="M129" s="10">
        <v>3</v>
      </c>
      <c r="N129" s="11">
        <v>31.9</v>
      </c>
      <c r="Q129" s="21" t="s">
        <v>183</v>
      </c>
      <c r="R129" s="21">
        <v>211</v>
      </c>
    </row>
    <row r="130" spans="1:25" ht="15" x14ac:dyDescent="0.25">
      <c r="A130" s="10">
        <v>1200</v>
      </c>
      <c r="B130" s="6">
        <v>1</v>
      </c>
      <c r="C130" s="10">
        <v>10</v>
      </c>
      <c r="D130" s="10">
        <v>2</v>
      </c>
      <c r="E130" s="10">
        <v>1</v>
      </c>
      <c r="F130" s="11">
        <v>1</v>
      </c>
      <c r="G130" s="10">
        <v>9</v>
      </c>
      <c r="H130" s="10">
        <v>2</v>
      </c>
      <c r="I130" s="10">
        <v>19.7</v>
      </c>
      <c r="J130" s="10">
        <v>11.6</v>
      </c>
      <c r="K130" s="10">
        <v>2</v>
      </c>
      <c r="L130" s="10">
        <v>1</v>
      </c>
      <c r="M130" s="10">
        <v>1</v>
      </c>
      <c r="N130" s="11">
        <v>44.2</v>
      </c>
    </row>
    <row r="131" spans="1:25" ht="15.75" thickBot="1" x14ac:dyDescent="0.3">
      <c r="A131" s="10">
        <v>3000</v>
      </c>
      <c r="B131" s="6">
        <v>1</v>
      </c>
      <c r="C131" s="10">
        <v>10</v>
      </c>
      <c r="D131" s="10">
        <v>6</v>
      </c>
      <c r="E131" s="10">
        <v>2</v>
      </c>
      <c r="F131" s="11">
        <v>4</v>
      </c>
      <c r="G131" s="10">
        <v>5</v>
      </c>
      <c r="H131" s="10">
        <v>3</v>
      </c>
      <c r="I131" s="10">
        <v>16.600000000000001</v>
      </c>
      <c r="J131" s="10">
        <v>8.8000000000000007</v>
      </c>
      <c r="K131" s="10">
        <v>2</v>
      </c>
      <c r="L131" s="10">
        <v>1</v>
      </c>
      <c r="M131" s="10">
        <v>2</v>
      </c>
      <c r="N131" s="11">
        <v>36.6</v>
      </c>
      <c r="Q131" t="s">
        <v>170</v>
      </c>
    </row>
    <row r="132" spans="1:25" ht="15" x14ac:dyDescent="0.25">
      <c r="A132" s="10">
        <v>1200</v>
      </c>
      <c r="B132" s="6">
        <v>1</v>
      </c>
      <c r="C132" s="10">
        <v>10</v>
      </c>
      <c r="D132" s="10">
        <v>2</v>
      </c>
      <c r="E132" s="10">
        <v>2</v>
      </c>
      <c r="F132" s="11">
        <v>2</v>
      </c>
      <c r="G132" s="10">
        <v>5</v>
      </c>
      <c r="H132" s="10">
        <v>2</v>
      </c>
      <c r="I132" s="10">
        <v>16.7</v>
      </c>
      <c r="J132" s="10">
        <v>8.5</v>
      </c>
      <c r="K132" s="10">
        <v>3</v>
      </c>
      <c r="L132" s="10">
        <v>1</v>
      </c>
      <c r="M132" s="10">
        <v>3</v>
      </c>
      <c r="N132" s="11">
        <v>40.299999999999997</v>
      </c>
      <c r="Q132" s="22"/>
      <c r="R132" s="22" t="s">
        <v>172</v>
      </c>
      <c r="S132" s="22" t="s">
        <v>171</v>
      </c>
      <c r="T132" s="22" t="s">
        <v>173</v>
      </c>
      <c r="U132" s="22" t="s">
        <v>174</v>
      </c>
      <c r="V132" s="22" t="s">
        <v>187</v>
      </c>
    </row>
    <row r="133" spans="1:25" ht="15" x14ac:dyDescent="0.25">
      <c r="A133" s="10">
        <v>490</v>
      </c>
      <c r="B133" s="6">
        <v>1</v>
      </c>
      <c r="C133" s="10">
        <v>11</v>
      </c>
      <c r="D133" s="10">
        <v>4</v>
      </c>
      <c r="E133" s="10">
        <v>1</v>
      </c>
      <c r="F133" s="11">
        <v>5</v>
      </c>
      <c r="G133" s="10">
        <v>5</v>
      </c>
      <c r="H133" s="10">
        <v>2</v>
      </c>
      <c r="I133" s="10">
        <v>15.1</v>
      </c>
      <c r="J133" s="10">
        <v>8.5</v>
      </c>
      <c r="K133" s="10">
        <v>2</v>
      </c>
      <c r="L133" s="10">
        <v>1</v>
      </c>
      <c r="M133" s="10">
        <v>3</v>
      </c>
      <c r="N133" s="11">
        <v>35.9</v>
      </c>
      <c r="Q133" s="20" t="s">
        <v>184</v>
      </c>
      <c r="R133" s="20">
        <v>1</v>
      </c>
      <c r="S133" s="20">
        <v>536212.51887556911</v>
      </c>
      <c r="T133" s="20">
        <v>536212.51887556911</v>
      </c>
      <c r="U133" s="20">
        <v>1.858481914012315</v>
      </c>
      <c r="V133" s="20">
        <v>0.17426688075206934</v>
      </c>
    </row>
    <row r="134" spans="1:25" ht="15" x14ac:dyDescent="0.25">
      <c r="A134" s="10">
        <v>1150</v>
      </c>
      <c r="B134" s="6">
        <v>1</v>
      </c>
      <c r="C134" s="10">
        <v>11</v>
      </c>
      <c r="D134" s="10">
        <v>2</v>
      </c>
      <c r="E134" s="10">
        <v>2</v>
      </c>
      <c r="F134" s="11">
        <v>4</v>
      </c>
      <c r="G134" s="10">
        <v>5</v>
      </c>
      <c r="H134" s="10">
        <v>2</v>
      </c>
      <c r="I134" s="10">
        <v>12.3</v>
      </c>
      <c r="J134" s="10">
        <v>8.6999999999999993</v>
      </c>
      <c r="K134" s="10">
        <v>2</v>
      </c>
      <c r="L134" s="10">
        <v>1</v>
      </c>
      <c r="M134" s="10">
        <v>3</v>
      </c>
      <c r="N134" s="11">
        <v>31.8</v>
      </c>
      <c r="Q134" s="20" t="s">
        <v>185</v>
      </c>
      <c r="R134" s="20">
        <v>209</v>
      </c>
      <c r="S134" s="20">
        <v>60301053.026148163</v>
      </c>
      <c r="T134" s="20">
        <v>288521.78481410607</v>
      </c>
      <c r="U134" s="20"/>
      <c r="V134" s="20"/>
    </row>
    <row r="135" spans="1:25" ht="15.75" thickBot="1" x14ac:dyDescent="0.3">
      <c r="A135" s="10">
        <v>700</v>
      </c>
      <c r="B135" s="6">
        <v>1</v>
      </c>
      <c r="C135" s="10">
        <v>11</v>
      </c>
      <c r="D135" s="10">
        <v>2</v>
      </c>
      <c r="E135" s="10">
        <v>1</v>
      </c>
      <c r="F135" s="11">
        <v>2</v>
      </c>
      <c r="G135" s="10">
        <v>9</v>
      </c>
      <c r="H135" s="10">
        <v>2</v>
      </c>
      <c r="I135" s="10">
        <v>12.3</v>
      </c>
      <c r="J135" s="10">
        <v>8.6999999999999993</v>
      </c>
      <c r="K135" s="10">
        <v>2</v>
      </c>
      <c r="L135" s="10">
        <v>1</v>
      </c>
      <c r="M135" s="10">
        <v>2</v>
      </c>
      <c r="N135" s="11">
        <v>32</v>
      </c>
      <c r="Q135" s="21" t="s">
        <v>176</v>
      </c>
      <c r="R135" s="21">
        <v>210</v>
      </c>
      <c r="S135" s="21">
        <v>60837265.545023732</v>
      </c>
      <c r="T135" s="21"/>
      <c r="U135" s="21"/>
      <c r="V135" s="21"/>
    </row>
    <row r="136" spans="1:25" ht="15.75" thickBot="1" x14ac:dyDescent="0.3">
      <c r="A136" s="10">
        <v>700</v>
      </c>
      <c r="B136" s="6">
        <v>1</v>
      </c>
      <c r="C136" s="10">
        <v>11</v>
      </c>
      <c r="D136" s="10">
        <v>2</v>
      </c>
      <c r="E136" s="10">
        <v>2</v>
      </c>
      <c r="F136" s="11">
        <v>4</v>
      </c>
      <c r="G136" s="10">
        <v>5</v>
      </c>
      <c r="H136" s="10">
        <v>2</v>
      </c>
      <c r="I136" s="10">
        <v>16.7</v>
      </c>
      <c r="J136" s="10">
        <v>8.5</v>
      </c>
      <c r="K136" s="10">
        <v>1</v>
      </c>
      <c r="L136" s="10">
        <v>1</v>
      </c>
      <c r="M136" s="10">
        <v>3</v>
      </c>
      <c r="N136" s="11">
        <v>40.200000000000003</v>
      </c>
    </row>
    <row r="137" spans="1:25" ht="15" x14ac:dyDescent="0.25">
      <c r="A137" s="10">
        <v>900</v>
      </c>
      <c r="B137" s="6">
        <v>1</v>
      </c>
      <c r="C137" s="10">
        <v>11</v>
      </c>
      <c r="D137" s="10">
        <v>6</v>
      </c>
      <c r="E137" s="10">
        <v>1</v>
      </c>
      <c r="F137" s="11">
        <v>4</v>
      </c>
      <c r="G137" s="10">
        <v>9</v>
      </c>
      <c r="H137" s="10">
        <v>2</v>
      </c>
      <c r="I137" s="10">
        <v>12.1</v>
      </c>
      <c r="J137" s="10">
        <v>12</v>
      </c>
      <c r="K137" s="10">
        <v>2</v>
      </c>
      <c r="L137" s="10">
        <v>1</v>
      </c>
      <c r="M137" s="10">
        <v>3</v>
      </c>
      <c r="N137" s="11">
        <v>35.1</v>
      </c>
      <c r="Q137" s="22"/>
      <c r="R137" s="22" t="s">
        <v>188</v>
      </c>
      <c r="S137" s="22" t="s">
        <v>182</v>
      </c>
      <c r="T137" s="22" t="s">
        <v>189</v>
      </c>
      <c r="U137" s="22" t="s">
        <v>175</v>
      </c>
      <c r="V137" s="22" t="s">
        <v>190</v>
      </c>
      <c r="W137" s="22" t="s">
        <v>191</v>
      </c>
      <c r="X137" s="22" t="s">
        <v>192</v>
      </c>
      <c r="Y137" s="22" t="s">
        <v>193</v>
      </c>
    </row>
    <row r="138" spans="1:25" ht="15" x14ac:dyDescent="0.25">
      <c r="A138" s="10">
        <v>440</v>
      </c>
      <c r="B138" s="6">
        <v>1</v>
      </c>
      <c r="C138" s="10">
        <v>11</v>
      </c>
      <c r="D138" s="10">
        <v>2</v>
      </c>
      <c r="E138" s="10">
        <v>2</v>
      </c>
      <c r="F138" s="11">
        <v>1</v>
      </c>
      <c r="G138" s="10">
        <v>5</v>
      </c>
      <c r="H138" s="10">
        <v>3</v>
      </c>
      <c r="I138" s="10">
        <v>14.9</v>
      </c>
      <c r="J138" s="10">
        <v>11.9</v>
      </c>
      <c r="K138" s="10">
        <v>2</v>
      </c>
      <c r="L138" s="10">
        <v>1</v>
      </c>
      <c r="M138" s="10">
        <v>3</v>
      </c>
      <c r="N138" s="11">
        <v>35.299999999999997</v>
      </c>
      <c r="Q138" s="20" t="s">
        <v>186</v>
      </c>
      <c r="R138" s="20">
        <v>902.60630746618926</v>
      </c>
      <c r="S138" s="20">
        <v>116.44058640144515</v>
      </c>
      <c r="T138" s="20">
        <v>7.751646872975444</v>
      </c>
      <c r="U138" s="20">
        <v>3.9024442848404757E-13</v>
      </c>
      <c r="V138" s="20">
        <v>673.05772694382756</v>
      </c>
      <c r="W138" s="20">
        <v>1132.1548879885509</v>
      </c>
      <c r="X138" s="20">
        <v>673.05772694382756</v>
      </c>
      <c r="Y138" s="20">
        <v>1132.1548879885509</v>
      </c>
    </row>
    <row r="139" spans="1:25" ht="15.75" thickBot="1" x14ac:dyDescent="0.3">
      <c r="A139" s="10">
        <v>1430</v>
      </c>
      <c r="B139" s="6">
        <v>1</v>
      </c>
      <c r="C139" s="10">
        <v>11</v>
      </c>
      <c r="D139" s="10">
        <v>2</v>
      </c>
      <c r="E139" s="10">
        <v>1</v>
      </c>
      <c r="F139" s="11">
        <v>3</v>
      </c>
      <c r="G139" s="10">
        <v>10</v>
      </c>
      <c r="H139" s="10">
        <v>2</v>
      </c>
      <c r="I139" s="10">
        <v>15</v>
      </c>
      <c r="J139" s="10">
        <v>12</v>
      </c>
      <c r="K139" s="10">
        <v>1</v>
      </c>
      <c r="L139" s="10">
        <v>1</v>
      </c>
      <c r="M139" s="10">
        <v>3</v>
      </c>
      <c r="N139" s="11">
        <v>36.200000000000003</v>
      </c>
      <c r="Q139" s="21" t="s">
        <v>8</v>
      </c>
      <c r="R139" s="21">
        <v>25.387745103624354</v>
      </c>
      <c r="S139" s="21">
        <v>18.622799167029303</v>
      </c>
      <c r="T139" s="21">
        <v>1.3632614987639471</v>
      </c>
      <c r="U139" s="21">
        <v>0.17426688075209143</v>
      </c>
      <c r="V139" s="21">
        <v>-11.324858690781994</v>
      </c>
      <c r="W139" s="21">
        <v>62.100348898030703</v>
      </c>
      <c r="X139" s="21">
        <v>-11.324858690781994</v>
      </c>
      <c r="Y139" s="21">
        <v>62.100348898030703</v>
      </c>
    </row>
    <row r="140" spans="1:25" ht="15" x14ac:dyDescent="0.25">
      <c r="A140" s="10">
        <v>980</v>
      </c>
      <c r="B140" s="6">
        <v>1</v>
      </c>
      <c r="C140" s="10">
        <v>11</v>
      </c>
      <c r="D140" s="10">
        <v>2</v>
      </c>
      <c r="E140" s="10">
        <v>2</v>
      </c>
      <c r="F140" s="11">
        <v>3</v>
      </c>
      <c r="G140" s="10">
        <v>9</v>
      </c>
      <c r="H140" s="10">
        <v>2</v>
      </c>
      <c r="I140" s="10">
        <v>17.5</v>
      </c>
      <c r="J140" s="10">
        <v>6.8</v>
      </c>
      <c r="K140" s="10">
        <v>2</v>
      </c>
      <c r="L140" s="10">
        <v>1</v>
      </c>
      <c r="M140" s="10">
        <v>1</v>
      </c>
      <c r="N140" s="11">
        <v>34.700000000000003</v>
      </c>
    </row>
    <row r="141" spans="1:25" ht="15" x14ac:dyDescent="0.25">
      <c r="A141" s="10">
        <v>965</v>
      </c>
      <c r="B141" s="6">
        <v>1</v>
      </c>
      <c r="C141" s="10">
        <v>11</v>
      </c>
      <c r="D141" s="10">
        <v>2</v>
      </c>
      <c r="E141" s="10">
        <v>1</v>
      </c>
      <c r="F141" s="11">
        <v>3</v>
      </c>
      <c r="G141" s="10">
        <v>5</v>
      </c>
      <c r="H141" s="10">
        <v>2</v>
      </c>
      <c r="I141" s="10">
        <v>16.8</v>
      </c>
      <c r="J141" s="10">
        <v>8.6</v>
      </c>
      <c r="K141" s="10">
        <v>1</v>
      </c>
      <c r="L141" s="10">
        <v>1</v>
      </c>
      <c r="M141" s="10">
        <v>1</v>
      </c>
      <c r="N141" s="11">
        <v>40.299999999999997</v>
      </c>
      <c r="Q141" s="33" t="s">
        <v>16</v>
      </c>
      <c r="R141" s="33" t="s">
        <v>9</v>
      </c>
    </row>
    <row r="142" spans="1:25" ht="15" x14ac:dyDescent="0.25">
      <c r="A142" s="10">
        <v>1100</v>
      </c>
      <c r="B142" s="6">
        <v>1</v>
      </c>
      <c r="C142" s="10">
        <v>11</v>
      </c>
      <c r="D142" s="10">
        <v>1</v>
      </c>
      <c r="E142" s="10">
        <v>2</v>
      </c>
      <c r="F142" s="11">
        <v>4</v>
      </c>
      <c r="G142" s="10">
        <v>5</v>
      </c>
      <c r="H142" s="10">
        <v>2</v>
      </c>
      <c r="I142" s="10">
        <v>21.6</v>
      </c>
      <c r="J142" s="10">
        <v>0</v>
      </c>
      <c r="K142" s="10">
        <v>2</v>
      </c>
      <c r="L142" s="10">
        <v>1</v>
      </c>
      <c r="M142" s="10">
        <v>1</v>
      </c>
      <c r="N142" s="11">
        <v>31</v>
      </c>
      <c r="Q142" t="s">
        <v>177</v>
      </c>
    </row>
    <row r="143" spans="1:25" ht="15.75" thickBot="1" x14ac:dyDescent="0.3">
      <c r="A143" s="10">
        <v>1590</v>
      </c>
      <c r="B143" s="6">
        <v>1</v>
      </c>
      <c r="C143" s="10">
        <v>11</v>
      </c>
      <c r="D143" s="10">
        <v>4</v>
      </c>
      <c r="E143" s="10">
        <v>1</v>
      </c>
      <c r="F143" s="11">
        <v>3</v>
      </c>
      <c r="G143" s="10">
        <v>5</v>
      </c>
      <c r="H143" s="10">
        <v>2</v>
      </c>
      <c r="I143" s="10">
        <v>16.3</v>
      </c>
      <c r="J143" s="10">
        <v>0</v>
      </c>
      <c r="K143" s="10">
        <v>3</v>
      </c>
      <c r="L143" s="10">
        <v>2</v>
      </c>
      <c r="M143" s="10">
        <v>2</v>
      </c>
      <c r="N143" s="11">
        <v>24.1</v>
      </c>
    </row>
    <row r="144" spans="1:25" ht="15" x14ac:dyDescent="0.25">
      <c r="A144" s="10">
        <v>1130</v>
      </c>
      <c r="B144" s="6">
        <v>1</v>
      </c>
      <c r="C144" s="10">
        <v>11</v>
      </c>
      <c r="D144" s="10">
        <v>2</v>
      </c>
      <c r="E144" s="10">
        <v>2</v>
      </c>
      <c r="F144" s="11">
        <v>3</v>
      </c>
      <c r="G144" s="10">
        <v>5</v>
      </c>
      <c r="H144" s="10">
        <v>2</v>
      </c>
      <c r="I144" s="10">
        <v>27.33</v>
      </c>
      <c r="J144" s="10">
        <v>0</v>
      </c>
      <c r="K144" s="10">
        <v>3</v>
      </c>
      <c r="L144" s="10">
        <v>2</v>
      </c>
      <c r="M144" s="10">
        <v>3</v>
      </c>
      <c r="N144" s="11">
        <v>32.5</v>
      </c>
      <c r="Q144" s="31" t="s">
        <v>178</v>
      </c>
      <c r="R144" s="31"/>
    </row>
    <row r="145" spans="1:25" ht="15" x14ac:dyDescent="0.25">
      <c r="A145" s="10">
        <v>1160</v>
      </c>
      <c r="B145" s="6">
        <v>1</v>
      </c>
      <c r="C145" s="10">
        <v>1</v>
      </c>
      <c r="D145" s="10">
        <v>6</v>
      </c>
      <c r="E145" s="10">
        <v>1</v>
      </c>
      <c r="F145" s="11">
        <v>1</v>
      </c>
      <c r="G145" s="10">
        <v>9</v>
      </c>
      <c r="H145" s="10">
        <v>2</v>
      </c>
      <c r="I145" s="10">
        <v>12.2</v>
      </c>
      <c r="J145" s="10">
        <v>5.6</v>
      </c>
      <c r="K145" s="10">
        <v>2</v>
      </c>
      <c r="L145" s="10">
        <v>1</v>
      </c>
      <c r="M145" s="10">
        <v>3</v>
      </c>
      <c r="N145" s="11">
        <v>27.7</v>
      </c>
      <c r="Q145" s="20" t="s">
        <v>179</v>
      </c>
      <c r="R145" s="20">
        <v>7.824254002263184E-2</v>
      </c>
    </row>
    <row r="146" spans="1:25" ht="15" x14ac:dyDescent="0.25">
      <c r="A146" s="10">
        <v>1250</v>
      </c>
      <c r="B146" s="6">
        <v>1</v>
      </c>
      <c r="C146" s="10">
        <v>1</v>
      </c>
      <c r="D146" s="10">
        <v>2</v>
      </c>
      <c r="E146" s="10">
        <v>2</v>
      </c>
      <c r="F146" s="11">
        <v>3</v>
      </c>
      <c r="G146" s="10">
        <v>5</v>
      </c>
      <c r="H146" s="10">
        <v>2</v>
      </c>
      <c r="I146" s="10">
        <v>23.7</v>
      </c>
      <c r="J146" s="10">
        <v>0</v>
      </c>
      <c r="K146" s="10">
        <v>1</v>
      </c>
      <c r="L146" s="10">
        <v>2</v>
      </c>
      <c r="M146" s="10">
        <v>3</v>
      </c>
      <c r="N146" s="11">
        <v>29.1</v>
      </c>
      <c r="Q146" s="20" t="s">
        <v>180</v>
      </c>
      <c r="R146" s="20">
        <v>6.1218950691931456E-3</v>
      </c>
    </row>
    <row r="147" spans="1:25" ht="15" x14ac:dyDescent="0.25">
      <c r="A147" s="10">
        <v>1590</v>
      </c>
      <c r="B147" s="6">
        <v>1</v>
      </c>
      <c r="C147" s="10">
        <v>1</v>
      </c>
      <c r="D147" s="10">
        <v>2</v>
      </c>
      <c r="E147" s="10">
        <v>1</v>
      </c>
      <c r="F147" s="11">
        <v>1</v>
      </c>
      <c r="G147" s="10">
        <v>9</v>
      </c>
      <c r="H147" s="10">
        <v>2</v>
      </c>
      <c r="I147" s="10">
        <v>18.899999999999999</v>
      </c>
      <c r="J147" s="10">
        <v>5.6</v>
      </c>
      <c r="K147" s="10">
        <v>2</v>
      </c>
      <c r="L147" s="10">
        <v>3</v>
      </c>
      <c r="M147" s="10">
        <v>3</v>
      </c>
      <c r="N147" s="11">
        <v>31.4</v>
      </c>
      <c r="Q147" s="20" t="s">
        <v>181</v>
      </c>
      <c r="R147" s="20">
        <v>1.3664974379452661E-3</v>
      </c>
    </row>
    <row r="148" spans="1:25" ht="15" x14ac:dyDescent="0.25">
      <c r="A148" s="10">
        <v>880</v>
      </c>
      <c r="B148" s="6">
        <v>1</v>
      </c>
      <c r="C148" s="10">
        <v>1</v>
      </c>
      <c r="D148" s="10">
        <v>2</v>
      </c>
      <c r="E148" s="10">
        <v>2</v>
      </c>
      <c r="F148" s="11">
        <v>8</v>
      </c>
      <c r="G148" s="10">
        <v>10</v>
      </c>
      <c r="H148" s="10">
        <v>2</v>
      </c>
      <c r="I148" s="10">
        <v>19.2</v>
      </c>
      <c r="J148" s="10">
        <v>6.1</v>
      </c>
      <c r="K148" s="10">
        <v>2</v>
      </c>
      <c r="L148" s="10">
        <v>1</v>
      </c>
      <c r="M148" s="10">
        <v>3</v>
      </c>
      <c r="N148" s="11">
        <v>30.9</v>
      </c>
      <c r="Q148" s="20" t="s">
        <v>182</v>
      </c>
      <c r="R148" s="20">
        <v>537.87116344381593</v>
      </c>
    </row>
    <row r="149" spans="1:25" ht="15.75" thickBot="1" x14ac:dyDescent="0.3">
      <c r="A149" s="10">
        <v>565</v>
      </c>
      <c r="B149" s="6">
        <v>1</v>
      </c>
      <c r="C149" s="10">
        <v>1</v>
      </c>
      <c r="D149" s="10">
        <v>6</v>
      </c>
      <c r="E149" s="10">
        <v>1</v>
      </c>
      <c r="F149" s="11">
        <v>1</v>
      </c>
      <c r="G149" s="10">
        <v>5</v>
      </c>
      <c r="H149" s="10">
        <v>2</v>
      </c>
      <c r="I149" s="10">
        <v>16.8</v>
      </c>
      <c r="J149" s="10">
        <v>6.3</v>
      </c>
      <c r="K149" s="10">
        <v>2</v>
      </c>
      <c r="L149" s="10">
        <v>2</v>
      </c>
      <c r="M149" s="10">
        <v>2</v>
      </c>
      <c r="N149" s="11">
        <v>29.3</v>
      </c>
      <c r="Q149" s="21" t="s">
        <v>183</v>
      </c>
      <c r="R149" s="21">
        <v>211</v>
      </c>
    </row>
    <row r="150" spans="1:25" ht="15" x14ac:dyDescent="0.25">
      <c r="A150" s="10">
        <v>1500</v>
      </c>
      <c r="B150" s="6">
        <v>1</v>
      </c>
      <c r="C150" s="10">
        <v>1</v>
      </c>
      <c r="D150" s="10">
        <v>2</v>
      </c>
      <c r="E150" s="10">
        <v>2</v>
      </c>
      <c r="F150" s="11">
        <v>3</v>
      </c>
      <c r="G150" s="10">
        <v>9</v>
      </c>
      <c r="H150" s="10">
        <v>2</v>
      </c>
      <c r="I150" s="10">
        <v>17.5</v>
      </c>
      <c r="J150" s="10">
        <v>5.7</v>
      </c>
      <c r="K150" s="10">
        <v>3</v>
      </c>
      <c r="L150" s="10">
        <v>2</v>
      </c>
      <c r="M150" s="10">
        <v>3</v>
      </c>
      <c r="N150" s="11">
        <v>32.5</v>
      </c>
    </row>
    <row r="151" spans="1:25" ht="15.75" thickBot="1" x14ac:dyDescent="0.3">
      <c r="A151" s="10">
        <v>500</v>
      </c>
      <c r="B151" s="6">
        <v>1</v>
      </c>
      <c r="C151" s="10">
        <v>1</v>
      </c>
      <c r="D151" s="10">
        <v>6</v>
      </c>
      <c r="E151" s="10">
        <v>1</v>
      </c>
      <c r="F151" s="11">
        <v>3</v>
      </c>
      <c r="G151" s="10">
        <v>5</v>
      </c>
      <c r="H151" s="10">
        <v>2</v>
      </c>
      <c r="I151" s="10">
        <v>31</v>
      </c>
      <c r="J151" s="10">
        <v>8.3000000000000007</v>
      </c>
      <c r="K151" s="10">
        <v>1</v>
      </c>
      <c r="L151" s="10">
        <v>1</v>
      </c>
      <c r="M151" s="10">
        <v>2</v>
      </c>
      <c r="N151" s="11">
        <v>54.4</v>
      </c>
      <c r="Q151" t="s">
        <v>170</v>
      </c>
    </row>
    <row r="152" spans="1:25" ht="15" x14ac:dyDescent="0.25">
      <c r="A152" s="10">
        <v>900</v>
      </c>
      <c r="B152" s="6">
        <v>1</v>
      </c>
      <c r="C152" s="10">
        <v>1</v>
      </c>
      <c r="D152" s="10">
        <v>4</v>
      </c>
      <c r="E152" s="10">
        <v>2</v>
      </c>
      <c r="F152" s="11">
        <v>1</v>
      </c>
      <c r="G152" s="10">
        <v>5</v>
      </c>
      <c r="H152" s="10">
        <v>2</v>
      </c>
      <c r="I152" s="10">
        <v>31.7</v>
      </c>
      <c r="J152" s="10">
        <v>8.3000000000000007</v>
      </c>
      <c r="K152" s="10">
        <v>3</v>
      </c>
      <c r="L152" s="10">
        <v>1</v>
      </c>
      <c r="M152" s="10">
        <v>3</v>
      </c>
      <c r="N152" s="11">
        <v>53.6</v>
      </c>
      <c r="Q152" s="22"/>
      <c r="R152" s="22" t="s">
        <v>172</v>
      </c>
      <c r="S152" s="22" t="s">
        <v>171</v>
      </c>
      <c r="T152" s="22" t="s">
        <v>173</v>
      </c>
      <c r="U152" s="22" t="s">
        <v>174</v>
      </c>
      <c r="V152" s="22" t="s">
        <v>187</v>
      </c>
    </row>
    <row r="153" spans="1:25" ht="15" x14ac:dyDescent="0.25">
      <c r="A153" s="10">
        <v>900</v>
      </c>
      <c r="B153" s="6">
        <v>1</v>
      </c>
      <c r="C153" s="10">
        <v>1</v>
      </c>
      <c r="D153" s="10">
        <v>6</v>
      </c>
      <c r="E153" s="10">
        <v>1</v>
      </c>
      <c r="F153" s="11">
        <v>9</v>
      </c>
      <c r="G153" s="10">
        <v>5</v>
      </c>
      <c r="H153" s="10">
        <v>2</v>
      </c>
      <c r="I153" s="10">
        <v>27.2</v>
      </c>
      <c r="J153" s="10">
        <v>6.4</v>
      </c>
      <c r="K153" s="10">
        <v>2</v>
      </c>
      <c r="L153" s="10">
        <v>1</v>
      </c>
      <c r="M153" s="10">
        <v>3</v>
      </c>
      <c r="N153" s="11">
        <v>40.200000000000003</v>
      </c>
      <c r="Q153" s="20" t="s">
        <v>184</v>
      </c>
      <c r="R153" s="20">
        <v>1</v>
      </c>
      <c r="S153" s="20">
        <v>372439.35596327484</v>
      </c>
      <c r="T153" s="20">
        <v>372439.35596327484</v>
      </c>
      <c r="U153" s="20">
        <v>1.2873571347569266</v>
      </c>
      <c r="V153" s="20">
        <v>0.25783518942061623</v>
      </c>
    </row>
    <row r="154" spans="1:25" ht="15" x14ac:dyDescent="0.25">
      <c r="A154" s="10">
        <v>925</v>
      </c>
      <c r="B154" s="6">
        <v>1</v>
      </c>
      <c r="C154" s="10">
        <v>1</v>
      </c>
      <c r="D154" s="10">
        <v>2</v>
      </c>
      <c r="E154" s="10">
        <v>2</v>
      </c>
      <c r="F154" s="11">
        <v>3</v>
      </c>
      <c r="G154" s="10">
        <v>5</v>
      </c>
      <c r="H154" s="10">
        <v>2</v>
      </c>
      <c r="I154" s="10">
        <v>28</v>
      </c>
      <c r="J154" s="10">
        <v>6</v>
      </c>
      <c r="K154" s="10">
        <v>2</v>
      </c>
      <c r="L154" s="10">
        <v>1</v>
      </c>
      <c r="M154" s="10">
        <v>1</v>
      </c>
      <c r="N154" s="11">
        <v>44.2</v>
      </c>
      <c r="Q154" s="20" t="s">
        <v>185</v>
      </c>
      <c r="R154" s="20">
        <v>209</v>
      </c>
      <c r="S154" s="20">
        <v>60464826.189060457</v>
      </c>
      <c r="T154" s="20">
        <v>289305.3884644041</v>
      </c>
      <c r="U154" s="20"/>
      <c r="V154" s="20"/>
    </row>
    <row r="155" spans="1:25" ht="15.75" thickBot="1" x14ac:dyDescent="0.3">
      <c r="A155" s="10">
        <v>1280</v>
      </c>
      <c r="B155" s="6">
        <v>1</v>
      </c>
      <c r="C155" s="10">
        <v>12</v>
      </c>
      <c r="D155" s="10">
        <v>2</v>
      </c>
      <c r="E155" s="10">
        <v>1</v>
      </c>
      <c r="F155" s="11">
        <v>9</v>
      </c>
      <c r="G155" s="10">
        <v>5</v>
      </c>
      <c r="H155" s="10">
        <v>2</v>
      </c>
      <c r="I155" s="10">
        <v>24</v>
      </c>
      <c r="J155" s="10">
        <v>6</v>
      </c>
      <c r="K155" s="10">
        <v>2</v>
      </c>
      <c r="L155" s="10">
        <v>1</v>
      </c>
      <c r="M155" s="10">
        <v>1</v>
      </c>
      <c r="N155" s="11">
        <v>41</v>
      </c>
      <c r="Q155" s="21" t="s">
        <v>176</v>
      </c>
      <c r="R155" s="21">
        <v>210</v>
      </c>
      <c r="S155" s="21">
        <v>60837265.545023732</v>
      </c>
      <c r="T155" s="21"/>
      <c r="U155" s="21"/>
      <c r="V155" s="21"/>
    </row>
    <row r="156" spans="1:25" ht="15.75" thickBot="1" x14ac:dyDescent="0.3">
      <c r="A156" s="10">
        <v>1050</v>
      </c>
      <c r="B156" s="6">
        <v>1</v>
      </c>
      <c r="C156" s="10">
        <v>12</v>
      </c>
      <c r="D156" s="10">
        <v>2</v>
      </c>
      <c r="E156" s="10">
        <v>2</v>
      </c>
      <c r="F156" s="11">
        <v>4</v>
      </c>
      <c r="G156" s="10">
        <v>5</v>
      </c>
      <c r="H156" s="10">
        <v>2</v>
      </c>
      <c r="I156" s="10">
        <v>31.8</v>
      </c>
      <c r="J156" s="10">
        <v>6</v>
      </c>
      <c r="K156" s="10">
        <v>2</v>
      </c>
      <c r="L156" s="10">
        <v>1</v>
      </c>
      <c r="M156" s="10">
        <v>1</v>
      </c>
      <c r="N156" s="11">
        <v>43.7</v>
      </c>
    </row>
    <row r="157" spans="1:25" ht="15" x14ac:dyDescent="0.25">
      <c r="A157" s="10">
        <v>1050</v>
      </c>
      <c r="B157" s="6">
        <v>1</v>
      </c>
      <c r="C157" s="10">
        <v>12</v>
      </c>
      <c r="D157" s="10">
        <v>2</v>
      </c>
      <c r="E157" s="10">
        <v>1</v>
      </c>
      <c r="F157" s="11">
        <v>3</v>
      </c>
      <c r="G157" s="10">
        <v>5</v>
      </c>
      <c r="H157" s="10">
        <v>2</v>
      </c>
      <c r="I157" s="10">
        <v>32.4</v>
      </c>
      <c r="J157" s="10">
        <v>8.3000000000000007</v>
      </c>
      <c r="K157" s="10">
        <v>2</v>
      </c>
      <c r="L157" s="10">
        <v>1</v>
      </c>
      <c r="M157" s="10">
        <v>3</v>
      </c>
      <c r="N157" s="11">
        <v>52.3</v>
      </c>
      <c r="Q157" s="22"/>
      <c r="R157" s="22" t="s">
        <v>188</v>
      </c>
      <c r="S157" s="22" t="s">
        <v>182</v>
      </c>
      <c r="T157" s="22" t="s">
        <v>189</v>
      </c>
      <c r="U157" s="22" t="s">
        <v>175</v>
      </c>
      <c r="V157" s="22" t="s">
        <v>190</v>
      </c>
      <c r="W157" s="22" t="s">
        <v>191</v>
      </c>
      <c r="X157" s="22" t="s">
        <v>192</v>
      </c>
      <c r="Y157" s="22" t="s">
        <v>193</v>
      </c>
    </row>
    <row r="158" spans="1:25" ht="15" x14ac:dyDescent="0.25">
      <c r="A158" s="10">
        <v>450</v>
      </c>
      <c r="B158" s="6">
        <v>1</v>
      </c>
      <c r="C158" s="10">
        <v>12</v>
      </c>
      <c r="D158" s="10">
        <v>2</v>
      </c>
      <c r="E158" s="10">
        <v>2</v>
      </c>
      <c r="F158" s="11">
        <v>4</v>
      </c>
      <c r="G158" s="10">
        <v>5</v>
      </c>
      <c r="H158" s="10">
        <v>2</v>
      </c>
      <c r="I158" s="10">
        <v>28.4</v>
      </c>
      <c r="J158" s="10">
        <v>10.199999999999999</v>
      </c>
      <c r="K158" s="10">
        <v>3</v>
      </c>
      <c r="L158" s="10">
        <v>2</v>
      </c>
      <c r="M158" s="10">
        <v>2</v>
      </c>
      <c r="N158" s="11">
        <v>60.2</v>
      </c>
      <c r="Q158" s="20" t="s">
        <v>186</v>
      </c>
      <c r="R158" s="20">
        <v>831.02110682110731</v>
      </c>
      <c r="S158" s="20">
        <v>199.22615545435826</v>
      </c>
      <c r="T158" s="20">
        <v>4.1712450101035561</v>
      </c>
      <c r="U158" s="20">
        <v>4.4403613429943562E-5</v>
      </c>
      <c r="V158" s="20">
        <v>438.27075575530642</v>
      </c>
      <c r="W158" s="20">
        <v>1223.7714578869081</v>
      </c>
      <c r="X158" s="20">
        <v>438.27075575530642</v>
      </c>
      <c r="Y158" s="20">
        <v>1223.7714578869081</v>
      </c>
    </row>
    <row r="159" spans="1:25" ht="15.75" thickBot="1" x14ac:dyDescent="0.3">
      <c r="A159" s="10">
        <v>450</v>
      </c>
      <c r="B159" s="6">
        <v>1</v>
      </c>
      <c r="C159" s="10">
        <v>2</v>
      </c>
      <c r="D159" s="10">
        <v>2</v>
      </c>
      <c r="E159" s="10">
        <v>1</v>
      </c>
      <c r="F159" s="11">
        <v>1</v>
      </c>
      <c r="G159" s="10">
        <v>5</v>
      </c>
      <c r="H159" s="10">
        <v>2</v>
      </c>
      <c r="I159" s="10">
        <v>29</v>
      </c>
      <c r="J159" s="10">
        <v>8</v>
      </c>
      <c r="K159" s="10">
        <v>3</v>
      </c>
      <c r="L159" s="10">
        <v>3</v>
      </c>
      <c r="M159" s="10">
        <v>2</v>
      </c>
      <c r="N159" s="11">
        <v>50.6</v>
      </c>
      <c r="Q159" s="21" t="s">
        <v>9</v>
      </c>
      <c r="R159" s="21">
        <v>100.56769626769609</v>
      </c>
      <c r="S159" s="21">
        <v>88.635761371023392</v>
      </c>
      <c r="T159" s="21">
        <v>1.1346176160965822</v>
      </c>
      <c r="U159" s="21">
        <v>0.25783518942065953</v>
      </c>
      <c r="V159" s="21">
        <v>-74.167023257768946</v>
      </c>
      <c r="W159" s="21">
        <v>275.30241579316112</v>
      </c>
      <c r="X159" s="21">
        <v>-74.167023257768946</v>
      </c>
      <c r="Y159" s="21">
        <v>275.30241579316112</v>
      </c>
    </row>
    <row r="160" spans="1:25" ht="15" x14ac:dyDescent="0.25">
      <c r="A160" s="10">
        <v>1790</v>
      </c>
      <c r="B160" s="6">
        <v>1</v>
      </c>
      <c r="C160" s="10">
        <v>2</v>
      </c>
      <c r="D160" s="10">
        <v>2</v>
      </c>
      <c r="E160" s="10">
        <v>2</v>
      </c>
      <c r="F160" s="11">
        <v>4</v>
      </c>
      <c r="G160" s="10">
        <v>5</v>
      </c>
      <c r="H160" s="10">
        <v>2</v>
      </c>
      <c r="I160" s="10">
        <v>33.9</v>
      </c>
      <c r="J160" s="10">
        <v>11.9</v>
      </c>
      <c r="K160" s="10">
        <v>2</v>
      </c>
      <c r="L160" s="10">
        <v>1</v>
      </c>
      <c r="M160" s="10">
        <v>3</v>
      </c>
      <c r="N160" s="11">
        <v>66.3</v>
      </c>
    </row>
    <row r="161" spans="1:22" ht="15" x14ac:dyDescent="0.25">
      <c r="A161" s="10">
        <v>550</v>
      </c>
      <c r="B161" s="6">
        <v>1</v>
      </c>
      <c r="C161" s="10">
        <v>2</v>
      </c>
      <c r="D161" s="10">
        <v>2</v>
      </c>
      <c r="E161" s="10">
        <v>1</v>
      </c>
      <c r="F161" s="11">
        <v>2</v>
      </c>
      <c r="G161" s="10">
        <v>5</v>
      </c>
      <c r="H161" s="10">
        <v>2</v>
      </c>
      <c r="I161" s="10">
        <v>28</v>
      </c>
      <c r="J161" s="10">
        <v>7.5</v>
      </c>
      <c r="K161" s="10">
        <v>2</v>
      </c>
      <c r="L161" s="10">
        <v>1</v>
      </c>
      <c r="M161" s="10">
        <v>1</v>
      </c>
      <c r="N161" s="11">
        <v>49.3</v>
      </c>
      <c r="Q161" s="33" t="s">
        <v>16</v>
      </c>
      <c r="R161" s="33" t="s">
        <v>194</v>
      </c>
    </row>
    <row r="162" spans="1:22" ht="15" x14ac:dyDescent="0.25">
      <c r="A162" s="10">
        <v>750</v>
      </c>
      <c r="B162" s="6">
        <v>2</v>
      </c>
      <c r="C162" s="10">
        <v>7</v>
      </c>
      <c r="D162" s="10">
        <v>6</v>
      </c>
      <c r="E162" s="10">
        <v>2</v>
      </c>
      <c r="F162" s="11">
        <v>1</v>
      </c>
      <c r="G162" s="10">
        <v>4</v>
      </c>
      <c r="H162" s="10">
        <v>2</v>
      </c>
      <c r="I162" s="10">
        <v>28.2</v>
      </c>
      <c r="J162" s="10">
        <v>8.8000000000000007</v>
      </c>
      <c r="K162" s="10">
        <v>0</v>
      </c>
      <c r="L162" s="10">
        <v>1</v>
      </c>
      <c r="M162" s="10">
        <v>3</v>
      </c>
      <c r="N162" s="11">
        <v>48.5</v>
      </c>
      <c r="Q162" t="s">
        <v>177</v>
      </c>
    </row>
    <row r="163" spans="1:22" ht="15.75" thickBot="1" x14ac:dyDescent="0.3">
      <c r="A163" s="10">
        <v>1400</v>
      </c>
      <c r="B163" s="6">
        <v>2</v>
      </c>
      <c r="C163" s="10">
        <v>7</v>
      </c>
      <c r="D163" s="10">
        <v>6</v>
      </c>
      <c r="E163" s="10">
        <v>1</v>
      </c>
      <c r="F163" s="11">
        <v>5</v>
      </c>
      <c r="G163" s="10">
        <v>5</v>
      </c>
      <c r="H163" s="10">
        <v>2</v>
      </c>
      <c r="I163" s="10">
        <v>30</v>
      </c>
      <c r="J163" s="10">
        <v>9</v>
      </c>
      <c r="K163" s="10">
        <v>3</v>
      </c>
      <c r="L163" s="10">
        <v>2</v>
      </c>
      <c r="M163" s="10">
        <v>3</v>
      </c>
      <c r="N163" s="11">
        <v>52.7</v>
      </c>
    </row>
    <row r="164" spans="1:22" ht="15" x14ac:dyDescent="0.25">
      <c r="A164" s="10">
        <v>1000</v>
      </c>
      <c r="B164" s="6">
        <v>2</v>
      </c>
      <c r="C164" s="10">
        <v>7</v>
      </c>
      <c r="D164" s="10">
        <v>2</v>
      </c>
      <c r="E164" s="10">
        <v>2</v>
      </c>
      <c r="F164" s="11">
        <v>5</v>
      </c>
      <c r="G164" s="10">
        <v>9</v>
      </c>
      <c r="H164" s="10">
        <v>2</v>
      </c>
      <c r="I164" s="10">
        <v>25.6</v>
      </c>
      <c r="J164" s="10">
        <v>8.5</v>
      </c>
      <c r="K164" s="10">
        <v>3</v>
      </c>
      <c r="L164" s="10">
        <v>1</v>
      </c>
      <c r="M164" s="10">
        <v>1</v>
      </c>
      <c r="N164" s="11">
        <v>45.9</v>
      </c>
      <c r="Q164" s="31" t="s">
        <v>178</v>
      </c>
      <c r="R164" s="31"/>
    </row>
    <row r="165" spans="1:22" ht="15" x14ac:dyDescent="0.25">
      <c r="A165" s="10">
        <v>1350</v>
      </c>
      <c r="B165" s="6">
        <v>2</v>
      </c>
      <c r="C165" s="10">
        <v>7</v>
      </c>
      <c r="D165" s="10">
        <v>6</v>
      </c>
      <c r="E165" s="10">
        <v>1</v>
      </c>
      <c r="F165" s="11">
        <v>10</v>
      </c>
      <c r="G165" s="10">
        <v>5</v>
      </c>
      <c r="H165" s="10">
        <v>2</v>
      </c>
      <c r="I165" s="10">
        <v>29.1</v>
      </c>
      <c r="J165" s="10">
        <v>9</v>
      </c>
      <c r="K165" s="10">
        <v>3</v>
      </c>
      <c r="L165" s="10">
        <v>2</v>
      </c>
      <c r="M165" s="10">
        <v>3</v>
      </c>
      <c r="N165" s="11">
        <v>53.6</v>
      </c>
      <c r="Q165" s="20" t="s">
        <v>179</v>
      </c>
      <c r="R165" s="20">
        <v>9.0363745318033095E-2</v>
      </c>
    </row>
    <row r="166" spans="1:22" ht="15" x14ac:dyDescent="0.25">
      <c r="A166" s="10">
        <v>470</v>
      </c>
      <c r="B166" s="6">
        <v>2</v>
      </c>
      <c r="C166" s="10">
        <v>7</v>
      </c>
      <c r="D166" s="10">
        <v>4</v>
      </c>
      <c r="E166" s="10">
        <v>2</v>
      </c>
      <c r="F166" s="11">
        <v>5</v>
      </c>
      <c r="G166" s="10">
        <v>5</v>
      </c>
      <c r="H166" s="10">
        <v>2</v>
      </c>
      <c r="I166" s="10">
        <v>29.4</v>
      </c>
      <c r="J166" s="10">
        <v>8.8000000000000007</v>
      </c>
      <c r="K166" s="10">
        <v>2</v>
      </c>
      <c r="L166" s="10">
        <v>2</v>
      </c>
      <c r="M166" s="10">
        <v>2</v>
      </c>
      <c r="N166" s="11">
        <v>52</v>
      </c>
      <c r="Q166" s="20" t="s">
        <v>180</v>
      </c>
      <c r="R166" s="20">
        <v>8.1656064679023477E-3</v>
      </c>
    </row>
    <row r="167" spans="1:22" ht="15" x14ac:dyDescent="0.25">
      <c r="A167" s="10">
        <v>1050</v>
      </c>
      <c r="B167" s="6">
        <v>2</v>
      </c>
      <c r="C167" s="10">
        <v>7</v>
      </c>
      <c r="D167" s="10">
        <v>5</v>
      </c>
      <c r="E167" s="10">
        <v>1</v>
      </c>
      <c r="F167" s="11">
        <v>1</v>
      </c>
      <c r="G167" s="10">
        <v>9</v>
      </c>
      <c r="H167" s="10">
        <v>3</v>
      </c>
      <c r="I167" s="10">
        <v>41.9</v>
      </c>
      <c r="J167" s="10">
        <v>12.1</v>
      </c>
      <c r="K167" s="10">
        <v>0</v>
      </c>
      <c r="L167" s="10">
        <v>3</v>
      </c>
      <c r="M167" s="10">
        <v>3</v>
      </c>
      <c r="N167" s="11">
        <v>74.7</v>
      </c>
      <c r="Q167" s="20" t="s">
        <v>181</v>
      </c>
      <c r="R167" s="20">
        <v>3.4199873600932679E-3</v>
      </c>
    </row>
    <row r="168" spans="1:22" ht="15" x14ac:dyDescent="0.25">
      <c r="A168" s="10">
        <v>950</v>
      </c>
      <c r="B168" s="6">
        <v>2</v>
      </c>
      <c r="C168" s="10">
        <v>7</v>
      </c>
      <c r="D168" s="10">
        <v>6</v>
      </c>
      <c r="E168" s="10">
        <v>2</v>
      </c>
      <c r="F168" s="11">
        <v>3</v>
      </c>
      <c r="G168" s="10">
        <v>5</v>
      </c>
      <c r="H168" s="10">
        <v>2</v>
      </c>
      <c r="I168" s="10">
        <v>30</v>
      </c>
      <c r="J168" s="10">
        <v>8.8000000000000007</v>
      </c>
      <c r="K168" s="10">
        <v>2</v>
      </c>
      <c r="L168" s="10">
        <v>2</v>
      </c>
      <c r="M168" s="10">
        <v>3</v>
      </c>
      <c r="N168" s="11">
        <v>57.3</v>
      </c>
      <c r="Q168" s="20" t="s">
        <v>182</v>
      </c>
      <c r="R168" s="20">
        <v>537.31786666490029</v>
      </c>
    </row>
    <row r="169" spans="1:22" ht="15.75" thickBot="1" x14ac:dyDescent="0.3">
      <c r="A169" s="10">
        <v>950</v>
      </c>
      <c r="B169" s="6">
        <v>2</v>
      </c>
      <c r="C169" s="10">
        <v>7</v>
      </c>
      <c r="D169" s="10">
        <v>2</v>
      </c>
      <c r="E169" s="10">
        <v>1</v>
      </c>
      <c r="F169" s="11">
        <v>5</v>
      </c>
      <c r="G169" s="10">
        <v>5</v>
      </c>
      <c r="H169" s="10">
        <v>2</v>
      </c>
      <c r="I169" s="10">
        <v>28.3</v>
      </c>
      <c r="J169" s="10">
        <v>8.9</v>
      </c>
      <c r="K169" s="10">
        <v>2</v>
      </c>
      <c r="L169" s="10">
        <v>2</v>
      </c>
      <c r="M169" s="10">
        <v>2</v>
      </c>
      <c r="N169" s="11">
        <v>50.1</v>
      </c>
      <c r="Q169" s="21" t="s">
        <v>183</v>
      </c>
      <c r="R169" s="21">
        <v>211</v>
      </c>
    </row>
    <row r="170" spans="1:22" ht="15" x14ac:dyDescent="0.25">
      <c r="A170" s="10">
        <v>1280</v>
      </c>
      <c r="B170" s="6">
        <v>2</v>
      </c>
      <c r="C170" s="10">
        <v>7</v>
      </c>
      <c r="D170" s="10">
        <v>2</v>
      </c>
      <c r="E170" s="10">
        <v>2</v>
      </c>
      <c r="F170" s="11">
        <v>9</v>
      </c>
      <c r="G170" s="10">
        <v>14</v>
      </c>
      <c r="H170" s="10">
        <v>2</v>
      </c>
      <c r="I170" s="10">
        <v>29.9</v>
      </c>
      <c r="J170" s="10">
        <v>8.8000000000000007</v>
      </c>
      <c r="K170" s="10">
        <v>2</v>
      </c>
      <c r="L170" s="10">
        <v>1</v>
      </c>
      <c r="M170" s="10">
        <v>3</v>
      </c>
      <c r="N170" s="11">
        <v>50.8</v>
      </c>
    </row>
    <row r="171" spans="1:22" ht="15.75" thickBot="1" x14ac:dyDescent="0.3">
      <c r="A171" s="10">
        <v>557</v>
      </c>
      <c r="B171" s="6">
        <v>2</v>
      </c>
      <c r="C171" s="10">
        <v>7</v>
      </c>
      <c r="D171" s="10">
        <v>5</v>
      </c>
      <c r="E171" s="10">
        <v>1</v>
      </c>
      <c r="F171" s="11">
        <v>1</v>
      </c>
      <c r="G171" s="10">
        <v>5</v>
      </c>
      <c r="H171" s="10">
        <v>3</v>
      </c>
      <c r="I171" s="10">
        <v>29.5</v>
      </c>
      <c r="J171" s="10">
        <v>10</v>
      </c>
      <c r="K171" s="10">
        <v>2</v>
      </c>
      <c r="L171" s="10">
        <v>2</v>
      </c>
      <c r="M171" s="10">
        <v>2</v>
      </c>
      <c r="N171" s="11">
        <v>51.5</v>
      </c>
      <c r="Q171" t="s">
        <v>170</v>
      </c>
    </row>
    <row r="172" spans="1:22" ht="15" x14ac:dyDescent="0.25">
      <c r="A172" s="10">
        <v>500</v>
      </c>
      <c r="B172" s="6">
        <v>2</v>
      </c>
      <c r="C172" s="10">
        <v>7</v>
      </c>
      <c r="D172" s="10">
        <v>2</v>
      </c>
      <c r="E172" s="10">
        <v>2</v>
      </c>
      <c r="F172" s="11">
        <v>3</v>
      </c>
      <c r="G172" s="10">
        <v>5</v>
      </c>
      <c r="H172" s="10">
        <v>2</v>
      </c>
      <c r="I172" s="10">
        <v>30.3</v>
      </c>
      <c r="J172" s="10">
        <v>8.8000000000000007</v>
      </c>
      <c r="K172" s="10">
        <v>2</v>
      </c>
      <c r="L172" s="10">
        <v>2</v>
      </c>
      <c r="M172" s="10">
        <v>1</v>
      </c>
      <c r="N172" s="11">
        <v>57.2</v>
      </c>
      <c r="Q172" s="22"/>
      <c r="R172" s="22" t="s">
        <v>172</v>
      </c>
      <c r="S172" s="22" t="s">
        <v>171</v>
      </c>
      <c r="T172" s="22" t="s">
        <v>173</v>
      </c>
      <c r="U172" s="22" t="s">
        <v>174</v>
      </c>
      <c r="V172" s="22" t="s">
        <v>187</v>
      </c>
    </row>
    <row r="173" spans="1:22" ht="15" x14ac:dyDescent="0.25">
      <c r="A173" s="10">
        <v>1100</v>
      </c>
      <c r="B173" s="6">
        <v>2</v>
      </c>
      <c r="C173" s="10">
        <v>7</v>
      </c>
      <c r="D173" s="10">
        <v>2</v>
      </c>
      <c r="E173" s="10">
        <v>1</v>
      </c>
      <c r="F173" s="11">
        <v>3</v>
      </c>
      <c r="G173" s="10">
        <v>5</v>
      </c>
      <c r="H173" s="10">
        <v>3</v>
      </c>
      <c r="I173" s="10">
        <v>37.6</v>
      </c>
      <c r="J173" s="10">
        <v>12</v>
      </c>
      <c r="K173" s="10">
        <v>3</v>
      </c>
      <c r="L173" s="10">
        <v>1</v>
      </c>
      <c r="M173" s="10">
        <v>1</v>
      </c>
      <c r="N173" s="11">
        <v>69</v>
      </c>
      <c r="Q173" s="20" t="s">
        <v>184</v>
      </c>
      <c r="R173" s="20">
        <v>1</v>
      </c>
      <c r="S173" s="20">
        <v>496773.16902393848</v>
      </c>
      <c r="T173" s="20">
        <v>496773.16902393848</v>
      </c>
      <c r="U173" s="20">
        <v>1.7206620005523752</v>
      </c>
      <c r="V173" s="20">
        <v>0.19104690332561852</v>
      </c>
    </row>
    <row r="174" spans="1:22" ht="15" x14ac:dyDescent="0.25">
      <c r="A174" s="10">
        <v>1200</v>
      </c>
      <c r="B174" s="6">
        <v>2</v>
      </c>
      <c r="C174" s="10">
        <v>7</v>
      </c>
      <c r="D174" s="10">
        <v>6</v>
      </c>
      <c r="E174" s="10">
        <v>2</v>
      </c>
      <c r="F174" s="11">
        <v>1</v>
      </c>
      <c r="G174" s="10">
        <v>9</v>
      </c>
      <c r="H174" s="10">
        <v>2</v>
      </c>
      <c r="I174" s="10">
        <v>30</v>
      </c>
      <c r="J174" s="10">
        <v>9</v>
      </c>
      <c r="K174" s="10">
        <v>2</v>
      </c>
      <c r="L174" s="10">
        <v>1</v>
      </c>
      <c r="M174" s="10">
        <v>1</v>
      </c>
      <c r="N174" s="11">
        <v>53.1</v>
      </c>
      <c r="Q174" s="20" t="s">
        <v>185</v>
      </c>
      <c r="R174" s="20">
        <v>209</v>
      </c>
      <c r="S174" s="20">
        <v>60340492.375999793</v>
      </c>
      <c r="T174" s="20">
        <v>288710.48983731959</v>
      </c>
      <c r="U174" s="20"/>
      <c r="V174" s="20"/>
    </row>
    <row r="175" spans="1:22" ht="15.75" thickBot="1" x14ac:dyDescent="0.3">
      <c r="A175" s="10">
        <v>1070</v>
      </c>
      <c r="B175" s="6">
        <v>2</v>
      </c>
      <c r="C175" s="10">
        <v>7</v>
      </c>
      <c r="D175" s="10">
        <v>6</v>
      </c>
      <c r="E175" s="10">
        <v>1</v>
      </c>
      <c r="F175" s="11">
        <v>2</v>
      </c>
      <c r="G175" s="10">
        <v>5</v>
      </c>
      <c r="H175" s="10">
        <v>2</v>
      </c>
      <c r="I175" s="10">
        <v>30.38</v>
      </c>
      <c r="J175" s="10">
        <v>8.7799999999999994</v>
      </c>
      <c r="K175" s="10">
        <v>2</v>
      </c>
      <c r="L175" s="10">
        <v>2</v>
      </c>
      <c r="M175" s="10">
        <v>2</v>
      </c>
      <c r="N175" s="11">
        <v>52.7</v>
      </c>
      <c r="Q175" s="21" t="s">
        <v>176</v>
      </c>
      <c r="R175" s="21">
        <v>210</v>
      </c>
      <c r="S175" s="21">
        <v>60837265.545023732</v>
      </c>
      <c r="T175" s="21"/>
      <c r="U175" s="21"/>
      <c r="V175" s="21"/>
    </row>
    <row r="176" spans="1:22" ht="15.75" thickBot="1" x14ac:dyDescent="0.3">
      <c r="A176" s="10">
        <v>1300</v>
      </c>
      <c r="B176" s="6">
        <v>2</v>
      </c>
      <c r="C176" s="10">
        <v>7</v>
      </c>
      <c r="D176" s="10">
        <v>6</v>
      </c>
      <c r="E176" s="10">
        <v>2</v>
      </c>
      <c r="F176" s="11">
        <v>3</v>
      </c>
      <c r="G176" s="10">
        <v>5</v>
      </c>
      <c r="H176" s="10">
        <v>3</v>
      </c>
      <c r="I176" s="10">
        <v>29.1</v>
      </c>
      <c r="J176" s="10">
        <v>8.6999999999999993</v>
      </c>
      <c r="K176" s="10">
        <v>2</v>
      </c>
      <c r="L176" s="10">
        <v>1</v>
      </c>
      <c r="M176" s="10">
        <v>3</v>
      </c>
      <c r="N176" s="11">
        <v>52.8</v>
      </c>
    </row>
    <row r="177" spans="1:25" ht="15" x14ac:dyDescent="0.25">
      <c r="A177" s="10">
        <v>850</v>
      </c>
      <c r="B177" s="6">
        <v>2</v>
      </c>
      <c r="C177" s="10">
        <v>7</v>
      </c>
      <c r="D177" s="10">
        <v>4</v>
      </c>
      <c r="E177" s="10">
        <v>1</v>
      </c>
      <c r="F177" s="11">
        <v>2</v>
      </c>
      <c r="G177" s="10">
        <v>5</v>
      </c>
      <c r="H177" s="10">
        <v>2</v>
      </c>
      <c r="I177" s="10">
        <v>32</v>
      </c>
      <c r="J177" s="10">
        <v>8.6999999999999993</v>
      </c>
      <c r="K177" s="10">
        <v>3</v>
      </c>
      <c r="L177" s="10">
        <v>1</v>
      </c>
      <c r="M177" s="10">
        <v>3</v>
      </c>
      <c r="N177" s="11">
        <v>54.7</v>
      </c>
      <c r="Q177" s="22"/>
      <c r="R177" s="22" t="s">
        <v>188</v>
      </c>
      <c r="S177" s="22" t="s">
        <v>182</v>
      </c>
      <c r="T177" s="22" t="s">
        <v>189</v>
      </c>
      <c r="U177" s="22" t="s">
        <v>175</v>
      </c>
      <c r="V177" s="22" t="s">
        <v>190</v>
      </c>
      <c r="W177" s="22" t="s">
        <v>191</v>
      </c>
      <c r="X177" s="22" t="s">
        <v>192</v>
      </c>
      <c r="Y177" s="22" t="s">
        <v>193</v>
      </c>
    </row>
    <row r="178" spans="1:25" ht="15" x14ac:dyDescent="0.25">
      <c r="A178" s="10">
        <v>520</v>
      </c>
      <c r="B178" s="6">
        <v>2</v>
      </c>
      <c r="C178" s="10">
        <v>4</v>
      </c>
      <c r="D178" s="10">
        <v>2</v>
      </c>
      <c r="E178" s="10">
        <v>2</v>
      </c>
      <c r="F178" s="11">
        <v>5</v>
      </c>
      <c r="G178" s="10">
        <v>5</v>
      </c>
      <c r="H178" s="10">
        <v>2</v>
      </c>
      <c r="I178" s="10">
        <v>31.3</v>
      </c>
      <c r="J178" s="10">
        <v>6.5</v>
      </c>
      <c r="K178" s="10">
        <v>2</v>
      </c>
      <c r="L178" s="10">
        <v>1</v>
      </c>
      <c r="M178" s="10">
        <v>3</v>
      </c>
      <c r="N178" s="11">
        <v>46.5</v>
      </c>
      <c r="Q178" s="20" t="s">
        <v>186</v>
      </c>
      <c r="R178" s="20">
        <v>1131.4775171087251</v>
      </c>
      <c r="S178" s="20">
        <v>70.256011940507307</v>
      </c>
      <c r="T178" s="20">
        <v>16.105063265857712</v>
      </c>
      <c r="U178" s="20">
        <v>1.7638843738765555E-38</v>
      </c>
      <c r="V178" s="20">
        <v>992.97625811896978</v>
      </c>
      <c r="W178" s="20">
        <v>1269.9787760984805</v>
      </c>
      <c r="X178" s="20">
        <v>992.97625811896978</v>
      </c>
      <c r="Y178" s="20">
        <v>1269.9787760984805</v>
      </c>
    </row>
    <row r="179" spans="1:25" ht="15.75" thickBot="1" x14ac:dyDescent="0.3">
      <c r="A179" s="10">
        <v>670</v>
      </c>
      <c r="B179" s="6">
        <v>2</v>
      </c>
      <c r="C179" s="10">
        <v>4</v>
      </c>
      <c r="D179" s="10">
        <v>2</v>
      </c>
      <c r="E179" s="10">
        <v>1</v>
      </c>
      <c r="F179" s="11">
        <v>1</v>
      </c>
      <c r="G179" s="10">
        <v>4</v>
      </c>
      <c r="H179" s="10">
        <v>3</v>
      </c>
      <c r="I179" s="10">
        <v>27.8</v>
      </c>
      <c r="J179" s="10">
        <v>7.2</v>
      </c>
      <c r="K179" s="10">
        <v>2</v>
      </c>
      <c r="L179" s="10">
        <v>2</v>
      </c>
      <c r="M179" s="10">
        <v>3</v>
      </c>
      <c r="N179" s="11">
        <v>49.8</v>
      </c>
      <c r="Q179" s="21" t="s">
        <v>11</v>
      </c>
      <c r="R179" s="21">
        <v>-2.4151896971532101</v>
      </c>
      <c r="S179" s="21">
        <v>1.8412105872900002</v>
      </c>
      <c r="T179" s="21">
        <v>-1.3117400659247922</v>
      </c>
      <c r="U179" s="21">
        <v>0.19104690332561813</v>
      </c>
      <c r="V179" s="21">
        <v>-6.0449144333206153</v>
      </c>
      <c r="W179" s="21">
        <v>1.2145350390141951</v>
      </c>
      <c r="X179" s="21">
        <v>-6.0449144333206153</v>
      </c>
      <c r="Y179" s="21">
        <v>1.2145350390141951</v>
      </c>
    </row>
    <row r="180" spans="1:25" ht="15" x14ac:dyDescent="0.25">
      <c r="A180" s="10">
        <v>1850</v>
      </c>
      <c r="B180" s="6">
        <v>2</v>
      </c>
      <c r="C180" s="10">
        <v>4</v>
      </c>
      <c r="D180" s="10">
        <v>6</v>
      </c>
      <c r="E180" s="10">
        <v>1</v>
      </c>
      <c r="F180" s="11">
        <v>4</v>
      </c>
      <c r="G180" s="10">
        <v>9</v>
      </c>
      <c r="H180" s="10">
        <v>3</v>
      </c>
      <c r="I180" s="10">
        <v>51.3</v>
      </c>
      <c r="J180" s="10">
        <v>10.8</v>
      </c>
      <c r="K180" s="10">
        <v>1</v>
      </c>
      <c r="L180" s="10">
        <v>1</v>
      </c>
      <c r="M180" s="10">
        <v>2</v>
      </c>
      <c r="N180" s="11">
        <v>69.5</v>
      </c>
    </row>
    <row r="181" spans="1:25" ht="15" x14ac:dyDescent="0.25">
      <c r="A181" s="10">
        <v>640</v>
      </c>
      <c r="B181" s="6">
        <v>2</v>
      </c>
      <c r="C181" s="10">
        <v>4</v>
      </c>
      <c r="D181" s="10">
        <v>2</v>
      </c>
      <c r="E181" s="10">
        <v>2</v>
      </c>
      <c r="F181" s="11">
        <v>3</v>
      </c>
      <c r="G181" s="10">
        <v>5</v>
      </c>
      <c r="H181" s="10">
        <v>2</v>
      </c>
      <c r="I181" s="10">
        <v>28.3</v>
      </c>
      <c r="J181" s="10">
        <v>7.2</v>
      </c>
      <c r="K181" s="10">
        <v>3</v>
      </c>
      <c r="L181" s="10">
        <v>1</v>
      </c>
      <c r="M181" s="10">
        <v>3</v>
      </c>
      <c r="N181" s="11">
        <v>53.5</v>
      </c>
      <c r="Q181" s="33" t="s">
        <v>16</v>
      </c>
      <c r="R181" s="33" t="s">
        <v>195</v>
      </c>
    </row>
    <row r="182" spans="1:25" ht="15" x14ac:dyDescent="0.25">
      <c r="A182" s="10">
        <v>920</v>
      </c>
      <c r="B182" s="6">
        <v>2</v>
      </c>
      <c r="C182" s="10">
        <v>4</v>
      </c>
      <c r="D182" s="10">
        <v>6</v>
      </c>
      <c r="E182" s="10">
        <v>2</v>
      </c>
      <c r="F182" s="11">
        <v>4</v>
      </c>
      <c r="G182" s="10">
        <v>5</v>
      </c>
      <c r="H182" s="10">
        <v>3</v>
      </c>
      <c r="I182" s="10">
        <v>25.5</v>
      </c>
      <c r="J182" s="10">
        <v>6.2</v>
      </c>
      <c r="K182" s="10">
        <v>1</v>
      </c>
      <c r="L182" s="10">
        <v>1</v>
      </c>
      <c r="M182" s="10">
        <v>3</v>
      </c>
      <c r="N182" s="11">
        <v>41.5</v>
      </c>
      <c r="Q182" t="s">
        <v>177</v>
      </c>
    </row>
    <row r="183" spans="1:25" ht="15.75" thickBot="1" x14ac:dyDescent="0.3">
      <c r="A183" s="10">
        <v>1250</v>
      </c>
      <c r="B183" s="6">
        <v>2</v>
      </c>
      <c r="C183" s="10">
        <v>4</v>
      </c>
      <c r="D183" s="10">
        <v>2</v>
      </c>
      <c r="E183" s="10">
        <v>2</v>
      </c>
      <c r="F183" s="11">
        <v>4</v>
      </c>
      <c r="G183" s="10">
        <v>9</v>
      </c>
      <c r="H183" s="10">
        <v>3</v>
      </c>
      <c r="I183" s="10">
        <v>24.3</v>
      </c>
      <c r="J183" s="10">
        <v>6.4</v>
      </c>
      <c r="K183" s="10">
        <v>2</v>
      </c>
      <c r="L183" s="10">
        <v>1</v>
      </c>
      <c r="M183" s="10">
        <v>3</v>
      </c>
      <c r="N183" s="11">
        <v>42</v>
      </c>
    </row>
    <row r="184" spans="1:25" ht="15" x14ac:dyDescent="0.25">
      <c r="A184" s="10">
        <v>2500</v>
      </c>
      <c r="B184" s="6">
        <v>2</v>
      </c>
      <c r="C184" s="10">
        <v>4</v>
      </c>
      <c r="D184" s="10">
        <v>5</v>
      </c>
      <c r="E184" s="10">
        <v>2</v>
      </c>
      <c r="F184" s="11">
        <v>4</v>
      </c>
      <c r="G184" s="10">
        <v>9</v>
      </c>
      <c r="H184" s="10">
        <v>2</v>
      </c>
      <c r="I184" s="10">
        <v>31.6</v>
      </c>
      <c r="J184" s="10">
        <v>6.2</v>
      </c>
      <c r="K184" s="10">
        <v>2</v>
      </c>
      <c r="L184" s="10">
        <v>1</v>
      </c>
      <c r="M184" s="10">
        <v>1</v>
      </c>
      <c r="N184" s="11">
        <v>45.5</v>
      </c>
      <c r="Q184" s="31" t="s">
        <v>178</v>
      </c>
      <c r="R184" s="31"/>
    </row>
    <row r="185" spans="1:25" ht="15" x14ac:dyDescent="0.25">
      <c r="A185" s="10">
        <v>1200</v>
      </c>
      <c r="B185" s="6">
        <v>2</v>
      </c>
      <c r="C185" s="10">
        <v>4</v>
      </c>
      <c r="D185" s="10">
        <v>2</v>
      </c>
      <c r="E185" s="10">
        <v>2</v>
      </c>
      <c r="F185" s="11">
        <v>3</v>
      </c>
      <c r="G185" s="10">
        <v>5</v>
      </c>
      <c r="H185" s="10">
        <v>3</v>
      </c>
      <c r="I185" s="10">
        <v>28</v>
      </c>
      <c r="J185" s="10">
        <v>5.5</v>
      </c>
      <c r="K185" s="10">
        <v>1</v>
      </c>
      <c r="L185" s="10">
        <v>1</v>
      </c>
      <c r="M185" s="10">
        <v>3</v>
      </c>
      <c r="N185" s="11">
        <v>43</v>
      </c>
      <c r="Q185" s="20" t="s">
        <v>179</v>
      </c>
      <c r="R185" s="20">
        <v>7.7269211362360923E-2</v>
      </c>
    </row>
    <row r="186" spans="1:25" ht="15" x14ac:dyDescent="0.25">
      <c r="A186" s="10">
        <v>1000</v>
      </c>
      <c r="B186" s="6">
        <v>2</v>
      </c>
      <c r="C186" s="10">
        <v>4</v>
      </c>
      <c r="D186" s="10">
        <v>6</v>
      </c>
      <c r="E186" s="10">
        <v>2</v>
      </c>
      <c r="F186" s="8">
        <v>4</v>
      </c>
      <c r="G186" s="7">
        <v>5</v>
      </c>
      <c r="H186" s="10">
        <v>2</v>
      </c>
      <c r="I186" s="10">
        <v>26.6</v>
      </c>
      <c r="J186" s="10">
        <v>7</v>
      </c>
      <c r="K186" s="10">
        <v>2</v>
      </c>
      <c r="L186" s="10">
        <v>1</v>
      </c>
      <c r="M186" s="10">
        <v>1</v>
      </c>
      <c r="N186" s="11">
        <v>41.8</v>
      </c>
      <c r="Q186" s="20" t="s">
        <v>180</v>
      </c>
      <c r="R186" s="20">
        <v>5.9705310245612058E-3</v>
      </c>
    </row>
    <row r="187" spans="1:25" ht="15" x14ac:dyDescent="0.25">
      <c r="A187" s="10">
        <v>1100</v>
      </c>
      <c r="B187" s="6">
        <v>2</v>
      </c>
      <c r="C187" s="10">
        <v>4</v>
      </c>
      <c r="D187" s="10">
        <v>2</v>
      </c>
      <c r="E187" s="10">
        <v>1</v>
      </c>
      <c r="F187" s="11">
        <v>3</v>
      </c>
      <c r="G187" s="10">
        <v>9</v>
      </c>
      <c r="H187" s="10">
        <v>2</v>
      </c>
      <c r="I187" s="10">
        <v>37.799999999999997</v>
      </c>
      <c r="J187" s="10">
        <v>16.2</v>
      </c>
      <c r="K187" s="10">
        <v>2</v>
      </c>
      <c r="L187" s="10">
        <v>1</v>
      </c>
      <c r="M187" s="10">
        <v>3</v>
      </c>
      <c r="N187" s="11">
        <v>71.2</v>
      </c>
      <c r="Q187" s="20" t="s">
        <v>181</v>
      </c>
      <c r="R187" s="20">
        <v>1.2144091634347046E-3</v>
      </c>
    </row>
    <row r="188" spans="1:25" ht="15" x14ac:dyDescent="0.25">
      <c r="A188" s="10">
        <v>1500</v>
      </c>
      <c r="B188" s="6">
        <v>2</v>
      </c>
      <c r="C188" s="10">
        <v>4</v>
      </c>
      <c r="D188" s="10">
        <v>6</v>
      </c>
      <c r="E188" s="10">
        <v>1</v>
      </c>
      <c r="F188" s="11">
        <v>4</v>
      </c>
      <c r="G188" s="10">
        <v>5</v>
      </c>
      <c r="H188" s="10">
        <v>2</v>
      </c>
      <c r="I188" s="10">
        <v>42.3</v>
      </c>
      <c r="J188" s="10">
        <v>6.1</v>
      </c>
      <c r="K188" s="10">
        <v>2</v>
      </c>
      <c r="L188" s="10">
        <v>3</v>
      </c>
      <c r="M188" s="10">
        <v>3</v>
      </c>
      <c r="N188" s="11">
        <v>57.8</v>
      </c>
      <c r="Q188" s="20" t="s">
        <v>182</v>
      </c>
      <c r="R188" s="20">
        <v>537.91211980196681</v>
      </c>
    </row>
    <row r="189" spans="1:25" ht="15.75" thickBot="1" x14ac:dyDescent="0.3">
      <c r="A189" s="10">
        <v>970</v>
      </c>
      <c r="B189" s="6">
        <v>2</v>
      </c>
      <c r="C189" s="10">
        <v>4</v>
      </c>
      <c r="D189" s="10">
        <v>2</v>
      </c>
      <c r="E189" s="10">
        <v>1</v>
      </c>
      <c r="F189" s="11">
        <v>2</v>
      </c>
      <c r="G189" s="10">
        <v>9</v>
      </c>
      <c r="H189" s="10">
        <v>2</v>
      </c>
      <c r="I189" s="10">
        <v>102.5</v>
      </c>
      <c r="J189" s="10">
        <v>51.5</v>
      </c>
      <c r="K189" s="10">
        <v>2</v>
      </c>
      <c r="L189" s="10">
        <v>1</v>
      </c>
      <c r="M189" s="10">
        <v>3</v>
      </c>
      <c r="N189" s="11">
        <v>150.69999999999999</v>
      </c>
      <c r="Q189" s="21" t="s">
        <v>183</v>
      </c>
      <c r="R189" s="21">
        <v>211</v>
      </c>
    </row>
    <row r="190" spans="1:25" ht="15" x14ac:dyDescent="0.25">
      <c r="A190" s="10">
        <v>1020</v>
      </c>
      <c r="B190" s="6">
        <v>2</v>
      </c>
      <c r="C190" s="10">
        <v>3</v>
      </c>
      <c r="D190" s="10">
        <v>2</v>
      </c>
      <c r="E190" s="10">
        <v>1</v>
      </c>
      <c r="F190" s="11">
        <v>4</v>
      </c>
      <c r="G190" s="10">
        <v>5</v>
      </c>
      <c r="H190" s="10">
        <v>2</v>
      </c>
      <c r="I190" s="10">
        <v>107.02</v>
      </c>
      <c r="J190" s="10">
        <v>0</v>
      </c>
      <c r="K190" s="10">
        <v>1</v>
      </c>
      <c r="L190" s="10">
        <v>1</v>
      </c>
      <c r="M190" s="10">
        <v>3</v>
      </c>
      <c r="N190" s="11">
        <v>148.5</v>
      </c>
    </row>
    <row r="191" spans="1:25" ht="15.75" thickBot="1" x14ac:dyDescent="0.3">
      <c r="A191" s="10">
        <v>1030</v>
      </c>
      <c r="B191" s="6">
        <v>2</v>
      </c>
      <c r="C191" s="10">
        <v>3</v>
      </c>
      <c r="D191" s="10">
        <v>2</v>
      </c>
      <c r="E191" s="10">
        <v>2</v>
      </c>
      <c r="F191" s="11">
        <v>2</v>
      </c>
      <c r="G191" s="10">
        <v>5</v>
      </c>
      <c r="H191" s="10">
        <v>2</v>
      </c>
      <c r="I191" s="10">
        <v>72.2</v>
      </c>
      <c r="J191" s="10">
        <v>37.5</v>
      </c>
      <c r="K191" s="10">
        <v>1</v>
      </c>
      <c r="L191" s="10">
        <v>1</v>
      </c>
      <c r="M191" s="10">
        <v>3</v>
      </c>
      <c r="N191" s="11">
        <v>106</v>
      </c>
      <c r="Q191" t="s">
        <v>170</v>
      </c>
    </row>
    <row r="192" spans="1:25" ht="15" x14ac:dyDescent="0.25">
      <c r="A192" s="10">
        <v>1120</v>
      </c>
      <c r="B192" s="6">
        <v>2</v>
      </c>
      <c r="C192" s="10">
        <v>3</v>
      </c>
      <c r="D192" s="10">
        <v>2</v>
      </c>
      <c r="E192" s="10">
        <v>1</v>
      </c>
      <c r="F192" s="11">
        <v>7</v>
      </c>
      <c r="G192" s="10">
        <v>5</v>
      </c>
      <c r="H192" s="10">
        <v>3</v>
      </c>
      <c r="I192" s="10">
        <v>44.1</v>
      </c>
      <c r="J192" s="10">
        <v>5.8</v>
      </c>
      <c r="K192" s="10">
        <v>2</v>
      </c>
      <c r="L192" s="10">
        <v>3</v>
      </c>
      <c r="M192" s="10">
        <v>3</v>
      </c>
      <c r="N192" s="11">
        <v>60.8</v>
      </c>
      <c r="Q192" s="22"/>
      <c r="R192" s="22" t="s">
        <v>172</v>
      </c>
      <c r="S192" s="22" t="s">
        <v>171</v>
      </c>
      <c r="T192" s="22" t="s">
        <v>173</v>
      </c>
      <c r="U192" s="22" t="s">
        <v>174</v>
      </c>
      <c r="V192" s="22" t="s">
        <v>187</v>
      </c>
    </row>
    <row r="193" spans="1:25" ht="15" x14ac:dyDescent="0.25">
      <c r="A193" s="10">
        <v>820</v>
      </c>
      <c r="B193" s="6">
        <v>2</v>
      </c>
      <c r="C193" s="10">
        <v>3</v>
      </c>
      <c r="D193" s="10">
        <v>2</v>
      </c>
      <c r="E193" s="10">
        <v>1</v>
      </c>
      <c r="F193" s="11">
        <v>4</v>
      </c>
      <c r="G193" s="10">
        <v>5</v>
      </c>
      <c r="H193" s="10">
        <v>2</v>
      </c>
      <c r="I193" s="10">
        <v>66.099999999999994</v>
      </c>
      <c r="J193" s="10">
        <v>10.8</v>
      </c>
      <c r="K193" s="10">
        <v>2</v>
      </c>
      <c r="L193" s="10">
        <v>1</v>
      </c>
      <c r="M193" s="10">
        <v>3</v>
      </c>
      <c r="N193" s="11">
        <v>97.2</v>
      </c>
      <c r="Q193" s="20" t="s">
        <v>184</v>
      </c>
      <c r="R193" s="20">
        <v>1</v>
      </c>
      <c r="S193" s="20">
        <v>363230.7813860327</v>
      </c>
      <c r="T193" s="20">
        <v>363230.7813860327</v>
      </c>
      <c r="U193" s="20">
        <v>1.2553360067075885</v>
      </c>
      <c r="V193" s="20">
        <v>0.26382158987190363</v>
      </c>
    </row>
    <row r="194" spans="1:25" ht="15" x14ac:dyDescent="0.25">
      <c r="A194" s="10">
        <v>1150</v>
      </c>
      <c r="B194" s="6">
        <v>2</v>
      </c>
      <c r="C194" s="10">
        <v>3</v>
      </c>
      <c r="D194" s="10">
        <v>2</v>
      </c>
      <c r="E194" s="10">
        <v>2</v>
      </c>
      <c r="F194" s="11">
        <v>9</v>
      </c>
      <c r="G194" s="10">
        <v>5</v>
      </c>
      <c r="H194" s="10">
        <v>2</v>
      </c>
      <c r="I194" s="10">
        <v>36.6</v>
      </c>
      <c r="J194" s="10">
        <v>0</v>
      </c>
      <c r="K194" s="10">
        <v>2</v>
      </c>
      <c r="L194" s="10">
        <v>3</v>
      </c>
      <c r="M194" s="10">
        <v>2</v>
      </c>
      <c r="N194" s="11">
        <v>52.2</v>
      </c>
      <c r="Q194" s="20" t="s">
        <v>185</v>
      </c>
      <c r="R194" s="20">
        <v>209</v>
      </c>
      <c r="S194" s="20">
        <v>60474034.763637699</v>
      </c>
      <c r="T194" s="20">
        <v>289349.44862984546</v>
      </c>
      <c r="U194" s="20"/>
      <c r="V194" s="20"/>
    </row>
    <row r="195" spans="1:25" ht="15.75" thickBot="1" x14ac:dyDescent="0.3">
      <c r="A195" s="10">
        <v>650</v>
      </c>
      <c r="B195" s="6">
        <v>2</v>
      </c>
      <c r="C195" s="10">
        <v>3</v>
      </c>
      <c r="D195" s="10">
        <v>2</v>
      </c>
      <c r="E195" s="10">
        <v>2</v>
      </c>
      <c r="F195" s="11">
        <v>5</v>
      </c>
      <c r="G195" s="10">
        <v>5</v>
      </c>
      <c r="H195" s="10">
        <v>2</v>
      </c>
      <c r="I195" s="10">
        <v>30.1</v>
      </c>
      <c r="J195" s="10">
        <v>28.1</v>
      </c>
      <c r="K195" s="10">
        <v>1</v>
      </c>
      <c r="L195" s="10">
        <v>1</v>
      </c>
      <c r="M195" s="10">
        <v>1</v>
      </c>
      <c r="N195" s="11">
        <v>73.7</v>
      </c>
      <c r="Q195" s="21" t="s">
        <v>176</v>
      </c>
      <c r="R195" s="21">
        <v>210</v>
      </c>
      <c r="S195" s="21">
        <v>60837265.545023732</v>
      </c>
      <c r="T195" s="21"/>
      <c r="U195" s="21"/>
      <c r="V195" s="21"/>
    </row>
    <row r="196" spans="1:25" ht="15.75" thickBot="1" x14ac:dyDescent="0.3">
      <c r="A196" s="10">
        <v>600</v>
      </c>
      <c r="B196" s="6">
        <v>2</v>
      </c>
      <c r="C196" s="10">
        <v>3</v>
      </c>
      <c r="D196" s="10">
        <v>2</v>
      </c>
      <c r="E196" s="10">
        <v>2</v>
      </c>
      <c r="F196" s="11">
        <v>2</v>
      </c>
      <c r="G196" s="10">
        <v>9</v>
      </c>
      <c r="H196" s="10">
        <v>2</v>
      </c>
      <c r="I196" s="10">
        <v>41.2</v>
      </c>
      <c r="J196" s="10">
        <v>6.1</v>
      </c>
      <c r="K196" s="10">
        <v>2</v>
      </c>
      <c r="L196" s="10">
        <v>1</v>
      </c>
      <c r="M196" s="10">
        <v>3</v>
      </c>
      <c r="N196" s="11">
        <v>60</v>
      </c>
    </row>
    <row r="197" spans="1:25" ht="15" x14ac:dyDescent="0.25">
      <c r="A197" s="10">
        <v>420</v>
      </c>
      <c r="B197" s="6">
        <v>2</v>
      </c>
      <c r="C197" s="10">
        <v>3</v>
      </c>
      <c r="D197" s="10">
        <v>6</v>
      </c>
      <c r="E197" s="10">
        <v>2</v>
      </c>
      <c r="F197" s="11">
        <v>2</v>
      </c>
      <c r="G197" s="10">
        <v>5</v>
      </c>
      <c r="H197" s="10">
        <v>2</v>
      </c>
      <c r="I197" s="10">
        <v>42.8</v>
      </c>
      <c r="J197" s="10">
        <v>5.6</v>
      </c>
      <c r="K197" s="10">
        <v>3</v>
      </c>
      <c r="L197" s="10">
        <v>1</v>
      </c>
      <c r="M197" s="10">
        <v>2</v>
      </c>
      <c r="N197" s="11">
        <v>59</v>
      </c>
      <c r="Q197" s="22"/>
      <c r="R197" s="22" t="s">
        <v>188</v>
      </c>
      <c r="S197" s="22" t="s">
        <v>182</v>
      </c>
      <c r="T197" s="22" t="s">
        <v>189</v>
      </c>
      <c r="U197" s="22" t="s">
        <v>175</v>
      </c>
      <c r="V197" s="22" t="s">
        <v>190</v>
      </c>
      <c r="W197" s="22" t="s">
        <v>191</v>
      </c>
      <c r="X197" s="22" t="s">
        <v>192</v>
      </c>
      <c r="Y197" s="22" t="s">
        <v>193</v>
      </c>
    </row>
    <row r="198" spans="1:25" ht="15" x14ac:dyDescent="0.25">
      <c r="A198" s="10">
        <v>1700</v>
      </c>
      <c r="B198" s="6">
        <v>2</v>
      </c>
      <c r="C198" s="10">
        <v>3</v>
      </c>
      <c r="D198" s="10">
        <v>2</v>
      </c>
      <c r="E198" s="10">
        <v>2</v>
      </c>
      <c r="F198" s="11">
        <v>1</v>
      </c>
      <c r="G198" s="10">
        <v>5</v>
      </c>
      <c r="H198" s="10">
        <v>2</v>
      </c>
      <c r="I198" s="10">
        <v>48.7</v>
      </c>
      <c r="J198" s="10">
        <v>6</v>
      </c>
      <c r="K198" s="10">
        <v>2</v>
      </c>
      <c r="L198" s="10">
        <v>3</v>
      </c>
      <c r="M198" s="10">
        <v>3</v>
      </c>
      <c r="N198" s="11">
        <v>63.8</v>
      </c>
      <c r="Q198" s="20" t="s">
        <v>186</v>
      </c>
      <c r="R198" s="20">
        <v>1110.1215479132491</v>
      </c>
      <c r="S198" s="20">
        <v>62.919739606045503</v>
      </c>
      <c r="T198" s="20">
        <v>17.643454261952883</v>
      </c>
      <c r="U198" s="20">
        <v>2.8775400448639129E-43</v>
      </c>
      <c r="V198" s="20">
        <v>986.08286552797119</v>
      </c>
      <c r="W198" s="20">
        <v>1234.160230298527</v>
      </c>
      <c r="X198" s="20">
        <v>986.08286552797119</v>
      </c>
      <c r="Y198" s="20">
        <v>1234.160230298527</v>
      </c>
    </row>
    <row r="199" spans="1:25" ht="15.75" thickBot="1" x14ac:dyDescent="0.3">
      <c r="A199" s="10">
        <v>1220</v>
      </c>
      <c r="B199" s="6">
        <v>2</v>
      </c>
      <c r="C199" s="10">
        <v>7</v>
      </c>
      <c r="D199" s="10">
        <v>2</v>
      </c>
      <c r="E199" s="10">
        <v>1</v>
      </c>
      <c r="F199" s="11">
        <v>1</v>
      </c>
      <c r="G199" s="10">
        <v>5</v>
      </c>
      <c r="H199" s="10">
        <v>3</v>
      </c>
      <c r="I199" s="10">
        <v>36.799999999999997</v>
      </c>
      <c r="J199" s="10">
        <v>6</v>
      </c>
      <c r="K199" s="10">
        <v>2</v>
      </c>
      <c r="L199" s="10">
        <v>3</v>
      </c>
      <c r="M199" s="10">
        <v>2</v>
      </c>
      <c r="N199" s="11">
        <v>51.6</v>
      </c>
      <c r="Q199" s="21" t="s">
        <v>12</v>
      </c>
      <c r="R199" s="21">
        <v>-6.3558820378402077</v>
      </c>
      <c r="S199" s="21">
        <v>5.6727786176911783</v>
      </c>
      <c r="T199" s="21">
        <v>-1.12041778221676</v>
      </c>
      <c r="U199" s="21">
        <v>0.26382158987191606</v>
      </c>
      <c r="V199" s="21">
        <v>-17.539081294662687</v>
      </c>
      <c r="W199" s="21">
        <v>4.8273172189822704</v>
      </c>
      <c r="X199" s="21">
        <v>-17.539081294662687</v>
      </c>
      <c r="Y199" s="21">
        <v>4.8273172189822704</v>
      </c>
    </row>
    <row r="200" spans="1:25" ht="15" x14ac:dyDescent="0.25">
      <c r="A200" s="10">
        <v>650</v>
      </c>
      <c r="B200" s="6">
        <v>2</v>
      </c>
      <c r="C200" s="10">
        <v>7</v>
      </c>
      <c r="D200" s="10">
        <v>2</v>
      </c>
      <c r="E200" s="10">
        <v>1</v>
      </c>
      <c r="F200" s="11">
        <v>4</v>
      </c>
      <c r="G200" s="10">
        <v>5</v>
      </c>
      <c r="H200" s="10">
        <v>3</v>
      </c>
      <c r="I200" s="10">
        <v>47.5</v>
      </c>
      <c r="J200" s="10">
        <v>7.5</v>
      </c>
      <c r="K200" s="10">
        <v>3</v>
      </c>
      <c r="L200" s="10">
        <v>3</v>
      </c>
      <c r="M200" s="10">
        <v>3</v>
      </c>
      <c r="N200" s="11">
        <v>71.5</v>
      </c>
    </row>
    <row r="201" spans="1:25" ht="15" x14ac:dyDescent="0.25">
      <c r="A201" s="10">
        <v>1290</v>
      </c>
      <c r="B201" s="6">
        <v>2</v>
      </c>
      <c r="C201" s="10">
        <v>7</v>
      </c>
      <c r="D201" s="10">
        <v>5</v>
      </c>
      <c r="E201" s="10">
        <v>1</v>
      </c>
      <c r="F201" s="11">
        <v>4</v>
      </c>
      <c r="G201" s="10">
        <v>9</v>
      </c>
      <c r="H201" s="10">
        <v>2</v>
      </c>
      <c r="I201" s="10">
        <v>44</v>
      </c>
      <c r="J201" s="10">
        <v>11</v>
      </c>
      <c r="K201" s="10">
        <v>3</v>
      </c>
      <c r="L201" s="10">
        <v>1</v>
      </c>
      <c r="M201" s="10">
        <v>3</v>
      </c>
      <c r="N201" s="11">
        <v>74.5</v>
      </c>
      <c r="Q201" s="33" t="s">
        <v>16</v>
      </c>
      <c r="R201" s="33" t="s">
        <v>13</v>
      </c>
    </row>
    <row r="202" spans="1:25" ht="15" x14ac:dyDescent="0.25">
      <c r="A202" s="10">
        <v>1080</v>
      </c>
      <c r="B202" s="6">
        <v>2</v>
      </c>
      <c r="C202" s="10">
        <v>7</v>
      </c>
      <c r="D202" s="10">
        <v>2</v>
      </c>
      <c r="E202" s="10">
        <v>1</v>
      </c>
      <c r="F202" s="11">
        <v>4</v>
      </c>
      <c r="G202" s="10">
        <v>9</v>
      </c>
      <c r="H202" s="10">
        <v>2</v>
      </c>
      <c r="I202" s="10">
        <v>40.200000000000003</v>
      </c>
      <c r="J202" s="10">
        <v>8.5</v>
      </c>
      <c r="K202" s="10">
        <v>2</v>
      </c>
      <c r="L202" s="10">
        <v>3</v>
      </c>
      <c r="M202" s="10">
        <v>2</v>
      </c>
      <c r="N202" s="11">
        <v>68.5</v>
      </c>
      <c r="Q202" t="s">
        <v>177</v>
      </c>
    </row>
    <row r="203" spans="1:25" ht="15.75" thickBot="1" x14ac:dyDescent="0.3">
      <c r="A203" s="10">
        <v>3250</v>
      </c>
      <c r="B203" s="6">
        <v>2</v>
      </c>
      <c r="C203" s="10">
        <v>7</v>
      </c>
      <c r="D203" s="10">
        <v>2</v>
      </c>
      <c r="E203" s="10">
        <v>1</v>
      </c>
      <c r="F203" s="11">
        <v>5</v>
      </c>
      <c r="G203" s="10">
        <v>5</v>
      </c>
      <c r="H203" s="10">
        <v>2</v>
      </c>
      <c r="I203" s="10">
        <v>40</v>
      </c>
      <c r="J203" s="10">
        <v>9</v>
      </c>
      <c r="K203" s="10">
        <v>2</v>
      </c>
      <c r="L203" s="10">
        <v>2</v>
      </c>
      <c r="M203" s="10">
        <v>3</v>
      </c>
      <c r="N203" s="11">
        <v>64.400000000000006</v>
      </c>
    </row>
    <row r="204" spans="1:25" ht="15" x14ac:dyDescent="0.25">
      <c r="A204" s="10">
        <v>900</v>
      </c>
      <c r="B204" s="6">
        <v>2</v>
      </c>
      <c r="C204" s="10">
        <v>7</v>
      </c>
      <c r="D204" s="10">
        <v>6</v>
      </c>
      <c r="E204" s="10">
        <v>2</v>
      </c>
      <c r="F204" s="11">
        <v>2</v>
      </c>
      <c r="G204" s="10">
        <v>5</v>
      </c>
      <c r="H204" s="10">
        <v>2</v>
      </c>
      <c r="I204" s="10">
        <v>39.5</v>
      </c>
      <c r="J204" s="10">
        <v>8.8000000000000007</v>
      </c>
      <c r="K204" s="10">
        <v>2</v>
      </c>
      <c r="L204" s="10">
        <v>2</v>
      </c>
      <c r="M204" s="13">
        <v>3</v>
      </c>
      <c r="N204" s="11">
        <v>64.099999999999994</v>
      </c>
      <c r="Q204" s="31" t="s">
        <v>178</v>
      </c>
      <c r="R204" s="31"/>
    </row>
    <row r="205" spans="1:25" ht="15" x14ac:dyDescent="0.25">
      <c r="A205" s="10">
        <v>900</v>
      </c>
      <c r="B205" s="6">
        <v>2</v>
      </c>
      <c r="C205" s="10">
        <v>7</v>
      </c>
      <c r="D205" s="10">
        <v>2</v>
      </c>
      <c r="E205" s="10">
        <v>2</v>
      </c>
      <c r="F205" s="11">
        <v>9</v>
      </c>
      <c r="G205" s="10">
        <v>10</v>
      </c>
      <c r="H205" s="10">
        <v>2</v>
      </c>
      <c r="I205" s="10">
        <v>48.6</v>
      </c>
      <c r="J205" s="10">
        <v>11.1</v>
      </c>
      <c r="K205" s="10">
        <v>2</v>
      </c>
      <c r="L205" s="10">
        <v>2</v>
      </c>
      <c r="M205" s="10">
        <v>2</v>
      </c>
      <c r="N205" s="11">
        <v>86.1</v>
      </c>
      <c r="Q205" s="20" t="s">
        <v>179</v>
      </c>
      <c r="R205" s="20">
        <v>6.8101010319624594E-2</v>
      </c>
    </row>
    <row r="206" spans="1:25" ht="15" x14ac:dyDescent="0.25">
      <c r="A206" s="10">
        <v>650</v>
      </c>
      <c r="B206" s="6">
        <v>2</v>
      </c>
      <c r="C206" s="10">
        <v>7</v>
      </c>
      <c r="D206" s="10">
        <v>2</v>
      </c>
      <c r="E206" s="10">
        <v>1</v>
      </c>
      <c r="F206" s="11">
        <v>1</v>
      </c>
      <c r="G206" s="10">
        <v>5</v>
      </c>
      <c r="H206" s="10">
        <v>3</v>
      </c>
      <c r="I206" s="10">
        <v>22</v>
      </c>
      <c r="J206" s="11">
        <v>8.5</v>
      </c>
      <c r="K206" s="10">
        <v>2</v>
      </c>
      <c r="L206" s="10">
        <v>3</v>
      </c>
      <c r="M206" s="10">
        <v>3</v>
      </c>
      <c r="N206" s="10">
        <v>16.5</v>
      </c>
      <c r="Q206" s="20" t="s">
        <v>180</v>
      </c>
      <c r="R206" s="20">
        <v>4.6377476065536157E-3</v>
      </c>
    </row>
    <row r="207" spans="1:25" ht="15" x14ac:dyDescent="0.25">
      <c r="A207" s="10">
        <v>850</v>
      </c>
      <c r="B207" s="6">
        <v>2</v>
      </c>
      <c r="C207" s="10">
        <v>7</v>
      </c>
      <c r="D207" s="10">
        <v>2</v>
      </c>
      <c r="E207" s="10">
        <v>1</v>
      </c>
      <c r="F207" s="11">
        <v>4</v>
      </c>
      <c r="G207" s="10">
        <v>5</v>
      </c>
      <c r="H207" s="10">
        <v>3</v>
      </c>
      <c r="I207" s="10">
        <v>17.899999999999999</v>
      </c>
      <c r="J207" s="11">
        <v>9</v>
      </c>
      <c r="K207" s="10">
        <v>3</v>
      </c>
      <c r="L207" s="10">
        <v>3</v>
      </c>
      <c r="M207" s="10">
        <v>3</v>
      </c>
      <c r="N207" s="10">
        <v>17</v>
      </c>
      <c r="Q207" s="20" t="s">
        <v>181</v>
      </c>
      <c r="R207" s="20">
        <v>-1.2475120872603197E-4</v>
      </c>
    </row>
    <row r="208" spans="1:25" ht="15" x14ac:dyDescent="0.25">
      <c r="A208" s="10">
        <v>880</v>
      </c>
      <c r="B208" s="6">
        <v>2</v>
      </c>
      <c r="C208" s="10">
        <v>7</v>
      </c>
      <c r="D208" s="10">
        <v>5</v>
      </c>
      <c r="E208" s="10">
        <v>1</v>
      </c>
      <c r="F208" s="11">
        <v>4</v>
      </c>
      <c r="G208" s="10">
        <v>9</v>
      </c>
      <c r="H208" s="10">
        <v>2</v>
      </c>
      <c r="I208" s="10">
        <v>9.6999999999999993</v>
      </c>
      <c r="J208" s="11">
        <v>8.8000000000000007</v>
      </c>
      <c r="K208" s="10">
        <v>3</v>
      </c>
      <c r="L208" s="10">
        <v>1</v>
      </c>
      <c r="M208" s="10">
        <v>3</v>
      </c>
      <c r="N208" s="10">
        <v>22</v>
      </c>
      <c r="Q208" s="20" t="s">
        <v>182</v>
      </c>
      <c r="R208" s="20">
        <v>538.27261223568564</v>
      </c>
    </row>
    <row r="209" spans="1:25" ht="15.75" thickBot="1" x14ac:dyDescent="0.3">
      <c r="A209" s="10">
        <v>970</v>
      </c>
      <c r="B209" s="6">
        <v>2</v>
      </c>
      <c r="C209" s="10">
        <v>7</v>
      </c>
      <c r="D209" s="10">
        <v>2</v>
      </c>
      <c r="E209" s="10">
        <v>1</v>
      </c>
      <c r="F209" s="11">
        <v>4</v>
      </c>
      <c r="G209" s="10">
        <v>9</v>
      </c>
      <c r="H209" s="10">
        <v>2</v>
      </c>
      <c r="I209" s="10">
        <v>18.100000000000001</v>
      </c>
      <c r="J209" s="11">
        <v>12.1</v>
      </c>
      <c r="K209" s="10">
        <v>2</v>
      </c>
      <c r="L209" s="10">
        <v>3</v>
      </c>
      <c r="M209" s="10">
        <v>3</v>
      </c>
      <c r="N209" s="10">
        <v>17.100000000000001</v>
      </c>
      <c r="Q209" s="21" t="s">
        <v>183</v>
      </c>
      <c r="R209" s="21">
        <v>211</v>
      </c>
    </row>
    <row r="210" spans="1:25" ht="15" x14ac:dyDescent="0.25">
      <c r="A210" s="10">
        <v>800</v>
      </c>
      <c r="B210" s="6">
        <v>2</v>
      </c>
      <c r="C210" s="10">
        <v>7</v>
      </c>
      <c r="D210" s="10">
        <v>2</v>
      </c>
      <c r="E210" s="10">
        <v>1</v>
      </c>
      <c r="F210" s="11">
        <v>5</v>
      </c>
      <c r="G210" s="10">
        <v>5</v>
      </c>
      <c r="H210" s="10">
        <v>2</v>
      </c>
      <c r="I210" s="10">
        <v>16.7</v>
      </c>
      <c r="J210" s="11">
        <v>8.8000000000000007</v>
      </c>
      <c r="K210" s="10">
        <v>2</v>
      </c>
      <c r="L210" s="10">
        <v>2</v>
      </c>
      <c r="M210" s="10">
        <v>3</v>
      </c>
      <c r="N210" s="10">
        <v>17</v>
      </c>
    </row>
    <row r="211" spans="1:25" ht="15.75" thickBot="1" x14ac:dyDescent="0.3">
      <c r="A211" s="10">
        <v>3000</v>
      </c>
      <c r="B211" s="6">
        <v>2</v>
      </c>
      <c r="C211" s="10">
        <v>7</v>
      </c>
      <c r="D211" s="10">
        <v>6</v>
      </c>
      <c r="E211" s="10">
        <v>2</v>
      </c>
      <c r="F211" s="11">
        <v>2</v>
      </c>
      <c r="G211" s="10">
        <v>5</v>
      </c>
      <c r="H211" s="10">
        <v>2</v>
      </c>
      <c r="I211" s="10">
        <v>15.8</v>
      </c>
      <c r="J211" s="11">
        <v>8.9</v>
      </c>
      <c r="K211" s="10">
        <v>2</v>
      </c>
      <c r="L211" s="10">
        <v>2</v>
      </c>
      <c r="M211" s="10">
        <v>3</v>
      </c>
      <c r="N211" s="10">
        <v>11.5</v>
      </c>
      <c r="Q211" t="s">
        <v>170</v>
      </c>
    </row>
    <row r="212" spans="1:25" ht="15" x14ac:dyDescent="0.25">
      <c r="A212" s="10">
        <v>850</v>
      </c>
      <c r="B212" s="6">
        <v>2</v>
      </c>
      <c r="C212" s="10">
        <v>7</v>
      </c>
      <c r="D212" s="10">
        <v>2</v>
      </c>
      <c r="E212" s="10">
        <v>2</v>
      </c>
      <c r="F212" s="11">
        <v>9</v>
      </c>
      <c r="G212" s="10">
        <v>10</v>
      </c>
      <c r="H212" s="10">
        <v>2</v>
      </c>
      <c r="I212" s="10">
        <v>17.100000000000001</v>
      </c>
      <c r="J212" s="11">
        <v>8.8000000000000007</v>
      </c>
      <c r="K212" s="10">
        <v>2</v>
      </c>
      <c r="L212" s="10">
        <v>2</v>
      </c>
      <c r="M212" s="10">
        <v>2</v>
      </c>
      <c r="N212" s="10">
        <v>16.399999999999999</v>
      </c>
      <c r="Q212" s="22"/>
      <c r="R212" s="22" t="s">
        <v>172</v>
      </c>
      <c r="S212" s="22" t="s">
        <v>171</v>
      </c>
      <c r="T212" s="22" t="s">
        <v>173</v>
      </c>
      <c r="U212" s="22" t="s">
        <v>174</v>
      </c>
      <c r="V212" s="22" t="s">
        <v>187</v>
      </c>
    </row>
    <row r="213" spans="1:25" x14ac:dyDescent="0.2">
      <c r="Q213" s="20" t="s">
        <v>184</v>
      </c>
      <c r="R213" s="20">
        <v>1</v>
      </c>
      <c r="S213" s="20">
        <v>282147.88267070055</v>
      </c>
      <c r="T213" s="20">
        <v>282147.88267070055</v>
      </c>
      <c r="U213" s="20">
        <v>0.97380551396132864</v>
      </c>
      <c r="V213" s="20">
        <v>0.32487396143125047</v>
      </c>
    </row>
    <row r="214" spans="1:25" x14ac:dyDescent="0.2">
      <c r="Q214" s="20" t="s">
        <v>185</v>
      </c>
      <c r="R214" s="20">
        <v>209</v>
      </c>
      <c r="S214" s="20">
        <v>60555117.662353031</v>
      </c>
      <c r="T214" s="20">
        <v>289737.40508302883</v>
      </c>
      <c r="U214" s="20"/>
      <c r="V214" s="20"/>
    </row>
    <row r="215" spans="1:25" ht="13.5" thickBot="1" x14ac:dyDescent="0.25">
      <c r="Q215" s="21" t="s">
        <v>176</v>
      </c>
      <c r="R215" s="21">
        <v>210</v>
      </c>
      <c r="S215" s="21">
        <v>60837265.545023732</v>
      </c>
      <c r="T215" s="21"/>
      <c r="U215" s="21"/>
      <c r="V215" s="21"/>
    </row>
    <row r="216" spans="1:25" ht="13.5" thickBot="1" x14ac:dyDescent="0.25"/>
    <row r="217" spans="1:25" x14ac:dyDescent="0.2">
      <c r="Q217" s="22"/>
      <c r="R217" s="22" t="s">
        <v>188</v>
      </c>
      <c r="S217" s="22" t="s">
        <v>182</v>
      </c>
      <c r="T217" s="22" t="s">
        <v>189</v>
      </c>
      <c r="U217" s="22" t="s">
        <v>175</v>
      </c>
      <c r="V217" s="22" t="s">
        <v>190</v>
      </c>
      <c r="W217" s="22" t="s">
        <v>191</v>
      </c>
      <c r="X217" s="22" t="s">
        <v>192</v>
      </c>
      <c r="Y217" s="22" t="s">
        <v>193</v>
      </c>
    </row>
    <row r="218" spans="1:25" x14ac:dyDescent="0.2">
      <c r="Q218" s="20" t="s">
        <v>186</v>
      </c>
      <c r="R218" s="20">
        <v>947.38623435722457</v>
      </c>
      <c r="S218" s="20">
        <v>113.38096502032353</v>
      </c>
      <c r="T218" s="20">
        <v>8.3557785399639677</v>
      </c>
      <c r="U218" s="20">
        <v>9.0189706730594627E-15</v>
      </c>
      <c r="V218" s="20">
        <v>723.86932858571777</v>
      </c>
      <c r="W218" s="20">
        <v>1170.9031401287314</v>
      </c>
      <c r="X218" s="20">
        <v>723.86932858571777</v>
      </c>
      <c r="Y218" s="20">
        <v>1170.9031401287314</v>
      </c>
    </row>
    <row r="219" spans="1:25" ht="13.5" thickBot="1" x14ac:dyDescent="0.25">
      <c r="Q219" s="21" t="s">
        <v>141</v>
      </c>
      <c r="R219" s="21">
        <v>53.122629882442013</v>
      </c>
      <c r="S219" s="21">
        <v>53.832364059170217</v>
      </c>
      <c r="T219" s="21">
        <v>0.9868158460225136</v>
      </c>
      <c r="U219" s="21">
        <v>0.3248739614313001</v>
      </c>
      <c r="V219" s="21">
        <v>-53.001386990356536</v>
      </c>
      <c r="W219" s="21">
        <v>159.24664675524056</v>
      </c>
      <c r="X219" s="21">
        <v>-53.001386990356536</v>
      </c>
      <c r="Y219" s="21">
        <v>159.24664675524056</v>
      </c>
    </row>
    <row r="221" spans="1:25" x14ac:dyDescent="0.2">
      <c r="Q221" s="33" t="s">
        <v>16</v>
      </c>
      <c r="R221" s="33" t="s">
        <v>14</v>
      </c>
    </row>
    <row r="222" spans="1:25" x14ac:dyDescent="0.2">
      <c r="Q222" t="s">
        <v>177</v>
      </c>
    </row>
    <row r="223" spans="1:25" ht="13.5" thickBot="1" x14ac:dyDescent="0.25"/>
    <row r="224" spans="1:25" x14ac:dyDescent="0.2">
      <c r="Q224" s="31" t="s">
        <v>178</v>
      </c>
      <c r="R224" s="31"/>
    </row>
    <row r="225" spans="1:25" x14ac:dyDescent="0.2">
      <c r="Q225" s="20" t="s">
        <v>179</v>
      </c>
      <c r="R225" s="20">
        <v>4.0562291444483208E-2</v>
      </c>
    </row>
    <row r="226" spans="1:25" x14ac:dyDescent="0.2">
      <c r="Q226" s="20" t="s">
        <v>180</v>
      </c>
      <c r="R226" s="20">
        <v>1.6452994872271955E-3</v>
      </c>
    </row>
    <row r="227" spans="1:25" x14ac:dyDescent="0.2">
      <c r="Q227" s="20" t="s">
        <v>181</v>
      </c>
      <c r="R227" s="20">
        <v>-3.1315172616377461E-3</v>
      </c>
    </row>
    <row r="228" spans="1:25" x14ac:dyDescent="0.2">
      <c r="Q228" s="20" t="s">
        <v>182</v>
      </c>
      <c r="R228" s="20">
        <v>539.08113397763555</v>
      </c>
    </row>
    <row r="229" spans="1:25" ht="13.5" thickBot="1" x14ac:dyDescent="0.25">
      <c r="Q229" s="21" t="s">
        <v>183</v>
      </c>
      <c r="R229" s="21">
        <v>211</v>
      </c>
    </row>
    <row r="231" spans="1:25" ht="13.5" thickBot="1" x14ac:dyDescent="0.25">
      <c r="Q231" t="s">
        <v>170</v>
      </c>
    </row>
    <row r="232" spans="1:25" x14ac:dyDescent="0.2">
      <c r="Q232" s="22"/>
      <c r="R232" s="22" t="s">
        <v>172</v>
      </c>
      <c r="S232" s="22" t="s">
        <v>171</v>
      </c>
      <c r="T232" s="22" t="s">
        <v>173</v>
      </c>
      <c r="U232" s="22" t="s">
        <v>174</v>
      </c>
      <c r="V232" s="22" t="s">
        <v>187</v>
      </c>
    </row>
    <row r="233" spans="1:25" x14ac:dyDescent="0.2">
      <c r="Q233" s="20" t="s">
        <v>184</v>
      </c>
      <c r="R233" s="20">
        <v>1</v>
      </c>
      <c r="S233" s="20">
        <v>100095.52180553228</v>
      </c>
      <c r="T233" s="20">
        <v>100095.52180553228</v>
      </c>
      <c r="U233" s="20">
        <v>0.34443429039184903</v>
      </c>
      <c r="V233" s="20">
        <v>0.55791418692151484</v>
      </c>
    </row>
    <row r="234" spans="1:25" ht="13.5" thickBot="1" x14ac:dyDescent="0.25">
      <c r="Q234" s="20" t="s">
        <v>185</v>
      </c>
      <c r="R234" s="20">
        <v>209</v>
      </c>
      <c r="S234" s="20">
        <v>60737170.0232182</v>
      </c>
      <c r="T234" s="20">
        <v>290608.46901061339</v>
      </c>
      <c r="U234" s="20"/>
      <c r="V234" s="20"/>
    </row>
    <row r="235" spans="1:25" ht="15.75" thickBot="1" x14ac:dyDescent="0.3">
      <c r="A235" s="36"/>
      <c r="B235" s="36"/>
      <c r="C235" s="45" t="s">
        <v>1</v>
      </c>
      <c r="D235" s="45" t="s">
        <v>2</v>
      </c>
      <c r="E235" s="45" t="s">
        <v>5</v>
      </c>
      <c r="F235" s="45" t="s">
        <v>6</v>
      </c>
      <c r="G235" s="45" t="s">
        <v>7</v>
      </c>
      <c r="H235" s="45" t="s">
        <v>8</v>
      </c>
      <c r="I235" s="45" t="s">
        <v>9</v>
      </c>
      <c r="J235" s="45" t="s">
        <v>10</v>
      </c>
      <c r="K235" s="45" t="s">
        <v>11</v>
      </c>
      <c r="L235" s="45" t="s">
        <v>12</v>
      </c>
      <c r="M235" s="45" t="s">
        <v>141</v>
      </c>
      <c r="N235" s="45" t="s">
        <v>14</v>
      </c>
      <c r="O235" s="60" t="s">
        <v>15</v>
      </c>
      <c r="P235" s="52" t="s">
        <v>197</v>
      </c>
      <c r="Q235" s="21" t="s">
        <v>176</v>
      </c>
      <c r="R235" s="21">
        <v>210</v>
      </c>
      <c r="S235" s="21">
        <v>60837265.545023732</v>
      </c>
      <c r="T235" s="21"/>
      <c r="U235" s="21"/>
      <c r="V235" s="21"/>
    </row>
    <row r="236" spans="1:25" ht="13.5" thickBot="1" x14ac:dyDescent="0.25">
      <c r="A236" s="64" t="s">
        <v>181</v>
      </c>
      <c r="B236" s="55"/>
      <c r="C236" s="41">
        <v>8.6674382619063798E-3</v>
      </c>
      <c r="D236" s="41">
        <v>-1.1419760055209325E-3</v>
      </c>
      <c r="E236" s="41">
        <v>8.2972169983874921E-3</v>
      </c>
      <c r="F236" s="41">
        <v>-4.1493781746842597E-3</v>
      </c>
      <c r="G236" s="41">
        <v>-4.010875388456632E-3</v>
      </c>
      <c r="H236" s="41">
        <v>4.0713653357440094E-3</v>
      </c>
      <c r="I236" s="41">
        <v>1.3664974379452661E-3</v>
      </c>
      <c r="J236" s="41">
        <v>1.2509547873860639E-2</v>
      </c>
      <c r="K236" s="41">
        <v>3.4199873600932679E-3</v>
      </c>
      <c r="L236" s="41">
        <v>1.2144091634347046E-3</v>
      </c>
      <c r="M236" s="41">
        <v>-1.2475120872603197E-4</v>
      </c>
      <c r="N236" s="41">
        <v>-3.1315172616377461E-3</v>
      </c>
      <c r="O236" s="41">
        <v>-1.7950206600099033E-3</v>
      </c>
      <c r="P236" s="58">
        <f>MAX(C236:O236)</f>
        <v>1.2509547873860639E-2</v>
      </c>
    </row>
    <row r="237" spans="1:25" x14ac:dyDescent="0.2">
      <c r="Q237" s="22"/>
      <c r="R237" s="22" t="s">
        <v>188</v>
      </c>
      <c r="S237" s="22" t="s">
        <v>182</v>
      </c>
      <c r="T237" s="22" t="s">
        <v>189</v>
      </c>
      <c r="U237" s="22" t="s">
        <v>175</v>
      </c>
      <c r="V237" s="22" t="s">
        <v>190</v>
      </c>
      <c r="W237" s="22" t="s">
        <v>191</v>
      </c>
      <c r="X237" s="22" t="s">
        <v>192</v>
      </c>
      <c r="Y237" s="22" t="s">
        <v>193</v>
      </c>
    </row>
    <row r="238" spans="1:25" x14ac:dyDescent="0.2">
      <c r="Q238" s="20" t="s">
        <v>186</v>
      </c>
      <c r="R238" s="20">
        <v>1093.6916907056921</v>
      </c>
      <c r="S238" s="20">
        <v>78.4502809116767</v>
      </c>
      <c r="T238" s="20">
        <v>13.94120808741304</v>
      </c>
      <c r="U238" s="20">
        <v>1.1439259229000562E-31</v>
      </c>
      <c r="V238" s="20">
        <v>939.03641816377694</v>
      </c>
      <c r="W238" s="20">
        <v>1248.3469632476072</v>
      </c>
      <c r="X238" s="20">
        <v>939.03641816377694</v>
      </c>
      <c r="Y238" s="20">
        <v>1248.3469632476072</v>
      </c>
    </row>
    <row r="239" spans="1:25" ht="13.5" thickBot="1" x14ac:dyDescent="0.25">
      <c r="Q239" s="21" t="s">
        <v>14</v>
      </c>
      <c r="R239" s="21">
        <v>-27.25779216210508</v>
      </c>
      <c r="S239" s="21">
        <v>46.444841492319945</v>
      </c>
      <c r="T239" s="21">
        <v>-0.58688524465332481</v>
      </c>
      <c r="U239" s="21">
        <v>0.55791418692154693</v>
      </c>
      <c r="V239" s="21">
        <v>-118.81819877489599</v>
      </c>
      <c r="W239" s="21">
        <v>64.302614450685837</v>
      </c>
      <c r="X239" s="21">
        <v>-118.81819877489599</v>
      </c>
      <c r="Y239" s="21">
        <v>64.302614450685837</v>
      </c>
    </row>
    <row r="241" spans="17:22" x14ac:dyDescent="0.2">
      <c r="Q241" s="33" t="s">
        <v>16</v>
      </c>
      <c r="R241" s="33" t="s">
        <v>196</v>
      </c>
    </row>
    <row r="242" spans="17:22" x14ac:dyDescent="0.2">
      <c r="Q242" t="s">
        <v>177</v>
      </c>
    </row>
    <row r="243" spans="17:22" ht="13.5" thickBot="1" x14ac:dyDescent="0.25"/>
    <row r="244" spans="17:22" x14ac:dyDescent="0.2">
      <c r="Q244" s="31" t="s">
        <v>178</v>
      </c>
      <c r="R244" s="31"/>
    </row>
    <row r="245" spans="17:22" x14ac:dyDescent="0.2">
      <c r="Q245" s="20" t="s">
        <v>179</v>
      </c>
      <c r="R245" s="20">
        <v>5.4547518910794443E-2</v>
      </c>
    </row>
    <row r="246" spans="17:22" x14ac:dyDescent="0.2">
      <c r="Q246" s="20" t="s">
        <v>180</v>
      </c>
      <c r="R246" s="20">
        <v>2.9754318193234773E-3</v>
      </c>
    </row>
    <row r="247" spans="17:22" x14ac:dyDescent="0.2">
      <c r="Q247" s="20" t="s">
        <v>181</v>
      </c>
      <c r="R247" s="20">
        <v>-1.7950206600099033E-3</v>
      </c>
    </row>
    <row r="248" spans="17:22" x14ac:dyDescent="0.2">
      <c r="Q248" s="20" t="s">
        <v>182</v>
      </c>
      <c r="R248" s="20">
        <v>538.72189880783731</v>
      </c>
    </row>
    <row r="249" spans="17:22" ht="13.5" thickBot="1" x14ac:dyDescent="0.25">
      <c r="Q249" s="21" t="s">
        <v>183</v>
      </c>
      <c r="R249" s="21">
        <v>211</v>
      </c>
    </row>
    <row r="251" spans="17:22" ht="13.5" thickBot="1" x14ac:dyDescent="0.25">
      <c r="Q251" t="s">
        <v>170</v>
      </c>
    </row>
    <row r="252" spans="17:22" x14ac:dyDescent="0.2">
      <c r="Q252" s="22"/>
      <c r="R252" s="22" t="s">
        <v>172</v>
      </c>
      <c r="S252" s="22" t="s">
        <v>171</v>
      </c>
      <c r="T252" s="22" t="s">
        <v>173</v>
      </c>
      <c r="U252" s="22" t="s">
        <v>174</v>
      </c>
      <c r="V252" s="22" t="s">
        <v>187</v>
      </c>
    </row>
    <row r="253" spans="17:22" x14ac:dyDescent="0.2">
      <c r="Q253" s="20" t="s">
        <v>184</v>
      </c>
      <c r="R253" s="20">
        <v>1</v>
      </c>
      <c r="S253" s="20">
        <v>181017.13570329547</v>
      </c>
      <c r="T253" s="20">
        <v>181017.13570329547</v>
      </c>
      <c r="U253" s="20">
        <v>0.62372108981562724</v>
      </c>
      <c r="V253" s="20">
        <v>0.43056294905555814</v>
      </c>
    </row>
    <row r="254" spans="17:22" x14ac:dyDescent="0.2">
      <c r="Q254" s="20" t="s">
        <v>185</v>
      </c>
      <c r="R254" s="20">
        <v>209</v>
      </c>
      <c r="S254" s="20">
        <v>60656248.409320436</v>
      </c>
      <c r="T254" s="20">
        <v>290221.28425512172</v>
      </c>
      <c r="U254" s="20"/>
      <c r="V254" s="20"/>
    </row>
    <row r="255" spans="17:22" ht="13.5" thickBot="1" x14ac:dyDescent="0.25">
      <c r="Q255" s="21" t="s">
        <v>176</v>
      </c>
      <c r="R255" s="21">
        <v>210</v>
      </c>
      <c r="S255" s="21">
        <v>60837265.545023732</v>
      </c>
      <c r="T255" s="21"/>
      <c r="U255" s="21"/>
      <c r="V255" s="21"/>
    </row>
    <row r="256" spans="17:22" ht="13.5" thickBot="1" x14ac:dyDescent="0.25"/>
    <row r="257" spans="17:25" x14ac:dyDescent="0.2">
      <c r="Q257" s="22"/>
      <c r="R257" s="22" t="s">
        <v>188</v>
      </c>
      <c r="S257" s="22" t="s">
        <v>182</v>
      </c>
      <c r="T257" s="22" t="s">
        <v>189</v>
      </c>
      <c r="U257" s="22" t="s">
        <v>175</v>
      </c>
      <c r="V257" s="22" t="s">
        <v>190</v>
      </c>
      <c r="W257" s="22" t="s">
        <v>191</v>
      </c>
      <c r="X257" s="22" t="s">
        <v>192</v>
      </c>
      <c r="Y257" s="22" t="s">
        <v>193</v>
      </c>
    </row>
    <row r="258" spans="17:25" x14ac:dyDescent="0.2">
      <c r="Q258" s="20" t="s">
        <v>186</v>
      </c>
      <c r="R258" s="20">
        <v>951.96028757274905</v>
      </c>
      <c r="S258" s="20">
        <v>133.35993243398585</v>
      </c>
      <c r="T258" s="20">
        <v>7.1382781184594286</v>
      </c>
      <c r="U258" s="20">
        <v>1.5330551598408901E-11</v>
      </c>
      <c r="V258" s="20">
        <v>689.05725577902058</v>
      </c>
      <c r="W258" s="20">
        <v>1214.8633193664775</v>
      </c>
      <c r="X258" s="20">
        <v>689.05725577902058</v>
      </c>
      <c r="Y258" s="20">
        <v>1214.8633193664775</v>
      </c>
    </row>
    <row r="259" spans="17:25" ht="13.5" thickBot="1" x14ac:dyDescent="0.25">
      <c r="Q259" s="21" t="s">
        <v>15</v>
      </c>
      <c r="R259" s="21">
        <v>40.428748716193098</v>
      </c>
      <c r="S259" s="21">
        <v>51.191173508719999</v>
      </c>
      <c r="T259" s="21">
        <v>0.789760147016485</v>
      </c>
      <c r="U259" s="21">
        <v>0.43056294905560499</v>
      </c>
      <c r="V259" s="21">
        <v>-60.488479351414441</v>
      </c>
      <c r="W259" s="21">
        <v>141.34597678380064</v>
      </c>
      <c r="X259" s="21">
        <v>-60.488479351414441</v>
      </c>
      <c r="Y259" s="21">
        <v>141.34597678380064</v>
      </c>
    </row>
    <row r="261" spans="17:25" x14ac:dyDescent="0.2">
      <c r="Q261" s="33" t="s">
        <v>16</v>
      </c>
      <c r="R261" s="33" t="s">
        <v>203</v>
      </c>
    </row>
    <row r="262" spans="17:25" x14ac:dyDescent="0.2">
      <c r="Q262" t="s">
        <v>177</v>
      </c>
    </row>
    <row r="263" spans="17:25" ht="13.5" thickBot="1" x14ac:dyDescent="0.25"/>
    <row r="264" spans="17:25" x14ac:dyDescent="0.2">
      <c r="Q264" s="31" t="s">
        <v>178</v>
      </c>
      <c r="R264" s="31"/>
    </row>
    <row r="265" spans="17:25" x14ac:dyDescent="0.2">
      <c r="Q265" s="20" t="s">
        <v>179</v>
      </c>
      <c r="R265" s="20">
        <v>0.13119406754947263</v>
      </c>
    </row>
    <row r="266" spans="17:25" x14ac:dyDescent="0.2">
      <c r="Q266" s="20" t="s">
        <v>180</v>
      </c>
      <c r="R266" s="20">
        <v>1.7211883360175588E-2</v>
      </c>
    </row>
    <row r="267" spans="17:25" x14ac:dyDescent="0.2">
      <c r="Q267" s="20" t="s">
        <v>181</v>
      </c>
      <c r="R267" s="20">
        <v>1.2509547873860639E-2</v>
      </c>
    </row>
    <row r="268" spans="17:25" x14ac:dyDescent="0.2">
      <c r="Q268" s="20" t="s">
        <v>182</v>
      </c>
      <c r="R268" s="20">
        <v>534.86188185617686</v>
      </c>
    </row>
    <row r="269" spans="17:25" ht="13.5" thickBot="1" x14ac:dyDescent="0.25">
      <c r="Q269" s="21" t="s">
        <v>183</v>
      </c>
      <c r="R269" s="21">
        <v>211</v>
      </c>
    </row>
    <row r="271" spans="17:25" ht="13.5" thickBot="1" x14ac:dyDescent="0.25">
      <c r="Q271" t="s">
        <v>170</v>
      </c>
    </row>
    <row r="272" spans="17:25" x14ac:dyDescent="0.2">
      <c r="Q272" s="22"/>
      <c r="R272" s="22" t="s">
        <v>172</v>
      </c>
      <c r="S272" s="22" t="s">
        <v>171</v>
      </c>
      <c r="T272" s="22" t="s">
        <v>173</v>
      </c>
      <c r="U272" s="22" t="s">
        <v>174</v>
      </c>
      <c r="V272" s="22" t="s">
        <v>187</v>
      </c>
    </row>
    <row r="273" spans="17:25" x14ac:dyDescent="0.2">
      <c r="Q273" s="20" t="s">
        <v>184</v>
      </c>
      <c r="R273" s="20">
        <v>1</v>
      </c>
      <c r="S273" s="20">
        <v>1047123.9185129777</v>
      </c>
      <c r="T273" s="20">
        <v>1047123.9185129777</v>
      </c>
      <c r="U273" s="20">
        <v>3.6602840036119839</v>
      </c>
      <c r="V273" s="20">
        <v>5.7090807959875089E-2</v>
      </c>
    </row>
    <row r="274" spans="17:25" x14ac:dyDescent="0.2">
      <c r="Q274" s="20" t="s">
        <v>185</v>
      </c>
      <c r="R274" s="20">
        <v>209</v>
      </c>
      <c r="S274" s="20">
        <v>59790141.626510754</v>
      </c>
      <c r="T274" s="20">
        <v>286077.23266273091</v>
      </c>
      <c r="U274" s="20"/>
      <c r="V274" s="20"/>
    </row>
    <row r="275" spans="17:25" ht="13.5" thickBot="1" x14ac:dyDescent="0.25">
      <c r="Q275" s="21" t="s">
        <v>176</v>
      </c>
      <c r="R275" s="21">
        <v>210</v>
      </c>
      <c r="S275" s="21">
        <v>60837265.545023732</v>
      </c>
      <c r="T275" s="21"/>
      <c r="U275" s="21"/>
      <c r="V275" s="21"/>
    </row>
    <row r="276" spans="17:25" ht="13.5" thickBot="1" x14ac:dyDescent="0.25"/>
    <row r="277" spans="17:25" x14ac:dyDescent="0.2">
      <c r="Q277" s="22"/>
      <c r="R277" s="22" t="s">
        <v>188</v>
      </c>
      <c r="S277" s="22" t="s">
        <v>182</v>
      </c>
      <c r="T277" s="22" t="s">
        <v>189</v>
      </c>
      <c r="U277" s="22" t="s">
        <v>175</v>
      </c>
      <c r="V277" s="22" t="s">
        <v>190</v>
      </c>
      <c r="W277" s="22" t="s">
        <v>191</v>
      </c>
      <c r="X277" s="22" t="s">
        <v>192</v>
      </c>
      <c r="Y277" s="22" t="s">
        <v>193</v>
      </c>
    </row>
    <row r="278" spans="17:25" x14ac:dyDescent="0.2">
      <c r="Q278" s="20" t="s">
        <v>186</v>
      </c>
      <c r="R278" s="20">
        <v>1190.3983328843015</v>
      </c>
      <c r="S278" s="20">
        <v>80.646262927701798</v>
      </c>
      <c r="T278" s="20">
        <v>14.760737691608552</v>
      </c>
      <c r="U278" s="20">
        <v>2.9773882393884297E-34</v>
      </c>
      <c r="V278" s="20">
        <v>1031.4139464980667</v>
      </c>
      <c r="W278" s="20">
        <v>1349.3827192705362</v>
      </c>
      <c r="X278" s="20">
        <v>1031.4139464980667</v>
      </c>
      <c r="Y278" s="20">
        <v>1349.3827192705362</v>
      </c>
    </row>
    <row r="279" spans="17:25" ht="13.5" thickBot="1" x14ac:dyDescent="0.25">
      <c r="Q279" s="21" t="s">
        <v>10</v>
      </c>
      <c r="R279" s="21">
        <v>-2.5313156928016669</v>
      </c>
      <c r="S279" s="21">
        <v>1.3230885759704931</v>
      </c>
      <c r="T279" s="21">
        <v>-1.9131868710641178</v>
      </c>
      <c r="U279" s="21">
        <v>5.7090807959871051E-2</v>
      </c>
      <c r="V279" s="21">
        <v>-5.1396253372780896</v>
      </c>
      <c r="W279" s="21">
        <v>7.6993951674755756E-2</v>
      </c>
      <c r="X279" s="21">
        <v>-5.1396253372780896</v>
      </c>
      <c r="Y279" s="21">
        <v>7.6993951674755756E-2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9060-CDEA-428D-9247-A6EFC4E3025E}">
  <dimension ref="A1:CR639"/>
  <sheetViews>
    <sheetView topLeftCell="F1" zoomScale="69" zoomScaleNormal="54" workbookViewId="0">
      <pane ySplit="1" topLeftCell="A4" activePane="bottomLeft" state="frozen"/>
      <selection pane="bottomLeft" activeCell="Q19" sqref="Q19"/>
    </sheetView>
  </sheetViews>
  <sheetFormatPr defaultRowHeight="12.75" x14ac:dyDescent="0.2"/>
  <cols>
    <col min="16" max="16" width="25.140625" bestFit="1" customWidth="1"/>
    <col min="17" max="17" width="33.85546875" bestFit="1" customWidth="1"/>
    <col min="18" max="18" width="21.42578125" bestFit="1" customWidth="1"/>
    <col min="19" max="19" width="14.5703125" bestFit="1" customWidth="1"/>
    <col min="20" max="20" width="12.42578125" bestFit="1" customWidth="1"/>
    <col min="21" max="21" width="14.7109375" bestFit="1" customWidth="1"/>
    <col min="22" max="22" width="13.28515625" bestFit="1" customWidth="1"/>
    <col min="23" max="23" width="14.42578125" bestFit="1" customWidth="1"/>
    <col min="24" max="24" width="15" bestFit="1" customWidth="1"/>
    <col min="26" max="26" width="33" customWidth="1"/>
    <col min="27" max="27" width="18.5703125" customWidth="1"/>
  </cols>
  <sheetData>
    <row r="1" spans="1:21" ht="27" customHeight="1" x14ac:dyDescent="0.25">
      <c r="A1" s="32" t="s">
        <v>16</v>
      </c>
      <c r="B1" s="48" t="s">
        <v>1</v>
      </c>
      <c r="C1" s="34" t="s">
        <v>2</v>
      </c>
      <c r="D1" s="34" t="s">
        <v>5</v>
      </c>
      <c r="E1" s="35" t="s">
        <v>6</v>
      </c>
      <c r="F1" s="35" t="s">
        <v>7</v>
      </c>
      <c r="G1" s="34" t="s">
        <v>8</v>
      </c>
      <c r="H1" s="34" t="s">
        <v>9</v>
      </c>
      <c r="I1" s="34" t="s">
        <v>11</v>
      </c>
      <c r="J1" s="34" t="s">
        <v>12</v>
      </c>
      <c r="K1" s="34" t="s">
        <v>141</v>
      </c>
      <c r="L1" s="34" t="s">
        <v>14</v>
      </c>
      <c r="M1" s="34" t="s">
        <v>15</v>
      </c>
      <c r="N1" s="34" t="s">
        <v>10</v>
      </c>
      <c r="P1" s="33" t="s">
        <v>16</v>
      </c>
      <c r="Q1" s="33" t="s">
        <v>1</v>
      </c>
    </row>
    <row r="2" spans="1:21" ht="15" x14ac:dyDescent="0.25">
      <c r="A2" s="7">
        <v>1060</v>
      </c>
      <c r="B2" s="6">
        <v>3</v>
      </c>
      <c r="C2" s="7">
        <v>8</v>
      </c>
      <c r="D2" s="7">
        <v>6</v>
      </c>
      <c r="E2" s="7">
        <v>1</v>
      </c>
      <c r="F2" s="8">
        <v>1</v>
      </c>
      <c r="G2" s="7">
        <v>5</v>
      </c>
      <c r="H2" s="7">
        <v>2</v>
      </c>
      <c r="I2" s="7">
        <v>23.5</v>
      </c>
      <c r="J2" s="7">
        <v>6</v>
      </c>
      <c r="K2" s="7">
        <v>2</v>
      </c>
      <c r="L2" s="7">
        <v>1</v>
      </c>
      <c r="M2" s="7">
        <v>3</v>
      </c>
      <c r="N2" s="8">
        <v>48.5</v>
      </c>
      <c r="P2" t="s">
        <v>177</v>
      </c>
    </row>
    <row r="3" spans="1:21" ht="15.75" thickBot="1" x14ac:dyDescent="0.3">
      <c r="A3" s="10">
        <v>1030</v>
      </c>
      <c r="B3" s="6">
        <v>3</v>
      </c>
      <c r="C3" s="10">
        <v>6</v>
      </c>
      <c r="D3" s="10">
        <v>2</v>
      </c>
      <c r="E3" s="10">
        <v>1</v>
      </c>
      <c r="F3" s="11">
        <v>2</v>
      </c>
      <c r="G3" s="10">
        <v>5</v>
      </c>
      <c r="H3" s="10">
        <v>3</v>
      </c>
      <c r="I3" s="10">
        <v>18.100000000000001</v>
      </c>
      <c r="J3" s="10">
        <v>6.7</v>
      </c>
      <c r="K3" s="10">
        <v>2</v>
      </c>
      <c r="L3" s="10">
        <v>1</v>
      </c>
      <c r="M3" s="7">
        <v>3</v>
      </c>
      <c r="N3" s="11">
        <v>30.6</v>
      </c>
    </row>
    <row r="4" spans="1:21" ht="15" x14ac:dyDescent="0.25">
      <c r="A4" s="10">
        <v>1290</v>
      </c>
      <c r="B4" s="6">
        <v>3</v>
      </c>
      <c r="C4" s="10">
        <v>7</v>
      </c>
      <c r="D4" s="10">
        <v>2</v>
      </c>
      <c r="E4" s="10">
        <v>1</v>
      </c>
      <c r="F4" s="11">
        <v>7</v>
      </c>
      <c r="G4" s="10">
        <v>5</v>
      </c>
      <c r="H4" s="10">
        <v>3</v>
      </c>
      <c r="I4" s="10">
        <v>29.9</v>
      </c>
      <c r="J4" s="10">
        <v>18.2</v>
      </c>
      <c r="K4" s="10">
        <v>3</v>
      </c>
      <c r="L4" s="10">
        <v>1</v>
      </c>
      <c r="M4" s="7">
        <v>3</v>
      </c>
      <c r="N4" s="11">
        <v>58.5</v>
      </c>
      <c r="P4" s="31" t="s">
        <v>178</v>
      </c>
      <c r="Q4" s="31"/>
    </row>
    <row r="5" spans="1:21" ht="15" x14ac:dyDescent="0.25">
      <c r="A5" s="10">
        <v>1150</v>
      </c>
      <c r="B5" s="6">
        <v>3</v>
      </c>
      <c r="C5" s="10">
        <v>9</v>
      </c>
      <c r="D5" s="10">
        <v>2</v>
      </c>
      <c r="E5" s="10">
        <v>1</v>
      </c>
      <c r="F5" s="11">
        <v>3</v>
      </c>
      <c r="G5" s="10">
        <v>9</v>
      </c>
      <c r="H5" s="10">
        <v>2</v>
      </c>
      <c r="I5" s="10">
        <v>18</v>
      </c>
      <c r="J5" s="10">
        <v>9</v>
      </c>
      <c r="K5" s="10">
        <v>2</v>
      </c>
      <c r="L5" s="10">
        <v>3</v>
      </c>
      <c r="M5" s="7">
        <v>3</v>
      </c>
      <c r="N5" s="11">
        <v>40.299999999999997</v>
      </c>
      <c r="P5" s="20" t="s">
        <v>179</v>
      </c>
      <c r="Q5" s="20">
        <v>0.11570682567713218</v>
      </c>
    </row>
    <row r="6" spans="1:21" ht="15" x14ac:dyDescent="0.25">
      <c r="A6" s="10">
        <v>2250</v>
      </c>
      <c r="B6" s="6">
        <v>3</v>
      </c>
      <c r="C6" s="10">
        <v>6</v>
      </c>
      <c r="D6" s="10">
        <v>6</v>
      </c>
      <c r="E6" s="10">
        <v>2</v>
      </c>
      <c r="F6" s="11">
        <v>4</v>
      </c>
      <c r="G6" s="10">
        <v>5</v>
      </c>
      <c r="H6" s="10">
        <v>2</v>
      </c>
      <c r="I6" s="10">
        <v>12.5</v>
      </c>
      <c r="J6" s="10">
        <v>12.4</v>
      </c>
      <c r="K6" s="10">
        <v>2</v>
      </c>
      <c r="L6" s="10">
        <v>1</v>
      </c>
      <c r="M6" s="7">
        <v>3</v>
      </c>
      <c r="N6" s="11">
        <v>35.4</v>
      </c>
      <c r="P6" s="20" t="s">
        <v>180</v>
      </c>
      <c r="Q6" s="20">
        <v>1.3388069508278255E-2</v>
      </c>
    </row>
    <row r="7" spans="1:21" ht="15" x14ac:dyDescent="0.25">
      <c r="A7" s="10">
        <v>1150</v>
      </c>
      <c r="B7" s="6">
        <v>3</v>
      </c>
      <c r="C7" s="10">
        <v>5</v>
      </c>
      <c r="D7" s="10">
        <v>2</v>
      </c>
      <c r="E7" s="10">
        <v>2</v>
      </c>
      <c r="F7" s="11">
        <v>1</v>
      </c>
      <c r="G7" s="10">
        <v>9</v>
      </c>
      <c r="H7" s="10">
        <v>2</v>
      </c>
      <c r="I7" s="10">
        <v>21.2</v>
      </c>
      <c r="J7" s="10">
        <v>0</v>
      </c>
      <c r="K7" s="10">
        <v>3</v>
      </c>
      <c r="L7" s="10">
        <v>1</v>
      </c>
      <c r="M7" s="7">
        <v>2</v>
      </c>
      <c r="N7" s="11">
        <v>31.2</v>
      </c>
      <c r="P7" s="20" t="s">
        <v>181</v>
      </c>
      <c r="Q7" s="20">
        <v>8.6674382619063798E-3</v>
      </c>
    </row>
    <row r="8" spans="1:21" ht="15" x14ac:dyDescent="0.25">
      <c r="A8" s="10">
        <v>747</v>
      </c>
      <c r="B8" s="6">
        <v>3</v>
      </c>
      <c r="C8" s="10">
        <v>7</v>
      </c>
      <c r="D8" s="10">
        <v>2</v>
      </c>
      <c r="E8" s="10">
        <v>2</v>
      </c>
      <c r="F8" s="11">
        <v>8</v>
      </c>
      <c r="G8" s="10">
        <v>2</v>
      </c>
      <c r="H8" s="10">
        <v>3</v>
      </c>
      <c r="I8" s="10">
        <v>16.2</v>
      </c>
      <c r="J8" s="10">
        <v>0</v>
      </c>
      <c r="K8" s="10">
        <v>2</v>
      </c>
      <c r="L8" s="10">
        <v>3</v>
      </c>
      <c r="M8" s="7">
        <v>3</v>
      </c>
      <c r="N8" s="11">
        <v>26.5</v>
      </c>
      <c r="P8" s="20" t="s">
        <v>182</v>
      </c>
      <c r="Q8" s="20">
        <v>535.90138708130064</v>
      </c>
    </row>
    <row r="9" spans="1:21" ht="15.75" thickBot="1" x14ac:dyDescent="0.3">
      <c r="A9" s="10">
        <v>1250</v>
      </c>
      <c r="B9" s="6">
        <v>3</v>
      </c>
      <c r="C9" s="10">
        <v>8</v>
      </c>
      <c r="D9" s="10">
        <v>2</v>
      </c>
      <c r="E9" s="10">
        <v>1</v>
      </c>
      <c r="F9" s="11">
        <v>9</v>
      </c>
      <c r="G9" s="10">
        <v>2</v>
      </c>
      <c r="H9" s="10">
        <v>3</v>
      </c>
      <c r="I9" s="10">
        <v>16.600000000000001</v>
      </c>
      <c r="J9" s="10">
        <v>8.8000000000000007</v>
      </c>
      <c r="K9" s="10">
        <v>3</v>
      </c>
      <c r="L9" s="10">
        <v>1</v>
      </c>
      <c r="M9" s="7">
        <v>3</v>
      </c>
      <c r="N9" s="11">
        <v>36.6</v>
      </c>
      <c r="P9" s="21" t="s">
        <v>183</v>
      </c>
      <c r="Q9" s="21">
        <v>211</v>
      </c>
    </row>
    <row r="10" spans="1:21" ht="15" x14ac:dyDescent="0.25">
      <c r="A10" s="10">
        <v>1020</v>
      </c>
      <c r="B10" s="6">
        <v>3</v>
      </c>
      <c r="C10" s="10">
        <v>6</v>
      </c>
      <c r="D10" s="10">
        <v>2</v>
      </c>
      <c r="E10" s="10">
        <v>1</v>
      </c>
      <c r="F10" s="11">
        <v>3</v>
      </c>
      <c r="G10" s="10">
        <v>5</v>
      </c>
      <c r="H10" s="10">
        <v>2</v>
      </c>
      <c r="I10" s="10">
        <v>15.1</v>
      </c>
      <c r="J10" s="10">
        <v>8.6</v>
      </c>
      <c r="K10" s="10">
        <v>1</v>
      </c>
      <c r="L10" s="10">
        <v>1</v>
      </c>
      <c r="M10" s="7">
        <v>2</v>
      </c>
      <c r="N10" s="11">
        <v>35.9</v>
      </c>
    </row>
    <row r="11" spans="1:21" ht="15.75" thickBot="1" x14ac:dyDescent="0.3">
      <c r="A11" s="10">
        <v>1050</v>
      </c>
      <c r="B11" s="6">
        <v>3</v>
      </c>
      <c r="C11" s="10">
        <v>13</v>
      </c>
      <c r="D11" s="10">
        <v>6</v>
      </c>
      <c r="E11" s="10">
        <v>2</v>
      </c>
      <c r="F11" s="11">
        <v>5</v>
      </c>
      <c r="G11" s="10">
        <v>5</v>
      </c>
      <c r="H11" s="10">
        <v>2</v>
      </c>
      <c r="I11" s="10">
        <v>16.7</v>
      </c>
      <c r="J11" s="10">
        <v>8.6</v>
      </c>
      <c r="K11" s="10">
        <v>3</v>
      </c>
      <c r="L11" s="10">
        <v>1</v>
      </c>
      <c r="M11" s="7">
        <v>1</v>
      </c>
      <c r="N11" s="11">
        <v>40.299999999999997</v>
      </c>
      <c r="P11" t="s">
        <v>170</v>
      </c>
    </row>
    <row r="12" spans="1:21" ht="15" x14ac:dyDescent="0.25">
      <c r="A12" s="10">
        <v>1265</v>
      </c>
      <c r="B12" s="6">
        <v>3</v>
      </c>
      <c r="C12" s="10">
        <v>7</v>
      </c>
      <c r="D12" s="10">
        <v>5</v>
      </c>
      <c r="E12" s="10">
        <v>2</v>
      </c>
      <c r="F12" s="11">
        <v>4</v>
      </c>
      <c r="G12" s="10">
        <v>5</v>
      </c>
      <c r="H12" s="10">
        <v>2</v>
      </c>
      <c r="I12" s="10">
        <v>16.600000000000001</v>
      </c>
      <c r="J12" s="10">
        <v>8.5</v>
      </c>
      <c r="K12" s="10">
        <v>1</v>
      </c>
      <c r="L12" s="10">
        <v>3</v>
      </c>
      <c r="M12" s="7">
        <v>2</v>
      </c>
      <c r="N12" s="11">
        <v>40.1</v>
      </c>
      <c r="P12" s="22"/>
      <c r="Q12" s="22" t="s">
        <v>172</v>
      </c>
      <c r="R12" s="22" t="s">
        <v>171</v>
      </c>
      <c r="S12" s="22" t="s">
        <v>173</v>
      </c>
      <c r="T12" s="22" t="s">
        <v>174</v>
      </c>
      <c r="U12" s="22" t="s">
        <v>187</v>
      </c>
    </row>
    <row r="13" spans="1:21" ht="15" x14ac:dyDescent="0.25">
      <c r="A13" s="10">
        <v>550</v>
      </c>
      <c r="B13" s="6">
        <v>3</v>
      </c>
      <c r="C13" s="10">
        <v>7</v>
      </c>
      <c r="D13" s="10">
        <v>1</v>
      </c>
      <c r="E13" s="10">
        <v>1</v>
      </c>
      <c r="F13" s="11">
        <v>5</v>
      </c>
      <c r="G13" s="10">
        <v>3</v>
      </c>
      <c r="H13" s="10">
        <v>2</v>
      </c>
      <c r="I13" s="10">
        <v>16.600000000000001</v>
      </c>
      <c r="J13" s="10">
        <v>8.5</v>
      </c>
      <c r="K13" s="10">
        <v>2</v>
      </c>
      <c r="L13" s="10">
        <v>1</v>
      </c>
      <c r="M13" s="7">
        <v>3</v>
      </c>
      <c r="N13" s="11">
        <v>40.1</v>
      </c>
      <c r="P13" s="20" t="s">
        <v>184</v>
      </c>
      <c r="Q13" s="20">
        <v>1</v>
      </c>
      <c r="R13" s="20">
        <v>814493.53981035948</v>
      </c>
      <c r="S13" s="20">
        <v>814493.53981035948</v>
      </c>
      <c r="T13" s="20">
        <v>2.8360761113395365</v>
      </c>
      <c r="U13" s="20">
        <v>9.366188515511592E-2</v>
      </c>
    </row>
    <row r="14" spans="1:21" ht="15" x14ac:dyDescent="0.25">
      <c r="A14" s="10">
        <v>1500</v>
      </c>
      <c r="B14" s="6">
        <v>3</v>
      </c>
      <c r="C14" s="10">
        <v>8</v>
      </c>
      <c r="D14" s="10">
        <v>2</v>
      </c>
      <c r="E14" s="10">
        <v>2</v>
      </c>
      <c r="F14" s="11">
        <v>9</v>
      </c>
      <c r="G14" s="10">
        <v>9</v>
      </c>
      <c r="H14" s="10">
        <v>3</v>
      </c>
      <c r="I14" s="10">
        <v>22</v>
      </c>
      <c r="J14" s="10">
        <v>0</v>
      </c>
      <c r="K14" s="10">
        <v>1</v>
      </c>
      <c r="L14" s="10">
        <v>1</v>
      </c>
      <c r="M14" s="7">
        <v>3</v>
      </c>
      <c r="N14" s="11">
        <v>31.3</v>
      </c>
      <c r="P14" s="20" t="s">
        <v>185</v>
      </c>
      <c r="Q14" s="20">
        <v>209</v>
      </c>
      <c r="R14" s="20">
        <v>60022772.005213372</v>
      </c>
      <c r="S14" s="20">
        <v>287190.29667566204</v>
      </c>
      <c r="T14" s="20"/>
      <c r="U14" s="20"/>
    </row>
    <row r="15" spans="1:21" ht="15.75" thickBot="1" x14ac:dyDescent="0.3">
      <c r="A15" s="10">
        <v>1000</v>
      </c>
      <c r="B15" s="6">
        <v>3</v>
      </c>
      <c r="C15" s="10">
        <v>7</v>
      </c>
      <c r="D15" s="10">
        <v>2</v>
      </c>
      <c r="E15" s="10">
        <v>2</v>
      </c>
      <c r="F15" s="11">
        <v>1</v>
      </c>
      <c r="G15" s="10">
        <v>5</v>
      </c>
      <c r="H15" s="10">
        <v>2</v>
      </c>
      <c r="I15" s="10">
        <v>18.399999999999999</v>
      </c>
      <c r="J15" s="10">
        <v>10.7</v>
      </c>
      <c r="K15" s="10">
        <v>2</v>
      </c>
      <c r="L15" s="10">
        <v>1</v>
      </c>
      <c r="M15" s="7">
        <v>3</v>
      </c>
      <c r="N15" s="11">
        <v>44.7</v>
      </c>
      <c r="P15" s="21" t="s">
        <v>176</v>
      </c>
      <c r="Q15" s="21">
        <v>210</v>
      </c>
      <c r="R15" s="21">
        <v>60837265.545023732</v>
      </c>
      <c r="S15" s="21"/>
      <c r="T15" s="21"/>
      <c r="U15" s="21"/>
    </row>
    <row r="16" spans="1:21" ht="15.75" thickBot="1" x14ac:dyDescent="0.3">
      <c r="A16" s="10">
        <v>1180</v>
      </c>
      <c r="B16" s="6">
        <v>3</v>
      </c>
      <c r="C16" s="10">
        <v>7</v>
      </c>
      <c r="D16" s="10">
        <v>6</v>
      </c>
      <c r="E16" s="10">
        <v>1</v>
      </c>
      <c r="F16" s="11">
        <v>7</v>
      </c>
      <c r="G16" s="10">
        <v>9</v>
      </c>
      <c r="H16" s="10">
        <v>2</v>
      </c>
      <c r="I16" s="10">
        <v>12.2</v>
      </c>
      <c r="J16" s="10">
        <v>9</v>
      </c>
      <c r="K16" s="10">
        <v>2</v>
      </c>
      <c r="L16" s="10">
        <v>1</v>
      </c>
      <c r="M16" s="7">
        <v>3</v>
      </c>
      <c r="N16" s="11">
        <v>32.1</v>
      </c>
    </row>
    <row r="17" spans="1:24" ht="15" x14ac:dyDescent="0.25">
      <c r="A17" s="10">
        <v>1350</v>
      </c>
      <c r="B17" s="6">
        <v>3</v>
      </c>
      <c r="C17" s="10">
        <v>6</v>
      </c>
      <c r="D17" s="10">
        <v>2</v>
      </c>
      <c r="E17" s="10">
        <v>2</v>
      </c>
      <c r="F17" s="11">
        <v>2</v>
      </c>
      <c r="G17" s="10">
        <v>9</v>
      </c>
      <c r="H17" s="10">
        <v>2</v>
      </c>
      <c r="I17" s="10">
        <v>14.4</v>
      </c>
      <c r="J17" s="10">
        <v>8.8000000000000007</v>
      </c>
      <c r="K17" s="10">
        <v>2</v>
      </c>
      <c r="L17" s="10">
        <v>1</v>
      </c>
      <c r="M17" s="7">
        <v>3</v>
      </c>
      <c r="N17" s="11">
        <v>31.9</v>
      </c>
      <c r="P17" s="22"/>
      <c r="Q17" s="22" t="s">
        <v>188</v>
      </c>
      <c r="R17" s="22" t="s">
        <v>182</v>
      </c>
      <c r="S17" s="22" t="s">
        <v>189</v>
      </c>
      <c r="T17" s="22" t="s">
        <v>175</v>
      </c>
      <c r="U17" s="22" t="s">
        <v>190</v>
      </c>
      <c r="V17" s="22" t="s">
        <v>191</v>
      </c>
      <c r="W17" s="22" t="s">
        <v>192</v>
      </c>
      <c r="X17" s="22" t="s">
        <v>193</v>
      </c>
    </row>
    <row r="18" spans="1:24" ht="15" x14ac:dyDescent="0.25">
      <c r="A18" s="10">
        <v>1400</v>
      </c>
      <c r="B18" s="6">
        <v>3</v>
      </c>
      <c r="C18" s="10">
        <v>7</v>
      </c>
      <c r="D18" s="10">
        <v>2</v>
      </c>
      <c r="E18" s="10">
        <v>2</v>
      </c>
      <c r="F18" s="11">
        <v>2</v>
      </c>
      <c r="G18" s="10">
        <v>5</v>
      </c>
      <c r="H18" s="10">
        <v>2</v>
      </c>
      <c r="I18" s="10">
        <v>19.7</v>
      </c>
      <c r="J18" s="10">
        <v>11.6</v>
      </c>
      <c r="K18" s="10">
        <v>3</v>
      </c>
      <c r="L18" s="10">
        <v>1</v>
      </c>
      <c r="M18" s="7">
        <v>2</v>
      </c>
      <c r="N18" s="11">
        <v>44.2</v>
      </c>
      <c r="P18" s="20" t="s">
        <v>186</v>
      </c>
      <c r="Q18" s="20">
        <v>901.01259643201604</v>
      </c>
      <c r="R18" s="20">
        <v>97.57012387273987</v>
      </c>
      <c r="S18" s="20">
        <v>9.2345131959369198</v>
      </c>
      <c r="T18" s="20">
        <v>2.9907037490890252E-17</v>
      </c>
      <c r="U18" s="20">
        <v>708.66485816864667</v>
      </c>
      <c r="V18" s="20">
        <v>1093.3603346953855</v>
      </c>
      <c r="W18" s="20">
        <v>708.66485816864667</v>
      </c>
      <c r="X18" s="20">
        <v>1093.3603346953855</v>
      </c>
    </row>
    <row r="19" spans="1:24" ht="15.75" thickBot="1" x14ac:dyDescent="0.3">
      <c r="A19" s="10">
        <v>2120</v>
      </c>
      <c r="B19" s="6">
        <v>3</v>
      </c>
      <c r="C19" s="10">
        <v>2</v>
      </c>
      <c r="D19" s="10">
        <v>6</v>
      </c>
      <c r="E19" s="10">
        <v>1</v>
      </c>
      <c r="F19" s="11">
        <v>5</v>
      </c>
      <c r="G19" s="10">
        <v>5</v>
      </c>
      <c r="H19" s="10">
        <v>2</v>
      </c>
      <c r="I19" s="10">
        <v>16.600000000000001</v>
      </c>
      <c r="J19" s="10">
        <v>8.8000000000000007</v>
      </c>
      <c r="K19" s="10">
        <v>2</v>
      </c>
      <c r="L19" s="10">
        <v>1</v>
      </c>
      <c r="M19" s="7">
        <v>1</v>
      </c>
      <c r="N19" s="11">
        <v>36.6</v>
      </c>
      <c r="P19" s="21" t="s">
        <v>1</v>
      </c>
      <c r="Q19" s="21">
        <v>71.964892719382505</v>
      </c>
      <c r="R19" s="21">
        <v>42.732838493751125</v>
      </c>
      <c r="S19" s="21">
        <v>1.6840653524550226</v>
      </c>
      <c r="T19" s="21">
        <v>9.3661885155121374E-2</v>
      </c>
      <c r="U19" s="21">
        <v>-12.27774742082687</v>
      </c>
      <c r="V19" s="21">
        <v>156.20753285959196</v>
      </c>
      <c r="W19" s="21">
        <v>-12.27774742082687</v>
      </c>
      <c r="X19" s="21">
        <v>156.20753285959196</v>
      </c>
    </row>
    <row r="20" spans="1:24" ht="15" x14ac:dyDescent="0.25">
      <c r="A20" s="10">
        <v>1200</v>
      </c>
      <c r="B20" s="6">
        <v>3</v>
      </c>
      <c r="C20" s="10">
        <v>6</v>
      </c>
      <c r="D20" s="10">
        <v>1</v>
      </c>
      <c r="E20" s="10">
        <v>1</v>
      </c>
      <c r="F20" s="11">
        <v>1</v>
      </c>
      <c r="G20" s="10">
        <v>5</v>
      </c>
      <c r="H20" s="10">
        <v>2</v>
      </c>
      <c r="I20" s="10">
        <v>16.7</v>
      </c>
      <c r="J20" s="10">
        <v>8.5</v>
      </c>
      <c r="K20" s="10">
        <v>2</v>
      </c>
      <c r="L20" s="10">
        <v>1</v>
      </c>
      <c r="M20" s="7">
        <v>3</v>
      </c>
      <c r="N20" s="11">
        <v>40.299999999999997</v>
      </c>
    </row>
    <row r="21" spans="1:24" ht="15" x14ac:dyDescent="0.25">
      <c r="A21" s="10">
        <v>850</v>
      </c>
      <c r="B21" s="6">
        <v>3</v>
      </c>
      <c r="C21" s="10">
        <v>14</v>
      </c>
      <c r="D21" s="10">
        <v>2</v>
      </c>
      <c r="E21" s="10">
        <v>2</v>
      </c>
      <c r="F21" s="11">
        <v>3</v>
      </c>
      <c r="G21" s="10">
        <v>5</v>
      </c>
      <c r="H21" s="10">
        <v>2</v>
      </c>
      <c r="I21" s="10">
        <v>15.1</v>
      </c>
      <c r="J21" s="10">
        <v>8.5</v>
      </c>
      <c r="K21" s="10">
        <v>2</v>
      </c>
      <c r="L21" s="10">
        <v>1</v>
      </c>
      <c r="M21" s="7">
        <v>3</v>
      </c>
      <c r="N21" s="11">
        <v>35.9</v>
      </c>
      <c r="P21" s="33" t="s">
        <v>16</v>
      </c>
      <c r="Q21" s="33" t="s">
        <v>1</v>
      </c>
      <c r="R21" s="33" t="s">
        <v>2</v>
      </c>
    </row>
    <row r="22" spans="1:24" ht="15" x14ac:dyDescent="0.25">
      <c r="A22" s="10">
        <v>1300</v>
      </c>
      <c r="B22" s="6">
        <v>3</v>
      </c>
      <c r="C22" s="10">
        <v>8</v>
      </c>
      <c r="D22" s="10">
        <v>2</v>
      </c>
      <c r="E22" s="10">
        <v>2</v>
      </c>
      <c r="F22" s="11">
        <v>2</v>
      </c>
      <c r="G22" s="10">
        <v>9</v>
      </c>
      <c r="H22" s="10">
        <v>2</v>
      </c>
      <c r="I22" s="10">
        <v>12.3</v>
      </c>
      <c r="J22" s="10">
        <v>8.6999999999999993</v>
      </c>
      <c r="K22" s="10">
        <v>2</v>
      </c>
      <c r="L22" s="10">
        <v>1</v>
      </c>
      <c r="M22" s="7">
        <v>1</v>
      </c>
      <c r="N22" s="11">
        <v>31.8</v>
      </c>
      <c r="P22" t="s">
        <v>177</v>
      </c>
    </row>
    <row r="23" spans="1:24" ht="15.75" thickBot="1" x14ac:dyDescent="0.3">
      <c r="A23" s="10">
        <v>950</v>
      </c>
      <c r="B23" s="6">
        <v>3</v>
      </c>
      <c r="C23" s="10">
        <v>9</v>
      </c>
      <c r="D23" s="10">
        <v>2</v>
      </c>
      <c r="E23" s="10">
        <v>2</v>
      </c>
      <c r="F23" s="11">
        <v>5</v>
      </c>
      <c r="G23" s="10">
        <v>9</v>
      </c>
      <c r="H23" s="10">
        <v>2</v>
      </c>
      <c r="I23" s="10">
        <v>12.3</v>
      </c>
      <c r="J23" s="10">
        <v>8.6999999999999993</v>
      </c>
      <c r="K23" s="10">
        <v>3</v>
      </c>
      <c r="L23" s="10">
        <v>3</v>
      </c>
      <c r="M23" s="7">
        <v>3</v>
      </c>
      <c r="N23" s="11">
        <v>32</v>
      </c>
    </row>
    <row r="24" spans="1:24" ht="15" x14ac:dyDescent="0.25">
      <c r="A24" s="10">
        <v>650</v>
      </c>
      <c r="B24" s="6">
        <v>3</v>
      </c>
      <c r="C24" s="10">
        <v>15</v>
      </c>
      <c r="D24" s="10">
        <v>2</v>
      </c>
      <c r="E24" s="10">
        <v>1</v>
      </c>
      <c r="F24" s="11">
        <v>2</v>
      </c>
      <c r="G24" s="10">
        <v>5</v>
      </c>
      <c r="H24" s="10">
        <v>2</v>
      </c>
      <c r="I24" s="10">
        <v>16.7</v>
      </c>
      <c r="J24" s="10">
        <v>8.5</v>
      </c>
      <c r="K24" s="10">
        <v>3</v>
      </c>
      <c r="L24" s="10">
        <v>1</v>
      </c>
      <c r="M24" s="7">
        <v>2</v>
      </c>
      <c r="N24" s="11">
        <v>40.200000000000003</v>
      </c>
      <c r="P24" s="31" t="s">
        <v>178</v>
      </c>
      <c r="Q24" s="31"/>
    </row>
    <row r="25" spans="1:24" ht="15" x14ac:dyDescent="0.25">
      <c r="A25" s="10">
        <v>500</v>
      </c>
      <c r="B25" s="6">
        <v>3</v>
      </c>
      <c r="C25" s="10">
        <v>7</v>
      </c>
      <c r="D25" s="10">
        <v>6</v>
      </c>
      <c r="E25" s="10">
        <v>1</v>
      </c>
      <c r="F25" s="11">
        <v>3</v>
      </c>
      <c r="G25" s="10">
        <v>5</v>
      </c>
      <c r="H25" s="10">
        <v>3</v>
      </c>
      <c r="I25" s="10">
        <v>12.1</v>
      </c>
      <c r="J25" s="10">
        <v>12</v>
      </c>
      <c r="K25" s="10">
        <v>2</v>
      </c>
      <c r="L25" s="10">
        <v>3</v>
      </c>
      <c r="M25" s="7">
        <v>3</v>
      </c>
      <c r="N25" s="11">
        <v>35.1</v>
      </c>
      <c r="P25" s="20" t="s">
        <v>179</v>
      </c>
      <c r="Q25" s="20">
        <v>0.12327053267572309</v>
      </c>
    </row>
    <row r="26" spans="1:24" ht="15" x14ac:dyDescent="0.25">
      <c r="A26" s="10">
        <v>1357</v>
      </c>
      <c r="B26" s="6">
        <v>3</v>
      </c>
      <c r="C26" s="10">
        <v>2</v>
      </c>
      <c r="D26" s="10">
        <v>2</v>
      </c>
      <c r="E26" s="10">
        <v>1</v>
      </c>
      <c r="F26" s="11">
        <v>2</v>
      </c>
      <c r="G26" s="10">
        <v>10</v>
      </c>
      <c r="H26" s="10">
        <v>3</v>
      </c>
      <c r="I26" s="10">
        <v>14.9</v>
      </c>
      <c r="J26" s="10">
        <v>11.9</v>
      </c>
      <c r="K26" s="10">
        <v>2</v>
      </c>
      <c r="L26" s="10">
        <v>1</v>
      </c>
      <c r="M26" s="7">
        <v>3</v>
      </c>
      <c r="N26" s="11">
        <v>35.299999999999997</v>
      </c>
      <c r="P26" s="20" t="s">
        <v>180</v>
      </c>
      <c r="Q26" s="20">
        <v>1.5195624226156513E-2</v>
      </c>
    </row>
    <row r="27" spans="1:24" ht="15" x14ac:dyDescent="0.25">
      <c r="A27" s="10">
        <v>490</v>
      </c>
      <c r="B27" s="6">
        <v>3</v>
      </c>
      <c r="C27" s="10">
        <v>9</v>
      </c>
      <c r="D27" s="10">
        <v>6</v>
      </c>
      <c r="E27" s="10">
        <v>1</v>
      </c>
      <c r="F27" s="11">
        <v>1</v>
      </c>
      <c r="G27" s="10">
        <v>5</v>
      </c>
      <c r="H27" s="10">
        <v>2</v>
      </c>
      <c r="I27" s="10">
        <v>15</v>
      </c>
      <c r="J27" s="10">
        <v>12</v>
      </c>
      <c r="K27" s="10">
        <v>2</v>
      </c>
      <c r="L27" s="10">
        <v>1</v>
      </c>
      <c r="M27" s="7">
        <v>3</v>
      </c>
      <c r="N27" s="11">
        <v>36.200000000000003</v>
      </c>
      <c r="P27" s="20" t="s">
        <v>181</v>
      </c>
      <c r="Q27" s="20">
        <v>5.7263513821772484E-3</v>
      </c>
    </row>
    <row r="28" spans="1:24" ht="15" x14ac:dyDescent="0.25">
      <c r="A28" s="10">
        <v>2250</v>
      </c>
      <c r="B28" s="6">
        <v>3</v>
      </c>
      <c r="C28" s="10">
        <v>7</v>
      </c>
      <c r="D28" s="10">
        <v>6</v>
      </c>
      <c r="E28" s="10">
        <v>2</v>
      </c>
      <c r="F28" s="11">
        <v>3</v>
      </c>
      <c r="G28" s="10">
        <v>9</v>
      </c>
      <c r="H28" s="10">
        <v>2</v>
      </c>
      <c r="I28" s="10">
        <v>17.5</v>
      </c>
      <c r="J28" s="10">
        <v>6.8</v>
      </c>
      <c r="K28" s="10">
        <v>2</v>
      </c>
      <c r="L28" s="10">
        <v>1</v>
      </c>
      <c r="M28" s="7">
        <v>2</v>
      </c>
      <c r="N28" s="11">
        <v>34.700000000000003</v>
      </c>
      <c r="P28" s="20" t="s">
        <v>182</v>
      </c>
      <c r="Q28" s="20">
        <v>536.69575484041638</v>
      </c>
    </row>
    <row r="29" spans="1:24" ht="15.75" thickBot="1" x14ac:dyDescent="0.3">
      <c r="A29" s="10">
        <v>890</v>
      </c>
      <c r="B29" s="6">
        <v>3</v>
      </c>
      <c r="C29" s="10">
        <v>2</v>
      </c>
      <c r="D29" s="10">
        <v>6</v>
      </c>
      <c r="E29" s="10">
        <v>2</v>
      </c>
      <c r="F29" s="11">
        <v>2</v>
      </c>
      <c r="G29" s="10">
        <v>5</v>
      </c>
      <c r="H29" s="10">
        <v>3</v>
      </c>
      <c r="I29" s="10">
        <v>16.8</v>
      </c>
      <c r="J29" s="10">
        <v>8.6</v>
      </c>
      <c r="K29" s="10">
        <v>2</v>
      </c>
      <c r="L29" s="10">
        <v>1</v>
      </c>
      <c r="M29" s="7">
        <v>2</v>
      </c>
      <c r="N29" s="11">
        <v>40.299999999999997</v>
      </c>
      <c r="P29" s="21" t="s">
        <v>183</v>
      </c>
      <c r="Q29" s="21">
        <v>211</v>
      </c>
    </row>
    <row r="30" spans="1:24" ht="15" x14ac:dyDescent="0.25">
      <c r="A30" s="10">
        <v>1300</v>
      </c>
      <c r="B30" s="6">
        <v>3</v>
      </c>
      <c r="C30" s="10">
        <v>8</v>
      </c>
      <c r="D30" s="10">
        <v>2</v>
      </c>
      <c r="E30" s="10">
        <v>2</v>
      </c>
      <c r="F30" s="11">
        <v>14</v>
      </c>
      <c r="G30" s="10">
        <v>5</v>
      </c>
      <c r="H30" s="10">
        <v>2</v>
      </c>
      <c r="I30" s="10">
        <v>21.6</v>
      </c>
      <c r="J30" s="10">
        <v>0</v>
      </c>
      <c r="K30" s="10">
        <v>2</v>
      </c>
      <c r="L30" s="10">
        <v>1</v>
      </c>
      <c r="M30" s="7">
        <v>3</v>
      </c>
      <c r="N30" s="11">
        <v>31</v>
      </c>
    </row>
    <row r="31" spans="1:24" ht="15.75" thickBot="1" x14ac:dyDescent="0.3">
      <c r="A31" s="10">
        <v>950</v>
      </c>
      <c r="B31" s="6">
        <v>3</v>
      </c>
      <c r="C31" s="10">
        <v>14</v>
      </c>
      <c r="D31" s="10">
        <v>6</v>
      </c>
      <c r="E31" s="10">
        <v>2</v>
      </c>
      <c r="F31" s="11">
        <v>4</v>
      </c>
      <c r="G31" s="10">
        <v>5</v>
      </c>
      <c r="H31" s="10">
        <v>2</v>
      </c>
      <c r="I31" s="10">
        <v>16.3</v>
      </c>
      <c r="J31" s="10">
        <v>0</v>
      </c>
      <c r="K31" s="10">
        <v>2</v>
      </c>
      <c r="L31" s="10">
        <v>1</v>
      </c>
      <c r="M31" s="7">
        <v>1</v>
      </c>
      <c r="N31" s="11">
        <v>24.1</v>
      </c>
      <c r="P31" t="s">
        <v>170</v>
      </c>
    </row>
    <row r="32" spans="1:24" ht="15" x14ac:dyDescent="0.25">
      <c r="A32" s="10">
        <v>900</v>
      </c>
      <c r="B32" s="6">
        <v>3</v>
      </c>
      <c r="C32" s="10">
        <v>8</v>
      </c>
      <c r="D32" s="10">
        <v>1</v>
      </c>
      <c r="E32" s="10">
        <v>2</v>
      </c>
      <c r="F32" s="11">
        <v>5</v>
      </c>
      <c r="G32" s="10">
        <v>5</v>
      </c>
      <c r="H32" s="10">
        <v>3</v>
      </c>
      <c r="I32" s="10">
        <v>27.33</v>
      </c>
      <c r="J32" s="10">
        <v>0</v>
      </c>
      <c r="K32" s="10">
        <v>2</v>
      </c>
      <c r="L32" s="10">
        <v>1</v>
      </c>
      <c r="M32" s="7">
        <v>3</v>
      </c>
      <c r="N32" s="11">
        <v>32.5</v>
      </c>
      <c r="P32" s="22"/>
      <c r="Q32" s="22" t="s">
        <v>172</v>
      </c>
      <c r="R32" s="22" t="s">
        <v>171</v>
      </c>
      <c r="S32" s="22" t="s">
        <v>173</v>
      </c>
      <c r="T32" s="22" t="s">
        <v>174</v>
      </c>
      <c r="U32" s="22" t="s">
        <v>187</v>
      </c>
    </row>
    <row r="33" spans="1:24" ht="15" x14ac:dyDescent="0.25">
      <c r="A33" s="10">
        <v>950</v>
      </c>
      <c r="B33" s="6">
        <v>3</v>
      </c>
      <c r="C33" s="10">
        <v>14</v>
      </c>
      <c r="D33" s="10">
        <v>2</v>
      </c>
      <c r="E33" s="10">
        <v>2</v>
      </c>
      <c r="F33" s="11">
        <v>3</v>
      </c>
      <c r="G33" s="10">
        <v>13</v>
      </c>
      <c r="H33" s="10">
        <v>2</v>
      </c>
      <c r="I33" s="10">
        <v>12.2</v>
      </c>
      <c r="J33" s="10">
        <v>5.6</v>
      </c>
      <c r="K33" s="10">
        <v>1</v>
      </c>
      <c r="L33" s="10">
        <v>1</v>
      </c>
      <c r="M33" s="7">
        <v>3</v>
      </c>
      <c r="N33" s="11">
        <v>27.7</v>
      </c>
      <c r="P33" s="20" t="s">
        <v>184</v>
      </c>
      <c r="Q33" s="20">
        <v>2</v>
      </c>
      <c r="R33" s="20">
        <v>924460.22616907954</v>
      </c>
      <c r="S33" s="20">
        <v>462230.11308453977</v>
      </c>
      <c r="T33" s="20">
        <v>1.6047297903997102</v>
      </c>
      <c r="U33" s="20">
        <v>0.20342149465200077</v>
      </c>
    </row>
    <row r="34" spans="1:24" ht="15" x14ac:dyDescent="0.25">
      <c r="A34" s="10">
        <v>790</v>
      </c>
      <c r="B34" s="6">
        <v>3</v>
      </c>
      <c r="C34" s="10">
        <v>2</v>
      </c>
      <c r="D34" s="10">
        <v>3</v>
      </c>
      <c r="E34" s="10">
        <v>1</v>
      </c>
      <c r="F34" s="11">
        <v>4</v>
      </c>
      <c r="G34" s="10">
        <v>9</v>
      </c>
      <c r="H34" s="10">
        <v>3</v>
      </c>
      <c r="I34" s="10">
        <v>23.7</v>
      </c>
      <c r="J34" s="10">
        <v>0</v>
      </c>
      <c r="K34" s="10">
        <v>2</v>
      </c>
      <c r="L34" s="10">
        <v>1</v>
      </c>
      <c r="M34" s="7">
        <v>1</v>
      </c>
      <c r="N34" s="11">
        <v>29.1</v>
      </c>
      <c r="P34" s="20" t="s">
        <v>185</v>
      </c>
      <c r="Q34" s="20">
        <v>208</v>
      </c>
      <c r="R34" s="20">
        <v>59912805.318854652</v>
      </c>
      <c r="S34" s="20">
        <v>288042.33326372429</v>
      </c>
      <c r="T34" s="20"/>
      <c r="U34" s="20"/>
    </row>
    <row r="35" spans="1:24" ht="15.75" thickBot="1" x14ac:dyDescent="0.3">
      <c r="A35" s="10">
        <v>5300</v>
      </c>
      <c r="B35" s="6">
        <v>3</v>
      </c>
      <c r="C35" s="10">
        <v>5</v>
      </c>
      <c r="D35" s="10">
        <v>6</v>
      </c>
      <c r="E35" s="10">
        <v>2</v>
      </c>
      <c r="F35" s="11">
        <v>2</v>
      </c>
      <c r="G35" s="10">
        <v>5</v>
      </c>
      <c r="H35" s="10">
        <v>3</v>
      </c>
      <c r="I35" s="10">
        <v>18.899999999999999</v>
      </c>
      <c r="J35" s="10">
        <v>5.6</v>
      </c>
      <c r="K35" s="10">
        <v>2</v>
      </c>
      <c r="L35" s="10">
        <v>1</v>
      </c>
      <c r="M35" s="7">
        <v>3</v>
      </c>
      <c r="N35" s="11">
        <v>31.4</v>
      </c>
      <c r="P35" s="21" t="s">
        <v>176</v>
      </c>
      <c r="Q35" s="21">
        <v>210</v>
      </c>
      <c r="R35" s="21">
        <v>60837265.545023732</v>
      </c>
      <c r="S35" s="21"/>
      <c r="T35" s="21"/>
      <c r="U35" s="21"/>
    </row>
    <row r="36" spans="1:24" ht="15.75" thickBot="1" x14ac:dyDescent="0.3">
      <c r="A36" s="10">
        <v>500</v>
      </c>
      <c r="B36" s="6">
        <v>3</v>
      </c>
      <c r="C36" s="10">
        <v>2</v>
      </c>
      <c r="D36" s="10">
        <v>4</v>
      </c>
      <c r="E36" s="10">
        <v>1</v>
      </c>
      <c r="F36" s="11">
        <v>9</v>
      </c>
      <c r="G36" s="10">
        <v>5</v>
      </c>
      <c r="H36" s="10">
        <v>2</v>
      </c>
      <c r="I36" s="10">
        <v>19.2</v>
      </c>
      <c r="J36" s="10">
        <v>6.1</v>
      </c>
      <c r="K36" s="10">
        <v>2</v>
      </c>
      <c r="L36" s="10">
        <v>1</v>
      </c>
      <c r="M36" s="7">
        <v>2</v>
      </c>
      <c r="N36" s="11">
        <v>30.9</v>
      </c>
    </row>
    <row r="37" spans="1:24" ht="15" x14ac:dyDescent="0.25">
      <c r="A37" s="10">
        <v>550</v>
      </c>
      <c r="B37" s="6">
        <v>3</v>
      </c>
      <c r="C37" s="10">
        <v>7</v>
      </c>
      <c r="D37" s="10">
        <v>2</v>
      </c>
      <c r="E37" s="10">
        <v>1</v>
      </c>
      <c r="F37" s="11">
        <v>3</v>
      </c>
      <c r="G37" s="10">
        <v>9</v>
      </c>
      <c r="H37" s="10">
        <v>2</v>
      </c>
      <c r="I37" s="10">
        <v>16.8</v>
      </c>
      <c r="J37" s="10">
        <v>6.3</v>
      </c>
      <c r="K37" s="10">
        <v>3</v>
      </c>
      <c r="L37" s="10">
        <v>1</v>
      </c>
      <c r="M37" s="7">
        <v>3</v>
      </c>
      <c r="N37" s="11">
        <v>29.3</v>
      </c>
      <c r="P37" s="22"/>
      <c r="Q37" s="22" t="s">
        <v>188</v>
      </c>
      <c r="R37" s="22" t="s">
        <v>182</v>
      </c>
      <c r="S37" s="22" t="s">
        <v>189</v>
      </c>
      <c r="T37" s="22" t="s">
        <v>175</v>
      </c>
      <c r="U37" s="22" t="s">
        <v>190</v>
      </c>
      <c r="V37" s="22" t="s">
        <v>191</v>
      </c>
      <c r="W37" s="22" t="s">
        <v>192</v>
      </c>
      <c r="X37" s="22" t="s">
        <v>193</v>
      </c>
    </row>
    <row r="38" spans="1:24" ht="15" x14ac:dyDescent="0.25">
      <c r="A38" s="10">
        <v>650</v>
      </c>
      <c r="B38" s="6">
        <v>3</v>
      </c>
      <c r="C38" s="10">
        <v>8</v>
      </c>
      <c r="D38" s="10">
        <v>6</v>
      </c>
      <c r="E38" s="10">
        <v>2</v>
      </c>
      <c r="F38" s="11">
        <v>2</v>
      </c>
      <c r="G38" s="10">
        <v>5</v>
      </c>
      <c r="H38" s="10">
        <v>3</v>
      </c>
      <c r="I38" s="10">
        <v>17.5</v>
      </c>
      <c r="J38" s="10">
        <v>5.7</v>
      </c>
      <c r="K38" s="10">
        <v>1</v>
      </c>
      <c r="L38" s="10">
        <v>1</v>
      </c>
      <c r="M38" s="7">
        <v>3</v>
      </c>
      <c r="N38" s="11">
        <v>32.5</v>
      </c>
      <c r="P38" s="20" t="s">
        <v>186</v>
      </c>
      <c r="Q38" s="20">
        <v>959.51854323472003</v>
      </c>
      <c r="R38" s="20">
        <v>136.06652768227372</v>
      </c>
      <c r="S38" s="20">
        <v>7.0518338314274693</v>
      </c>
      <c r="T38" s="20">
        <v>2.5652039228075335E-11</v>
      </c>
      <c r="U38" s="20">
        <v>691.27227469738193</v>
      </c>
      <c r="V38" s="20">
        <v>1227.7648117720582</v>
      </c>
      <c r="W38" s="20">
        <v>691.27227469738193</v>
      </c>
      <c r="X38" s="20">
        <v>1227.7648117720582</v>
      </c>
    </row>
    <row r="39" spans="1:24" ht="15" x14ac:dyDescent="0.25">
      <c r="A39" s="10">
        <v>850</v>
      </c>
      <c r="B39" s="6">
        <v>3</v>
      </c>
      <c r="C39" s="10">
        <v>7</v>
      </c>
      <c r="D39" s="10">
        <v>6</v>
      </c>
      <c r="E39" s="10">
        <v>1</v>
      </c>
      <c r="F39" s="11">
        <v>4</v>
      </c>
      <c r="G39" s="10">
        <v>5</v>
      </c>
      <c r="H39" s="10">
        <v>2</v>
      </c>
      <c r="I39" s="10">
        <v>31</v>
      </c>
      <c r="J39" s="10">
        <v>8.3000000000000007</v>
      </c>
      <c r="K39" s="10">
        <v>1</v>
      </c>
      <c r="L39" s="10">
        <v>3</v>
      </c>
      <c r="M39" s="7">
        <v>1</v>
      </c>
      <c r="N39" s="11">
        <v>54.4</v>
      </c>
      <c r="P39" s="20" t="s">
        <v>1</v>
      </c>
      <c r="Q39" s="20">
        <v>67.74688922845138</v>
      </c>
      <c r="R39" s="20">
        <v>43.33723146309638</v>
      </c>
      <c r="S39" s="20">
        <v>1.5632491264731789</v>
      </c>
      <c r="T39" s="20">
        <v>0.11951415731525278</v>
      </c>
      <c r="U39" s="20">
        <v>-17.68963088221065</v>
      </c>
      <c r="V39" s="20">
        <v>153.18340933911341</v>
      </c>
      <c r="W39" s="20">
        <v>-17.68963088221065</v>
      </c>
      <c r="X39" s="20">
        <v>153.18340933911341</v>
      </c>
    </row>
    <row r="40" spans="1:24" ht="15.75" thickBot="1" x14ac:dyDescent="0.3">
      <c r="A40" s="10">
        <v>1200</v>
      </c>
      <c r="B40" s="6">
        <v>3</v>
      </c>
      <c r="C40" s="10">
        <v>9</v>
      </c>
      <c r="D40" s="10">
        <v>2</v>
      </c>
      <c r="E40" s="10">
        <v>21</v>
      </c>
      <c r="F40" s="11">
        <v>1</v>
      </c>
      <c r="G40" s="10">
        <v>5</v>
      </c>
      <c r="H40" s="10">
        <v>2</v>
      </c>
      <c r="I40" s="10">
        <v>31.7</v>
      </c>
      <c r="J40" s="10">
        <v>8.3000000000000007</v>
      </c>
      <c r="K40" s="10">
        <v>3</v>
      </c>
      <c r="L40" s="10">
        <v>3</v>
      </c>
      <c r="M40" s="7">
        <v>2</v>
      </c>
      <c r="N40" s="11">
        <v>53.6</v>
      </c>
      <c r="P40" s="21" t="s">
        <v>2</v>
      </c>
      <c r="Q40" s="21">
        <v>-6.5849749643896915</v>
      </c>
      <c r="R40" s="21">
        <v>10.657411108428539</v>
      </c>
      <c r="S40" s="21">
        <v>-0.61787754055784583</v>
      </c>
      <c r="T40" s="21">
        <v>0.53733197791478471</v>
      </c>
      <c r="U40" s="21">
        <v>-27.595364593644323</v>
      </c>
      <c r="V40" s="21">
        <v>14.425414664864942</v>
      </c>
      <c r="W40" s="21">
        <v>-27.595364593644323</v>
      </c>
      <c r="X40" s="21">
        <v>14.425414664864942</v>
      </c>
    </row>
    <row r="41" spans="1:24" ht="15" x14ac:dyDescent="0.25">
      <c r="A41" s="10">
        <v>1150</v>
      </c>
      <c r="B41" s="6">
        <v>3</v>
      </c>
      <c r="C41" s="10">
        <v>6</v>
      </c>
      <c r="D41" s="10">
        <v>4</v>
      </c>
      <c r="E41" s="10">
        <v>1</v>
      </c>
      <c r="F41" s="11">
        <v>4</v>
      </c>
      <c r="G41" s="10">
        <v>5</v>
      </c>
      <c r="H41" s="10">
        <v>2</v>
      </c>
      <c r="I41" s="10">
        <v>27.2</v>
      </c>
      <c r="J41" s="10">
        <v>6.4</v>
      </c>
      <c r="K41" s="10">
        <v>2</v>
      </c>
      <c r="L41" s="10">
        <v>3</v>
      </c>
      <c r="M41" s="7">
        <v>3</v>
      </c>
      <c r="N41" s="11">
        <v>40.200000000000003</v>
      </c>
    </row>
    <row r="42" spans="1:24" ht="15" x14ac:dyDescent="0.25">
      <c r="A42" s="10">
        <v>750</v>
      </c>
      <c r="B42" s="6">
        <v>3</v>
      </c>
      <c r="C42" s="10">
        <v>9</v>
      </c>
      <c r="D42" s="10">
        <v>2</v>
      </c>
      <c r="E42" s="10">
        <v>2</v>
      </c>
      <c r="F42" s="11">
        <v>2</v>
      </c>
      <c r="G42" s="10">
        <v>5</v>
      </c>
      <c r="H42" s="10">
        <v>2</v>
      </c>
      <c r="I42" s="10">
        <v>28</v>
      </c>
      <c r="J42" s="10">
        <v>6</v>
      </c>
      <c r="K42" s="10">
        <v>1</v>
      </c>
      <c r="L42" s="10">
        <v>3</v>
      </c>
      <c r="M42" s="7">
        <v>3</v>
      </c>
      <c r="N42" s="11">
        <v>44.2</v>
      </c>
      <c r="P42" s="33" t="s">
        <v>16</v>
      </c>
      <c r="Q42" s="33" t="s">
        <v>1</v>
      </c>
      <c r="R42" s="33" t="s">
        <v>5</v>
      </c>
    </row>
    <row r="43" spans="1:24" ht="15" x14ac:dyDescent="0.25">
      <c r="A43" s="10">
        <v>520</v>
      </c>
      <c r="B43" s="6">
        <v>3</v>
      </c>
      <c r="C43" s="10">
        <v>15</v>
      </c>
      <c r="D43" s="10">
        <v>2</v>
      </c>
      <c r="E43" s="10">
        <v>2</v>
      </c>
      <c r="F43" s="11">
        <v>1</v>
      </c>
      <c r="G43" s="10">
        <v>5</v>
      </c>
      <c r="H43" s="10">
        <v>2</v>
      </c>
      <c r="I43" s="10">
        <v>24</v>
      </c>
      <c r="J43" s="10">
        <v>6</v>
      </c>
      <c r="K43" s="10">
        <v>2</v>
      </c>
      <c r="L43" s="10">
        <v>1</v>
      </c>
      <c r="M43" s="7">
        <v>3</v>
      </c>
      <c r="N43" s="11">
        <v>41</v>
      </c>
      <c r="P43" t="s">
        <v>177</v>
      </c>
    </row>
    <row r="44" spans="1:24" ht="15.75" thickBot="1" x14ac:dyDescent="0.3">
      <c r="A44" s="10">
        <v>2620</v>
      </c>
      <c r="B44" s="6">
        <v>3</v>
      </c>
      <c r="C44" s="10">
        <v>15</v>
      </c>
      <c r="D44" s="10">
        <v>2</v>
      </c>
      <c r="E44" s="10">
        <v>1</v>
      </c>
      <c r="F44" s="11">
        <v>6</v>
      </c>
      <c r="G44" s="10">
        <v>5</v>
      </c>
      <c r="H44" s="10">
        <v>2</v>
      </c>
      <c r="I44" s="10">
        <v>31.8</v>
      </c>
      <c r="J44" s="10">
        <v>6</v>
      </c>
      <c r="K44" s="10">
        <v>3</v>
      </c>
      <c r="L44" s="10">
        <v>1</v>
      </c>
      <c r="M44" s="7">
        <v>3</v>
      </c>
      <c r="N44" s="11">
        <v>43.7</v>
      </c>
    </row>
    <row r="45" spans="1:24" ht="15" x14ac:dyDescent="0.25">
      <c r="A45" s="10">
        <v>1290</v>
      </c>
      <c r="B45" s="6">
        <v>3</v>
      </c>
      <c r="C45" s="10">
        <v>6</v>
      </c>
      <c r="D45" s="10">
        <v>2</v>
      </c>
      <c r="E45" s="10">
        <v>1</v>
      </c>
      <c r="F45" s="11">
        <v>2</v>
      </c>
      <c r="G45" s="10">
        <v>9</v>
      </c>
      <c r="H45" s="10">
        <v>3</v>
      </c>
      <c r="I45" s="10">
        <v>32.4</v>
      </c>
      <c r="J45" s="10">
        <v>8.3000000000000007</v>
      </c>
      <c r="K45" s="10">
        <v>2</v>
      </c>
      <c r="L45" s="10">
        <v>1</v>
      </c>
      <c r="M45" s="7">
        <v>3</v>
      </c>
      <c r="N45" s="11">
        <v>52.3</v>
      </c>
      <c r="P45" s="31" t="s">
        <v>178</v>
      </c>
      <c r="Q45" s="31"/>
    </row>
    <row r="46" spans="1:24" ht="15" x14ac:dyDescent="0.25">
      <c r="A46" s="10">
        <v>550</v>
      </c>
      <c r="B46" s="6">
        <v>3</v>
      </c>
      <c r="C46" s="10">
        <v>2</v>
      </c>
      <c r="D46" s="10">
        <v>2</v>
      </c>
      <c r="E46" s="10">
        <v>2</v>
      </c>
      <c r="F46" s="11">
        <v>5</v>
      </c>
      <c r="G46" s="10">
        <v>5</v>
      </c>
      <c r="H46" s="10">
        <v>2</v>
      </c>
      <c r="I46" s="10">
        <v>28.4</v>
      </c>
      <c r="J46" s="10">
        <v>10.199999999999999</v>
      </c>
      <c r="K46" s="10">
        <v>2</v>
      </c>
      <c r="L46" s="10">
        <v>1</v>
      </c>
      <c r="M46" s="7">
        <v>3</v>
      </c>
      <c r="N46" s="11">
        <v>60.2</v>
      </c>
      <c r="P46" s="20" t="s">
        <v>179</v>
      </c>
      <c r="Q46" s="20">
        <v>0.16515425758834967</v>
      </c>
    </row>
    <row r="47" spans="1:24" ht="15" x14ac:dyDescent="0.25">
      <c r="A47" s="10">
        <v>1307</v>
      </c>
      <c r="B47" s="6">
        <v>3</v>
      </c>
      <c r="C47" s="10">
        <v>6</v>
      </c>
      <c r="D47" s="10">
        <v>2</v>
      </c>
      <c r="E47" s="10">
        <v>2</v>
      </c>
      <c r="F47" s="11">
        <v>7</v>
      </c>
      <c r="G47" s="10">
        <v>5</v>
      </c>
      <c r="H47" s="10">
        <v>2</v>
      </c>
      <c r="I47" s="10">
        <v>29</v>
      </c>
      <c r="J47" s="10">
        <v>8</v>
      </c>
      <c r="K47" s="10">
        <v>2</v>
      </c>
      <c r="L47" s="10">
        <v>3</v>
      </c>
      <c r="M47" s="7">
        <v>2</v>
      </c>
      <c r="N47" s="11">
        <v>50.6</v>
      </c>
      <c r="P47" s="20" t="s">
        <v>180</v>
      </c>
      <c r="Q47" s="20">
        <v>2.7275928799558952E-2</v>
      </c>
    </row>
    <row r="48" spans="1:24" ht="15" x14ac:dyDescent="0.25">
      <c r="A48" s="10">
        <v>480</v>
      </c>
      <c r="B48" s="6">
        <v>3</v>
      </c>
      <c r="C48" s="10">
        <v>9</v>
      </c>
      <c r="D48" s="10">
        <v>6</v>
      </c>
      <c r="E48" s="10">
        <v>1</v>
      </c>
      <c r="F48" s="11">
        <v>5</v>
      </c>
      <c r="G48" s="10">
        <v>9</v>
      </c>
      <c r="H48" s="10">
        <v>2</v>
      </c>
      <c r="I48" s="10">
        <v>33.9</v>
      </c>
      <c r="J48" s="10">
        <v>11.9</v>
      </c>
      <c r="K48" s="10">
        <v>2</v>
      </c>
      <c r="L48" s="10">
        <v>1</v>
      </c>
      <c r="M48" s="10">
        <v>3</v>
      </c>
      <c r="N48" s="11">
        <v>66.3</v>
      </c>
      <c r="P48" s="20" t="s">
        <v>181</v>
      </c>
      <c r="Q48" s="20">
        <v>1.792281273032394E-2</v>
      </c>
    </row>
    <row r="49" spans="1:24" ht="15" x14ac:dyDescent="0.25">
      <c r="A49" s="10">
        <v>1250</v>
      </c>
      <c r="B49" s="6">
        <v>3</v>
      </c>
      <c r="C49" s="10">
        <v>8</v>
      </c>
      <c r="D49" s="10">
        <v>2</v>
      </c>
      <c r="E49" s="10">
        <v>2</v>
      </c>
      <c r="F49" s="11">
        <v>1</v>
      </c>
      <c r="G49" s="10">
        <v>5</v>
      </c>
      <c r="H49" s="10">
        <v>2</v>
      </c>
      <c r="I49" s="10">
        <v>28</v>
      </c>
      <c r="J49" s="10">
        <v>7.5</v>
      </c>
      <c r="K49" s="10">
        <v>2</v>
      </c>
      <c r="L49" s="10">
        <v>3</v>
      </c>
      <c r="M49" s="12">
        <v>3</v>
      </c>
      <c r="N49" s="11">
        <v>49.3</v>
      </c>
      <c r="P49" s="20" t="s">
        <v>182</v>
      </c>
      <c r="Q49" s="20">
        <v>533.39385353483351</v>
      </c>
    </row>
    <row r="50" spans="1:24" ht="15.75" thickBot="1" x14ac:dyDescent="0.3">
      <c r="A50" s="10">
        <v>1230</v>
      </c>
      <c r="B50" s="6">
        <v>3</v>
      </c>
      <c r="C50" s="10">
        <v>8</v>
      </c>
      <c r="D50" s="10">
        <v>6</v>
      </c>
      <c r="E50" s="10">
        <v>2</v>
      </c>
      <c r="F50" s="11">
        <v>5</v>
      </c>
      <c r="G50" s="10">
        <v>5</v>
      </c>
      <c r="H50" s="10">
        <v>2</v>
      </c>
      <c r="I50" s="10">
        <v>28.2</v>
      </c>
      <c r="J50" s="10">
        <v>8.8000000000000007</v>
      </c>
      <c r="K50" s="10">
        <v>2</v>
      </c>
      <c r="L50" s="10">
        <v>3</v>
      </c>
      <c r="M50" s="10">
        <v>3</v>
      </c>
      <c r="N50" s="11">
        <v>48.5</v>
      </c>
      <c r="P50" s="21" t="s">
        <v>183</v>
      </c>
      <c r="Q50" s="21">
        <v>211</v>
      </c>
    </row>
    <row r="51" spans="1:24" ht="15" x14ac:dyDescent="0.25">
      <c r="A51" s="10">
        <v>650</v>
      </c>
      <c r="B51" s="6">
        <v>3</v>
      </c>
      <c r="C51" s="10">
        <v>6</v>
      </c>
      <c r="D51" s="10">
        <v>2</v>
      </c>
      <c r="E51" s="10">
        <v>2</v>
      </c>
      <c r="F51" s="11">
        <v>2</v>
      </c>
      <c r="G51" s="10">
        <v>5</v>
      </c>
      <c r="H51" s="10">
        <v>2</v>
      </c>
      <c r="I51" s="10">
        <v>30</v>
      </c>
      <c r="J51" s="10">
        <v>9</v>
      </c>
      <c r="K51" s="10">
        <v>3</v>
      </c>
      <c r="L51" s="10">
        <v>1</v>
      </c>
      <c r="M51" s="10">
        <v>3</v>
      </c>
      <c r="N51" s="11">
        <v>52.7</v>
      </c>
    </row>
    <row r="52" spans="1:24" ht="15.75" thickBot="1" x14ac:dyDescent="0.3">
      <c r="A52" s="10">
        <v>950</v>
      </c>
      <c r="B52" s="6">
        <v>3</v>
      </c>
      <c r="C52" s="10">
        <v>5</v>
      </c>
      <c r="D52" s="10">
        <v>2</v>
      </c>
      <c r="E52" s="10">
        <v>1</v>
      </c>
      <c r="F52" s="11">
        <v>1</v>
      </c>
      <c r="G52" s="10">
        <v>5</v>
      </c>
      <c r="H52" s="10">
        <v>2</v>
      </c>
      <c r="I52" s="10">
        <v>25.6</v>
      </c>
      <c r="J52" s="10">
        <v>8.5</v>
      </c>
      <c r="K52" s="10">
        <v>2</v>
      </c>
      <c r="L52" s="10">
        <v>1</v>
      </c>
      <c r="M52" s="10">
        <v>3</v>
      </c>
      <c r="N52" s="11">
        <v>45.9</v>
      </c>
      <c r="P52" t="s">
        <v>170</v>
      </c>
    </row>
    <row r="53" spans="1:24" ht="15" x14ac:dyDescent="0.25">
      <c r="A53" s="10">
        <v>850</v>
      </c>
      <c r="B53" s="6">
        <v>3</v>
      </c>
      <c r="C53" s="10">
        <v>2</v>
      </c>
      <c r="D53" s="10">
        <v>6</v>
      </c>
      <c r="E53" s="10">
        <v>1</v>
      </c>
      <c r="F53" s="11">
        <v>5</v>
      </c>
      <c r="G53" s="10">
        <v>5</v>
      </c>
      <c r="H53" s="10">
        <v>1</v>
      </c>
      <c r="I53" s="10">
        <v>29.1</v>
      </c>
      <c r="J53" s="10">
        <v>9</v>
      </c>
      <c r="K53" s="10">
        <v>2</v>
      </c>
      <c r="L53" s="10">
        <v>3</v>
      </c>
      <c r="M53" s="10">
        <v>3</v>
      </c>
      <c r="N53" s="11">
        <v>53.6</v>
      </c>
      <c r="P53" s="22"/>
      <c r="Q53" s="22" t="s">
        <v>172</v>
      </c>
      <c r="R53" s="22" t="s">
        <v>171</v>
      </c>
      <c r="S53" s="22" t="s">
        <v>173</v>
      </c>
      <c r="T53" s="22" t="s">
        <v>174</v>
      </c>
      <c r="U53" s="22" t="s">
        <v>187</v>
      </c>
    </row>
    <row r="54" spans="1:24" ht="15" x14ac:dyDescent="0.25">
      <c r="A54" s="10">
        <v>800</v>
      </c>
      <c r="B54" s="6">
        <v>3</v>
      </c>
      <c r="C54" s="10">
        <v>6</v>
      </c>
      <c r="D54" s="10">
        <v>2</v>
      </c>
      <c r="E54" s="10">
        <v>1</v>
      </c>
      <c r="F54" s="11">
        <v>1</v>
      </c>
      <c r="G54" s="10">
        <v>5</v>
      </c>
      <c r="H54" s="10">
        <v>2</v>
      </c>
      <c r="I54" s="10">
        <v>29.4</v>
      </c>
      <c r="J54" s="10">
        <v>8.8000000000000007</v>
      </c>
      <c r="K54" s="10">
        <v>3</v>
      </c>
      <c r="L54" s="10">
        <v>3</v>
      </c>
      <c r="M54" s="10">
        <v>3</v>
      </c>
      <c r="N54" s="11">
        <v>52</v>
      </c>
      <c r="P54" s="20" t="s">
        <v>184</v>
      </c>
      <c r="Q54" s="20">
        <v>2</v>
      </c>
      <c r="R54" s="20">
        <v>1659392.9233659282</v>
      </c>
      <c r="S54" s="20">
        <v>829696.46168296412</v>
      </c>
      <c r="T54" s="20">
        <v>2.9162397427395383</v>
      </c>
      <c r="U54" s="20">
        <v>5.635402835057346E-2</v>
      </c>
    </row>
    <row r="55" spans="1:24" ht="15" x14ac:dyDescent="0.25">
      <c r="A55" s="10">
        <v>550</v>
      </c>
      <c r="B55" s="6">
        <v>3</v>
      </c>
      <c r="C55" s="10">
        <v>5</v>
      </c>
      <c r="D55" s="10">
        <v>6</v>
      </c>
      <c r="E55" s="10">
        <v>2</v>
      </c>
      <c r="F55" s="11">
        <v>3</v>
      </c>
      <c r="G55" s="10">
        <v>5</v>
      </c>
      <c r="H55" s="10">
        <v>3</v>
      </c>
      <c r="I55" s="10">
        <v>41.9</v>
      </c>
      <c r="J55" s="10">
        <v>12.1</v>
      </c>
      <c r="K55" s="10">
        <v>3</v>
      </c>
      <c r="L55" s="10">
        <v>3</v>
      </c>
      <c r="M55" s="10">
        <v>2</v>
      </c>
      <c r="N55" s="11">
        <v>74.7</v>
      </c>
      <c r="P55" s="20" t="s">
        <v>185</v>
      </c>
      <c r="Q55" s="20">
        <v>208</v>
      </c>
      <c r="R55" s="20">
        <v>59177872.621657804</v>
      </c>
      <c r="S55" s="20">
        <v>284509.00298873946</v>
      </c>
      <c r="T55" s="20"/>
      <c r="U55" s="20"/>
    </row>
    <row r="56" spans="1:24" ht="15.75" thickBot="1" x14ac:dyDescent="0.3">
      <c r="A56" s="10">
        <v>1300</v>
      </c>
      <c r="B56" s="6">
        <v>3</v>
      </c>
      <c r="C56" s="10">
        <v>8</v>
      </c>
      <c r="D56" s="10">
        <v>6</v>
      </c>
      <c r="E56" s="10">
        <v>2</v>
      </c>
      <c r="F56" s="11">
        <v>4</v>
      </c>
      <c r="G56" s="10">
        <v>5</v>
      </c>
      <c r="H56" s="10">
        <v>2</v>
      </c>
      <c r="I56" s="10">
        <v>30</v>
      </c>
      <c r="J56" s="10">
        <v>8.8000000000000007</v>
      </c>
      <c r="K56" s="10">
        <v>2</v>
      </c>
      <c r="L56" s="10">
        <v>1</v>
      </c>
      <c r="M56" s="10">
        <v>3</v>
      </c>
      <c r="N56" s="11">
        <v>57.3</v>
      </c>
      <c r="P56" s="21" t="s">
        <v>176</v>
      </c>
      <c r="Q56" s="21">
        <v>210</v>
      </c>
      <c r="R56" s="21">
        <v>60837265.545023732</v>
      </c>
      <c r="S56" s="21"/>
      <c r="T56" s="21"/>
      <c r="U56" s="21"/>
    </row>
    <row r="57" spans="1:24" ht="15.75" thickBot="1" x14ac:dyDescent="0.3">
      <c r="A57" s="10">
        <v>1040</v>
      </c>
      <c r="B57" s="6">
        <v>3</v>
      </c>
      <c r="C57" s="10">
        <v>7</v>
      </c>
      <c r="D57" s="10">
        <v>2</v>
      </c>
      <c r="E57" s="10">
        <v>1</v>
      </c>
      <c r="F57" s="11">
        <v>4</v>
      </c>
      <c r="G57" s="10">
        <v>5</v>
      </c>
      <c r="H57" s="10">
        <v>3</v>
      </c>
      <c r="I57" s="10">
        <v>28.3</v>
      </c>
      <c r="J57" s="10">
        <v>8.9</v>
      </c>
      <c r="K57" s="10">
        <v>2</v>
      </c>
      <c r="L57" s="10">
        <v>1</v>
      </c>
      <c r="M57" s="10">
        <v>2</v>
      </c>
      <c r="N57" s="11">
        <v>50.1</v>
      </c>
    </row>
    <row r="58" spans="1:24" ht="15" x14ac:dyDescent="0.25">
      <c r="A58" s="10">
        <v>1000</v>
      </c>
      <c r="B58" s="6">
        <v>3</v>
      </c>
      <c r="C58" s="10">
        <v>6</v>
      </c>
      <c r="D58" s="10">
        <v>2</v>
      </c>
      <c r="E58" s="10">
        <v>1</v>
      </c>
      <c r="F58" s="11">
        <v>3</v>
      </c>
      <c r="G58" s="10">
        <v>5</v>
      </c>
      <c r="H58" s="10">
        <v>2</v>
      </c>
      <c r="I58" s="10">
        <v>29.9</v>
      </c>
      <c r="J58" s="10">
        <v>8.8000000000000007</v>
      </c>
      <c r="K58" s="10">
        <v>2</v>
      </c>
      <c r="L58" s="10">
        <v>1</v>
      </c>
      <c r="M58" s="10">
        <v>3</v>
      </c>
      <c r="N58" s="11">
        <v>50.8</v>
      </c>
      <c r="P58" s="22"/>
      <c r="Q58" s="22" t="s">
        <v>188</v>
      </c>
      <c r="R58" s="22" t="s">
        <v>182</v>
      </c>
      <c r="S58" s="22" t="s">
        <v>189</v>
      </c>
      <c r="T58" s="22" t="s">
        <v>175</v>
      </c>
      <c r="U58" s="22" t="s">
        <v>190</v>
      </c>
      <c r="V58" s="22" t="s">
        <v>191</v>
      </c>
      <c r="W58" s="22" t="s">
        <v>192</v>
      </c>
      <c r="X58" s="22" t="s">
        <v>193</v>
      </c>
    </row>
    <row r="59" spans="1:24" ht="15" x14ac:dyDescent="0.25">
      <c r="A59" s="10">
        <v>1350</v>
      </c>
      <c r="B59" s="6">
        <v>3</v>
      </c>
      <c r="C59" s="10">
        <v>6</v>
      </c>
      <c r="D59" s="10">
        <v>5</v>
      </c>
      <c r="E59" s="10">
        <v>2</v>
      </c>
      <c r="F59" s="11">
        <v>4</v>
      </c>
      <c r="G59" s="10">
        <v>4</v>
      </c>
      <c r="H59" s="10">
        <v>3</v>
      </c>
      <c r="I59" s="10">
        <v>29.5</v>
      </c>
      <c r="J59" s="10">
        <v>10</v>
      </c>
      <c r="K59" s="10">
        <v>1</v>
      </c>
      <c r="L59" s="10">
        <v>1</v>
      </c>
      <c r="M59" s="10">
        <v>1</v>
      </c>
      <c r="N59" s="11">
        <v>51.5</v>
      </c>
      <c r="P59" s="20" t="s">
        <v>186</v>
      </c>
      <c r="Q59" s="20">
        <v>781.39312594514513</v>
      </c>
      <c r="R59" s="20">
        <v>119.37067716505916</v>
      </c>
      <c r="S59" s="20">
        <v>6.5459386216321613</v>
      </c>
      <c r="T59" s="20">
        <v>4.5315193006097903E-10</v>
      </c>
      <c r="U59" s="20">
        <v>546.06163577091684</v>
      </c>
      <c r="V59" s="20">
        <v>1016.7246161193734</v>
      </c>
      <c r="W59" s="20">
        <v>546.06163577091684</v>
      </c>
      <c r="X59" s="20">
        <v>1016.7246161193734</v>
      </c>
    </row>
    <row r="60" spans="1:24" ht="15" x14ac:dyDescent="0.25">
      <c r="A60" s="10">
        <v>1200</v>
      </c>
      <c r="B60" s="6">
        <v>3</v>
      </c>
      <c r="C60" s="10">
        <v>14</v>
      </c>
      <c r="D60" s="10">
        <v>2</v>
      </c>
      <c r="E60" s="10">
        <v>1</v>
      </c>
      <c r="F60" s="11">
        <v>4</v>
      </c>
      <c r="G60" s="10">
        <v>5</v>
      </c>
      <c r="H60" s="10">
        <v>2</v>
      </c>
      <c r="I60" s="10">
        <v>30.3</v>
      </c>
      <c r="J60" s="10">
        <v>8.8000000000000007</v>
      </c>
      <c r="K60" s="10">
        <v>1</v>
      </c>
      <c r="L60" s="10">
        <v>1</v>
      </c>
      <c r="M60" s="10">
        <v>3</v>
      </c>
      <c r="N60" s="11">
        <v>57.2</v>
      </c>
      <c r="P60" s="20" t="s">
        <v>1</v>
      </c>
      <c r="Q60" s="20">
        <v>74.299444418136375</v>
      </c>
      <c r="R60" s="20">
        <v>42.554456629849511</v>
      </c>
      <c r="S60" s="20">
        <v>1.745985034291792</v>
      </c>
      <c r="T60" s="20">
        <v>8.2289978861549484E-2</v>
      </c>
      <c r="U60" s="20">
        <v>-9.5938862564453729</v>
      </c>
      <c r="V60" s="20">
        <v>158.19277509271814</v>
      </c>
      <c r="W60" s="20">
        <v>-9.5938862564453729</v>
      </c>
      <c r="X60" s="20">
        <v>158.19277509271814</v>
      </c>
    </row>
    <row r="61" spans="1:24" ht="15.75" thickBot="1" x14ac:dyDescent="0.3">
      <c r="A61" s="10">
        <v>550</v>
      </c>
      <c r="B61" s="6">
        <v>3</v>
      </c>
      <c r="C61" s="10">
        <v>7</v>
      </c>
      <c r="D61" s="10">
        <v>2</v>
      </c>
      <c r="E61" s="10">
        <v>1</v>
      </c>
      <c r="F61" s="11">
        <v>3</v>
      </c>
      <c r="G61" s="10">
        <v>5</v>
      </c>
      <c r="H61" s="10">
        <v>2</v>
      </c>
      <c r="I61" s="10">
        <v>37.6</v>
      </c>
      <c r="J61" s="10">
        <v>12</v>
      </c>
      <c r="K61" s="10">
        <v>2</v>
      </c>
      <c r="L61" s="10">
        <v>1</v>
      </c>
      <c r="M61" s="10">
        <v>2</v>
      </c>
      <c r="N61" s="11">
        <v>69</v>
      </c>
      <c r="P61" s="21" t="s">
        <v>5</v>
      </c>
      <c r="Q61" s="21">
        <v>34.569283164407963</v>
      </c>
      <c r="R61" s="21">
        <v>20.060228898879064</v>
      </c>
      <c r="S61" s="21">
        <v>1.7232746116042397</v>
      </c>
      <c r="T61" s="21">
        <v>8.6324953393143153E-2</v>
      </c>
      <c r="U61" s="21">
        <v>-4.9781473446915427</v>
      </c>
      <c r="V61" s="21">
        <v>74.116713673507462</v>
      </c>
      <c r="W61" s="21">
        <v>-4.9781473446915427</v>
      </c>
      <c r="X61" s="21">
        <v>74.116713673507462</v>
      </c>
    </row>
    <row r="62" spans="1:24" ht="15" x14ac:dyDescent="0.25">
      <c r="A62" s="10">
        <v>1150</v>
      </c>
      <c r="B62" s="6">
        <v>3</v>
      </c>
      <c r="C62" s="10">
        <v>7</v>
      </c>
      <c r="D62" s="10">
        <v>6</v>
      </c>
      <c r="E62" s="10">
        <v>1</v>
      </c>
      <c r="F62" s="11">
        <v>3</v>
      </c>
      <c r="G62" s="10">
        <v>5</v>
      </c>
      <c r="H62" s="10">
        <v>2</v>
      </c>
      <c r="I62" s="10">
        <v>30</v>
      </c>
      <c r="J62" s="10">
        <v>9</v>
      </c>
      <c r="K62" s="10">
        <v>2</v>
      </c>
      <c r="L62" s="10">
        <v>1</v>
      </c>
      <c r="M62" s="10">
        <v>3</v>
      </c>
      <c r="N62" s="11">
        <v>53.1</v>
      </c>
    </row>
    <row r="63" spans="1:24" ht="15" x14ac:dyDescent="0.25">
      <c r="A63" s="10">
        <v>1150</v>
      </c>
      <c r="B63" s="6">
        <v>3</v>
      </c>
      <c r="C63" s="10">
        <v>9</v>
      </c>
      <c r="D63" s="10">
        <v>2</v>
      </c>
      <c r="E63" s="10">
        <v>2</v>
      </c>
      <c r="F63" s="11">
        <v>1</v>
      </c>
      <c r="G63" s="10">
        <v>5</v>
      </c>
      <c r="H63" s="10">
        <v>2</v>
      </c>
      <c r="I63" s="10">
        <v>30.38</v>
      </c>
      <c r="J63" s="10">
        <v>8.7799999999999994</v>
      </c>
      <c r="K63" s="10">
        <v>2</v>
      </c>
      <c r="L63" s="10">
        <v>3</v>
      </c>
      <c r="M63" s="10">
        <v>2</v>
      </c>
      <c r="N63" s="11">
        <v>52.7</v>
      </c>
      <c r="P63" s="33" t="s">
        <v>16</v>
      </c>
      <c r="Q63" s="33" t="s">
        <v>1</v>
      </c>
      <c r="R63" s="33" t="s">
        <v>6</v>
      </c>
    </row>
    <row r="64" spans="1:24" ht="15" x14ac:dyDescent="0.25">
      <c r="A64" s="10">
        <v>950</v>
      </c>
      <c r="B64" s="6">
        <v>3</v>
      </c>
      <c r="C64" s="10">
        <v>8</v>
      </c>
      <c r="D64" s="10">
        <v>2</v>
      </c>
      <c r="E64" s="10">
        <v>2</v>
      </c>
      <c r="F64" s="11">
        <v>1</v>
      </c>
      <c r="G64" s="10">
        <v>5</v>
      </c>
      <c r="H64" s="10">
        <v>2</v>
      </c>
      <c r="I64" s="10">
        <v>29.1</v>
      </c>
      <c r="J64" s="10">
        <v>8.6999999999999993</v>
      </c>
      <c r="K64" s="10">
        <v>3</v>
      </c>
      <c r="L64" s="10">
        <v>1</v>
      </c>
      <c r="M64" s="10">
        <v>2</v>
      </c>
      <c r="N64" s="11">
        <v>52.8</v>
      </c>
      <c r="P64" t="s">
        <v>177</v>
      </c>
    </row>
    <row r="65" spans="1:24" ht="15.75" thickBot="1" x14ac:dyDescent="0.3">
      <c r="A65" s="10">
        <v>950</v>
      </c>
      <c r="B65" s="6">
        <v>3</v>
      </c>
      <c r="C65" s="10">
        <v>7</v>
      </c>
      <c r="D65" s="10">
        <v>2</v>
      </c>
      <c r="E65" s="10">
        <v>2</v>
      </c>
      <c r="F65" s="11">
        <v>8</v>
      </c>
      <c r="G65" s="10">
        <v>5</v>
      </c>
      <c r="H65" s="10">
        <v>3</v>
      </c>
      <c r="I65" s="10">
        <v>32</v>
      </c>
      <c r="J65" s="10">
        <v>8.6999999999999993</v>
      </c>
      <c r="K65" s="10">
        <v>2</v>
      </c>
      <c r="L65" s="10">
        <v>1</v>
      </c>
      <c r="M65" s="10">
        <v>3</v>
      </c>
      <c r="N65" s="11">
        <v>54.7</v>
      </c>
    </row>
    <row r="66" spans="1:24" ht="15" x14ac:dyDescent="0.25">
      <c r="A66" s="10">
        <v>1200</v>
      </c>
      <c r="B66" s="6">
        <v>3</v>
      </c>
      <c r="C66" s="10">
        <v>14</v>
      </c>
      <c r="D66" s="10">
        <v>1</v>
      </c>
      <c r="E66" s="10">
        <v>1</v>
      </c>
      <c r="F66" s="11">
        <v>4</v>
      </c>
      <c r="G66" s="10">
        <v>5</v>
      </c>
      <c r="H66" s="10">
        <v>2</v>
      </c>
      <c r="I66" s="10">
        <v>31.3</v>
      </c>
      <c r="J66" s="10">
        <v>6.5</v>
      </c>
      <c r="K66" s="10">
        <v>3</v>
      </c>
      <c r="L66" s="10">
        <v>1</v>
      </c>
      <c r="M66" s="10">
        <v>2</v>
      </c>
      <c r="N66" s="11">
        <v>46.5</v>
      </c>
      <c r="P66" s="31" t="s">
        <v>178</v>
      </c>
      <c r="Q66" s="31"/>
    </row>
    <row r="67" spans="1:24" ht="15" x14ac:dyDescent="0.25">
      <c r="A67" s="10">
        <v>700</v>
      </c>
      <c r="B67" s="6">
        <v>3</v>
      </c>
      <c r="C67" s="10">
        <v>7</v>
      </c>
      <c r="D67" s="10">
        <v>2</v>
      </c>
      <c r="E67" s="10">
        <v>1</v>
      </c>
      <c r="F67" s="11">
        <v>3</v>
      </c>
      <c r="G67" s="10">
        <v>5</v>
      </c>
      <c r="H67" s="10">
        <v>3</v>
      </c>
      <c r="I67" s="10">
        <v>27.8</v>
      </c>
      <c r="J67" s="10">
        <v>7.2</v>
      </c>
      <c r="K67" s="10">
        <v>2</v>
      </c>
      <c r="L67" s="10">
        <v>3</v>
      </c>
      <c r="M67" s="10">
        <v>3</v>
      </c>
      <c r="N67" s="11">
        <v>49.8</v>
      </c>
      <c r="P67" s="20" t="s">
        <v>179</v>
      </c>
      <c r="Q67" s="20">
        <v>0.11647026512798037</v>
      </c>
    </row>
    <row r="68" spans="1:24" ht="15" x14ac:dyDescent="0.25">
      <c r="A68" s="10">
        <v>1100</v>
      </c>
      <c r="B68" s="6">
        <v>3</v>
      </c>
      <c r="C68" s="10">
        <v>6</v>
      </c>
      <c r="D68" s="10">
        <v>6</v>
      </c>
      <c r="E68" s="10">
        <v>2</v>
      </c>
      <c r="F68" s="11">
        <v>5</v>
      </c>
      <c r="G68" s="10">
        <v>9</v>
      </c>
      <c r="H68" s="10">
        <v>2</v>
      </c>
      <c r="I68" s="10">
        <v>51.3</v>
      </c>
      <c r="J68" s="10">
        <v>10.8</v>
      </c>
      <c r="K68" s="10">
        <v>2</v>
      </c>
      <c r="L68" s="10">
        <v>1</v>
      </c>
      <c r="M68" s="10">
        <v>3</v>
      </c>
      <c r="N68" s="11">
        <v>69.5</v>
      </c>
      <c r="P68" s="20" t="s">
        <v>180</v>
      </c>
      <c r="Q68" s="20">
        <v>1.3565322658982039E-2</v>
      </c>
    </row>
    <row r="69" spans="1:24" ht="15" x14ac:dyDescent="0.25">
      <c r="A69" s="10">
        <v>1240</v>
      </c>
      <c r="B69" s="6">
        <v>3</v>
      </c>
      <c r="C69" s="10">
        <v>15</v>
      </c>
      <c r="D69" s="10">
        <v>2</v>
      </c>
      <c r="E69" s="10">
        <v>1</v>
      </c>
      <c r="F69" s="11">
        <v>5</v>
      </c>
      <c r="G69" s="10">
        <v>3</v>
      </c>
      <c r="H69" s="10">
        <v>2</v>
      </c>
      <c r="I69" s="10">
        <v>28.3</v>
      </c>
      <c r="J69" s="10">
        <v>7.2</v>
      </c>
      <c r="K69" s="10">
        <v>1</v>
      </c>
      <c r="L69" s="10">
        <v>1</v>
      </c>
      <c r="M69" s="10">
        <v>2</v>
      </c>
      <c r="N69" s="11">
        <v>53.5</v>
      </c>
      <c r="P69" s="20" t="s">
        <v>181</v>
      </c>
      <c r="Q69" s="20">
        <v>4.080373838395328E-3</v>
      </c>
    </row>
    <row r="70" spans="1:24" ht="15" x14ac:dyDescent="0.25">
      <c r="A70" s="10">
        <v>1130</v>
      </c>
      <c r="B70" s="6">
        <v>3</v>
      </c>
      <c r="C70" s="10">
        <v>15</v>
      </c>
      <c r="D70" s="10">
        <v>2</v>
      </c>
      <c r="E70" s="10">
        <v>2</v>
      </c>
      <c r="F70" s="11">
        <v>3</v>
      </c>
      <c r="G70" s="10">
        <v>2</v>
      </c>
      <c r="H70" s="10">
        <v>2</v>
      </c>
      <c r="I70" s="10">
        <v>25.5</v>
      </c>
      <c r="J70" s="10">
        <v>6.2</v>
      </c>
      <c r="K70" s="10">
        <v>1</v>
      </c>
      <c r="L70" s="10">
        <v>3</v>
      </c>
      <c r="M70" s="10">
        <v>3</v>
      </c>
      <c r="N70" s="11">
        <v>41.5</v>
      </c>
      <c r="P70" s="20" t="s">
        <v>182</v>
      </c>
      <c r="Q70" s="20">
        <v>537.13980958359127</v>
      </c>
    </row>
    <row r="71" spans="1:24" ht="15.75" thickBot="1" x14ac:dyDescent="0.3">
      <c r="A71" s="10">
        <v>1350</v>
      </c>
      <c r="B71" s="6">
        <v>3</v>
      </c>
      <c r="C71" s="10">
        <v>8</v>
      </c>
      <c r="D71" s="10">
        <v>2</v>
      </c>
      <c r="E71" s="10">
        <v>1</v>
      </c>
      <c r="F71" s="11">
        <v>2</v>
      </c>
      <c r="G71" s="10">
        <v>5</v>
      </c>
      <c r="H71" s="10">
        <v>2</v>
      </c>
      <c r="I71" s="10">
        <v>24.3</v>
      </c>
      <c r="J71" s="10">
        <v>6.4</v>
      </c>
      <c r="K71" s="10">
        <v>2</v>
      </c>
      <c r="L71" s="10">
        <v>1</v>
      </c>
      <c r="M71" s="10">
        <v>2</v>
      </c>
      <c r="N71" s="11">
        <v>42</v>
      </c>
      <c r="P71" s="21" t="s">
        <v>183</v>
      </c>
      <c r="Q71" s="21">
        <v>211</v>
      </c>
    </row>
    <row r="72" spans="1:24" ht="15" x14ac:dyDescent="0.25">
      <c r="A72" s="10">
        <v>1050</v>
      </c>
      <c r="B72" s="6">
        <v>3</v>
      </c>
      <c r="C72" s="10">
        <v>9</v>
      </c>
      <c r="D72" s="10">
        <v>2</v>
      </c>
      <c r="E72" s="10">
        <v>2</v>
      </c>
      <c r="F72" s="11">
        <v>2</v>
      </c>
      <c r="G72" s="10">
        <v>5</v>
      </c>
      <c r="H72" s="10">
        <v>3</v>
      </c>
      <c r="I72" s="10">
        <v>31.6</v>
      </c>
      <c r="J72" s="10">
        <v>6.2</v>
      </c>
      <c r="K72" s="10">
        <v>2</v>
      </c>
      <c r="L72" s="10">
        <v>1</v>
      </c>
      <c r="M72" s="10">
        <v>3</v>
      </c>
      <c r="N72" s="11">
        <v>45.5</v>
      </c>
    </row>
    <row r="73" spans="1:24" ht="15.75" thickBot="1" x14ac:dyDescent="0.3">
      <c r="A73" s="10">
        <v>1590</v>
      </c>
      <c r="B73" s="6">
        <v>3</v>
      </c>
      <c r="C73" s="10">
        <v>6</v>
      </c>
      <c r="D73" s="10">
        <v>2</v>
      </c>
      <c r="E73" s="10">
        <v>1</v>
      </c>
      <c r="F73" s="11">
        <v>5</v>
      </c>
      <c r="G73" s="10">
        <v>5</v>
      </c>
      <c r="H73" s="10">
        <v>2</v>
      </c>
      <c r="I73" s="10">
        <v>28</v>
      </c>
      <c r="J73" s="10">
        <v>5.5</v>
      </c>
      <c r="K73" s="10">
        <v>3</v>
      </c>
      <c r="L73" s="10">
        <v>1</v>
      </c>
      <c r="M73" s="10">
        <v>3</v>
      </c>
      <c r="N73" s="11">
        <v>43</v>
      </c>
      <c r="P73" t="s">
        <v>170</v>
      </c>
    </row>
    <row r="74" spans="1:24" ht="15" x14ac:dyDescent="0.25">
      <c r="A74" s="10">
        <v>1050</v>
      </c>
      <c r="B74" s="6">
        <v>3</v>
      </c>
      <c r="C74" s="10">
        <v>7</v>
      </c>
      <c r="D74" s="10">
        <v>2</v>
      </c>
      <c r="E74" s="10">
        <v>2</v>
      </c>
      <c r="F74" s="11">
        <v>4</v>
      </c>
      <c r="G74" s="10">
        <v>5</v>
      </c>
      <c r="H74" s="10">
        <v>2</v>
      </c>
      <c r="I74" s="10">
        <v>26.6</v>
      </c>
      <c r="J74" s="10">
        <v>7</v>
      </c>
      <c r="K74" s="10">
        <v>3</v>
      </c>
      <c r="L74" s="10">
        <v>1</v>
      </c>
      <c r="M74" s="10">
        <v>3</v>
      </c>
      <c r="N74" s="11">
        <v>41.8</v>
      </c>
      <c r="P74" s="22"/>
      <c r="Q74" s="22" t="s">
        <v>172</v>
      </c>
      <c r="R74" s="22" t="s">
        <v>171</v>
      </c>
      <c r="S74" s="22" t="s">
        <v>173</v>
      </c>
      <c r="T74" s="22" t="s">
        <v>174</v>
      </c>
      <c r="U74" s="22" t="s">
        <v>187</v>
      </c>
    </row>
    <row r="75" spans="1:24" ht="15" x14ac:dyDescent="0.25">
      <c r="A75" s="10">
        <v>650</v>
      </c>
      <c r="B75" s="6">
        <v>3</v>
      </c>
      <c r="C75" s="10">
        <v>9</v>
      </c>
      <c r="D75" s="10">
        <v>2</v>
      </c>
      <c r="E75" s="10">
        <v>1</v>
      </c>
      <c r="F75" s="11">
        <v>1</v>
      </c>
      <c r="G75" s="10">
        <v>5</v>
      </c>
      <c r="H75" s="10">
        <v>2</v>
      </c>
      <c r="I75" s="10">
        <v>37.799999999999997</v>
      </c>
      <c r="J75" s="10">
        <v>16.2</v>
      </c>
      <c r="K75" s="10">
        <v>2</v>
      </c>
      <c r="L75" s="10">
        <v>1</v>
      </c>
      <c r="M75" s="10">
        <v>3</v>
      </c>
      <c r="N75" s="11">
        <v>71.2</v>
      </c>
      <c r="P75" s="20" t="s">
        <v>184</v>
      </c>
      <c r="Q75" s="20">
        <v>2</v>
      </c>
      <c r="R75" s="20">
        <v>825277.13680841774</v>
      </c>
      <c r="S75" s="20">
        <v>412638.56840420887</v>
      </c>
      <c r="T75" s="20">
        <v>1.4301946078548191</v>
      </c>
      <c r="U75" s="20">
        <v>0.24160528971337569</v>
      </c>
    </row>
    <row r="76" spans="1:24" ht="15" x14ac:dyDescent="0.25">
      <c r="A76" s="10">
        <v>1350</v>
      </c>
      <c r="B76" s="6">
        <v>3</v>
      </c>
      <c r="C76" s="10">
        <v>9</v>
      </c>
      <c r="D76" s="10">
        <v>2</v>
      </c>
      <c r="E76" s="10">
        <v>2</v>
      </c>
      <c r="F76" s="11">
        <v>2</v>
      </c>
      <c r="G76" s="10">
        <v>5</v>
      </c>
      <c r="H76" s="10">
        <v>2</v>
      </c>
      <c r="I76" s="10">
        <v>42.3</v>
      </c>
      <c r="J76" s="10">
        <v>6.1</v>
      </c>
      <c r="K76" s="10">
        <v>2</v>
      </c>
      <c r="L76" s="10">
        <v>3</v>
      </c>
      <c r="M76" s="10">
        <v>2</v>
      </c>
      <c r="N76" s="11">
        <v>57.8</v>
      </c>
      <c r="P76" s="20" t="s">
        <v>185</v>
      </c>
      <c r="Q76" s="20">
        <v>208</v>
      </c>
      <c r="R76" s="20">
        <v>60011988.408215314</v>
      </c>
      <c r="S76" s="20">
        <v>288519.17503949668</v>
      </c>
      <c r="T76" s="20"/>
      <c r="U76" s="20"/>
    </row>
    <row r="77" spans="1:24" ht="15.75" thickBot="1" x14ac:dyDescent="0.3">
      <c r="A77" s="10">
        <v>950</v>
      </c>
      <c r="B77" s="6">
        <v>3</v>
      </c>
      <c r="C77" s="10">
        <v>2</v>
      </c>
      <c r="D77" s="10">
        <v>6</v>
      </c>
      <c r="E77" s="10">
        <v>1</v>
      </c>
      <c r="F77" s="11">
        <v>1</v>
      </c>
      <c r="G77" s="10">
        <v>5</v>
      </c>
      <c r="H77" s="10">
        <v>2</v>
      </c>
      <c r="I77" s="10">
        <v>102.5</v>
      </c>
      <c r="J77" s="10">
        <v>51.5</v>
      </c>
      <c r="K77" s="10">
        <v>2</v>
      </c>
      <c r="L77" s="10">
        <v>1</v>
      </c>
      <c r="M77" s="10">
        <v>3</v>
      </c>
      <c r="N77" s="11">
        <v>150.69999999999999</v>
      </c>
      <c r="P77" s="21" t="s">
        <v>176</v>
      </c>
      <c r="Q77" s="21">
        <v>210</v>
      </c>
      <c r="R77" s="21">
        <v>60837265.545023732</v>
      </c>
      <c r="S77" s="21"/>
      <c r="T77" s="21"/>
      <c r="U77" s="21"/>
    </row>
    <row r="78" spans="1:24" ht="15.75" thickBot="1" x14ac:dyDescent="0.3">
      <c r="A78" s="10">
        <v>1100</v>
      </c>
      <c r="B78" s="6">
        <v>3</v>
      </c>
      <c r="C78" s="10">
        <v>6</v>
      </c>
      <c r="D78" s="10">
        <v>2</v>
      </c>
      <c r="E78" s="10">
        <v>2</v>
      </c>
      <c r="F78" s="11">
        <v>7</v>
      </c>
      <c r="G78" s="10">
        <v>5</v>
      </c>
      <c r="H78" s="10">
        <v>3</v>
      </c>
      <c r="I78" s="10">
        <v>107.02</v>
      </c>
      <c r="J78" s="10">
        <v>0</v>
      </c>
      <c r="K78" s="10">
        <v>3</v>
      </c>
      <c r="L78" s="10">
        <v>1</v>
      </c>
      <c r="M78" s="10">
        <v>2</v>
      </c>
      <c r="N78" s="11">
        <v>148.5</v>
      </c>
    </row>
    <row r="79" spans="1:24" ht="15" x14ac:dyDescent="0.25">
      <c r="A79" s="10">
        <v>880</v>
      </c>
      <c r="B79" s="6">
        <v>3</v>
      </c>
      <c r="C79" s="10">
        <v>7</v>
      </c>
      <c r="D79" s="10">
        <v>2</v>
      </c>
      <c r="E79" s="10">
        <v>1</v>
      </c>
      <c r="F79" s="11">
        <v>1</v>
      </c>
      <c r="G79" s="10">
        <v>5</v>
      </c>
      <c r="H79" s="10">
        <v>3</v>
      </c>
      <c r="I79" s="10">
        <v>72.2</v>
      </c>
      <c r="J79" s="10">
        <v>37.5</v>
      </c>
      <c r="K79" s="10">
        <v>2</v>
      </c>
      <c r="L79" s="10">
        <v>1</v>
      </c>
      <c r="M79" s="10">
        <v>1</v>
      </c>
      <c r="N79" s="11">
        <v>106</v>
      </c>
      <c r="P79" s="22"/>
      <c r="Q79" s="22" t="s">
        <v>188</v>
      </c>
      <c r="R79" s="22" t="s">
        <v>182</v>
      </c>
      <c r="S79" s="22" t="s">
        <v>189</v>
      </c>
      <c r="T79" s="22" t="s">
        <v>175</v>
      </c>
      <c r="U79" s="22" t="s">
        <v>190</v>
      </c>
      <c r="V79" s="22" t="s">
        <v>191</v>
      </c>
      <c r="W79" s="22" t="s">
        <v>192</v>
      </c>
      <c r="X79" s="22" t="s">
        <v>193</v>
      </c>
    </row>
    <row r="80" spans="1:24" ht="15" x14ac:dyDescent="0.25">
      <c r="A80" s="10">
        <v>570</v>
      </c>
      <c r="B80" s="6">
        <v>3</v>
      </c>
      <c r="C80" s="10">
        <v>6</v>
      </c>
      <c r="D80" s="10">
        <v>6</v>
      </c>
      <c r="E80" s="10">
        <v>2</v>
      </c>
      <c r="F80" s="11">
        <v>2</v>
      </c>
      <c r="G80" s="10">
        <v>5</v>
      </c>
      <c r="H80" s="10">
        <v>2</v>
      </c>
      <c r="I80" s="10">
        <v>44.1</v>
      </c>
      <c r="J80" s="10">
        <v>5.8</v>
      </c>
      <c r="K80" s="10">
        <v>2</v>
      </c>
      <c r="L80" s="10">
        <v>1</v>
      </c>
      <c r="M80" s="10">
        <v>1</v>
      </c>
      <c r="N80" s="11">
        <v>60.8</v>
      </c>
      <c r="P80" s="20" t="s">
        <v>186</v>
      </c>
      <c r="Q80" s="20">
        <v>896.76450688376633</v>
      </c>
      <c r="R80" s="20">
        <v>100.23379657335941</v>
      </c>
      <c r="S80" s="20">
        <v>8.9467279255200083</v>
      </c>
      <c r="T80" s="20">
        <v>2.0422566555049722E-16</v>
      </c>
      <c r="U80" s="20">
        <v>699.16012636397829</v>
      </c>
      <c r="V80" s="20">
        <v>1094.3688874035543</v>
      </c>
      <c r="W80" s="20">
        <v>699.16012636397829</v>
      </c>
      <c r="X80" s="20">
        <v>1094.3688874035543</v>
      </c>
    </row>
    <row r="81" spans="1:24" ht="15" x14ac:dyDescent="0.25">
      <c r="A81" s="10">
        <v>1140</v>
      </c>
      <c r="B81" s="6">
        <v>3</v>
      </c>
      <c r="C81" s="10">
        <v>7</v>
      </c>
      <c r="D81" s="10">
        <v>6</v>
      </c>
      <c r="E81" s="10">
        <v>2</v>
      </c>
      <c r="F81" s="11">
        <v>4</v>
      </c>
      <c r="G81" s="10">
        <v>5</v>
      </c>
      <c r="H81" s="10">
        <v>2</v>
      </c>
      <c r="I81" s="10">
        <v>66.099999999999994</v>
      </c>
      <c r="J81" s="10">
        <v>10.8</v>
      </c>
      <c r="K81" s="10">
        <v>1</v>
      </c>
      <c r="L81" s="10">
        <v>1</v>
      </c>
      <c r="M81" s="10">
        <v>3</v>
      </c>
      <c r="N81" s="11">
        <v>97.2</v>
      </c>
      <c r="P81" s="20" t="s">
        <v>1</v>
      </c>
      <c r="Q81" s="20">
        <v>71.108566160930593</v>
      </c>
      <c r="R81" s="20">
        <v>43.060013088385226</v>
      </c>
      <c r="S81" s="20">
        <v>1.6513828273803064</v>
      </c>
      <c r="T81" s="20">
        <v>0.10016935970571048</v>
      </c>
      <c r="U81" s="20">
        <v>-13.781436037847214</v>
      </c>
      <c r="V81" s="20">
        <v>155.9985683597084</v>
      </c>
      <c r="W81" s="20">
        <v>-13.781436037847214</v>
      </c>
      <c r="X81" s="20">
        <v>155.9985683597084</v>
      </c>
    </row>
    <row r="82" spans="1:24" ht="15.75" thickBot="1" x14ac:dyDescent="0.3">
      <c r="A82" s="10">
        <v>950</v>
      </c>
      <c r="B82" s="6">
        <v>3</v>
      </c>
      <c r="C82" s="10">
        <v>2</v>
      </c>
      <c r="D82" s="10">
        <v>2</v>
      </c>
      <c r="E82" s="10">
        <v>22</v>
      </c>
      <c r="F82" s="11">
        <v>3</v>
      </c>
      <c r="G82" s="10">
        <v>5</v>
      </c>
      <c r="H82" s="10">
        <v>2</v>
      </c>
      <c r="I82" s="10">
        <v>36.6</v>
      </c>
      <c r="J82" s="10">
        <v>0</v>
      </c>
      <c r="K82" s="10">
        <v>1</v>
      </c>
      <c r="L82" s="10">
        <v>3</v>
      </c>
      <c r="M82" s="10">
        <v>3</v>
      </c>
      <c r="N82" s="11">
        <v>52.2</v>
      </c>
      <c r="P82" s="21" t="s">
        <v>6</v>
      </c>
      <c r="Q82" s="21">
        <v>3.5906419655906574</v>
      </c>
      <c r="R82" s="21">
        <v>18.572810118537152</v>
      </c>
      <c r="S82" s="21">
        <v>0.19332787783184782</v>
      </c>
      <c r="T82" s="21">
        <v>0.84689084686839788</v>
      </c>
      <c r="U82" s="21">
        <v>-33.024439608208894</v>
      </c>
      <c r="V82" s="21">
        <v>40.205723539390206</v>
      </c>
      <c r="W82" s="21">
        <v>-33.024439608208894</v>
      </c>
      <c r="X82" s="21">
        <v>40.205723539390206</v>
      </c>
    </row>
    <row r="83" spans="1:24" ht="15" x14ac:dyDescent="0.25">
      <c r="A83" s="10">
        <v>370</v>
      </c>
      <c r="B83" s="6">
        <v>3</v>
      </c>
      <c r="C83" s="10">
        <v>9</v>
      </c>
      <c r="D83" s="10">
        <v>2</v>
      </c>
      <c r="E83" s="10">
        <v>2</v>
      </c>
      <c r="F83" s="11">
        <v>2</v>
      </c>
      <c r="G83" s="10">
        <v>5</v>
      </c>
      <c r="H83" s="10">
        <v>2</v>
      </c>
      <c r="I83" s="10">
        <v>30.1</v>
      </c>
      <c r="J83" s="10">
        <v>28.1</v>
      </c>
      <c r="K83" s="10">
        <v>1</v>
      </c>
      <c r="L83" s="10">
        <v>1</v>
      </c>
      <c r="M83" s="10">
        <v>1</v>
      </c>
      <c r="N83" s="11">
        <v>73.7</v>
      </c>
    </row>
    <row r="84" spans="1:24" ht="15" x14ac:dyDescent="0.25">
      <c r="A84" s="10">
        <v>550</v>
      </c>
      <c r="B84" s="6">
        <v>3</v>
      </c>
      <c r="C84" s="10">
        <v>15</v>
      </c>
      <c r="D84" s="10">
        <v>2</v>
      </c>
      <c r="E84" s="10">
        <v>1</v>
      </c>
      <c r="F84" s="11">
        <v>4</v>
      </c>
      <c r="G84" s="10">
        <v>5</v>
      </c>
      <c r="H84" s="10">
        <v>2</v>
      </c>
      <c r="I84" s="10">
        <v>41.2</v>
      </c>
      <c r="J84" s="10">
        <v>6.1</v>
      </c>
      <c r="K84" s="10">
        <v>1</v>
      </c>
      <c r="L84" s="10">
        <v>1</v>
      </c>
      <c r="M84" s="10">
        <v>3</v>
      </c>
      <c r="N84" s="11">
        <v>60</v>
      </c>
      <c r="P84" s="33" t="s">
        <v>16</v>
      </c>
      <c r="Q84" s="33" t="s">
        <v>1</v>
      </c>
      <c r="R84" s="33" t="s">
        <v>7</v>
      </c>
    </row>
    <row r="85" spans="1:24" ht="15" x14ac:dyDescent="0.25">
      <c r="A85" s="10">
        <v>800</v>
      </c>
      <c r="B85" s="6">
        <v>3</v>
      </c>
      <c r="C85" s="10">
        <v>5</v>
      </c>
      <c r="D85" s="10">
        <v>6</v>
      </c>
      <c r="E85" s="10">
        <v>1</v>
      </c>
      <c r="F85" s="11">
        <v>3</v>
      </c>
      <c r="G85" s="10">
        <v>9</v>
      </c>
      <c r="H85" s="10">
        <v>3</v>
      </c>
      <c r="I85" s="10">
        <v>42.8</v>
      </c>
      <c r="J85" s="10">
        <v>5.6</v>
      </c>
      <c r="K85" s="10">
        <v>1</v>
      </c>
      <c r="L85" s="10">
        <v>3</v>
      </c>
      <c r="M85" s="10">
        <v>3</v>
      </c>
      <c r="N85" s="11">
        <v>59</v>
      </c>
      <c r="P85" t="s">
        <v>177</v>
      </c>
    </row>
    <row r="86" spans="1:24" ht="15.75" thickBot="1" x14ac:dyDescent="0.3">
      <c r="A86" s="10">
        <v>2100</v>
      </c>
      <c r="B86" s="6">
        <v>3</v>
      </c>
      <c r="C86" s="10">
        <v>8</v>
      </c>
      <c r="D86" s="10">
        <v>6</v>
      </c>
      <c r="E86" s="10">
        <v>1</v>
      </c>
      <c r="F86" s="11">
        <v>5</v>
      </c>
      <c r="G86" s="10">
        <v>5</v>
      </c>
      <c r="H86" s="10">
        <v>2</v>
      </c>
      <c r="I86" s="10">
        <v>48.7</v>
      </c>
      <c r="J86" s="10">
        <v>6</v>
      </c>
      <c r="K86" s="10">
        <v>2</v>
      </c>
      <c r="L86" s="10">
        <v>1</v>
      </c>
      <c r="M86" s="10">
        <v>3</v>
      </c>
      <c r="N86" s="11">
        <v>63.8</v>
      </c>
    </row>
    <row r="87" spans="1:24" ht="15" x14ac:dyDescent="0.25">
      <c r="A87" s="10">
        <v>1670</v>
      </c>
      <c r="B87" s="6">
        <v>3</v>
      </c>
      <c r="C87" s="10">
        <v>2</v>
      </c>
      <c r="D87" s="10">
        <v>2</v>
      </c>
      <c r="E87" s="10">
        <v>2</v>
      </c>
      <c r="F87" s="11">
        <v>5</v>
      </c>
      <c r="G87" s="10">
        <v>5</v>
      </c>
      <c r="H87" s="10">
        <v>2</v>
      </c>
      <c r="I87" s="10">
        <v>36.799999999999997</v>
      </c>
      <c r="J87" s="10">
        <v>6</v>
      </c>
      <c r="K87" s="10">
        <v>3</v>
      </c>
      <c r="L87" s="10">
        <v>1</v>
      </c>
      <c r="M87" s="10">
        <v>3</v>
      </c>
      <c r="N87" s="11">
        <v>51.6</v>
      </c>
      <c r="P87" s="31" t="s">
        <v>178</v>
      </c>
      <c r="Q87" s="31"/>
    </row>
    <row r="88" spans="1:24" ht="15" x14ac:dyDescent="0.25">
      <c r="A88" s="10">
        <v>850</v>
      </c>
      <c r="B88" s="6">
        <v>3</v>
      </c>
      <c r="C88" s="10">
        <v>2</v>
      </c>
      <c r="D88" s="10">
        <v>6</v>
      </c>
      <c r="E88" s="10">
        <v>2</v>
      </c>
      <c r="F88" s="11">
        <v>5</v>
      </c>
      <c r="G88" s="10">
        <v>5</v>
      </c>
      <c r="H88" s="10">
        <v>2</v>
      </c>
      <c r="I88" s="10">
        <v>47.5</v>
      </c>
      <c r="J88" s="10">
        <v>7.5</v>
      </c>
      <c r="K88" s="10">
        <v>1</v>
      </c>
      <c r="L88" s="10">
        <v>1</v>
      </c>
      <c r="M88" s="10">
        <v>2</v>
      </c>
      <c r="N88" s="11">
        <v>71.5</v>
      </c>
      <c r="P88" s="20" t="s">
        <v>179</v>
      </c>
      <c r="Q88" s="20">
        <v>0.11925347203192999</v>
      </c>
    </row>
    <row r="89" spans="1:24" ht="15" x14ac:dyDescent="0.25">
      <c r="A89" s="10">
        <v>1150</v>
      </c>
      <c r="B89" s="6">
        <v>3</v>
      </c>
      <c r="C89" s="10">
        <v>9</v>
      </c>
      <c r="D89" s="10">
        <v>1</v>
      </c>
      <c r="E89" s="10">
        <v>1</v>
      </c>
      <c r="F89" s="11">
        <v>2</v>
      </c>
      <c r="G89" s="10">
        <v>5</v>
      </c>
      <c r="H89" s="10">
        <v>2</v>
      </c>
      <c r="I89" s="10">
        <v>44</v>
      </c>
      <c r="J89" s="10">
        <v>11</v>
      </c>
      <c r="K89" s="10">
        <v>1</v>
      </c>
      <c r="L89" s="10">
        <v>1</v>
      </c>
      <c r="M89" s="10">
        <v>3</v>
      </c>
      <c r="N89" s="11">
        <v>74.5</v>
      </c>
      <c r="P89" s="20" t="s">
        <v>180</v>
      </c>
      <c r="Q89" s="20">
        <v>1.4221390591670307E-2</v>
      </c>
    </row>
    <row r="90" spans="1:24" ht="15" x14ac:dyDescent="0.25">
      <c r="A90" s="10">
        <v>1250</v>
      </c>
      <c r="B90" s="6">
        <v>3</v>
      </c>
      <c r="C90" s="10">
        <v>8</v>
      </c>
      <c r="D90" s="10">
        <v>4</v>
      </c>
      <c r="E90" s="10">
        <v>2</v>
      </c>
      <c r="F90" s="11">
        <v>4</v>
      </c>
      <c r="G90" s="10">
        <v>9</v>
      </c>
      <c r="H90" s="10">
        <v>3</v>
      </c>
      <c r="I90" s="10">
        <v>40.200000000000003</v>
      </c>
      <c r="J90" s="10">
        <v>8.5</v>
      </c>
      <c r="K90" s="10">
        <v>2</v>
      </c>
      <c r="L90" s="10">
        <v>1</v>
      </c>
      <c r="M90" s="10">
        <v>3</v>
      </c>
      <c r="N90" s="11">
        <v>68.5</v>
      </c>
      <c r="P90" s="20" t="s">
        <v>181</v>
      </c>
      <c r="Q90" s="20">
        <v>4.7427501165902145E-3</v>
      </c>
    </row>
    <row r="91" spans="1:24" ht="15" x14ac:dyDescent="0.25">
      <c r="A91" s="10">
        <v>1230</v>
      </c>
      <c r="B91" s="6">
        <v>3</v>
      </c>
      <c r="C91" s="10">
        <v>15</v>
      </c>
      <c r="D91" s="10">
        <v>2</v>
      </c>
      <c r="E91" s="10">
        <v>1</v>
      </c>
      <c r="F91" s="11">
        <v>2</v>
      </c>
      <c r="G91" s="10">
        <v>5</v>
      </c>
      <c r="H91" s="10">
        <v>2</v>
      </c>
      <c r="I91" s="10">
        <v>40</v>
      </c>
      <c r="J91" s="10">
        <v>9</v>
      </c>
      <c r="K91" s="10">
        <v>3</v>
      </c>
      <c r="L91" s="10">
        <v>1</v>
      </c>
      <c r="M91" s="10">
        <v>1</v>
      </c>
      <c r="N91" s="11">
        <v>64.400000000000006</v>
      </c>
      <c r="P91" s="20" t="s">
        <v>182</v>
      </c>
      <c r="Q91" s="20">
        <v>536.96115669024766</v>
      </c>
    </row>
    <row r="92" spans="1:24" ht="15.75" thickBot="1" x14ac:dyDescent="0.3">
      <c r="A92" s="10">
        <v>457</v>
      </c>
      <c r="B92" s="6">
        <v>3</v>
      </c>
      <c r="C92" s="10">
        <v>6</v>
      </c>
      <c r="D92" s="10">
        <v>2</v>
      </c>
      <c r="E92" s="10">
        <v>2</v>
      </c>
      <c r="F92" s="11">
        <v>17</v>
      </c>
      <c r="G92" s="10">
        <v>5</v>
      </c>
      <c r="H92" s="10">
        <v>2</v>
      </c>
      <c r="I92" s="10">
        <v>39.5</v>
      </c>
      <c r="J92" s="10">
        <v>8.8000000000000007</v>
      </c>
      <c r="K92" s="10">
        <v>2</v>
      </c>
      <c r="L92" s="10">
        <v>1</v>
      </c>
      <c r="M92" s="10">
        <v>2</v>
      </c>
      <c r="N92" s="11">
        <v>64.099999999999994</v>
      </c>
      <c r="P92" s="21" t="s">
        <v>183</v>
      </c>
      <c r="Q92" s="21">
        <v>211</v>
      </c>
    </row>
    <row r="93" spans="1:24" ht="15" x14ac:dyDescent="0.25">
      <c r="A93" s="10">
        <v>800</v>
      </c>
      <c r="B93" s="6">
        <v>3</v>
      </c>
      <c r="C93" s="10">
        <v>2</v>
      </c>
      <c r="D93" s="10">
        <v>2</v>
      </c>
      <c r="E93" s="10">
        <v>1</v>
      </c>
      <c r="F93" s="11">
        <v>2</v>
      </c>
      <c r="G93" s="10">
        <v>5</v>
      </c>
      <c r="H93" s="10">
        <v>2</v>
      </c>
      <c r="I93" s="10">
        <v>48.6</v>
      </c>
      <c r="J93" s="10">
        <v>11.1</v>
      </c>
      <c r="K93" s="10">
        <v>2</v>
      </c>
      <c r="L93" s="10">
        <v>1</v>
      </c>
      <c r="M93" s="10">
        <v>3</v>
      </c>
      <c r="N93" s="11">
        <v>86.1</v>
      </c>
    </row>
    <row r="94" spans="1:24" ht="15.75" thickBot="1" x14ac:dyDescent="0.3">
      <c r="A94" s="10">
        <v>430</v>
      </c>
      <c r="B94" s="6">
        <v>1</v>
      </c>
      <c r="C94" s="10">
        <v>11</v>
      </c>
      <c r="D94" s="10">
        <v>6</v>
      </c>
      <c r="E94" s="10">
        <v>2</v>
      </c>
      <c r="F94" s="11">
        <v>4</v>
      </c>
      <c r="G94" s="10">
        <v>5</v>
      </c>
      <c r="H94" s="10">
        <v>2</v>
      </c>
      <c r="I94" s="10">
        <v>42.9</v>
      </c>
      <c r="J94" s="10">
        <v>8.5</v>
      </c>
      <c r="K94" s="10">
        <v>1</v>
      </c>
      <c r="L94" s="10">
        <v>1</v>
      </c>
      <c r="M94" s="10">
        <v>3</v>
      </c>
      <c r="N94" s="11">
        <v>62.9</v>
      </c>
      <c r="P94" t="s">
        <v>170</v>
      </c>
    </row>
    <row r="95" spans="1:24" ht="15" x14ac:dyDescent="0.25">
      <c r="A95" s="10">
        <v>650</v>
      </c>
      <c r="B95" s="6">
        <v>1</v>
      </c>
      <c r="C95" s="10">
        <v>11</v>
      </c>
      <c r="D95" s="10">
        <v>2</v>
      </c>
      <c r="E95" s="10">
        <v>1</v>
      </c>
      <c r="F95" s="11">
        <v>3</v>
      </c>
      <c r="G95" s="10">
        <v>5</v>
      </c>
      <c r="H95" s="10">
        <v>3</v>
      </c>
      <c r="I95" s="10">
        <v>44.9</v>
      </c>
      <c r="J95" s="10">
        <v>8.5</v>
      </c>
      <c r="K95" s="10">
        <v>2</v>
      </c>
      <c r="L95" s="10">
        <v>1</v>
      </c>
      <c r="M95" s="10">
        <v>3</v>
      </c>
      <c r="N95" s="11">
        <v>68.900000000000006</v>
      </c>
      <c r="P95" s="22"/>
      <c r="Q95" s="22" t="s">
        <v>172</v>
      </c>
      <c r="R95" s="22" t="s">
        <v>171</v>
      </c>
      <c r="S95" s="22" t="s">
        <v>173</v>
      </c>
      <c r="T95" s="22" t="s">
        <v>174</v>
      </c>
      <c r="U95" s="22" t="s">
        <v>187</v>
      </c>
    </row>
    <row r="96" spans="1:24" ht="15" x14ac:dyDescent="0.25">
      <c r="A96" s="10">
        <v>795</v>
      </c>
      <c r="B96" s="6">
        <v>1</v>
      </c>
      <c r="C96" s="10">
        <v>11</v>
      </c>
      <c r="D96" s="10">
        <v>2</v>
      </c>
      <c r="E96" s="10">
        <v>2</v>
      </c>
      <c r="F96" s="11">
        <v>6</v>
      </c>
      <c r="G96" s="10">
        <v>5</v>
      </c>
      <c r="H96" s="10">
        <v>2</v>
      </c>
      <c r="I96" s="10">
        <v>50.6</v>
      </c>
      <c r="J96" s="10">
        <v>11.4</v>
      </c>
      <c r="K96" s="10">
        <v>3</v>
      </c>
      <c r="L96" s="10">
        <v>1</v>
      </c>
      <c r="M96" s="10">
        <v>3</v>
      </c>
      <c r="N96" s="11">
        <v>91.6</v>
      </c>
      <c r="P96" s="20" t="s">
        <v>184</v>
      </c>
      <c r="Q96" s="20">
        <v>2</v>
      </c>
      <c r="R96" s="20">
        <v>865190.51584494859</v>
      </c>
      <c r="S96" s="20">
        <v>432595.25792247429</v>
      </c>
      <c r="T96" s="20">
        <v>1.5003618534809064</v>
      </c>
      <c r="U96" s="20">
        <v>0.22545328562137579</v>
      </c>
    </row>
    <row r="97" spans="1:24" ht="15" x14ac:dyDescent="0.25">
      <c r="A97" s="10">
        <v>1150</v>
      </c>
      <c r="B97" s="6">
        <v>1</v>
      </c>
      <c r="C97" s="10">
        <v>11</v>
      </c>
      <c r="D97" s="10">
        <v>6</v>
      </c>
      <c r="E97" s="10">
        <v>1</v>
      </c>
      <c r="F97" s="11">
        <v>5</v>
      </c>
      <c r="G97" s="10">
        <v>5</v>
      </c>
      <c r="H97" s="10">
        <v>2</v>
      </c>
      <c r="I97" s="10">
        <v>45.25</v>
      </c>
      <c r="J97" s="10">
        <v>14.09</v>
      </c>
      <c r="K97" s="10">
        <v>2</v>
      </c>
      <c r="L97" s="10">
        <v>1</v>
      </c>
      <c r="M97" s="10">
        <v>3</v>
      </c>
      <c r="N97" s="11">
        <v>77.400000000000006</v>
      </c>
      <c r="P97" s="20" t="s">
        <v>185</v>
      </c>
      <c r="Q97" s="20">
        <v>208</v>
      </c>
      <c r="R97" s="20">
        <v>59972075.029178783</v>
      </c>
      <c r="S97" s="20">
        <v>288327.28379412874</v>
      </c>
      <c r="T97" s="20"/>
      <c r="U97" s="20"/>
    </row>
    <row r="98" spans="1:24" ht="15.75" thickBot="1" x14ac:dyDescent="0.3">
      <c r="A98" s="10">
        <v>1350</v>
      </c>
      <c r="B98" s="6">
        <v>1</v>
      </c>
      <c r="C98" s="10">
        <v>11</v>
      </c>
      <c r="D98" s="10">
        <v>6</v>
      </c>
      <c r="E98" s="10">
        <v>2</v>
      </c>
      <c r="F98" s="11">
        <v>3</v>
      </c>
      <c r="G98" s="10">
        <v>5</v>
      </c>
      <c r="H98" s="10">
        <v>3</v>
      </c>
      <c r="I98" s="10">
        <v>49</v>
      </c>
      <c r="J98" s="10">
        <v>8.5</v>
      </c>
      <c r="K98" s="10">
        <v>2</v>
      </c>
      <c r="L98" s="10">
        <v>1</v>
      </c>
      <c r="M98" s="10">
        <v>2</v>
      </c>
      <c r="N98" s="11">
        <v>69.900000000000006</v>
      </c>
      <c r="P98" s="21" t="s">
        <v>176</v>
      </c>
      <c r="Q98" s="21">
        <v>210</v>
      </c>
      <c r="R98" s="21">
        <v>60837265.545023732</v>
      </c>
      <c r="S98" s="21"/>
      <c r="T98" s="21"/>
      <c r="U98" s="21"/>
    </row>
    <row r="99" spans="1:24" ht="15.75" thickBot="1" x14ac:dyDescent="0.3">
      <c r="A99" s="10">
        <v>480</v>
      </c>
      <c r="B99" s="6">
        <v>1</v>
      </c>
      <c r="C99" s="10">
        <v>11</v>
      </c>
      <c r="D99" s="10">
        <v>2</v>
      </c>
      <c r="E99" s="10">
        <v>1</v>
      </c>
      <c r="F99" s="11">
        <v>7</v>
      </c>
      <c r="G99" s="10">
        <v>5</v>
      </c>
      <c r="H99" s="10">
        <v>2</v>
      </c>
      <c r="I99" s="10">
        <v>49</v>
      </c>
      <c r="J99" s="10">
        <v>8</v>
      </c>
      <c r="K99" s="10">
        <v>1</v>
      </c>
      <c r="L99" s="10">
        <v>1</v>
      </c>
      <c r="M99" s="10">
        <v>2</v>
      </c>
      <c r="N99" s="11">
        <v>72.19</v>
      </c>
    </row>
    <row r="100" spans="1:24" ht="15" x14ac:dyDescent="0.25">
      <c r="A100" s="10">
        <v>1050</v>
      </c>
      <c r="B100" s="6">
        <v>1</v>
      </c>
      <c r="C100" s="10">
        <v>12</v>
      </c>
      <c r="D100" s="10">
        <v>2</v>
      </c>
      <c r="E100" s="10">
        <v>2</v>
      </c>
      <c r="F100" s="11">
        <v>4</v>
      </c>
      <c r="G100" s="10">
        <v>5</v>
      </c>
      <c r="H100" s="10">
        <v>2</v>
      </c>
      <c r="I100" s="10">
        <v>93.4</v>
      </c>
      <c r="J100" s="10">
        <v>19.399999999999999</v>
      </c>
      <c r="K100" s="10">
        <v>0</v>
      </c>
      <c r="L100" s="10">
        <v>1</v>
      </c>
      <c r="M100" s="10">
        <v>3</v>
      </c>
      <c r="N100" s="11">
        <v>156.19999999999999</v>
      </c>
      <c r="P100" s="22"/>
      <c r="Q100" s="22" t="s">
        <v>188</v>
      </c>
      <c r="R100" s="22" t="s">
        <v>182</v>
      </c>
      <c r="S100" s="22" t="s">
        <v>189</v>
      </c>
      <c r="T100" s="22" t="s">
        <v>175</v>
      </c>
      <c r="U100" s="22" t="s">
        <v>190</v>
      </c>
      <c r="V100" s="22" t="s">
        <v>191</v>
      </c>
      <c r="W100" s="22" t="s">
        <v>192</v>
      </c>
      <c r="X100" s="22" t="s">
        <v>193</v>
      </c>
    </row>
    <row r="101" spans="1:24" ht="15" x14ac:dyDescent="0.25">
      <c r="A101" s="10">
        <v>850</v>
      </c>
      <c r="B101" s="6">
        <v>1</v>
      </c>
      <c r="C101" s="10">
        <v>12</v>
      </c>
      <c r="D101" s="10">
        <v>6</v>
      </c>
      <c r="E101" s="10">
        <v>1</v>
      </c>
      <c r="F101" s="11">
        <v>3</v>
      </c>
      <c r="G101" s="10">
        <v>5</v>
      </c>
      <c r="H101" s="10">
        <v>2</v>
      </c>
      <c r="I101" s="10">
        <v>38.299999999999997</v>
      </c>
      <c r="J101" s="10">
        <v>12.2</v>
      </c>
      <c r="K101" s="10">
        <v>3</v>
      </c>
      <c r="L101" s="10">
        <v>1</v>
      </c>
      <c r="M101" s="10">
        <v>3</v>
      </c>
      <c r="N101" s="11">
        <v>67.400000000000006</v>
      </c>
      <c r="P101" s="20" t="s">
        <v>186</v>
      </c>
      <c r="Q101" s="20">
        <v>876.90924454327137</v>
      </c>
      <c r="R101" s="20">
        <v>113.40969739222767</v>
      </c>
      <c r="S101" s="20">
        <v>7.732224533766975</v>
      </c>
      <c r="T101" s="20">
        <v>4.4615467331277086E-13</v>
      </c>
      <c r="U101" s="20">
        <v>653.32943649194124</v>
      </c>
      <c r="V101" s="20">
        <v>1100.4890525946016</v>
      </c>
      <c r="W101" s="20">
        <v>653.32943649194124</v>
      </c>
      <c r="X101" s="20">
        <v>1100.4890525946016</v>
      </c>
    </row>
    <row r="102" spans="1:24" ht="15" x14ac:dyDescent="0.25">
      <c r="A102" s="10">
        <v>900</v>
      </c>
      <c r="B102" s="6">
        <v>1</v>
      </c>
      <c r="C102" s="10">
        <v>12</v>
      </c>
      <c r="D102" s="10">
        <v>2</v>
      </c>
      <c r="E102" s="10">
        <v>2</v>
      </c>
      <c r="F102" s="11">
        <v>5</v>
      </c>
      <c r="G102" s="10">
        <v>5</v>
      </c>
      <c r="H102" s="10">
        <v>2</v>
      </c>
      <c r="I102" s="10">
        <v>50.5</v>
      </c>
      <c r="J102" s="10">
        <v>8.3000000000000007</v>
      </c>
      <c r="K102" s="10">
        <v>2</v>
      </c>
      <c r="L102" s="10">
        <v>1</v>
      </c>
      <c r="M102" s="10">
        <v>2</v>
      </c>
      <c r="N102" s="11">
        <v>74</v>
      </c>
      <c r="P102" s="20" t="s">
        <v>1</v>
      </c>
      <c r="Q102" s="20">
        <v>72.137879644985617</v>
      </c>
      <c r="R102" s="20">
        <v>42.819331976825076</v>
      </c>
      <c r="S102" s="20">
        <v>1.6847035279305267</v>
      </c>
      <c r="T102" s="20">
        <v>9.3545607515653065E-2</v>
      </c>
      <c r="U102" s="20">
        <v>-12.277635468811326</v>
      </c>
      <c r="V102" s="20">
        <v>156.55339475878256</v>
      </c>
      <c r="W102" s="20">
        <v>-12.277635468811326</v>
      </c>
      <c r="X102" s="20">
        <v>156.55339475878256</v>
      </c>
    </row>
    <row r="103" spans="1:24" ht="15.75" thickBot="1" x14ac:dyDescent="0.3">
      <c r="A103" s="10">
        <v>950</v>
      </c>
      <c r="B103" s="6">
        <v>1</v>
      </c>
      <c r="C103" s="10">
        <v>10</v>
      </c>
      <c r="D103" s="10">
        <v>4</v>
      </c>
      <c r="E103" s="10">
        <v>1</v>
      </c>
      <c r="F103" s="11">
        <v>5</v>
      </c>
      <c r="G103" s="10">
        <v>5</v>
      </c>
      <c r="H103" s="10">
        <v>2</v>
      </c>
      <c r="I103" s="10">
        <v>79.099999999999994</v>
      </c>
      <c r="J103" s="10">
        <v>25.8</v>
      </c>
      <c r="K103" s="10">
        <v>2</v>
      </c>
      <c r="L103" s="10">
        <v>1</v>
      </c>
      <c r="M103" s="10">
        <v>3</v>
      </c>
      <c r="N103" s="11">
        <v>102.2</v>
      </c>
      <c r="P103" s="21" t="s">
        <v>7</v>
      </c>
      <c r="Q103" s="21">
        <v>6.3081298233075156</v>
      </c>
      <c r="R103" s="21">
        <v>15.043623833201796</v>
      </c>
      <c r="S103" s="21">
        <v>0.41932249125940357</v>
      </c>
      <c r="T103" s="21">
        <v>0.67541319970936597</v>
      </c>
      <c r="U103" s="21">
        <v>-23.349391591207613</v>
      </c>
      <c r="V103" s="21">
        <v>35.965651237822648</v>
      </c>
      <c r="W103" s="21">
        <v>-23.349391591207613</v>
      </c>
      <c r="X103" s="21">
        <v>35.965651237822648</v>
      </c>
    </row>
    <row r="104" spans="1:24" ht="15" x14ac:dyDescent="0.25">
      <c r="A104" s="10">
        <v>520</v>
      </c>
      <c r="B104" s="6">
        <v>1</v>
      </c>
      <c r="C104" s="10">
        <v>10</v>
      </c>
      <c r="D104" s="10">
        <v>6</v>
      </c>
      <c r="E104" s="10">
        <v>2</v>
      </c>
      <c r="F104" s="11">
        <v>1</v>
      </c>
      <c r="G104" s="10">
        <v>5</v>
      </c>
      <c r="H104" s="10">
        <v>2</v>
      </c>
      <c r="I104" s="10">
        <v>49.3</v>
      </c>
      <c r="J104" s="10">
        <v>9.6999999999999993</v>
      </c>
      <c r="K104" s="10">
        <v>2</v>
      </c>
      <c r="L104" s="10">
        <v>1</v>
      </c>
      <c r="M104" s="10">
        <v>1</v>
      </c>
      <c r="N104" s="11">
        <v>82.2</v>
      </c>
    </row>
    <row r="105" spans="1:24" ht="15" x14ac:dyDescent="0.25">
      <c r="A105" s="10">
        <v>1150</v>
      </c>
      <c r="B105" s="6">
        <v>1</v>
      </c>
      <c r="C105" s="10">
        <v>10</v>
      </c>
      <c r="D105" s="10">
        <v>2</v>
      </c>
      <c r="E105" s="10">
        <v>1</v>
      </c>
      <c r="F105" s="11">
        <v>3</v>
      </c>
      <c r="G105" s="10">
        <v>5</v>
      </c>
      <c r="H105" s="10">
        <v>2</v>
      </c>
      <c r="I105" s="10">
        <v>60.9</v>
      </c>
      <c r="J105" s="10">
        <v>7.9</v>
      </c>
      <c r="K105" s="10">
        <v>2</v>
      </c>
      <c r="L105" s="10">
        <v>1</v>
      </c>
      <c r="M105" s="10">
        <v>3</v>
      </c>
      <c r="N105" s="11">
        <v>90.3</v>
      </c>
      <c r="P105" s="33" t="s">
        <v>16</v>
      </c>
      <c r="Q105" s="33" t="s">
        <v>1</v>
      </c>
      <c r="R105" s="33" t="s">
        <v>8</v>
      </c>
    </row>
    <row r="106" spans="1:24" ht="15" x14ac:dyDescent="0.25">
      <c r="A106" s="10">
        <v>520</v>
      </c>
      <c r="B106" s="6">
        <v>1</v>
      </c>
      <c r="C106" s="10">
        <v>10</v>
      </c>
      <c r="D106" s="10">
        <v>2</v>
      </c>
      <c r="E106" s="10">
        <v>1</v>
      </c>
      <c r="F106" s="11">
        <v>7</v>
      </c>
      <c r="G106" s="10">
        <v>9</v>
      </c>
      <c r="H106" s="10">
        <v>2</v>
      </c>
      <c r="I106" s="10">
        <v>44</v>
      </c>
      <c r="J106" s="10">
        <v>9</v>
      </c>
      <c r="K106" s="10">
        <v>3</v>
      </c>
      <c r="L106" s="10">
        <v>1</v>
      </c>
      <c r="M106" s="10">
        <v>1</v>
      </c>
      <c r="N106" s="11">
        <v>66</v>
      </c>
      <c r="P106" t="s">
        <v>177</v>
      </c>
    </row>
    <row r="107" spans="1:24" ht="15.75" thickBot="1" x14ac:dyDescent="0.3">
      <c r="A107" s="10">
        <v>530</v>
      </c>
      <c r="B107" s="6">
        <v>1</v>
      </c>
      <c r="C107" s="10">
        <v>10</v>
      </c>
      <c r="D107" s="10">
        <v>6</v>
      </c>
      <c r="E107" s="10">
        <v>1</v>
      </c>
      <c r="F107" s="11">
        <v>5</v>
      </c>
      <c r="G107" s="10">
        <v>5</v>
      </c>
      <c r="H107" s="10">
        <v>2</v>
      </c>
      <c r="I107" s="10">
        <v>43.6</v>
      </c>
      <c r="J107" s="10">
        <v>7.1</v>
      </c>
      <c r="K107" s="10">
        <v>0</v>
      </c>
      <c r="L107" s="10">
        <v>1</v>
      </c>
      <c r="M107" s="10">
        <v>3</v>
      </c>
      <c r="N107" s="11">
        <v>61.4</v>
      </c>
    </row>
    <row r="108" spans="1:24" ht="15" x14ac:dyDescent="0.25">
      <c r="A108" s="10">
        <v>1300</v>
      </c>
      <c r="B108" s="6">
        <v>1</v>
      </c>
      <c r="C108" s="10">
        <v>10</v>
      </c>
      <c r="D108" s="10">
        <v>2</v>
      </c>
      <c r="E108" s="10">
        <v>1</v>
      </c>
      <c r="F108" s="11">
        <v>3</v>
      </c>
      <c r="G108" s="10">
        <v>9</v>
      </c>
      <c r="H108" s="10">
        <v>2</v>
      </c>
      <c r="I108" s="10">
        <v>107.3</v>
      </c>
      <c r="J108" s="10">
        <v>12.2</v>
      </c>
      <c r="K108" s="10">
        <v>1</v>
      </c>
      <c r="L108" s="10">
        <v>1</v>
      </c>
      <c r="M108" s="10">
        <v>3</v>
      </c>
      <c r="N108" s="11">
        <v>150.80000000000001</v>
      </c>
      <c r="P108" s="31" t="s">
        <v>178</v>
      </c>
      <c r="Q108" s="31"/>
    </row>
    <row r="109" spans="1:24" ht="15" x14ac:dyDescent="0.25">
      <c r="A109" s="10">
        <v>730</v>
      </c>
      <c r="B109" s="6">
        <v>1</v>
      </c>
      <c r="C109" s="10">
        <v>10</v>
      </c>
      <c r="D109" s="10">
        <v>6</v>
      </c>
      <c r="E109" s="10">
        <v>1</v>
      </c>
      <c r="F109" s="11">
        <v>5</v>
      </c>
      <c r="G109" s="10">
        <v>5</v>
      </c>
      <c r="H109" s="10">
        <v>2</v>
      </c>
      <c r="I109" s="10">
        <v>87.4</v>
      </c>
      <c r="J109" s="10">
        <v>19.600000000000001</v>
      </c>
      <c r="K109" s="10">
        <v>2</v>
      </c>
      <c r="L109" s="10">
        <v>3</v>
      </c>
      <c r="M109" s="10">
        <v>1</v>
      </c>
      <c r="N109" s="11">
        <v>162.30000000000001</v>
      </c>
      <c r="P109" s="20" t="s">
        <v>179</v>
      </c>
      <c r="Q109" s="20">
        <v>0.15576633675818818</v>
      </c>
    </row>
    <row r="110" spans="1:24" ht="15" x14ac:dyDescent="0.25">
      <c r="A110" s="10">
        <v>550</v>
      </c>
      <c r="B110" s="6">
        <v>1</v>
      </c>
      <c r="C110" s="10">
        <v>10</v>
      </c>
      <c r="D110" s="10">
        <v>6</v>
      </c>
      <c r="E110" s="10">
        <v>1</v>
      </c>
      <c r="F110" s="11">
        <v>3</v>
      </c>
      <c r="G110" s="10">
        <v>2</v>
      </c>
      <c r="H110" s="10">
        <v>2</v>
      </c>
      <c r="I110" s="10">
        <v>102.1</v>
      </c>
      <c r="J110" s="10">
        <v>0</v>
      </c>
      <c r="K110" s="10">
        <v>3</v>
      </c>
      <c r="L110" s="10">
        <v>1</v>
      </c>
      <c r="M110" s="10">
        <v>3</v>
      </c>
      <c r="N110" s="11">
        <v>159.69999999999999</v>
      </c>
      <c r="P110" s="20" t="s">
        <v>180</v>
      </c>
      <c r="Q110" s="20">
        <v>2.4263151667065289E-2</v>
      </c>
    </row>
    <row r="111" spans="1:24" ht="15" x14ac:dyDescent="0.25">
      <c r="A111" s="10">
        <v>1020</v>
      </c>
      <c r="B111" s="6">
        <v>1</v>
      </c>
      <c r="C111" s="10">
        <v>10</v>
      </c>
      <c r="D111" s="10">
        <v>4</v>
      </c>
      <c r="E111" s="10">
        <v>1</v>
      </c>
      <c r="F111" s="11">
        <v>14</v>
      </c>
      <c r="G111" s="10">
        <v>5</v>
      </c>
      <c r="H111" s="10">
        <v>2</v>
      </c>
      <c r="I111" s="10">
        <v>73.2</v>
      </c>
      <c r="J111" s="10">
        <v>10</v>
      </c>
      <c r="K111" s="10">
        <v>2</v>
      </c>
      <c r="L111" s="10">
        <v>1</v>
      </c>
      <c r="M111" s="10">
        <v>3</v>
      </c>
      <c r="N111" s="11">
        <v>114.7</v>
      </c>
      <c r="P111" s="20" t="s">
        <v>181</v>
      </c>
      <c r="Q111" s="20">
        <v>1.4881066586940918E-2</v>
      </c>
    </row>
    <row r="112" spans="1:24" ht="15" x14ac:dyDescent="0.25">
      <c r="A112" s="10">
        <v>350</v>
      </c>
      <c r="B112" s="6">
        <v>1</v>
      </c>
      <c r="C112" s="10">
        <v>10</v>
      </c>
      <c r="D112" s="10">
        <v>2</v>
      </c>
      <c r="E112" s="10">
        <v>1</v>
      </c>
      <c r="F112" s="11">
        <v>1</v>
      </c>
      <c r="G112" s="10">
        <v>5</v>
      </c>
      <c r="H112" s="10">
        <v>3</v>
      </c>
      <c r="I112" s="10">
        <v>117.6</v>
      </c>
      <c r="J112" s="10">
        <v>12.3</v>
      </c>
      <c r="K112" s="10">
        <v>1</v>
      </c>
      <c r="L112" s="10">
        <v>1</v>
      </c>
      <c r="M112" s="10">
        <v>3</v>
      </c>
      <c r="N112" s="11">
        <v>154.30000000000001</v>
      </c>
      <c r="P112" s="20" t="s">
        <v>182</v>
      </c>
      <c r="Q112" s="20">
        <v>534.21924403073115</v>
      </c>
    </row>
    <row r="113" spans="1:24" ht="15.75" thickBot="1" x14ac:dyDescent="0.3">
      <c r="A113" s="10">
        <v>1050</v>
      </c>
      <c r="B113" s="6">
        <v>1</v>
      </c>
      <c r="C113" s="10">
        <v>10</v>
      </c>
      <c r="D113" s="10">
        <v>6</v>
      </c>
      <c r="E113" s="10">
        <v>2</v>
      </c>
      <c r="F113" s="11">
        <v>5</v>
      </c>
      <c r="G113" s="10">
        <v>5</v>
      </c>
      <c r="H113" s="10">
        <v>2</v>
      </c>
      <c r="I113" s="10">
        <v>86</v>
      </c>
      <c r="J113" s="10">
        <v>10.9</v>
      </c>
      <c r="K113" s="10">
        <v>2</v>
      </c>
      <c r="L113" s="10">
        <v>1</v>
      </c>
      <c r="M113" s="10">
        <v>2</v>
      </c>
      <c r="N113" s="11">
        <v>116</v>
      </c>
      <c r="P113" s="21" t="s">
        <v>183</v>
      </c>
      <c r="Q113" s="21">
        <v>211</v>
      </c>
    </row>
    <row r="114" spans="1:24" ht="15" x14ac:dyDescent="0.25">
      <c r="A114" s="10">
        <v>1100</v>
      </c>
      <c r="B114" s="6">
        <v>1</v>
      </c>
      <c r="C114" s="10">
        <v>10</v>
      </c>
      <c r="D114" s="10">
        <v>2</v>
      </c>
      <c r="E114" s="10">
        <v>2</v>
      </c>
      <c r="F114" s="11">
        <v>4</v>
      </c>
      <c r="G114" s="10">
        <v>9</v>
      </c>
      <c r="H114" s="10">
        <v>3</v>
      </c>
      <c r="I114" s="7">
        <v>23.5</v>
      </c>
      <c r="J114" s="7">
        <v>6</v>
      </c>
      <c r="K114" s="10">
        <v>2</v>
      </c>
      <c r="L114" s="10">
        <v>1</v>
      </c>
      <c r="M114" s="10">
        <v>3</v>
      </c>
      <c r="N114" s="8">
        <v>48.5</v>
      </c>
    </row>
    <row r="115" spans="1:24" ht="15.75" thickBot="1" x14ac:dyDescent="0.3">
      <c r="A115" s="10">
        <v>950</v>
      </c>
      <c r="B115" s="6">
        <v>1</v>
      </c>
      <c r="C115" s="10">
        <v>10</v>
      </c>
      <c r="D115" s="10">
        <v>2</v>
      </c>
      <c r="E115" s="10">
        <v>2</v>
      </c>
      <c r="F115" s="11">
        <v>3</v>
      </c>
      <c r="G115" s="10">
        <v>5</v>
      </c>
      <c r="H115" s="10">
        <v>2</v>
      </c>
      <c r="I115" s="10">
        <v>18.100000000000001</v>
      </c>
      <c r="J115" s="10">
        <v>6.7</v>
      </c>
      <c r="K115" s="10">
        <v>2</v>
      </c>
      <c r="L115" s="10">
        <v>1</v>
      </c>
      <c r="M115" s="10">
        <v>3</v>
      </c>
      <c r="N115" s="11">
        <v>30.6</v>
      </c>
      <c r="P115" t="s">
        <v>170</v>
      </c>
    </row>
    <row r="116" spans="1:24" ht="15" x14ac:dyDescent="0.25">
      <c r="A116" s="10">
        <v>1380</v>
      </c>
      <c r="B116" s="6">
        <v>1</v>
      </c>
      <c r="C116" s="10">
        <v>12</v>
      </c>
      <c r="D116" s="10">
        <v>2</v>
      </c>
      <c r="E116" s="10">
        <v>2</v>
      </c>
      <c r="F116" s="11">
        <v>8</v>
      </c>
      <c r="G116" s="10">
        <v>9</v>
      </c>
      <c r="H116" s="10">
        <v>3</v>
      </c>
      <c r="I116" s="10">
        <v>29.9</v>
      </c>
      <c r="J116" s="10">
        <v>18.2</v>
      </c>
      <c r="K116" s="10">
        <v>2</v>
      </c>
      <c r="L116" s="10">
        <v>1</v>
      </c>
      <c r="M116" s="10">
        <v>3</v>
      </c>
      <c r="N116" s="11">
        <v>58.5</v>
      </c>
      <c r="P116" s="22"/>
      <c r="Q116" s="22" t="s">
        <v>172</v>
      </c>
      <c r="R116" s="22" t="s">
        <v>171</v>
      </c>
      <c r="S116" s="22" t="s">
        <v>173</v>
      </c>
      <c r="T116" s="22" t="s">
        <v>174</v>
      </c>
      <c r="U116" s="22" t="s">
        <v>187</v>
      </c>
    </row>
    <row r="117" spans="1:24" ht="15" x14ac:dyDescent="0.25">
      <c r="A117" s="10">
        <v>950</v>
      </c>
      <c r="B117" s="6">
        <v>1</v>
      </c>
      <c r="C117" s="10">
        <v>12</v>
      </c>
      <c r="D117" s="10">
        <v>2</v>
      </c>
      <c r="E117" s="10">
        <v>2</v>
      </c>
      <c r="F117" s="11">
        <v>7</v>
      </c>
      <c r="G117" s="10">
        <v>5</v>
      </c>
      <c r="H117" s="10">
        <v>2</v>
      </c>
      <c r="I117" s="10">
        <v>18</v>
      </c>
      <c r="J117" s="10">
        <v>9</v>
      </c>
      <c r="K117" s="10">
        <v>3</v>
      </c>
      <c r="L117" s="10">
        <v>1</v>
      </c>
      <c r="M117" s="10">
        <v>3</v>
      </c>
      <c r="N117" s="11">
        <v>40.299999999999997</v>
      </c>
      <c r="P117" s="20" t="s">
        <v>184</v>
      </c>
      <c r="Q117" s="20">
        <v>2</v>
      </c>
      <c r="R117" s="20">
        <v>1476103.8009284362</v>
      </c>
      <c r="S117" s="20">
        <v>738051.90046421811</v>
      </c>
      <c r="T117" s="20">
        <v>2.5861150756846101</v>
      </c>
      <c r="U117" s="20">
        <v>7.7732288114233827E-2</v>
      </c>
    </row>
    <row r="118" spans="1:24" ht="15" x14ac:dyDescent="0.25">
      <c r="A118" s="10">
        <v>640</v>
      </c>
      <c r="B118" s="6">
        <v>1</v>
      </c>
      <c r="C118" s="10">
        <v>12</v>
      </c>
      <c r="D118" s="10">
        <v>6</v>
      </c>
      <c r="E118" s="10">
        <v>1</v>
      </c>
      <c r="F118" s="11">
        <v>5</v>
      </c>
      <c r="G118" s="10">
        <v>5</v>
      </c>
      <c r="H118" s="10">
        <v>2</v>
      </c>
      <c r="I118" s="10">
        <v>12.5</v>
      </c>
      <c r="J118" s="10">
        <v>12.4</v>
      </c>
      <c r="K118" s="10">
        <v>1</v>
      </c>
      <c r="L118" s="10">
        <v>3</v>
      </c>
      <c r="M118" s="10">
        <v>3</v>
      </c>
      <c r="N118" s="11">
        <v>35.4</v>
      </c>
      <c r="P118" s="20" t="s">
        <v>185</v>
      </c>
      <c r="Q118" s="20">
        <v>208</v>
      </c>
      <c r="R118" s="20">
        <v>59361161.744095296</v>
      </c>
      <c r="S118" s="20">
        <v>285390.20069276582</v>
      </c>
      <c r="T118" s="20"/>
      <c r="U118" s="20"/>
    </row>
    <row r="119" spans="1:24" ht="15.75" thickBot="1" x14ac:dyDescent="0.3">
      <c r="A119" s="10">
        <v>680</v>
      </c>
      <c r="B119" s="6">
        <v>1</v>
      </c>
      <c r="C119" s="10">
        <v>12</v>
      </c>
      <c r="D119" s="10">
        <v>4</v>
      </c>
      <c r="E119" s="10">
        <v>2</v>
      </c>
      <c r="F119" s="8">
        <v>4</v>
      </c>
      <c r="G119" s="7">
        <v>5</v>
      </c>
      <c r="H119" s="10">
        <v>2</v>
      </c>
      <c r="I119" s="10">
        <v>21.2</v>
      </c>
      <c r="J119" s="10">
        <v>0</v>
      </c>
      <c r="K119" s="10">
        <v>2</v>
      </c>
      <c r="L119" s="10">
        <v>3</v>
      </c>
      <c r="M119" s="10">
        <v>3</v>
      </c>
      <c r="N119" s="11">
        <v>31.2</v>
      </c>
      <c r="P119" s="21" t="s">
        <v>176</v>
      </c>
      <c r="Q119" s="21">
        <v>210</v>
      </c>
      <c r="R119" s="21">
        <v>60837265.545023732</v>
      </c>
      <c r="S119" s="21"/>
      <c r="T119" s="21"/>
      <c r="U119" s="21"/>
    </row>
    <row r="120" spans="1:24" ht="15.75" thickBot="1" x14ac:dyDescent="0.3">
      <c r="A120" s="10">
        <v>900</v>
      </c>
      <c r="B120" s="6">
        <v>1</v>
      </c>
      <c r="C120" s="10">
        <v>12</v>
      </c>
      <c r="D120" s="10">
        <v>6</v>
      </c>
      <c r="E120" s="10">
        <v>1</v>
      </c>
      <c r="F120" s="11">
        <v>3</v>
      </c>
      <c r="G120" s="10">
        <v>5</v>
      </c>
      <c r="H120" s="10">
        <v>2</v>
      </c>
      <c r="I120" s="10">
        <v>16.2</v>
      </c>
      <c r="J120" s="10">
        <v>0</v>
      </c>
      <c r="K120" s="10">
        <v>2</v>
      </c>
      <c r="L120" s="10">
        <v>3</v>
      </c>
      <c r="M120" s="10">
        <v>3</v>
      </c>
      <c r="N120" s="11">
        <v>26.5</v>
      </c>
    </row>
    <row r="121" spans="1:24" ht="15" x14ac:dyDescent="0.25">
      <c r="A121" s="10">
        <v>900</v>
      </c>
      <c r="B121" s="6">
        <v>1</v>
      </c>
      <c r="C121" s="10">
        <v>12</v>
      </c>
      <c r="D121" s="10">
        <v>6</v>
      </c>
      <c r="E121" s="10">
        <v>2</v>
      </c>
      <c r="F121" s="11">
        <v>2</v>
      </c>
      <c r="G121" s="10">
        <v>5</v>
      </c>
      <c r="H121" s="10">
        <v>2</v>
      </c>
      <c r="I121" s="10">
        <v>16.600000000000001</v>
      </c>
      <c r="J121" s="10">
        <v>8.8000000000000007</v>
      </c>
      <c r="K121" s="10">
        <v>2</v>
      </c>
      <c r="L121" s="10">
        <v>3</v>
      </c>
      <c r="M121" s="10">
        <v>3</v>
      </c>
      <c r="N121" s="11">
        <v>36.6</v>
      </c>
      <c r="P121" s="22"/>
      <c r="Q121" s="22" t="s">
        <v>188</v>
      </c>
      <c r="R121" s="22" t="s">
        <v>182</v>
      </c>
      <c r="S121" s="22" t="s">
        <v>189</v>
      </c>
      <c r="T121" s="22" t="s">
        <v>175</v>
      </c>
      <c r="U121" s="22" t="s">
        <v>190</v>
      </c>
      <c r="V121" s="22" t="s">
        <v>191</v>
      </c>
      <c r="W121" s="22" t="s">
        <v>192</v>
      </c>
      <c r="X121" s="22" t="s">
        <v>193</v>
      </c>
    </row>
    <row r="122" spans="1:24" ht="15" x14ac:dyDescent="0.25">
      <c r="A122" s="10">
        <v>1070</v>
      </c>
      <c r="B122" s="6">
        <v>1</v>
      </c>
      <c r="C122" s="10">
        <v>12</v>
      </c>
      <c r="D122" s="10">
        <v>2</v>
      </c>
      <c r="E122" s="10">
        <v>1</v>
      </c>
      <c r="F122" s="11">
        <v>1</v>
      </c>
      <c r="G122" s="10">
        <v>10</v>
      </c>
      <c r="H122" s="10">
        <v>3</v>
      </c>
      <c r="I122" s="10">
        <v>15.1</v>
      </c>
      <c r="J122" s="10">
        <v>8.6</v>
      </c>
      <c r="K122" s="10">
        <v>2</v>
      </c>
      <c r="L122" s="10">
        <v>3</v>
      </c>
      <c r="M122" s="10">
        <v>2</v>
      </c>
      <c r="N122" s="11">
        <v>35.9</v>
      </c>
      <c r="P122" s="20" t="s">
        <v>186</v>
      </c>
      <c r="Q122" s="20">
        <v>721.27947355084598</v>
      </c>
      <c r="R122" s="20">
        <v>152.9536280550706</v>
      </c>
      <c r="S122" s="20">
        <v>4.7156741734243202</v>
      </c>
      <c r="T122" s="20">
        <v>4.4118591666819322E-6</v>
      </c>
      <c r="U122" s="20">
        <v>419.74139005666603</v>
      </c>
      <c r="V122" s="20">
        <v>1022.817557045026</v>
      </c>
      <c r="W122" s="20">
        <v>419.74139005666603</v>
      </c>
      <c r="X122" s="20">
        <v>1022.817557045026</v>
      </c>
    </row>
    <row r="123" spans="1:24" ht="15" x14ac:dyDescent="0.25">
      <c r="A123" s="10">
        <v>1100</v>
      </c>
      <c r="B123" s="6">
        <v>1</v>
      </c>
      <c r="C123" s="10">
        <v>10</v>
      </c>
      <c r="D123" s="10">
        <v>2</v>
      </c>
      <c r="E123" s="10">
        <v>2</v>
      </c>
      <c r="F123" s="11">
        <v>1</v>
      </c>
      <c r="G123" s="10">
        <v>9</v>
      </c>
      <c r="H123" s="10">
        <v>2</v>
      </c>
      <c r="I123" s="10">
        <v>16.7</v>
      </c>
      <c r="J123" s="10">
        <v>8.6</v>
      </c>
      <c r="K123" s="10">
        <v>2</v>
      </c>
      <c r="L123" s="10">
        <v>1</v>
      </c>
      <c r="M123" s="10">
        <v>2</v>
      </c>
      <c r="N123" s="11">
        <v>40.299999999999997</v>
      </c>
      <c r="P123" s="20" t="s">
        <v>1</v>
      </c>
      <c r="Q123" s="20">
        <v>77.597387002229524</v>
      </c>
      <c r="R123" s="20">
        <v>42.759027083206043</v>
      </c>
      <c r="S123" s="20">
        <v>1.8147603511003769</v>
      </c>
      <c r="T123" s="20">
        <v>7.1001266540175093E-2</v>
      </c>
      <c r="U123" s="20">
        <v>-6.6992409542084914</v>
      </c>
      <c r="V123" s="20">
        <v>161.89401495866753</v>
      </c>
      <c r="W123" s="20">
        <v>-6.6992409542084914</v>
      </c>
      <c r="X123" s="20">
        <v>161.89401495866753</v>
      </c>
    </row>
    <row r="124" spans="1:24" ht="15.75" thickBot="1" x14ac:dyDescent="0.3">
      <c r="A124" s="10">
        <v>1000</v>
      </c>
      <c r="B124" s="6">
        <v>1</v>
      </c>
      <c r="C124" s="10">
        <v>10</v>
      </c>
      <c r="D124" s="10">
        <v>6</v>
      </c>
      <c r="E124" s="10">
        <v>1</v>
      </c>
      <c r="F124" s="11">
        <v>3</v>
      </c>
      <c r="G124" s="10">
        <v>9</v>
      </c>
      <c r="H124" s="10">
        <v>2</v>
      </c>
      <c r="I124" s="10">
        <v>16.600000000000001</v>
      </c>
      <c r="J124" s="10">
        <v>8.5</v>
      </c>
      <c r="K124" s="10">
        <v>3</v>
      </c>
      <c r="L124" s="10">
        <v>1</v>
      </c>
      <c r="M124" s="10">
        <v>3</v>
      </c>
      <c r="N124" s="11">
        <v>40.1</v>
      </c>
      <c r="P124" s="21" t="s">
        <v>8</v>
      </c>
      <c r="Q124" s="21">
        <v>28.306631876720349</v>
      </c>
      <c r="R124" s="21">
        <v>18.591165171841023</v>
      </c>
      <c r="S124" s="21">
        <v>1.5225851427319246</v>
      </c>
      <c r="T124" s="21">
        <v>0.12938137371945557</v>
      </c>
      <c r="U124" s="21">
        <v>-8.3446354853214437</v>
      </c>
      <c r="V124" s="21">
        <v>64.957899238762138</v>
      </c>
      <c r="W124" s="21">
        <v>-8.3446354853214437</v>
      </c>
      <c r="X124" s="21">
        <v>64.957899238762138</v>
      </c>
    </row>
    <row r="125" spans="1:24" ht="15" x14ac:dyDescent="0.25">
      <c r="A125" s="10">
        <v>500</v>
      </c>
      <c r="B125" s="6">
        <v>1</v>
      </c>
      <c r="C125" s="10">
        <v>10</v>
      </c>
      <c r="D125" s="10">
        <v>2</v>
      </c>
      <c r="E125" s="10">
        <v>2</v>
      </c>
      <c r="F125" s="11">
        <v>3</v>
      </c>
      <c r="G125" s="10">
        <v>5</v>
      </c>
      <c r="H125" s="10">
        <v>2</v>
      </c>
      <c r="I125" s="10">
        <v>16.600000000000001</v>
      </c>
      <c r="J125" s="10">
        <v>8.5</v>
      </c>
      <c r="K125" s="10">
        <v>0</v>
      </c>
      <c r="L125" s="10">
        <v>1</v>
      </c>
      <c r="M125" s="10">
        <v>2</v>
      </c>
      <c r="N125" s="11">
        <v>40.1</v>
      </c>
    </row>
    <row r="126" spans="1:24" ht="15" x14ac:dyDescent="0.25">
      <c r="A126" s="10">
        <v>820</v>
      </c>
      <c r="B126" s="6">
        <v>1</v>
      </c>
      <c r="C126" s="10">
        <v>10</v>
      </c>
      <c r="D126" s="10">
        <v>2</v>
      </c>
      <c r="E126" s="10">
        <v>1</v>
      </c>
      <c r="F126" s="11">
        <v>2</v>
      </c>
      <c r="G126" s="10">
        <v>5</v>
      </c>
      <c r="H126" s="10">
        <v>2</v>
      </c>
      <c r="I126" s="10">
        <v>22</v>
      </c>
      <c r="J126" s="10">
        <v>0</v>
      </c>
      <c r="K126" s="10">
        <v>1</v>
      </c>
      <c r="L126" s="10">
        <v>3</v>
      </c>
      <c r="M126" s="10">
        <v>3</v>
      </c>
      <c r="N126" s="11">
        <v>31.3</v>
      </c>
      <c r="P126" s="33" t="s">
        <v>16</v>
      </c>
      <c r="Q126" s="33" t="s">
        <v>1</v>
      </c>
      <c r="R126" s="33" t="s">
        <v>9</v>
      </c>
    </row>
    <row r="127" spans="1:24" ht="15" x14ac:dyDescent="0.25">
      <c r="A127" s="10">
        <v>1000</v>
      </c>
      <c r="B127" s="6">
        <v>1</v>
      </c>
      <c r="C127" s="10">
        <v>10</v>
      </c>
      <c r="D127" s="10">
        <v>6</v>
      </c>
      <c r="E127" s="10">
        <v>2</v>
      </c>
      <c r="F127" s="11">
        <v>5</v>
      </c>
      <c r="G127" s="10">
        <v>5</v>
      </c>
      <c r="H127" s="10">
        <v>2</v>
      </c>
      <c r="I127" s="10">
        <v>18.399999999999999</v>
      </c>
      <c r="J127" s="10">
        <v>10.7</v>
      </c>
      <c r="K127" s="10">
        <v>1</v>
      </c>
      <c r="L127" s="10">
        <v>1</v>
      </c>
      <c r="M127" s="10">
        <v>3</v>
      </c>
      <c r="N127" s="11">
        <v>44.7</v>
      </c>
      <c r="P127" t="s">
        <v>177</v>
      </c>
    </row>
    <row r="128" spans="1:24" ht="15.75" thickBot="1" x14ac:dyDescent="0.3">
      <c r="A128" s="10">
        <v>800</v>
      </c>
      <c r="B128" s="6">
        <v>1</v>
      </c>
      <c r="C128" s="10">
        <v>10</v>
      </c>
      <c r="D128" s="10">
        <v>2</v>
      </c>
      <c r="E128" s="10">
        <v>1</v>
      </c>
      <c r="F128" s="11">
        <v>4</v>
      </c>
      <c r="G128" s="10">
        <v>5</v>
      </c>
      <c r="H128" s="10">
        <v>2</v>
      </c>
      <c r="I128" s="10">
        <v>12.2</v>
      </c>
      <c r="J128" s="10">
        <v>9</v>
      </c>
      <c r="K128" s="10">
        <v>2</v>
      </c>
      <c r="L128" s="10">
        <v>1</v>
      </c>
      <c r="M128" s="10">
        <v>3</v>
      </c>
      <c r="N128" s="11">
        <v>32.1</v>
      </c>
    </row>
    <row r="129" spans="1:24" ht="15" x14ac:dyDescent="0.25">
      <c r="A129" s="10">
        <v>1080</v>
      </c>
      <c r="B129" s="6">
        <v>1</v>
      </c>
      <c r="C129" s="10">
        <v>10</v>
      </c>
      <c r="D129" s="10">
        <v>2</v>
      </c>
      <c r="E129" s="10">
        <v>2</v>
      </c>
      <c r="F129" s="11">
        <v>4</v>
      </c>
      <c r="G129" s="10">
        <v>9</v>
      </c>
      <c r="H129" s="10">
        <v>2</v>
      </c>
      <c r="I129" s="10">
        <v>14.4</v>
      </c>
      <c r="J129" s="10">
        <v>8.8000000000000007</v>
      </c>
      <c r="K129" s="10">
        <v>2</v>
      </c>
      <c r="L129" s="10">
        <v>1</v>
      </c>
      <c r="M129" s="10">
        <v>3</v>
      </c>
      <c r="N129" s="11">
        <v>31.9</v>
      </c>
      <c r="P129" s="31" t="s">
        <v>178</v>
      </c>
      <c r="Q129" s="31"/>
    </row>
    <row r="130" spans="1:24" ht="15" x14ac:dyDescent="0.25">
      <c r="A130" s="10">
        <v>1200</v>
      </c>
      <c r="B130" s="6">
        <v>1</v>
      </c>
      <c r="C130" s="10">
        <v>10</v>
      </c>
      <c r="D130" s="10">
        <v>2</v>
      </c>
      <c r="E130" s="10">
        <v>1</v>
      </c>
      <c r="F130" s="11">
        <v>1</v>
      </c>
      <c r="G130" s="10">
        <v>9</v>
      </c>
      <c r="H130" s="10">
        <v>2</v>
      </c>
      <c r="I130" s="10">
        <v>19.7</v>
      </c>
      <c r="J130" s="10">
        <v>11.6</v>
      </c>
      <c r="K130" s="10">
        <v>2</v>
      </c>
      <c r="L130" s="10">
        <v>1</v>
      </c>
      <c r="M130" s="10">
        <v>1</v>
      </c>
      <c r="N130" s="11">
        <v>44.2</v>
      </c>
      <c r="P130" s="20" t="s">
        <v>179</v>
      </c>
      <c r="Q130" s="20">
        <v>0.13272486677705567</v>
      </c>
    </row>
    <row r="131" spans="1:24" ht="15" x14ac:dyDescent="0.25">
      <c r="A131" s="10">
        <v>3000</v>
      </c>
      <c r="B131" s="6">
        <v>1</v>
      </c>
      <c r="C131" s="10">
        <v>10</v>
      </c>
      <c r="D131" s="10">
        <v>6</v>
      </c>
      <c r="E131" s="10">
        <v>2</v>
      </c>
      <c r="F131" s="11">
        <v>4</v>
      </c>
      <c r="G131" s="10">
        <v>5</v>
      </c>
      <c r="H131" s="10">
        <v>3</v>
      </c>
      <c r="I131" s="10">
        <v>16.600000000000001</v>
      </c>
      <c r="J131" s="10">
        <v>8.8000000000000007</v>
      </c>
      <c r="K131" s="10">
        <v>2</v>
      </c>
      <c r="L131" s="10">
        <v>1</v>
      </c>
      <c r="M131" s="10">
        <v>2</v>
      </c>
      <c r="N131" s="11">
        <v>36.6</v>
      </c>
      <c r="P131" s="20" t="s">
        <v>180</v>
      </c>
      <c r="Q131" s="20">
        <v>1.7615890260987178E-2</v>
      </c>
    </row>
    <row r="132" spans="1:24" ht="15" x14ac:dyDescent="0.25">
      <c r="A132" s="10">
        <v>1200</v>
      </c>
      <c r="B132" s="6">
        <v>1</v>
      </c>
      <c r="C132" s="10">
        <v>10</v>
      </c>
      <c r="D132" s="10">
        <v>2</v>
      </c>
      <c r="E132" s="10">
        <v>2</v>
      </c>
      <c r="F132" s="11">
        <v>2</v>
      </c>
      <c r="G132" s="10">
        <v>5</v>
      </c>
      <c r="H132" s="10">
        <v>2</v>
      </c>
      <c r="I132" s="10">
        <v>16.7</v>
      </c>
      <c r="J132" s="10">
        <v>8.5</v>
      </c>
      <c r="K132" s="10">
        <v>3</v>
      </c>
      <c r="L132" s="10">
        <v>1</v>
      </c>
      <c r="M132" s="10">
        <v>3</v>
      </c>
      <c r="N132" s="11">
        <v>40.299999999999997</v>
      </c>
      <c r="P132" s="20" t="s">
        <v>181</v>
      </c>
      <c r="Q132" s="20">
        <v>8.1698892058043628E-3</v>
      </c>
    </row>
    <row r="133" spans="1:24" ht="15" x14ac:dyDescent="0.25">
      <c r="A133" s="10">
        <v>490</v>
      </c>
      <c r="B133" s="6">
        <v>1</v>
      </c>
      <c r="C133" s="10">
        <v>11</v>
      </c>
      <c r="D133" s="10">
        <v>4</v>
      </c>
      <c r="E133" s="10">
        <v>1</v>
      </c>
      <c r="F133" s="11">
        <v>5</v>
      </c>
      <c r="G133" s="10">
        <v>5</v>
      </c>
      <c r="H133" s="10">
        <v>2</v>
      </c>
      <c r="I133" s="10">
        <v>15.1</v>
      </c>
      <c r="J133" s="10">
        <v>8.5</v>
      </c>
      <c r="K133" s="10">
        <v>2</v>
      </c>
      <c r="L133" s="10">
        <v>1</v>
      </c>
      <c r="M133" s="10">
        <v>3</v>
      </c>
      <c r="N133" s="11">
        <v>35.9</v>
      </c>
      <c r="P133" s="20" t="s">
        <v>182</v>
      </c>
      <c r="Q133" s="20">
        <v>536.03585445972328</v>
      </c>
    </row>
    <row r="134" spans="1:24" ht="15.75" thickBot="1" x14ac:dyDescent="0.3">
      <c r="A134" s="10">
        <v>1150</v>
      </c>
      <c r="B134" s="6">
        <v>1</v>
      </c>
      <c r="C134" s="10">
        <v>11</v>
      </c>
      <c r="D134" s="10">
        <v>2</v>
      </c>
      <c r="E134" s="10">
        <v>2</v>
      </c>
      <c r="F134" s="11">
        <v>4</v>
      </c>
      <c r="G134" s="10">
        <v>5</v>
      </c>
      <c r="H134" s="10">
        <v>2</v>
      </c>
      <c r="I134" s="10">
        <v>12.3</v>
      </c>
      <c r="J134" s="10">
        <v>8.6999999999999993</v>
      </c>
      <c r="K134" s="10">
        <v>2</v>
      </c>
      <c r="L134" s="10">
        <v>1</v>
      </c>
      <c r="M134" s="10">
        <v>3</v>
      </c>
      <c r="N134" s="11">
        <v>31.8</v>
      </c>
      <c r="P134" s="21" t="s">
        <v>183</v>
      </c>
      <c r="Q134" s="21">
        <v>211</v>
      </c>
    </row>
    <row r="135" spans="1:24" ht="15" x14ac:dyDescent="0.25">
      <c r="A135" s="10">
        <v>700</v>
      </c>
      <c r="B135" s="6">
        <v>1</v>
      </c>
      <c r="C135" s="10">
        <v>11</v>
      </c>
      <c r="D135" s="10">
        <v>2</v>
      </c>
      <c r="E135" s="10">
        <v>1</v>
      </c>
      <c r="F135" s="11">
        <v>2</v>
      </c>
      <c r="G135" s="10">
        <v>9</v>
      </c>
      <c r="H135" s="10">
        <v>2</v>
      </c>
      <c r="I135" s="10">
        <v>12.3</v>
      </c>
      <c r="J135" s="10">
        <v>8.6999999999999993</v>
      </c>
      <c r="K135" s="10">
        <v>2</v>
      </c>
      <c r="L135" s="10">
        <v>1</v>
      </c>
      <c r="M135" s="10">
        <v>2</v>
      </c>
      <c r="N135" s="11">
        <v>32</v>
      </c>
    </row>
    <row r="136" spans="1:24" ht="15.75" thickBot="1" x14ac:dyDescent="0.3">
      <c r="A136" s="10">
        <v>700</v>
      </c>
      <c r="B136" s="6">
        <v>1</v>
      </c>
      <c r="C136" s="10">
        <v>11</v>
      </c>
      <c r="D136" s="10">
        <v>2</v>
      </c>
      <c r="E136" s="10">
        <v>2</v>
      </c>
      <c r="F136" s="11">
        <v>4</v>
      </c>
      <c r="G136" s="10">
        <v>5</v>
      </c>
      <c r="H136" s="10">
        <v>2</v>
      </c>
      <c r="I136" s="10">
        <v>16.7</v>
      </c>
      <c r="J136" s="10">
        <v>8.5</v>
      </c>
      <c r="K136" s="10">
        <v>1</v>
      </c>
      <c r="L136" s="10">
        <v>1</v>
      </c>
      <c r="M136" s="10">
        <v>3</v>
      </c>
      <c r="N136" s="11">
        <v>40.200000000000003</v>
      </c>
      <c r="P136" t="s">
        <v>170</v>
      </c>
    </row>
    <row r="137" spans="1:24" ht="15" x14ac:dyDescent="0.25">
      <c r="A137" s="10">
        <v>900</v>
      </c>
      <c r="B137" s="6">
        <v>1</v>
      </c>
      <c r="C137" s="10">
        <v>11</v>
      </c>
      <c r="D137" s="10">
        <v>6</v>
      </c>
      <c r="E137" s="10">
        <v>1</v>
      </c>
      <c r="F137" s="11">
        <v>4</v>
      </c>
      <c r="G137" s="10">
        <v>9</v>
      </c>
      <c r="H137" s="10">
        <v>2</v>
      </c>
      <c r="I137" s="10">
        <v>12.1</v>
      </c>
      <c r="J137" s="10">
        <v>12</v>
      </c>
      <c r="K137" s="10">
        <v>2</v>
      </c>
      <c r="L137" s="10">
        <v>1</v>
      </c>
      <c r="M137" s="10">
        <v>3</v>
      </c>
      <c r="N137" s="11">
        <v>35.1</v>
      </c>
      <c r="P137" s="22"/>
      <c r="Q137" s="22" t="s">
        <v>172</v>
      </c>
      <c r="R137" s="22" t="s">
        <v>171</v>
      </c>
      <c r="S137" s="22" t="s">
        <v>173</v>
      </c>
      <c r="T137" s="22" t="s">
        <v>174</v>
      </c>
      <c r="U137" s="22" t="s">
        <v>187</v>
      </c>
    </row>
    <row r="138" spans="1:24" ht="15" x14ac:dyDescent="0.25">
      <c r="A138" s="10">
        <v>440</v>
      </c>
      <c r="B138" s="6">
        <v>1</v>
      </c>
      <c r="C138" s="10">
        <v>11</v>
      </c>
      <c r="D138" s="10">
        <v>2</v>
      </c>
      <c r="E138" s="10">
        <v>2</v>
      </c>
      <c r="F138" s="11">
        <v>1</v>
      </c>
      <c r="G138" s="10">
        <v>5</v>
      </c>
      <c r="H138" s="10">
        <v>3</v>
      </c>
      <c r="I138" s="10">
        <v>14.9</v>
      </c>
      <c r="J138" s="10">
        <v>11.9</v>
      </c>
      <c r="K138" s="10">
        <v>2</v>
      </c>
      <c r="L138" s="10">
        <v>1</v>
      </c>
      <c r="M138" s="10">
        <v>3</v>
      </c>
      <c r="N138" s="11">
        <v>35.299999999999997</v>
      </c>
      <c r="P138" s="20" t="s">
        <v>184</v>
      </c>
      <c r="Q138" s="20">
        <v>2</v>
      </c>
      <c r="R138" s="20">
        <v>1071702.5936196744</v>
      </c>
      <c r="S138" s="20">
        <v>535851.29680983722</v>
      </c>
      <c r="T138" s="20">
        <v>1.8649045408820615</v>
      </c>
      <c r="U138" s="20">
        <v>0.15749189968027266</v>
      </c>
    </row>
    <row r="139" spans="1:24" ht="15" x14ac:dyDescent="0.25">
      <c r="A139" s="10">
        <v>1430</v>
      </c>
      <c r="B139" s="6">
        <v>1</v>
      </c>
      <c r="C139" s="10">
        <v>11</v>
      </c>
      <c r="D139" s="10">
        <v>2</v>
      </c>
      <c r="E139" s="10">
        <v>1</v>
      </c>
      <c r="F139" s="11">
        <v>3</v>
      </c>
      <c r="G139" s="10">
        <v>10</v>
      </c>
      <c r="H139" s="10">
        <v>2</v>
      </c>
      <c r="I139" s="10">
        <v>15</v>
      </c>
      <c r="J139" s="10">
        <v>12</v>
      </c>
      <c r="K139" s="10">
        <v>1</v>
      </c>
      <c r="L139" s="10">
        <v>1</v>
      </c>
      <c r="M139" s="10">
        <v>3</v>
      </c>
      <c r="N139" s="11">
        <v>36.200000000000003</v>
      </c>
      <c r="P139" s="20" t="s">
        <v>185</v>
      </c>
      <c r="Q139" s="20">
        <v>208</v>
      </c>
      <c r="R139" s="20">
        <v>59765562.951404057</v>
      </c>
      <c r="S139" s="20">
        <v>287334.43726636568</v>
      </c>
      <c r="T139" s="20"/>
      <c r="U139" s="20"/>
    </row>
    <row r="140" spans="1:24" ht="15.75" thickBot="1" x14ac:dyDescent="0.3">
      <c r="A140" s="10">
        <v>980</v>
      </c>
      <c r="B140" s="6">
        <v>1</v>
      </c>
      <c r="C140" s="10">
        <v>11</v>
      </c>
      <c r="D140" s="10">
        <v>2</v>
      </c>
      <c r="E140" s="10">
        <v>2</v>
      </c>
      <c r="F140" s="11">
        <v>3</v>
      </c>
      <c r="G140" s="10">
        <v>9</v>
      </c>
      <c r="H140" s="10">
        <v>2</v>
      </c>
      <c r="I140" s="10">
        <v>17.5</v>
      </c>
      <c r="J140" s="10">
        <v>6.8</v>
      </c>
      <c r="K140" s="10">
        <v>2</v>
      </c>
      <c r="L140" s="10">
        <v>1</v>
      </c>
      <c r="M140" s="10">
        <v>1</v>
      </c>
      <c r="N140" s="11">
        <v>34.700000000000003</v>
      </c>
      <c r="P140" s="21" t="s">
        <v>176</v>
      </c>
      <c r="Q140" s="21">
        <v>210</v>
      </c>
      <c r="R140" s="21">
        <v>60837265.545023732</v>
      </c>
      <c r="S140" s="21"/>
      <c r="T140" s="21"/>
      <c r="U140" s="21"/>
    </row>
    <row r="141" spans="1:24" ht="15.75" thickBot="1" x14ac:dyDescent="0.3">
      <c r="A141" s="10">
        <v>965</v>
      </c>
      <c r="B141" s="6">
        <v>1</v>
      </c>
      <c r="C141" s="10">
        <v>11</v>
      </c>
      <c r="D141" s="10">
        <v>2</v>
      </c>
      <c r="E141" s="10">
        <v>1</v>
      </c>
      <c r="F141" s="11">
        <v>3</v>
      </c>
      <c r="G141" s="10">
        <v>5</v>
      </c>
      <c r="H141" s="10">
        <v>2</v>
      </c>
      <c r="I141" s="10">
        <v>16.8</v>
      </c>
      <c r="J141" s="10">
        <v>8.6</v>
      </c>
      <c r="K141" s="10">
        <v>1</v>
      </c>
      <c r="L141" s="10">
        <v>1</v>
      </c>
      <c r="M141" s="10">
        <v>1</v>
      </c>
      <c r="N141" s="11">
        <v>40.299999999999997</v>
      </c>
    </row>
    <row r="142" spans="1:24" ht="15" x14ac:dyDescent="0.25">
      <c r="A142" s="10">
        <v>1100</v>
      </c>
      <c r="B142" s="6">
        <v>1</v>
      </c>
      <c r="C142" s="10">
        <v>11</v>
      </c>
      <c r="D142" s="10">
        <v>1</v>
      </c>
      <c r="E142" s="10">
        <v>2</v>
      </c>
      <c r="F142" s="11">
        <v>4</v>
      </c>
      <c r="G142" s="10">
        <v>5</v>
      </c>
      <c r="H142" s="10">
        <v>2</v>
      </c>
      <c r="I142" s="10">
        <v>21.6</v>
      </c>
      <c r="J142" s="10">
        <v>0</v>
      </c>
      <c r="K142" s="10">
        <v>2</v>
      </c>
      <c r="L142" s="10">
        <v>1</v>
      </c>
      <c r="M142" s="10">
        <v>1</v>
      </c>
      <c r="N142" s="11">
        <v>31</v>
      </c>
      <c r="P142" s="22"/>
      <c r="Q142" s="22" t="s">
        <v>188</v>
      </c>
      <c r="R142" s="22" t="s">
        <v>182</v>
      </c>
      <c r="S142" s="22" t="s">
        <v>189</v>
      </c>
      <c r="T142" s="22" t="s">
        <v>175</v>
      </c>
      <c r="U142" s="22" t="s">
        <v>190</v>
      </c>
      <c r="V142" s="22" t="s">
        <v>191</v>
      </c>
      <c r="W142" s="22" t="s">
        <v>192</v>
      </c>
      <c r="X142" s="22" t="s">
        <v>193</v>
      </c>
    </row>
    <row r="143" spans="1:24" ht="15" x14ac:dyDescent="0.25">
      <c r="A143" s="10">
        <v>1590</v>
      </c>
      <c r="B143" s="6">
        <v>1</v>
      </c>
      <c r="C143" s="10">
        <v>11</v>
      </c>
      <c r="D143" s="10">
        <v>4</v>
      </c>
      <c r="E143" s="10">
        <v>1</v>
      </c>
      <c r="F143" s="11">
        <v>3</v>
      </c>
      <c r="G143" s="10">
        <v>5</v>
      </c>
      <c r="H143" s="10">
        <v>2</v>
      </c>
      <c r="I143" s="10">
        <v>16.3</v>
      </c>
      <c r="J143" s="10">
        <v>0</v>
      </c>
      <c r="K143" s="10">
        <v>3</v>
      </c>
      <c r="L143" s="10">
        <v>2</v>
      </c>
      <c r="M143" s="10">
        <v>2</v>
      </c>
      <c r="N143" s="11">
        <v>24.1</v>
      </c>
      <c r="P143" s="20" t="s">
        <v>186</v>
      </c>
      <c r="Q143" s="20">
        <v>725.30797831550171</v>
      </c>
      <c r="R143" s="20">
        <v>209.79201347388366</v>
      </c>
      <c r="S143" s="20">
        <v>3.4572716392075287</v>
      </c>
      <c r="T143" s="20">
        <v>6.6160089960232821E-4</v>
      </c>
      <c r="U143" s="20">
        <v>311.71673187234222</v>
      </c>
      <c r="V143" s="20">
        <v>1138.8992247586611</v>
      </c>
      <c r="W143" s="20">
        <v>311.71673187234222</v>
      </c>
      <c r="X143" s="20">
        <v>1138.8992247586611</v>
      </c>
    </row>
    <row r="144" spans="1:24" ht="15" x14ac:dyDescent="0.25">
      <c r="A144" s="10">
        <v>1130</v>
      </c>
      <c r="B144" s="6">
        <v>1</v>
      </c>
      <c r="C144" s="10">
        <v>11</v>
      </c>
      <c r="D144" s="10">
        <v>2</v>
      </c>
      <c r="E144" s="10">
        <v>2</v>
      </c>
      <c r="F144" s="11">
        <v>3</v>
      </c>
      <c r="G144" s="10">
        <v>5</v>
      </c>
      <c r="H144" s="10">
        <v>2</v>
      </c>
      <c r="I144" s="10">
        <v>27.33</v>
      </c>
      <c r="J144" s="10">
        <v>0</v>
      </c>
      <c r="K144" s="10">
        <v>3</v>
      </c>
      <c r="L144" s="10">
        <v>2</v>
      </c>
      <c r="M144" s="10">
        <v>3</v>
      </c>
      <c r="N144" s="11">
        <v>32.5</v>
      </c>
      <c r="P144" s="20" t="s">
        <v>1</v>
      </c>
      <c r="Q144" s="20">
        <v>67.150998077874092</v>
      </c>
      <c r="R144" s="20">
        <v>43.045322261322305</v>
      </c>
      <c r="S144" s="20">
        <v>1.5600068613776312</v>
      </c>
      <c r="T144" s="20">
        <v>0.12027845577670739</v>
      </c>
      <c r="U144" s="20">
        <v>-17.710042115269545</v>
      </c>
      <c r="V144" s="20">
        <v>152.01203827101773</v>
      </c>
      <c r="W144" s="20">
        <v>-17.710042115269545</v>
      </c>
      <c r="X144" s="20">
        <v>152.01203827101773</v>
      </c>
    </row>
    <row r="145" spans="1:24" ht="15.75" thickBot="1" x14ac:dyDescent="0.3">
      <c r="A145" s="10">
        <v>1160</v>
      </c>
      <c r="B145" s="6">
        <v>1</v>
      </c>
      <c r="C145" s="10">
        <v>1</v>
      </c>
      <c r="D145" s="10">
        <v>6</v>
      </c>
      <c r="E145" s="10">
        <v>1</v>
      </c>
      <c r="F145" s="11">
        <v>1</v>
      </c>
      <c r="G145" s="10">
        <v>9</v>
      </c>
      <c r="H145" s="10">
        <v>2</v>
      </c>
      <c r="I145" s="10">
        <v>12.2</v>
      </c>
      <c r="J145" s="10">
        <v>5.6</v>
      </c>
      <c r="K145" s="10">
        <v>2</v>
      </c>
      <c r="L145" s="10">
        <v>1</v>
      </c>
      <c r="M145" s="10">
        <v>3</v>
      </c>
      <c r="N145" s="11">
        <v>27.7</v>
      </c>
      <c r="P145" s="21" t="s">
        <v>9</v>
      </c>
      <c r="Q145" s="21">
        <v>84.164530971453459</v>
      </c>
      <c r="R145" s="21">
        <v>88.956937162411649</v>
      </c>
      <c r="S145" s="21">
        <v>0.94612667270447348</v>
      </c>
      <c r="T145" s="21">
        <v>0.34518179201420174</v>
      </c>
      <c r="U145" s="21">
        <v>-91.208258066332021</v>
      </c>
      <c r="V145" s="21">
        <v>259.53732000923895</v>
      </c>
      <c r="W145" s="21">
        <v>-91.208258066332021</v>
      </c>
      <c r="X145" s="21">
        <v>259.53732000923895</v>
      </c>
    </row>
    <row r="146" spans="1:24" ht="15" x14ac:dyDescent="0.25">
      <c r="A146" s="10">
        <v>1250</v>
      </c>
      <c r="B146" s="6">
        <v>1</v>
      </c>
      <c r="C146" s="10">
        <v>1</v>
      </c>
      <c r="D146" s="10">
        <v>2</v>
      </c>
      <c r="E146" s="10">
        <v>2</v>
      </c>
      <c r="F146" s="11">
        <v>3</v>
      </c>
      <c r="G146" s="10">
        <v>5</v>
      </c>
      <c r="H146" s="10">
        <v>2</v>
      </c>
      <c r="I146" s="10">
        <v>23.7</v>
      </c>
      <c r="J146" s="10">
        <v>0</v>
      </c>
      <c r="K146" s="10">
        <v>1</v>
      </c>
      <c r="L146" s="10">
        <v>2</v>
      </c>
      <c r="M146" s="10">
        <v>3</v>
      </c>
      <c r="N146" s="11">
        <v>29.1</v>
      </c>
    </row>
    <row r="147" spans="1:24" ht="15" x14ac:dyDescent="0.25">
      <c r="A147" s="10">
        <v>1590</v>
      </c>
      <c r="B147" s="6">
        <v>1</v>
      </c>
      <c r="C147" s="10">
        <v>1</v>
      </c>
      <c r="D147" s="10">
        <v>2</v>
      </c>
      <c r="E147" s="10">
        <v>1</v>
      </c>
      <c r="F147" s="11">
        <v>1</v>
      </c>
      <c r="G147" s="10">
        <v>9</v>
      </c>
      <c r="H147" s="10">
        <v>2</v>
      </c>
      <c r="I147" s="10">
        <v>18.899999999999999</v>
      </c>
      <c r="J147" s="10">
        <v>5.6</v>
      </c>
      <c r="K147" s="10">
        <v>2</v>
      </c>
      <c r="L147" s="10">
        <v>3</v>
      </c>
      <c r="M147" s="10">
        <v>3</v>
      </c>
      <c r="N147" s="11">
        <v>31.4</v>
      </c>
      <c r="P147" s="33" t="s">
        <v>16</v>
      </c>
      <c r="Q147" s="33" t="s">
        <v>1</v>
      </c>
      <c r="R147" s="33" t="s">
        <v>194</v>
      </c>
    </row>
    <row r="148" spans="1:24" ht="15" x14ac:dyDescent="0.25">
      <c r="A148" s="10">
        <v>880</v>
      </c>
      <c r="B148" s="6">
        <v>1</v>
      </c>
      <c r="C148" s="10">
        <v>1</v>
      </c>
      <c r="D148" s="10">
        <v>2</v>
      </c>
      <c r="E148" s="10">
        <v>2</v>
      </c>
      <c r="F148" s="11">
        <v>8</v>
      </c>
      <c r="G148" s="10">
        <v>10</v>
      </c>
      <c r="H148" s="10">
        <v>2</v>
      </c>
      <c r="I148" s="10">
        <v>19.2</v>
      </c>
      <c r="J148" s="10">
        <v>6.1</v>
      </c>
      <c r="K148" s="10">
        <v>2</v>
      </c>
      <c r="L148" s="10">
        <v>1</v>
      </c>
      <c r="M148" s="10">
        <v>3</v>
      </c>
      <c r="N148" s="11">
        <v>30.9</v>
      </c>
      <c r="P148" t="s">
        <v>177</v>
      </c>
    </row>
    <row r="149" spans="1:24" ht="15.75" thickBot="1" x14ac:dyDescent="0.3">
      <c r="A149" s="10">
        <v>565</v>
      </c>
      <c r="B149" s="6">
        <v>1</v>
      </c>
      <c r="C149" s="10">
        <v>1</v>
      </c>
      <c r="D149" s="10">
        <v>6</v>
      </c>
      <c r="E149" s="10">
        <v>1</v>
      </c>
      <c r="F149" s="11">
        <v>1</v>
      </c>
      <c r="G149" s="10">
        <v>5</v>
      </c>
      <c r="H149" s="10">
        <v>2</v>
      </c>
      <c r="I149" s="10">
        <v>16.8</v>
      </c>
      <c r="J149" s="10">
        <v>6.3</v>
      </c>
      <c r="K149" s="10">
        <v>2</v>
      </c>
      <c r="L149" s="10">
        <v>2</v>
      </c>
      <c r="M149" s="10">
        <v>2</v>
      </c>
      <c r="N149" s="11">
        <v>29.3</v>
      </c>
    </row>
    <row r="150" spans="1:24" ht="15" x14ac:dyDescent="0.25">
      <c r="A150" s="10">
        <v>1500</v>
      </c>
      <c r="B150" s="6">
        <v>1</v>
      </c>
      <c r="C150" s="10">
        <v>1</v>
      </c>
      <c r="D150" s="10">
        <v>2</v>
      </c>
      <c r="E150" s="10">
        <v>2</v>
      </c>
      <c r="F150" s="11">
        <v>3</v>
      </c>
      <c r="G150" s="10">
        <v>9</v>
      </c>
      <c r="H150" s="10">
        <v>2</v>
      </c>
      <c r="I150" s="10">
        <v>17.5</v>
      </c>
      <c r="J150" s="10">
        <v>5.7</v>
      </c>
      <c r="K150" s="10">
        <v>3</v>
      </c>
      <c r="L150" s="10">
        <v>2</v>
      </c>
      <c r="M150" s="10">
        <v>3</v>
      </c>
      <c r="N150" s="11">
        <v>32.5</v>
      </c>
      <c r="P150" s="31" t="s">
        <v>178</v>
      </c>
      <c r="Q150" s="31"/>
    </row>
    <row r="151" spans="1:24" ht="15" x14ac:dyDescent="0.25">
      <c r="A151" s="10">
        <v>500</v>
      </c>
      <c r="B151" s="6">
        <v>1</v>
      </c>
      <c r="C151" s="10">
        <v>1</v>
      </c>
      <c r="D151" s="10">
        <v>6</v>
      </c>
      <c r="E151" s="10">
        <v>1</v>
      </c>
      <c r="F151" s="11">
        <v>3</v>
      </c>
      <c r="G151" s="10">
        <v>5</v>
      </c>
      <c r="H151" s="10">
        <v>2</v>
      </c>
      <c r="I151" s="10">
        <v>31</v>
      </c>
      <c r="J151" s="10">
        <v>8.3000000000000007</v>
      </c>
      <c r="K151" s="10">
        <v>1</v>
      </c>
      <c r="L151" s="10">
        <v>1</v>
      </c>
      <c r="M151" s="10">
        <v>2</v>
      </c>
      <c r="N151" s="11">
        <v>54.4</v>
      </c>
      <c r="P151" s="20" t="s">
        <v>179</v>
      </c>
      <c r="Q151" s="20">
        <v>0.14032910693604517</v>
      </c>
    </row>
    <row r="152" spans="1:24" ht="15" x14ac:dyDescent="0.25">
      <c r="A152" s="10">
        <v>900</v>
      </c>
      <c r="B152" s="6">
        <v>1</v>
      </c>
      <c r="C152" s="10">
        <v>1</v>
      </c>
      <c r="D152" s="10">
        <v>4</v>
      </c>
      <c r="E152" s="10">
        <v>2</v>
      </c>
      <c r="F152" s="11">
        <v>1</v>
      </c>
      <c r="G152" s="10">
        <v>5</v>
      </c>
      <c r="H152" s="10">
        <v>2</v>
      </c>
      <c r="I152" s="10">
        <v>31.7</v>
      </c>
      <c r="J152" s="10">
        <v>8.3000000000000007</v>
      </c>
      <c r="K152" s="10">
        <v>3</v>
      </c>
      <c r="L152" s="10">
        <v>1</v>
      </c>
      <c r="M152" s="10">
        <v>3</v>
      </c>
      <c r="N152" s="11">
        <v>53.6</v>
      </c>
      <c r="P152" s="20" t="s">
        <v>180</v>
      </c>
      <c r="Q152" s="20">
        <v>1.9692258253467997E-2</v>
      </c>
    </row>
    <row r="153" spans="1:24" ht="15" x14ac:dyDescent="0.25">
      <c r="A153" s="10">
        <v>900</v>
      </c>
      <c r="B153" s="6">
        <v>1</v>
      </c>
      <c r="C153" s="10">
        <v>1</v>
      </c>
      <c r="D153" s="10">
        <v>6</v>
      </c>
      <c r="E153" s="10">
        <v>1</v>
      </c>
      <c r="F153" s="11">
        <v>9</v>
      </c>
      <c r="G153" s="10">
        <v>5</v>
      </c>
      <c r="H153" s="10">
        <v>2</v>
      </c>
      <c r="I153" s="10">
        <v>27.2</v>
      </c>
      <c r="J153" s="10">
        <v>6.4</v>
      </c>
      <c r="K153" s="10">
        <v>2</v>
      </c>
      <c r="L153" s="10">
        <v>1</v>
      </c>
      <c r="M153" s="10">
        <v>3</v>
      </c>
      <c r="N153" s="11">
        <v>40.200000000000003</v>
      </c>
      <c r="P153" s="20" t="s">
        <v>181</v>
      </c>
      <c r="Q153" s="20">
        <v>1.0266222275135958E-2</v>
      </c>
    </row>
    <row r="154" spans="1:24" ht="15" x14ac:dyDescent="0.25">
      <c r="A154" s="10">
        <v>925</v>
      </c>
      <c r="B154" s="6">
        <v>1</v>
      </c>
      <c r="C154" s="10">
        <v>1</v>
      </c>
      <c r="D154" s="10">
        <v>2</v>
      </c>
      <c r="E154" s="10">
        <v>2</v>
      </c>
      <c r="F154" s="11">
        <v>3</v>
      </c>
      <c r="G154" s="10">
        <v>5</v>
      </c>
      <c r="H154" s="10">
        <v>2</v>
      </c>
      <c r="I154" s="10">
        <v>28</v>
      </c>
      <c r="J154" s="10">
        <v>6</v>
      </c>
      <c r="K154" s="10">
        <v>2</v>
      </c>
      <c r="L154" s="10">
        <v>1</v>
      </c>
      <c r="M154" s="10">
        <v>1</v>
      </c>
      <c r="N154" s="11">
        <v>44.2</v>
      </c>
      <c r="P154" s="20" t="s">
        <v>182</v>
      </c>
      <c r="Q154" s="20">
        <v>535.46907186630949</v>
      </c>
    </row>
    <row r="155" spans="1:24" ht="15.75" thickBot="1" x14ac:dyDescent="0.3">
      <c r="A155" s="10">
        <v>1280</v>
      </c>
      <c r="B155" s="6">
        <v>1</v>
      </c>
      <c r="C155" s="10">
        <v>12</v>
      </c>
      <c r="D155" s="10">
        <v>2</v>
      </c>
      <c r="E155" s="10">
        <v>1</v>
      </c>
      <c r="F155" s="11">
        <v>9</v>
      </c>
      <c r="G155" s="10">
        <v>5</v>
      </c>
      <c r="H155" s="10">
        <v>2</v>
      </c>
      <c r="I155" s="10">
        <v>24</v>
      </c>
      <c r="J155" s="10">
        <v>6</v>
      </c>
      <c r="K155" s="10">
        <v>2</v>
      </c>
      <c r="L155" s="10">
        <v>1</v>
      </c>
      <c r="M155" s="10">
        <v>1</v>
      </c>
      <c r="N155" s="11">
        <v>41</v>
      </c>
      <c r="P155" s="21" t="s">
        <v>183</v>
      </c>
      <c r="Q155" s="21">
        <v>211</v>
      </c>
    </row>
    <row r="156" spans="1:24" ht="15" x14ac:dyDescent="0.25">
      <c r="A156" s="10">
        <v>1050</v>
      </c>
      <c r="B156" s="6">
        <v>1</v>
      </c>
      <c r="C156" s="10">
        <v>12</v>
      </c>
      <c r="D156" s="10">
        <v>2</v>
      </c>
      <c r="E156" s="10">
        <v>2</v>
      </c>
      <c r="F156" s="11">
        <v>4</v>
      </c>
      <c r="G156" s="10">
        <v>5</v>
      </c>
      <c r="H156" s="10">
        <v>2</v>
      </c>
      <c r="I156" s="10">
        <v>31.8</v>
      </c>
      <c r="J156" s="10">
        <v>6</v>
      </c>
      <c r="K156" s="10">
        <v>2</v>
      </c>
      <c r="L156" s="10">
        <v>1</v>
      </c>
      <c r="M156" s="10">
        <v>1</v>
      </c>
      <c r="N156" s="11">
        <v>43.7</v>
      </c>
    </row>
    <row r="157" spans="1:24" ht="15.75" thickBot="1" x14ac:dyDescent="0.3">
      <c r="A157" s="10">
        <v>1050</v>
      </c>
      <c r="B157" s="6">
        <v>1</v>
      </c>
      <c r="C157" s="10">
        <v>12</v>
      </c>
      <c r="D157" s="10">
        <v>2</v>
      </c>
      <c r="E157" s="10">
        <v>1</v>
      </c>
      <c r="F157" s="11">
        <v>3</v>
      </c>
      <c r="G157" s="10">
        <v>5</v>
      </c>
      <c r="H157" s="10">
        <v>2</v>
      </c>
      <c r="I157" s="10">
        <v>32.4</v>
      </c>
      <c r="J157" s="10">
        <v>8.3000000000000007</v>
      </c>
      <c r="K157" s="10">
        <v>2</v>
      </c>
      <c r="L157" s="10">
        <v>1</v>
      </c>
      <c r="M157" s="10">
        <v>3</v>
      </c>
      <c r="N157" s="11">
        <v>52.3</v>
      </c>
      <c r="P157" t="s">
        <v>170</v>
      </c>
    </row>
    <row r="158" spans="1:24" ht="15" x14ac:dyDescent="0.25">
      <c r="A158" s="10">
        <v>450</v>
      </c>
      <c r="B158" s="6">
        <v>1</v>
      </c>
      <c r="C158" s="10">
        <v>12</v>
      </c>
      <c r="D158" s="10">
        <v>2</v>
      </c>
      <c r="E158" s="10">
        <v>2</v>
      </c>
      <c r="F158" s="11">
        <v>4</v>
      </c>
      <c r="G158" s="10">
        <v>5</v>
      </c>
      <c r="H158" s="10">
        <v>2</v>
      </c>
      <c r="I158" s="10">
        <v>28.4</v>
      </c>
      <c r="J158" s="10">
        <v>10.199999999999999</v>
      </c>
      <c r="K158" s="10">
        <v>3</v>
      </c>
      <c r="L158" s="10">
        <v>2</v>
      </c>
      <c r="M158" s="10">
        <v>2</v>
      </c>
      <c r="N158" s="11">
        <v>60.2</v>
      </c>
      <c r="P158" s="22"/>
      <c r="Q158" s="22" t="s">
        <v>172</v>
      </c>
      <c r="R158" s="22" t="s">
        <v>171</v>
      </c>
      <c r="S158" s="22" t="s">
        <v>173</v>
      </c>
      <c r="T158" s="22" t="s">
        <v>174</v>
      </c>
      <c r="U158" s="22" t="s">
        <v>187</v>
      </c>
    </row>
    <row r="159" spans="1:24" ht="15" x14ac:dyDescent="0.25">
      <c r="A159" s="10">
        <v>450</v>
      </c>
      <c r="B159" s="6">
        <v>1</v>
      </c>
      <c r="C159" s="10">
        <v>2</v>
      </c>
      <c r="D159" s="10">
        <v>2</v>
      </c>
      <c r="E159" s="10">
        <v>1</v>
      </c>
      <c r="F159" s="11">
        <v>1</v>
      </c>
      <c r="G159" s="10">
        <v>5</v>
      </c>
      <c r="H159" s="10">
        <v>2</v>
      </c>
      <c r="I159" s="10">
        <v>29</v>
      </c>
      <c r="J159" s="10">
        <v>8</v>
      </c>
      <c r="K159" s="10">
        <v>3</v>
      </c>
      <c r="L159" s="10">
        <v>3</v>
      </c>
      <c r="M159" s="10">
        <v>2</v>
      </c>
      <c r="N159" s="11">
        <v>50.6</v>
      </c>
      <c r="P159" s="20" t="s">
        <v>184</v>
      </c>
      <c r="Q159" s="20">
        <v>2</v>
      </c>
      <c r="R159" s="20">
        <v>1198023.1445474178</v>
      </c>
      <c r="S159" s="20">
        <v>599011.57227370888</v>
      </c>
      <c r="T159" s="20">
        <v>2.0891346371619295</v>
      </c>
      <c r="U159" s="20">
        <v>0.12638425374012696</v>
      </c>
    </row>
    <row r="160" spans="1:24" ht="15" x14ac:dyDescent="0.25">
      <c r="A160" s="10">
        <v>1790</v>
      </c>
      <c r="B160" s="6">
        <v>1</v>
      </c>
      <c r="C160" s="10">
        <v>2</v>
      </c>
      <c r="D160" s="10">
        <v>2</v>
      </c>
      <c r="E160" s="10">
        <v>2</v>
      </c>
      <c r="F160" s="11">
        <v>4</v>
      </c>
      <c r="G160" s="10">
        <v>5</v>
      </c>
      <c r="H160" s="10">
        <v>2</v>
      </c>
      <c r="I160" s="10">
        <v>33.9</v>
      </c>
      <c r="J160" s="10">
        <v>11.9</v>
      </c>
      <c r="K160" s="10">
        <v>2</v>
      </c>
      <c r="L160" s="10">
        <v>1</v>
      </c>
      <c r="M160" s="10">
        <v>3</v>
      </c>
      <c r="N160" s="11">
        <v>66.3</v>
      </c>
      <c r="P160" s="20" t="s">
        <v>185</v>
      </c>
      <c r="Q160" s="20">
        <v>208</v>
      </c>
      <c r="R160" s="20">
        <v>59639242.400476314</v>
      </c>
      <c r="S160" s="20">
        <v>286727.12692536687</v>
      </c>
      <c r="T160" s="20"/>
      <c r="U160" s="20"/>
    </row>
    <row r="161" spans="1:24" ht="15.75" thickBot="1" x14ac:dyDescent="0.3">
      <c r="A161" s="10">
        <v>550</v>
      </c>
      <c r="B161" s="6">
        <v>1</v>
      </c>
      <c r="C161" s="10">
        <v>2</v>
      </c>
      <c r="D161" s="10">
        <v>2</v>
      </c>
      <c r="E161" s="10">
        <v>1</v>
      </c>
      <c r="F161" s="11">
        <v>2</v>
      </c>
      <c r="G161" s="10">
        <v>5</v>
      </c>
      <c r="H161" s="10">
        <v>2</v>
      </c>
      <c r="I161" s="10">
        <v>28</v>
      </c>
      <c r="J161" s="10">
        <v>7.5</v>
      </c>
      <c r="K161" s="10">
        <v>2</v>
      </c>
      <c r="L161" s="10">
        <v>1</v>
      </c>
      <c r="M161" s="10">
        <v>1</v>
      </c>
      <c r="N161" s="11">
        <v>49.3</v>
      </c>
      <c r="P161" s="21" t="s">
        <v>176</v>
      </c>
      <c r="Q161" s="21">
        <v>210</v>
      </c>
      <c r="R161" s="21">
        <v>60837265.545023732</v>
      </c>
      <c r="S161" s="21"/>
      <c r="T161" s="21"/>
      <c r="U161" s="21"/>
    </row>
    <row r="162" spans="1:24" ht="15.75" thickBot="1" x14ac:dyDescent="0.3">
      <c r="A162" s="10">
        <v>750</v>
      </c>
      <c r="B162" s="6">
        <v>2</v>
      </c>
      <c r="C162" s="10">
        <v>7</v>
      </c>
      <c r="D162" s="10">
        <v>6</v>
      </c>
      <c r="E162" s="10">
        <v>2</v>
      </c>
      <c r="F162" s="11">
        <v>1</v>
      </c>
      <c r="G162" s="10">
        <v>4</v>
      </c>
      <c r="H162" s="10">
        <v>2</v>
      </c>
      <c r="I162" s="10">
        <v>28.2</v>
      </c>
      <c r="J162" s="10">
        <v>8.8000000000000007</v>
      </c>
      <c r="K162" s="10">
        <v>0</v>
      </c>
      <c r="L162" s="10">
        <v>1</v>
      </c>
      <c r="M162" s="10">
        <v>3</v>
      </c>
      <c r="N162" s="11">
        <v>48.5</v>
      </c>
    </row>
    <row r="163" spans="1:24" ht="15" x14ac:dyDescent="0.25">
      <c r="A163" s="10">
        <v>1400</v>
      </c>
      <c r="B163" s="6">
        <v>2</v>
      </c>
      <c r="C163" s="10">
        <v>7</v>
      </c>
      <c r="D163" s="10">
        <v>6</v>
      </c>
      <c r="E163" s="10">
        <v>1</v>
      </c>
      <c r="F163" s="11">
        <v>5</v>
      </c>
      <c r="G163" s="10">
        <v>5</v>
      </c>
      <c r="H163" s="10">
        <v>2</v>
      </c>
      <c r="I163" s="10">
        <v>30</v>
      </c>
      <c r="J163" s="10">
        <v>9</v>
      </c>
      <c r="K163" s="10">
        <v>3</v>
      </c>
      <c r="L163" s="10">
        <v>2</v>
      </c>
      <c r="M163" s="10">
        <v>3</v>
      </c>
      <c r="N163" s="11">
        <v>52.7</v>
      </c>
      <c r="P163" s="22"/>
      <c r="Q163" s="22" t="s">
        <v>188</v>
      </c>
      <c r="R163" s="22" t="s">
        <v>182</v>
      </c>
      <c r="S163" s="22" t="s">
        <v>189</v>
      </c>
      <c r="T163" s="22" t="s">
        <v>175</v>
      </c>
      <c r="U163" s="22" t="s">
        <v>190</v>
      </c>
      <c r="V163" s="22" t="s">
        <v>191</v>
      </c>
      <c r="W163" s="22" t="s">
        <v>192</v>
      </c>
      <c r="X163" s="22" t="s">
        <v>193</v>
      </c>
    </row>
    <row r="164" spans="1:24" ht="15" x14ac:dyDescent="0.25">
      <c r="A164" s="10">
        <v>1000</v>
      </c>
      <c r="B164" s="6">
        <v>2</v>
      </c>
      <c r="C164" s="10">
        <v>7</v>
      </c>
      <c r="D164" s="10">
        <v>2</v>
      </c>
      <c r="E164" s="10">
        <v>2</v>
      </c>
      <c r="F164" s="11">
        <v>5</v>
      </c>
      <c r="G164" s="10">
        <v>9</v>
      </c>
      <c r="H164" s="10">
        <v>2</v>
      </c>
      <c r="I164" s="10">
        <v>25.6</v>
      </c>
      <c r="J164" s="10">
        <v>8.5</v>
      </c>
      <c r="K164" s="10">
        <v>3</v>
      </c>
      <c r="L164" s="10">
        <v>1</v>
      </c>
      <c r="M164" s="10">
        <v>1</v>
      </c>
      <c r="N164" s="11">
        <v>45.9</v>
      </c>
      <c r="P164" s="20" t="s">
        <v>186</v>
      </c>
      <c r="Q164" s="20">
        <v>980.47520907311241</v>
      </c>
      <c r="R164" s="20">
        <v>119.26926658095368</v>
      </c>
      <c r="S164" s="20">
        <v>8.2206861598131624</v>
      </c>
      <c r="T164" s="20">
        <v>2.1593907263955796E-14</v>
      </c>
      <c r="U164" s="20">
        <v>745.34364323913042</v>
      </c>
      <c r="V164" s="20">
        <v>1215.6067749070944</v>
      </c>
      <c r="W164" s="20">
        <v>745.34364323913042</v>
      </c>
      <c r="X164" s="20">
        <v>1215.6067749070944</v>
      </c>
    </row>
    <row r="165" spans="1:24" ht="15" x14ac:dyDescent="0.25">
      <c r="A165" s="10">
        <v>1350</v>
      </c>
      <c r="B165" s="6">
        <v>2</v>
      </c>
      <c r="C165" s="10">
        <v>7</v>
      </c>
      <c r="D165" s="10">
        <v>6</v>
      </c>
      <c r="E165" s="10">
        <v>1</v>
      </c>
      <c r="F165" s="11">
        <v>10</v>
      </c>
      <c r="G165" s="10">
        <v>5</v>
      </c>
      <c r="H165" s="10">
        <v>2</v>
      </c>
      <c r="I165" s="10">
        <v>29.1</v>
      </c>
      <c r="J165" s="10">
        <v>9</v>
      </c>
      <c r="K165" s="10">
        <v>3</v>
      </c>
      <c r="L165" s="10">
        <v>2</v>
      </c>
      <c r="M165" s="10">
        <v>3</v>
      </c>
      <c r="N165" s="11">
        <v>53.6</v>
      </c>
      <c r="P165" s="20" t="s">
        <v>1</v>
      </c>
      <c r="Q165" s="20">
        <v>67.098365121145775</v>
      </c>
      <c r="R165" s="20">
        <v>42.90519700966491</v>
      </c>
      <c r="S165" s="20">
        <v>1.5638750034414495</v>
      </c>
      <c r="T165" s="20">
        <v>0.11936706172546721</v>
      </c>
      <c r="U165" s="20">
        <v>-17.486427294346598</v>
      </c>
      <c r="V165" s="20">
        <v>151.68315753663813</v>
      </c>
      <c r="W165" s="20">
        <v>-17.486427294346598</v>
      </c>
      <c r="X165" s="20">
        <v>151.68315753663813</v>
      </c>
    </row>
    <row r="166" spans="1:24" ht="15.75" thickBot="1" x14ac:dyDescent="0.3">
      <c r="A166" s="10">
        <v>470</v>
      </c>
      <c r="B166" s="6">
        <v>2</v>
      </c>
      <c r="C166" s="10">
        <v>7</v>
      </c>
      <c r="D166" s="10">
        <v>4</v>
      </c>
      <c r="E166" s="10">
        <v>2</v>
      </c>
      <c r="F166" s="11">
        <v>5</v>
      </c>
      <c r="G166" s="10">
        <v>5</v>
      </c>
      <c r="H166" s="10">
        <v>2</v>
      </c>
      <c r="I166" s="10">
        <v>29.4</v>
      </c>
      <c r="J166" s="10">
        <v>8.8000000000000007</v>
      </c>
      <c r="K166" s="10">
        <v>2</v>
      </c>
      <c r="L166" s="10">
        <v>2</v>
      </c>
      <c r="M166" s="10">
        <v>2</v>
      </c>
      <c r="N166" s="11">
        <v>52</v>
      </c>
      <c r="P166" s="21" t="s">
        <v>11</v>
      </c>
      <c r="Q166" s="21">
        <v>-2.1324078707328091</v>
      </c>
      <c r="R166" s="21">
        <v>1.843763536822165</v>
      </c>
      <c r="S166" s="21">
        <v>-1.1565517096667068</v>
      </c>
      <c r="T166" s="21">
        <v>0.24878214738743598</v>
      </c>
      <c r="U166" s="21">
        <v>-5.7672672093398845</v>
      </c>
      <c r="V166" s="21">
        <v>1.5024514678742662</v>
      </c>
      <c r="W166" s="21">
        <v>-5.7672672093398845</v>
      </c>
      <c r="X166" s="21">
        <v>1.5024514678742662</v>
      </c>
    </row>
    <row r="167" spans="1:24" ht="15" x14ac:dyDescent="0.25">
      <c r="A167" s="10">
        <v>1050</v>
      </c>
      <c r="B167" s="6">
        <v>2</v>
      </c>
      <c r="C167" s="10">
        <v>7</v>
      </c>
      <c r="D167" s="10">
        <v>5</v>
      </c>
      <c r="E167" s="10">
        <v>1</v>
      </c>
      <c r="F167" s="11">
        <v>1</v>
      </c>
      <c r="G167" s="10">
        <v>9</v>
      </c>
      <c r="H167" s="10">
        <v>3</v>
      </c>
      <c r="I167" s="10">
        <v>41.9</v>
      </c>
      <c r="J167" s="10">
        <v>12.1</v>
      </c>
      <c r="K167" s="10">
        <v>0</v>
      </c>
      <c r="L167" s="10">
        <v>3</v>
      </c>
      <c r="M167" s="10">
        <v>3</v>
      </c>
      <c r="N167" s="11">
        <v>74.7</v>
      </c>
    </row>
    <row r="168" spans="1:24" ht="15" x14ac:dyDescent="0.25">
      <c r="A168" s="10">
        <v>950</v>
      </c>
      <c r="B168" s="6">
        <v>2</v>
      </c>
      <c r="C168" s="10">
        <v>7</v>
      </c>
      <c r="D168" s="10">
        <v>6</v>
      </c>
      <c r="E168" s="10">
        <v>2</v>
      </c>
      <c r="F168" s="11">
        <v>3</v>
      </c>
      <c r="G168" s="10">
        <v>5</v>
      </c>
      <c r="H168" s="10">
        <v>2</v>
      </c>
      <c r="I168" s="10">
        <v>30</v>
      </c>
      <c r="J168" s="10">
        <v>8.8000000000000007</v>
      </c>
      <c r="K168" s="10">
        <v>2</v>
      </c>
      <c r="L168" s="10">
        <v>2</v>
      </c>
      <c r="M168" s="10">
        <v>3</v>
      </c>
      <c r="N168" s="11">
        <v>57.3</v>
      </c>
      <c r="P168" s="33" t="s">
        <v>16</v>
      </c>
      <c r="Q168" s="33" t="s">
        <v>1</v>
      </c>
      <c r="R168" s="33" t="s">
        <v>195</v>
      </c>
    </row>
    <row r="169" spans="1:24" ht="15" x14ac:dyDescent="0.25">
      <c r="A169" s="10">
        <v>950</v>
      </c>
      <c r="B169" s="6">
        <v>2</v>
      </c>
      <c r="C169" s="10">
        <v>7</v>
      </c>
      <c r="D169" s="10">
        <v>2</v>
      </c>
      <c r="E169" s="10">
        <v>1</v>
      </c>
      <c r="F169" s="11">
        <v>5</v>
      </c>
      <c r="G169" s="10">
        <v>5</v>
      </c>
      <c r="H169" s="10">
        <v>2</v>
      </c>
      <c r="I169" s="10">
        <v>28.3</v>
      </c>
      <c r="J169" s="10">
        <v>8.9</v>
      </c>
      <c r="K169" s="10">
        <v>2</v>
      </c>
      <c r="L169" s="10">
        <v>2</v>
      </c>
      <c r="M169" s="10">
        <v>2</v>
      </c>
      <c r="N169" s="11">
        <v>50.1</v>
      </c>
      <c r="P169" t="s">
        <v>177</v>
      </c>
    </row>
    <row r="170" spans="1:24" ht="15.75" thickBot="1" x14ac:dyDescent="0.3">
      <c r="A170" s="10">
        <v>1280</v>
      </c>
      <c r="B170" s="6">
        <v>2</v>
      </c>
      <c r="C170" s="10">
        <v>7</v>
      </c>
      <c r="D170" s="10">
        <v>2</v>
      </c>
      <c r="E170" s="10">
        <v>2</v>
      </c>
      <c r="F170" s="11">
        <v>9</v>
      </c>
      <c r="G170" s="10">
        <v>14</v>
      </c>
      <c r="H170" s="10">
        <v>2</v>
      </c>
      <c r="I170" s="10">
        <v>29.9</v>
      </c>
      <c r="J170" s="10">
        <v>8.8000000000000007</v>
      </c>
      <c r="K170" s="10">
        <v>2</v>
      </c>
      <c r="L170" s="10">
        <v>1</v>
      </c>
      <c r="M170" s="10">
        <v>3</v>
      </c>
      <c r="N170" s="11">
        <v>50.8</v>
      </c>
    </row>
    <row r="171" spans="1:24" ht="15" x14ac:dyDescent="0.25">
      <c r="A171" s="10">
        <v>557</v>
      </c>
      <c r="B171" s="6">
        <v>2</v>
      </c>
      <c r="C171" s="10">
        <v>7</v>
      </c>
      <c r="D171" s="10">
        <v>5</v>
      </c>
      <c r="E171" s="10">
        <v>1</v>
      </c>
      <c r="F171" s="11">
        <v>1</v>
      </c>
      <c r="G171" s="10">
        <v>5</v>
      </c>
      <c r="H171" s="10">
        <v>3</v>
      </c>
      <c r="I171" s="10">
        <v>29.5</v>
      </c>
      <c r="J171" s="10">
        <v>10</v>
      </c>
      <c r="K171" s="10">
        <v>2</v>
      </c>
      <c r="L171" s="10">
        <v>2</v>
      </c>
      <c r="M171" s="10">
        <v>2</v>
      </c>
      <c r="N171" s="11">
        <v>51.5</v>
      </c>
      <c r="P171" s="31" t="s">
        <v>178</v>
      </c>
      <c r="Q171" s="31"/>
    </row>
    <row r="172" spans="1:24" ht="15" x14ac:dyDescent="0.25">
      <c r="A172" s="10">
        <v>500</v>
      </c>
      <c r="B172" s="6">
        <v>2</v>
      </c>
      <c r="C172" s="10">
        <v>7</v>
      </c>
      <c r="D172" s="10">
        <v>2</v>
      </c>
      <c r="E172" s="10">
        <v>2</v>
      </c>
      <c r="F172" s="11">
        <v>3</v>
      </c>
      <c r="G172" s="10">
        <v>5</v>
      </c>
      <c r="H172" s="10">
        <v>2</v>
      </c>
      <c r="I172" s="10">
        <v>30.3</v>
      </c>
      <c r="J172" s="10">
        <v>8.8000000000000007</v>
      </c>
      <c r="K172" s="10">
        <v>2</v>
      </c>
      <c r="L172" s="10">
        <v>2</v>
      </c>
      <c r="M172" s="10">
        <v>1</v>
      </c>
      <c r="N172" s="11">
        <v>57.2</v>
      </c>
      <c r="P172" s="20" t="s">
        <v>179</v>
      </c>
      <c r="Q172" s="20">
        <v>0.13960718739332903</v>
      </c>
    </row>
    <row r="173" spans="1:24" ht="15" x14ac:dyDescent="0.25">
      <c r="A173" s="10">
        <v>1100</v>
      </c>
      <c r="B173" s="6">
        <v>2</v>
      </c>
      <c r="C173" s="10">
        <v>7</v>
      </c>
      <c r="D173" s="10">
        <v>2</v>
      </c>
      <c r="E173" s="10">
        <v>1</v>
      </c>
      <c r="F173" s="11">
        <v>3</v>
      </c>
      <c r="G173" s="10">
        <v>5</v>
      </c>
      <c r="H173" s="10">
        <v>3</v>
      </c>
      <c r="I173" s="10">
        <v>37.6</v>
      </c>
      <c r="J173" s="10">
        <v>12</v>
      </c>
      <c r="K173" s="10">
        <v>3</v>
      </c>
      <c r="L173" s="10">
        <v>1</v>
      </c>
      <c r="M173" s="10">
        <v>1</v>
      </c>
      <c r="N173" s="11">
        <v>69</v>
      </c>
      <c r="P173" s="20" t="s">
        <v>180</v>
      </c>
      <c r="Q173" s="20">
        <v>1.9490166771876091E-2</v>
      </c>
    </row>
    <row r="174" spans="1:24" ht="15" x14ac:dyDescent="0.25">
      <c r="A174" s="10">
        <v>1200</v>
      </c>
      <c r="B174" s="6">
        <v>2</v>
      </c>
      <c r="C174" s="10">
        <v>7</v>
      </c>
      <c r="D174" s="10">
        <v>6</v>
      </c>
      <c r="E174" s="10">
        <v>2</v>
      </c>
      <c r="F174" s="11">
        <v>1</v>
      </c>
      <c r="G174" s="10">
        <v>9</v>
      </c>
      <c r="H174" s="10">
        <v>2</v>
      </c>
      <c r="I174" s="10">
        <v>30</v>
      </c>
      <c r="J174" s="10">
        <v>9</v>
      </c>
      <c r="K174" s="10">
        <v>2</v>
      </c>
      <c r="L174" s="10">
        <v>1</v>
      </c>
      <c r="M174" s="10">
        <v>1</v>
      </c>
      <c r="N174" s="11">
        <v>53.1</v>
      </c>
      <c r="P174" s="20" t="s">
        <v>181</v>
      </c>
      <c r="Q174" s="20">
        <v>1.0062187606221053E-2</v>
      </c>
    </row>
    <row r="175" spans="1:24" ht="15" x14ac:dyDescent="0.25">
      <c r="A175" s="10">
        <v>1070</v>
      </c>
      <c r="B175" s="6">
        <v>2</v>
      </c>
      <c r="C175" s="10">
        <v>7</v>
      </c>
      <c r="D175" s="10">
        <v>6</v>
      </c>
      <c r="E175" s="10">
        <v>1</v>
      </c>
      <c r="F175" s="11">
        <v>2</v>
      </c>
      <c r="G175" s="10">
        <v>5</v>
      </c>
      <c r="H175" s="10">
        <v>2</v>
      </c>
      <c r="I175" s="10">
        <v>30.38</v>
      </c>
      <c r="J175" s="10">
        <v>8.7799999999999994</v>
      </c>
      <c r="K175" s="10">
        <v>2</v>
      </c>
      <c r="L175" s="10">
        <v>2</v>
      </c>
      <c r="M175" s="10">
        <v>2</v>
      </c>
      <c r="N175" s="11">
        <v>52.7</v>
      </c>
      <c r="P175" s="20" t="s">
        <v>182</v>
      </c>
      <c r="Q175" s="20">
        <v>535.5242627808318</v>
      </c>
    </row>
    <row r="176" spans="1:24" ht="15.75" thickBot="1" x14ac:dyDescent="0.3">
      <c r="A176" s="10">
        <v>1300</v>
      </c>
      <c r="B176" s="6">
        <v>2</v>
      </c>
      <c r="C176" s="10">
        <v>7</v>
      </c>
      <c r="D176" s="10">
        <v>6</v>
      </c>
      <c r="E176" s="10">
        <v>2</v>
      </c>
      <c r="F176" s="11">
        <v>3</v>
      </c>
      <c r="G176" s="10">
        <v>5</v>
      </c>
      <c r="H176" s="10">
        <v>3</v>
      </c>
      <c r="I176" s="10">
        <v>29.1</v>
      </c>
      <c r="J176" s="10">
        <v>8.6999999999999993</v>
      </c>
      <c r="K176" s="10">
        <v>2</v>
      </c>
      <c r="L176" s="10">
        <v>1</v>
      </c>
      <c r="M176" s="10">
        <v>3</v>
      </c>
      <c r="N176" s="11">
        <v>52.8</v>
      </c>
      <c r="P176" s="21" t="s">
        <v>183</v>
      </c>
      <c r="Q176" s="21">
        <v>211</v>
      </c>
    </row>
    <row r="177" spans="1:24" ht="15" x14ac:dyDescent="0.25">
      <c r="A177" s="10">
        <v>850</v>
      </c>
      <c r="B177" s="6">
        <v>2</v>
      </c>
      <c r="C177" s="10">
        <v>7</v>
      </c>
      <c r="D177" s="10">
        <v>4</v>
      </c>
      <c r="E177" s="10">
        <v>1</v>
      </c>
      <c r="F177" s="11">
        <v>2</v>
      </c>
      <c r="G177" s="10">
        <v>5</v>
      </c>
      <c r="H177" s="10">
        <v>2</v>
      </c>
      <c r="I177" s="10">
        <v>32</v>
      </c>
      <c r="J177" s="10">
        <v>8.6999999999999993</v>
      </c>
      <c r="K177" s="10">
        <v>3</v>
      </c>
      <c r="L177" s="10">
        <v>1</v>
      </c>
      <c r="M177" s="10">
        <v>3</v>
      </c>
      <c r="N177" s="11">
        <v>54.7</v>
      </c>
    </row>
    <row r="178" spans="1:24" ht="15.75" thickBot="1" x14ac:dyDescent="0.3">
      <c r="A178" s="10">
        <v>520</v>
      </c>
      <c r="B178" s="6">
        <v>2</v>
      </c>
      <c r="C178" s="10">
        <v>4</v>
      </c>
      <c r="D178" s="10">
        <v>2</v>
      </c>
      <c r="E178" s="10">
        <v>2</v>
      </c>
      <c r="F178" s="11">
        <v>5</v>
      </c>
      <c r="G178" s="10">
        <v>5</v>
      </c>
      <c r="H178" s="10">
        <v>2</v>
      </c>
      <c r="I178" s="10">
        <v>31.3</v>
      </c>
      <c r="J178" s="10">
        <v>6.5</v>
      </c>
      <c r="K178" s="10">
        <v>2</v>
      </c>
      <c r="L178" s="10">
        <v>1</v>
      </c>
      <c r="M178" s="10">
        <v>3</v>
      </c>
      <c r="N178" s="11">
        <v>46.5</v>
      </c>
      <c r="P178" t="s">
        <v>170</v>
      </c>
    </row>
    <row r="179" spans="1:24" ht="15" x14ac:dyDescent="0.25">
      <c r="A179" s="10">
        <v>670</v>
      </c>
      <c r="B179" s="6">
        <v>2</v>
      </c>
      <c r="C179" s="10">
        <v>4</v>
      </c>
      <c r="D179" s="10">
        <v>2</v>
      </c>
      <c r="E179" s="10">
        <v>1</v>
      </c>
      <c r="F179" s="11">
        <v>1</v>
      </c>
      <c r="G179" s="10">
        <v>4</v>
      </c>
      <c r="H179" s="10">
        <v>3</v>
      </c>
      <c r="I179" s="10">
        <v>27.8</v>
      </c>
      <c r="J179" s="10">
        <v>7.2</v>
      </c>
      <c r="K179" s="10">
        <v>2</v>
      </c>
      <c r="L179" s="10">
        <v>2</v>
      </c>
      <c r="M179" s="10">
        <v>3</v>
      </c>
      <c r="N179" s="11">
        <v>49.8</v>
      </c>
      <c r="P179" s="22"/>
      <c r="Q179" s="22" t="s">
        <v>172</v>
      </c>
      <c r="R179" s="22" t="s">
        <v>171</v>
      </c>
      <c r="S179" s="22" t="s">
        <v>173</v>
      </c>
      <c r="T179" s="22" t="s">
        <v>174</v>
      </c>
      <c r="U179" s="22" t="s">
        <v>187</v>
      </c>
    </row>
    <row r="180" spans="1:24" ht="15" x14ac:dyDescent="0.25">
      <c r="A180" s="10">
        <v>1850</v>
      </c>
      <c r="B180" s="6">
        <v>2</v>
      </c>
      <c r="C180" s="10">
        <v>4</v>
      </c>
      <c r="D180" s="10">
        <v>6</v>
      </c>
      <c r="E180" s="10">
        <v>1</v>
      </c>
      <c r="F180" s="11">
        <v>4</v>
      </c>
      <c r="G180" s="10">
        <v>9</v>
      </c>
      <c r="H180" s="10">
        <v>3</v>
      </c>
      <c r="I180" s="10">
        <v>51.3</v>
      </c>
      <c r="J180" s="10">
        <v>10.8</v>
      </c>
      <c r="K180" s="10">
        <v>1</v>
      </c>
      <c r="L180" s="10">
        <v>1</v>
      </c>
      <c r="M180" s="10">
        <v>2</v>
      </c>
      <c r="N180" s="11">
        <v>69.5</v>
      </c>
      <c r="P180" s="20" t="s">
        <v>184</v>
      </c>
      <c r="Q180" s="20">
        <v>2</v>
      </c>
      <c r="R180" s="20">
        <v>1185728.4514174238</v>
      </c>
      <c r="S180" s="20">
        <v>592864.22570871189</v>
      </c>
      <c r="T180" s="20">
        <v>2.067268757113546</v>
      </c>
      <c r="U180" s="20">
        <v>0.1291228658997905</v>
      </c>
    </row>
    <row r="181" spans="1:24" ht="15" x14ac:dyDescent="0.25">
      <c r="A181" s="10">
        <v>640</v>
      </c>
      <c r="B181" s="6">
        <v>2</v>
      </c>
      <c r="C181" s="10">
        <v>4</v>
      </c>
      <c r="D181" s="10">
        <v>2</v>
      </c>
      <c r="E181" s="10">
        <v>2</v>
      </c>
      <c r="F181" s="11">
        <v>3</v>
      </c>
      <c r="G181" s="10">
        <v>5</v>
      </c>
      <c r="H181" s="10">
        <v>2</v>
      </c>
      <c r="I181" s="10">
        <v>28.3</v>
      </c>
      <c r="J181" s="10">
        <v>7.2</v>
      </c>
      <c r="K181" s="10">
        <v>3</v>
      </c>
      <c r="L181" s="10">
        <v>1</v>
      </c>
      <c r="M181" s="10">
        <v>3</v>
      </c>
      <c r="N181" s="11">
        <v>53.5</v>
      </c>
      <c r="P181" s="20" t="s">
        <v>185</v>
      </c>
      <c r="Q181" s="20">
        <v>208</v>
      </c>
      <c r="R181" s="20">
        <v>59651537.093606308</v>
      </c>
      <c r="S181" s="20">
        <v>286786.23602695338</v>
      </c>
      <c r="T181" s="20"/>
      <c r="U181" s="20"/>
    </row>
    <row r="182" spans="1:24" ht="15.75" thickBot="1" x14ac:dyDescent="0.3">
      <c r="A182" s="10">
        <v>920</v>
      </c>
      <c r="B182" s="6">
        <v>2</v>
      </c>
      <c r="C182" s="10">
        <v>4</v>
      </c>
      <c r="D182" s="10">
        <v>6</v>
      </c>
      <c r="E182" s="10">
        <v>2</v>
      </c>
      <c r="F182" s="11">
        <v>4</v>
      </c>
      <c r="G182" s="10">
        <v>5</v>
      </c>
      <c r="H182" s="10">
        <v>3</v>
      </c>
      <c r="I182" s="10">
        <v>25.5</v>
      </c>
      <c r="J182" s="10">
        <v>6.2</v>
      </c>
      <c r="K182" s="10">
        <v>1</v>
      </c>
      <c r="L182" s="10">
        <v>1</v>
      </c>
      <c r="M182" s="10">
        <v>3</v>
      </c>
      <c r="N182" s="11">
        <v>41.5</v>
      </c>
      <c r="P182" s="21" t="s">
        <v>176</v>
      </c>
      <c r="Q182" s="21">
        <v>210</v>
      </c>
      <c r="R182" s="21">
        <v>60837265.545023732</v>
      </c>
      <c r="S182" s="21"/>
      <c r="T182" s="21"/>
      <c r="U182" s="21"/>
    </row>
    <row r="183" spans="1:24" ht="15.75" thickBot="1" x14ac:dyDescent="0.3">
      <c r="A183" s="10">
        <v>1250</v>
      </c>
      <c r="B183" s="6">
        <v>2</v>
      </c>
      <c r="C183" s="10">
        <v>4</v>
      </c>
      <c r="D183" s="10">
        <v>2</v>
      </c>
      <c r="E183" s="10">
        <v>2</v>
      </c>
      <c r="F183" s="11">
        <v>4</v>
      </c>
      <c r="G183" s="10">
        <v>9</v>
      </c>
      <c r="H183" s="10">
        <v>3</v>
      </c>
      <c r="I183" s="10">
        <v>24.3</v>
      </c>
      <c r="J183" s="10">
        <v>6.4</v>
      </c>
      <c r="K183" s="10">
        <v>2</v>
      </c>
      <c r="L183" s="10">
        <v>1</v>
      </c>
      <c r="M183" s="10">
        <v>3</v>
      </c>
      <c r="N183" s="11">
        <v>42</v>
      </c>
    </row>
    <row r="184" spans="1:24" ht="15" x14ac:dyDescent="0.25">
      <c r="A184" s="10">
        <v>2500</v>
      </c>
      <c r="B184" s="6">
        <v>2</v>
      </c>
      <c r="C184" s="10">
        <v>4</v>
      </c>
      <c r="D184" s="10">
        <v>5</v>
      </c>
      <c r="E184" s="10">
        <v>2</v>
      </c>
      <c r="F184" s="11">
        <v>4</v>
      </c>
      <c r="G184" s="10">
        <v>9</v>
      </c>
      <c r="H184" s="10">
        <v>2</v>
      </c>
      <c r="I184" s="10">
        <v>31.6</v>
      </c>
      <c r="J184" s="10">
        <v>6.2</v>
      </c>
      <c r="K184" s="10">
        <v>2</v>
      </c>
      <c r="L184" s="10">
        <v>1</v>
      </c>
      <c r="M184" s="10">
        <v>1</v>
      </c>
      <c r="N184" s="11">
        <v>45.5</v>
      </c>
      <c r="P184" s="22"/>
      <c r="Q184" s="22" t="s">
        <v>188</v>
      </c>
      <c r="R184" s="22" t="s">
        <v>182</v>
      </c>
      <c r="S184" s="22" t="s">
        <v>189</v>
      </c>
      <c r="T184" s="22" t="s">
        <v>175</v>
      </c>
      <c r="U184" s="22" t="s">
        <v>190</v>
      </c>
      <c r="V184" s="22" t="s">
        <v>191</v>
      </c>
      <c r="W184" s="22" t="s">
        <v>192</v>
      </c>
      <c r="X184" s="22" t="s">
        <v>193</v>
      </c>
    </row>
    <row r="185" spans="1:24" ht="15" x14ac:dyDescent="0.25">
      <c r="A185" s="10">
        <v>1200</v>
      </c>
      <c r="B185" s="6">
        <v>2</v>
      </c>
      <c r="C185" s="10">
        <v>4</v>
      </c>
      <c r="D185" s="10">
        <v>2</v>
      </c>
      <c r="E185" s="10">
        <v>2</v>
      </c>
      <c r="F185" s="11">
        <v>3</v>
      </c>
      <c r="G185" s="10">
        <v>5</v>
      </c>
      <c r="H185" s="10">
        <v>3</v>
      </c>
      <c r="I185" s="10">
        <v>28</v>
      </c>
      <c r="J185" s="10">
        <v>5.5</v>
      </c>
      <c r="K185" s="10">
        <v>1</v>
      </c>
      <c r="L185" s="10">
        <v>1</v>
      </c>
      <c r="M185" s="10">
        <v>3</v>
      </c>
      <c r="N185" s="11">
        <v>43</v>
      </c>
      <c r="P185" s="20" t="s">
        <v>186</v>
      </c>
      <c r="Q185" s="20">
        <v>957.88257521867615</v>
      </c>
      <c r="R185" s="20">
        <v>109.56739303149051</v>
      </c>
      <c r="S185" s="20">
        <v>8.742405461297901</v>
      </c>
      <c r="T185" s="20">
        <v>7.7176451477344972E-16</v>
      </c>
      <c r="U185" s="20">
        <v>741.87761915268675</v>
      </c>
      <c r="V185" s="20">
        <v>1173.8875312846656</v>
      </c>
      <c r="W185" s="20">
        <v>741.87761915268675</v>
      </c>
      <c r="X185" s="20">
        <v>1173.8875312846656</v>
      </c>
    </row>
    <row r="186" spans="1:24" ht="15" x14ac:dyDescent="0.25">
      <c r="A186" s="10">
        <v>1000</v>
      </c>
      <c r="B186" s="6">
        <v>2</v>
      </c>
      <c r="C186" s="10">
        <v>4</v>
      </c>
      <c r="D186" s="10">
        <v>6</v>
      </c>
      <c r="E186" s="10">
        <v>2</v>
      </c>
      <c r="F186" s="8">
        <v>4</v>
      </c>
      <c r="G186" s="7">
        <v>5</v>
      </c>
      <c r="H186" s="10">
        <v>2</v>
      </c>
      <c r="I186" s="10">
        <v>26.6</v>
      </c>
      <c r="J186" s="10">
        <v>7</v>
      </c>
      <c r="K186" s="10">
        <v>2</v>
      </c>
      <c r="L186" s="10">
        <v>1</v>
      </c>
      <c r="M186" s="10">
        <v>1</v>
      </c>
      <c r="N186" s="11">
        <v>41.8</v>
      </c>
      <c r="P186" s="20" t="s">
        <v>1</v>
      </c>
      <c r="Q186" s="20">
        <v>72.319559090838965</v>
      </c>
      <c r="R186" s="20">
        <v>42.703904336979342</v>
      </c>
      <c r="S186" s="20">
        <v>1.6935116405319881</v>
      </c>
      <c r="T186" s="20">
        <v>9.1855102885723433E-2</v>
      </c>
      <c r="U186" s="20">
        <v>-11.868397973214911</v>
      </c>
      <c r="V186" s="20">
        <v>156.50751615489284</v>
      </c>
      <c r="W186" s="20">
        <v>-11.868397973214911</v>
      </c>
      <c r="X186" s="20">
        <v>156.50751615489284</v>
      </c>
    </row>
    <row r="187" spans="1:24" ht="15.75" thickBot="1" x14ac:dyDescent="0.3">
      <c r="A187" s="10">
        <v>1100</v>
      </c>
      <c r="B187" s="6">
        <v>2</v>
      </c>
      <c r="C187" s="10">
        <v>4</v>
      </c>
      <c r="D187" s="10">
        <v>2</v>
      </c>
      <c r="E187" s="10">
        <v>1</v>
      </c>
      <c r="F187" s="11">
        <v>3</v>
      </c>
      <c r="G187" s="10">
        <v>9</v>
      </c>
      <c r="H187" s="10">
        <v>2</v>
      </c>
      <c r="I187" s="10">
        <v>37.799999999999997</v>
      </c>
      <c r="J187" s="10">
        <v>16.2</v>
      </c>
      <c r="K187" s="10">
        <v>2</v>
      </c>
      <c r="L187" s="10">
        <v>1</v>
      </c>
      <c r="M187" s="10">
        <v>3</v>
      </c>
      <c r="N187" s="11">
        <v>71.2</v>
      </c>
      <c r="P187" s="21" t="s">
        <v>12</v>
      </c>
      <c r="Q187" s="21">
        <v>-6.4257005500144491</v>
      </c>
      <c r="R187" s="21">
        <v>5.6477469419948827</v>
      </c>
      <c r="S187" s="21">
        <v>-1.1377458331631232</v>
      </c>
      <c r="T187" s="21">
        <v>0.25653549785240726</v>
      </c>
      <c r="U187" s="21">
        <v>-17.559864614014863</v>
      </c>
      <c r="V187" s="21">
        <v>4.7084635139859632</v>
      </c>
      <c r="W187" s="21">
        <v>-17.559864614014863</v>
      </c>
      <c r="X187" s="21">
        <v>4.7084635139859632</v>
      </c>
    </row>
    <row r="188" spans="1:24" ht="15" x14ac:dyDescent="0.25">
      <c r="A188" s="10">
        <v>1500</v>
      </c>
      <c r="B188" s="6">
        <v>2</v>
      </c>
      <c r="C188" s="10">
        <v>4</v>
      </c>
      <c r="D188" s="10">
        <v>6</v>
      </c>
      <c r="E188" s="10">
        <v>1</v>
      </c>
      <c r="F188" s="11">
        <v>4</v>
      </c>
      <c r="G188" s="10">
        <v>5</v>
      </c>
      <c r="H188" s="10">
        <v>2</v>
      </c>
      <c r="I188" s="10">
        <v>42.3</v>
      </c>
      <c r="J188" s="10">
        <v>6.1</v>
      </c>
      <c r="K188" s="10">
        <v>2</v>
      </c>
      <c r="L188" s="10">
        <v>3</v>
      </c>
      <c r="M188" s="10">
        <v>3</v>
      </c>
      <c r="N188" s="11">
        <v>57.8</v>
      </c>
    </row>
    <row r="189" spans="1:24" ht="15" x14ac:dyDescent="0.25">
      <c r="A189" s="10">
        <v>970</v>
      </c>
      <c r="B189" s="6">
        <v>2</v>
      </c>
      <c r="C189" s="10">
        <v>4</v>
      </c>
      <c r="D189" s="10">
        <v>2</v>
      </c>
      <c r="E189" s="10">
        <v>1</v>
      </c>
      <c r="F189" s="11">
        <v>2</v>
      </c>
      <c r="G189" s="10">
        <v>9</v>
      </c>
      <c r="H189" s="10">
        <v>2</v>
      </c>
      <c r="I189" s="10">
        <v>102.5</v>
      </c>
      <c r="J189" s="10">
        <v>51.5</v>
      </c>
      <c r="K189" s="10">
        <v>2</v>
      </c>
      <c r="L189" s="10">
        <v>1</v>
      </c>
      <c r="M189" s="10">
        <v>3</v>
      </c>
      <c r="N189" s="11">
        <v>150.69999999999999</v>
      </c>
      <c r="P189" s="33" t="s">
        <v>16</v>
      </c>
      <c r="Q189" s="33" t="s">
        <v>1</v>
      </c>
      <c r="R189" s="33" t="s">
        <v>13</v>
      </c>
    </row>
    <row r="190" spans="1:24" ht="15" x14ac:dyDescent="0.25">
      <c r="A190" s="10">
        <v>1020</v>
      </c>
      <c r="B190" s="6">
        <v>2</v>
      </c>
      <c r="C190" s="10">
        <v>3</v>
      </c>
      <c r="D190" s="10">
        <v>2</v>
      </c>
      <c r="E190" s="10">
        <v>1</v>
      </c>
      <c r="F190" s="11">
        <v>4</v>
      </c>
      <c r="G190" s="10">
        <v>5</v>
      </c>
      <c r="H190" s="10">
        <v>2</v>
      </c>
      <c r="I190" s="10">
        <v>107.02</v>
      </c>
      <c r="J190" s="10">
        <v>0</v>
      </c>
      <c r="K190" s="10">
        <v>1</v>
      </c>
      <c r="L190" s="10">
        <v>1</v>
      </c>
      <c r="M190" s="10">
        <v>3</v>
      </c>
      <c r="N190" s="11">
        <v>148.5</v>
      </c>
      <c r="P190" t="s">
        <v>177</v>
      </c>
    </row>
    <row r="191" spans="1:24" ht="15.75" thickBot="1" x14ac:dyDescent="0.3">
      <c r="A191" s="10">
        <v>1030</v>
      </c>
      <c r="B191" s="6">
        <v>2</v>
      </c>
      <c r="C191" s="10">
        <v>3</v>
      </c>
      <c r="D191" s="10">
        <v>2</v>
      </c>
      <c r="E191" s="10">
        <v>2</v>
      </c>
      <c r="F191" s="11">
        <v>2</v>
      </c>
      <c r="G191" s="10">
        <v>5</v>
      </c>
      <c r="H191" s="10">
        <v>2</v>
      </c>
      <c r="I191" s="10">
        <v>72.2</v>
      </c>
      <c r="J191" s="10">
        <v>37.5</v>
      </c>
      <c r="K191" s="10">
        <v>1</v>
      </c>
      <c r="L191" s="10">
        <v>1</v>
      </c>
      <c r="M191" s="10">
        <v>3</v>
      </c>
      <c r="N191" s="11">
        <v>106</v>
      </c>
    </row>
    <row r="192" spans="1:24" ht="15" x14ac:dyDescent="0.25">
      <c r="A192" s="10">
        <v>1120</v>
      </c>
      <c r="B192" s="6">
        <v>2</v>
      </c>
      <c r="C192" s="10">
        <v>3</v>
      </c>
      <c r="D192" s="10">
        <v>2</v>
      </c>
      <c r="E192" s="10">
        <v>1</v>
      </c>
      <c r="F192" s="11">
        <v>7</v>
      </c>
      <c r="G192" s="10">
        <v>5</v>
      </c>
      <c r="H192" s="10">
        <v>3</v>
      </c>
      <c r="I192" s="10">
        <v>44.1</v>
      </c>
      <c r="J192" s="10">
        <v>5.8</v>
      </c>
      <c r="K192" s="10">
        <v>2</v>
      </c>
      <c r="L192" s="10">
        <v>3</v>
      </c>
      <c r="M192" s="10">
        <v>3</v>
      </c>
      <c r="N192" s="11">
        <v>60.8</v>
      </c>
      <c r="P192" s="31" t="s">
        <v>178</v>
      </c>
      <c r="Q192" s="31"/>
    </row>
    <row r="193" spans="1:24" ht="15" x14ac:dyDescent="0.25">
      <c r="A193" s="10">
        <v>820</v>
      </c>
      <c r="B193" s="6">
        <v>2</v>
      </c>
      <c r="C193" s="10">
        <v>3</v>
      </c>
      <c r="D193" s="10">
        <v>2</v>
      </c>
      <c r="E193" s="10">
        <v>1</v>
      </c>
      <c r="F193" s="11">
        <v>4</v>
      </c>
      <c r="G193" s="10">
        <v>5</v>
      </c>
      <c r="H193" s="10">
        <v>2</v>
      </c>
      <c r="I193" s="10">
        <v>66.099999999999994</v>
      </c>
      <c r="J193" s="10">
        <v>10.8</v>
      </c>
      <c r="K193" s="10">
        <v>2</v>
      </c>
      <c r="L193" s="10">
        <v>1</v>
      </c>
      <c r="M193" s="10">
        <v>3</v>
      </c>
      <c r="N193" s="11">
        <v>97.2</v>
      </c>
      <c r="P193" s="20" t="s">
        <v>179</v>
      </c>
      <c r="Q193" s="20">
        <v>0.13105164407714884</v>
      </c>
    </row>
    <row r="194" spans="1:24" ht="15" x14ac:dyDescent="0.25">
      <c r="A194" s="10">
        <v>1150</v>
      </c>
      <c r="B194" s="6">
        <v>2</v>
      </c>
      <c r="C194" s="10">
        <v>3</v>
      </c>
      <c r="D194" s="10">
        <v>2</v>
      </c>
      <c r="E194" s="10">
        <v>2</v>
      </c>
      <c r="F194" s="11">
        <v>9</v>
      </c>
      <c r="G194" s="10">
        <v>5</v>
      </c>
      <c r="H194" s="10">
        <v>2</v>
      </c>
      <c r="I194" s="10">
        <v>36.6</v>
      </c>
      <c r="J194" s="10">
        <v>0</v>
      </c>
      <c r="K194" s="10">
        <v>2</v>
      </c>
      <c r="L194" s="10">
        <v>3</v>
      </c>
      <c r="M194" s="10">
        <v>2</v>
      </c>
      <c r="N194" s="11">
        <v>52.2</v>
      </c>
      <c r="P194" s="20" t="s">
        <v>180</v>
      </c>
      <c r="Q194" s="20">
        <v>1.7174533415323701E-2</v>
      </c>
    </row>
    <row r="195" spans="1:24" ht="15" x14ac:dyDescent="0.25">
      <c r="A195" s="10">
        <v>650</v>
      </c>
      <c r="B195" s="6">
        <v>2</v>
      </c>
      <c r="C195" s="10">
        <v>3</v>
      </c>
      <c r="D195" s="10">
        <v>2</v>
      </c>
      <c r="E195" s="10">
        <v>2</v>
      </c>
      <c r="F195" s="11">
        <v>5</v>
      </c>
      <c r="G195" s="10">
        <v>5</v>
      </c>
      <c r="H195" s="10">
        <v>2</v>
      </c>
      <c r="I195" s="10">
        <v>30.1</v>
      </c>
      <c r="J195" s="10">
        <v>28.1</v>
      </c>
      <c r="K195" s="10">
        <v>1</v>
      </c>
      <c r="L195" s="10">
        <v>1</v>
      </c>
      <c r="M195" s="10">
        <v>1</v>
      </c>
      <c r="N195" s="11">
        <v>73.7</v>
      </c>
      <c r="P195" s="20" t="s">
        <v>181</v>
      </c>
      <c r="Q195" s="20">
        <v>7.7242885443171982E-3</v>
      </c>
    </row>
    <row r="196" spans="1:24" ht="15" x14ac:dyDescent="0.25">
      <c r="A196" s="10">
        <v>600</v>
      </c>
      <c r="B196" s="6">
        <v>2</v>
      </c>
      <c r="C196" s="10">
        <v>3</v>
      </c>
      <c r="D196" s="10">
        <v>2</v>
      </c>
      <c r="E196" s="10">
        <v>2</v>
      </c>
      <c r="F196" s="11">
        <v>2</v>
      </c>
      <c r="G196" s="10">
        <v>9</v>
      </c>
      <c r="H196" s="10">
        <v>2</v>
      </c>
      <c r="I196" s="10">
        <v>41.2</v>
      </c>
      <c r="J196" s="10">
        <v>6.1</v>
      </c>
      <c r="K196" s="10">
        <v>2</v>
      </c>
      <c r="L196" s="10">
        <v>1</v>
      </c>
      <c r="M196" s="10">
        <v>3</v>
      </c>
      <c r="N196" s="11">
        <v>60</v>
      </c>
      <c r="P196" s="20" t="s">
        <v>182</v>
      </c>
      <c r="Q196" s="20">
        <v>536.15625366254994</v>
      </c>
    </row>
    <row r="197" spans="1:24" ht="15.75" thickBot="1" x14ac:dyDescent="0.3">
      <c r="A197" s="10">
        <v>420</v>
      </c>
      <c r="B197" s="6">
        <v>2</v>
      </c>
      <c r="C197" s="10">
        <v>3</v>
      </c>
      <c r="D197" s="10">
        <v>6</v>
      </c>
      <c r="E197" s="10">
        <v>2</v>
      </c>
      <c r="F197" s="11">
        <v>2</v>
      </c>
      <c r="G197" s="10">
        <v>5</v>
      </c>
      <c r="H197" s="10">
        <v>2</v>
      </c>
      <c r="I197" s="10">
        <v>42.8</v>
      </c>
      <c r="J197" s="10">
        <v>5.6</v>
      </c>
      <c r="K197" s="10">
        <v>3</v>
      </c>
      <c r="L197" s="10">
        <v>1</v>
      </c>
      <c r="M197" s="10">
        <v>2</v>
      </c>
      <c r="N197" s="11">
        <v>59</v>
      </c>
      <c r="P197" s="21" t="s">
        <v>183</v>
      </c>
      <c r="Q197" s="21">
        <v>211</v>
      </c>
    </row>
    <row r="198" spans="1:24" ht="15" x14ac:dyDescent="0.25">
      <c r="A198" s="10">
        <v>1700</v>
      </c>
      <c r="B198" s="6">
        <v>2</v>
      </c>
      <c r="C198" s="10">
        <v>3</v>
      </c>
      <c r="D198" s="10">
        <v>2</v>
      </c>
      <c r="E198" s="10">
        <v>2</v>
      </c>
      <c r="F198" s="11">
        <v>1</v>
      </c>
      <c r="G198" s="10">
        <v>5</v>
      </c>
      <c r="H198" s="10">
        <v>2</v>
      </c>
      <c r="I198" s="10">
        <v>48.7</v>
      </c>
      <c r="J198" s="10">
        <v>6</v>
      </c>
      <c r="K198" s="10">
        <v>2</v>
      </c>
      <c r="L198" s="10">
        <v>3</v>
      </c>
      <c r="M198" s="10">
        <v>3</v>
      </c>
      <c r="N198" s="11">
        <v>63.8</v>
      </c>
    </row>
    <row r="199" spans="1:24" ht="15.75" thickBot="1" x14ac:dyDescent="0.3">
      <c r="A199" s="10">
        <v>1220</v>
      </c>
      <c r="B199" s="6">
        <v>2</v>
      </c>
      <c r="C199" s="10">
        <v>7</v>
      </c>
      <c r="D199" s="10">
        <v>2</v>
      </c>
      <c r="E199" s="10">
        <v>1</v>
      </c>
      <c r="F199" s="11">
        <v>1</v>
      </c>
      <c r="G199" s="10">
        <v>5</v>
      </c>
      <c r="H199" s="10">
        <v>3</v>
      </c>
      <c r="I199" s="10">
        <v>36.799999999999997</v>
      </c>
      <c r="J199" s="10">
        <v>6</v>
      </c>
      <c r="K199" s="10">
        <v>2</v>
      </c>
      <c r="L199" s="10">
        <v>3</v>
      </c>
      <c r="M199" s="10">
        <v>2</v>
      </c>
      <c r="N199" s="11">
        <v>51.6</v>
      </c>
      <c r="P199" t="s">
        <v>170</v>
      </c>
    </row>
    <row r="200" spans="1:24" ht="15" x14ac:dyDescent="0.25">
      <c r="A200" s="10">
        <v>650</v>
      </c>
      <c r="B200" s="6">
        <v>2</v>
      </c>
      <c r="C200" s="10">
        <v>7</v>
      </c>
      <c r="D200" s="10">
        <v>2</v>
      </c>
      <c r="E200" s="10">
        <v>1</v>
      </c>
      <c r="F200" s="11">
        <v>4</v>
      </c>
      <c r="G200" s="10">
        <v>5</v>
      </c>
      <c r="H200" s="10">
        <v>3</v>
      </c>
      <c r="I200" s="10">
        <v>47.5</v>
      </c>
      <c r="J200" s="10">
        <v>7.5</v>
      </c>
      <c r="K200" s="10">
        <v>3</v>
      </c>
      <c r="L200" s="10">
        <v>3</v>
      </c>
      <c r="M200" s="10">
        <v>3</v>
      </c>
      <c r="N200" s="11">
        <v>71.5</v>
      </c>
      <c r="P200" s="22"/>
      <c r="Q200" s="22" t="s">
        <v>172</v>
      </c>
      <c r="R200" s="22" t="s">
        <v>171</v>
      </c>
      <c r="S200" s="22" t="s">
        <v>173</v>
      </c>
      <c r="T200" s="22" t="s">
        <v>174</v>
      </c>
      <c r="U200" s="22" t="s">
        <v>187</v>
      </c>
    </row>
    <row r="201" spans="1:24" ht="15" x14ac:dyDescent="0.25">
      <c r="A201" s="10">
        <v>1290</v>
      </c>
      <c r="B201" s="6">
        <v>2</v>
      </c>
      <c r="C201" s="10">
        <v>7</v>
      </c>
      <c r="D201" s="10">
        <v>5</v>
      </c>
      <c r="E201" s="10">
        <v>1</v>
      </c>
      <c r="F201" s="11">
        <v>4</v>
      </c>
      <c r="G201" s="10">
        <v>9</v>
      </c>
      <c r="H201" s="10">
        <v>2</v>
      </c>
      <c r="I201" s="10">
        <v>44</v>
      </c>
      <c r="J201" s="10">
        <v>11</v>
      </c>
      <c r="K201" s="10">
        <v>3</v>
      </c>
      <c r="L201" s="10">
        <v>1</v>
      </c>
      <c r="M201" s="10">
        <v>3</v>
      </c>
      <c r="N201" s="11">
        <v>74.5</v>
      </c>
      <c r="P201" s="20" t="s">
        <v>184</v>
      </c>
      <c r="Q201" s="20">
        <v>2</v>
      </c>
      <c r="R201" s="20">
        <v>1044851.6499999315</v>
      </c>
      <c r="S201" s="20">
        <v>522425.82499996573</v>
      </c>
      <c r="T201" s="20">
        <v>1.8173638513871146</v>
      </c>
      <c r="U201" s="20">
        <v>0.16502347456979494</v>
      </c>
    </row>
    <row r="202" spans="1:24" ht="15" x14ac:dyDescent="0.25">
      <c r="A202" s="10">
        <v>1080</v>
      </c>
      <c r="B202" s="6">
        <v>2</v>
      </c>
      <c r="C202" s="10">
        <v>7</v>
      </c>
      <c r="D202" s="10">
        <v>2</v>
      </c>
      <c r="E202" s="10">
        <v>1</v>
      </c>
      <c r="F202" s="11">
        <v>4</v>
      </c>
      <c r="G202" s="10">
        <v>9</v>
      </c>
      <c r="H202" s="10">
        <v>2</v>
      </c>
      <c r="I202" s="10">
        <v>40.200000000000003</v>
      </c>
      <c r="J202" s="10">
        <v>8.5</v>
      </c>
      <c r="K202" s="10">
        <v>2</v>
      </c>
      <c r="L202" s="10">
        <v>3</v>
      </c>
      <c r="M202" s="10">
        <v>2</v>
      </c>
      <c r="N202" s="11">
        <v>68.5</v>
      </c>
      <c r="P202" s="20" t="s">
        <v>185</v>
      </c>
      <c r="Q202" s="20">
        <v>208</v>
      </c>
      <c r="R202" s="20">
        <v>59792413.8950238</v>
      </c>
      <c r="S202" s="20">
        <v>287463.52834146057</v>
      </c>
      <c r="T202" s="20"/>
      <c r="U202" s="20"/>
    </row>
    <row r="203" spans="1:24" ht="15.75" thickBot="1" x14ac:dyDescent="0.3">
      <c r="A203" s="10">
        <v>3250</v>
      </c>
      <c r="B203" s="6">
        <v>2</v>
      </c>
      <c r="C203" s="10">
        <v>7</v>
      </c>
      <c r="D203" s="10">
        <v>2</v>
      </c>
      <c r="E203" s="10">
        <v>1</v>
      </c>
      <c r="F203" s="11">
        <v>5</v>
      </c>
      <c r="G203" s="10">
        <v>5</v>
      </c>
      <c r="H203" s="10">
        <v>2</v>
      </c>
      <c r="I203" s="10">
        <v>40</v>
      </c>
      <c r="J203" s="10">
        <v>9</v>
      </c>
      <c r="K203" s="10">
        <v>2</v>
      </c>
      <c r="L203" s="10">
        <v>2</v>
      </c>
      <c r="M203" s="10">
        <v>3</v>
      </c>
      <c r="N203" s="11">
        <v>64.400000000000006</v>
      </c>
      <c r="P203" s="21" t="s">
        <v>176</v>
      </c>
      <c r="Q203" s="21">
        <v>210</v>
      </c>
      <c r="R203" s="21">
        <v>60837265.545023732</v>
      </c>
      <c r="S203" s="21"/>
      <c r="T203" s="21"/>
      <c r="U203" s="21"/>
    </row>
    <row r="204" spans="1:24" ht="15.75" thickBot="1" x14ac:dyDescent="0.3">
      <c r="A204" s="10">
        <v>900</v>
      </c>
      <c r="B204" s="6">
        <v>2</v>
      </c>
      <c r="C204" s="10">
        <v>7</v>
      </c>
      <c r="D204" s="10">
        <v>6</v>
      </c>
      <c r="E204" s="10">
        <v>2</v>
      </c>
      <c r="F204" s="11">
        <v>2</v>
      </c>
      <c r="G204" s="10">
        <v>5</v>
      </c>
      <c r="H204" s="10">
        <v>2</v>
      </c>
      <c r="I204" s="10">
        <v>39.5</v>
      </c>
      <c r="J204" s="10">
        <v>8.8000000000000007</v>
      </c>
      <c r="K204" s="10">
        <v>2</v>
      </c>
      <c r="L204" s="10">
        <v>2</v>
      </c>
      <c r="M204" s="13">
        <v>3</v>
      </c>
      <c r="N204" s="11">
        <v>64.099999999999994</v>
      </c>
    </row>
    <row r="205" spans="1:24" ht="15" x14ac:dyDescent="0.25">
      <c r="A205" s="10">
        <v>900</v>
      </c>
      <c r="B205" s="6">
        <v>2</v>
      </c>
      <c r="C205" s="10">
        <v>7</v>
      </c>
      <c r="D205" s="10">
        <v>2</v>
      </c>
      <c r="E205" s="10">
        <v>2</v>
      </c>
      <c r="F205" s="11">
        <v>9</v>
      </c>
      <c r="G205" s="10">
        <v>10</v>
      </c>
      <c r="H205" s="10">
        <v>2</v>
      </c>
      <c r="I205" s="10">
        <v>48.6</v>
      </c>
      <c r="J205" s="10">
        <v>11.1</v>
      </c>
      <c r="K205" s="10">
        <v>2</v>
      </c>
      <c r="L205" s="10">
        <v>2</v>
      </c>
      <c r="M205" s="10">
        <v>2</v>
      </c>
      <c r="N205" s="11">
        <v>86.1</v>
      </c>
      <c r="P205" s="22"/>
      <c r="Q205" s="22" t="s">
        <v>188</v>
      </c>
      <c r="R205" s="22" t="s">
        <v>182</v>
      </c>
      <c r="S205" s="22" t="s">
        <v>189</v>
      </c>
      <c r="T205" s="22" t="s">
        <v>175</v>
      </c>
      <c r="U205" s="22" t="s">
        <v>190</v>
      </c>
      <c r="V205" s="22" t="s">
        <v>191</v>
      </c>
      <c r="W205" s="22" t="s">
        <v>192</v>
      </c>
      <c r="X205" s="22" t="s">
        <v>193</v>
      </c>
    </row>
    <row r="206" spans="1:24" ht="15" x14ac:dyDescent="0.25">
      <c r="A206" s="10">
        <v>650</v>
      </c>
      <c r="B206" s="6">
        <v>2</v>
      </c>
      <c r="C206" s="10">
        <v>7</v>
      </c>
      <c r="D206" s="10">
        <v>2</v>
      </c>
      <c r="E206" s="10">
        <v>1</v>
      </c>
      <c r="F206" s="11">
        <v>1</v>
      </c>
      <c r="G206" s="10">
        <v>5</v>
      </c>
      <c r="H206" s="10">
        <v>3</v>
      </c>
      <c r="I206" s="10">
        <v>22</v>
      </c>
      <c r="J206" s="11">
        <v>8.5</v>
      </c>
      <c r="K206" s="10">
        <v>2</v>
      </c>
      <c r="L206" s="10">
        <v>3</v>
      </c>
      <c r="M206" s="10">
        <v>3</v>
      </c>
      <c r="N206" s="10">
        <v>16.5</v>
      </c>
      <c r="P206" s="20" t="s">
        <v>186</v>
      </c>
      <c r="Q206" s="20">
        <v>809.97855355819331</v>
      </c>
      <c r="R206" s="20">
        <v>140.96299701131807</v>
      </c>
      <c r="S206" s="20">
        <v>5.7460366956667306</v>
      </c>
      <c r="T206" s="20">
        <v>3.2173832327277444E-8</v>
      </c>
      <c r="U206" s="20">
        <v>532.07921568119582</v>
      </c>
      <c r="V206" s="20">
        <v>1087.8778914351908</v>
      </c>
      <c r="W206" s="20">
        <v>532.07921568119582</v>
      </c>
      <c r="X206" s="20">
        <v>1087.8778914351908</v>
      </c>
    </row>
    <row r="207" spans="1:24" ht="15" x14ac:dyDescent="0.25">
      <c r="A207" s="10">
        <v>850</v>
      </c>
      <c r="B207" s="6">
        <v>2</v>
      </c>
      <c r="C207" s="10">
        <v>7</v>
      </c>
      <c r="D207" s="10">
        <v>2</v>
      </c>
      <c r="E207" s="10">
        <v>1</v>
      </c>
      <c r="F207" s="11">
        <v>4</v>
      </c>
      <c r="G207" s="10">
        <v>5</v>
      </c>
      <c r="H207" s="10">
        <v>3</v>
      </c>
      <c r="I207" s="10">
        <v>17.899999999999999</v>
      </c>
      <c r="J207" s="11">
        <v>9</v>
      </c>
      <c r="K207" s="10">
        <v>3</v>
      </c>
      <c r="L207" s="10">
        <v>3</v>
      </c>
      <c r="M207" s="10">
        <v>3</v>
      </c>
      <c r="N207" s="10">
        <v>17</v>
      </c>
      <c r="P207" s="20" t="s">
        <v>1</v>
      </c>
      <c r="Q207" s="20">
        <v>69.75532857195968</v>
      </c>
      <c r="R207" s="20">
        <v>42.824353847696685</v>
      </c>
      <c r="S207" s="20">
        <v>1.6288705445514033</v>
      </c>
      <c r="T207" s="20">
        <v>0.10485402113002147</v>
      </c>
      <c r="U207" s="20">
        <v>-14.67008683212417</v>
      </c>
      <c r="V207" s="20">
        <v>154.18074397604352</v>
      </c>
      <c r="W207" s="20">
        <v>-14.67008683212417</v>
      </c>
      <c r="X207" s="20">
        <v>154.18074397604352</v>
      </c>
    </row>
    <row r="208" spans="1:24" ht="15.75" thickBot="1" x14ac:dyDescent="0.3">
      <c r="A208" s="10">
        <v>880</v>
      </c>
      <c r="B208" s="6">
        <v>2</v>
      </c>
      <c r="C208" s="10">
        <v>7</v>
      </c>
      <c r="D208" s="10">
        <v>5</v>
      </c>
      <c r="E208" s="10">
        <v>1</v>
      </c>
      <c r="F208" s="11">
        <v>4</v>
      </c>
      <c r="G208" s="10">
        <v>9</v>
      </c>
      <c r="H208" s="10">
        <v>2</v>
      </c>
      <c r="I208" s="10">
        <v>9.6999999999999993</v>
      </c>
      <c r="J208" s="11">
        <v>8.8000000000000007</v>
      </c>
      <c r="K208" s="10">
        <v>3</v>
      </c>
      <c r="L208" s="10">
        <v>1</v>
      </c>
      <c r="M208" s="10">
        <v>3</v>
      </c>
      <c r="N208" s="10">
        <v>22</v>
      </c>
      <c r="P208" s="21" t="s">
        <v>141</v>
      </c>
      <c r="Q208" s="21">
        <v>48.080115847921952</v>
      </c>
      <c r="R208" s="21">
        <v>53.709996963979194</v>
      </c>
      <c r="S208" s="21">
        <v>0.89518001425632288</v>
      </c>
      <c r="T208" s="21">
        <v>0.37172560934742438</v>
      </c>
      <c r="U208" s="21">
        <v>-57.805633675883506</v>
      </c>
      <c r="V208" s="21">
        <v>153.9658653717274</v>
      </c>
      <c r="W208" s="21">
        <v>-57.805633675883506</v>
      </c>
      <c r="X208" s="21">
        <v>153.9658653717274</v>
      </c>
    </row>
    <row r="209" spans="1:21" ht="15" x14ac:dyDescent="0.25">
      <c r="A209" s="10">
        <v>970</v>
      </c>
      <c r="B209" s="6">
        <v>2</v>
      </c>
      <c r="C209" s="10">
        <v>7</v>
      </c>
      <c r="D209" s="10">
        <v>2</v>
      </c>
      <c r="E209" s="10">
        <v>1</v>
      </c>
      <c r="F209" s="11">
        <v>4</v>
      </c>
      <c r="G209" s="10">
        <v>9</v>
      </c>
      <c r="H209" s="10">
        <v>2</v>
      </c>
      <c r="I209" s="10">
        <v>18.100000000000001</v>
      </c>
      <c r="J209" s="11">
        <v>12.1</v>
      </c>
      <c r="K209" s="10">
        <v>2</v>
      </c>
      <c r="L209" s="10">
        <v>3</v>
      </c>
      <c r="M209" s="10">
        <v>3</v>
      </c>
      <c r="N209" s="10">
        <v>17.100000000000001</v>
      </c>
    </row>
    <row r="210" spans="1:21" ht="15" x14ac:dyDescent="0.25">
      <c r="A210" s="10">
        <v>800</v>
      </c>
      <c r="B210" s="6">
        <v>2</v>
      </c>
      <c r="C210" s="10">
        <v>7</v>
      </c>
      <c r="D210" s="10">
        <v>2</v>
      </c>
      <c r="E210" s="10">
        <v>1</v>
      </c>
      <c r="F210" s="11">
        <v>5</v>
      </c>
      <c r="G210" s="10">
        <v>5</v>
      </c>
      <c r="H210" s="10">
        <v>2</v>
      </c>
      <c r="I210" s="10">
        <v>16.7</v>
      </c>
      <c r="J210" s="11">
        <v>8.8000000000000007</v>
      </c>
      <c r="K210" s="10">
        <v>2</v>
      </c>
      <c r="L210" s="10">
        <v>2</v>
      </c>
      <c r="M210" s="10">
        <v>3</v>
      </c>
      <c r="N210" s="10">
        <v>17</v>
      </c>
      <c r="P210" s="33" t="s">
        <v>16</v>
      </c>
      <c r="Q210" s="33" t="s">
        <v>1</v>
      </c>
      <c r="R210" s="33" t="s">
        <v>14</v>
      </c>
    </row>
    <row r="211" spans="1:21" ht="15" x14ac:dyDescent="0.25">
      <c r="A211" s="10">
        <v>3000</v>
      </c>
      <c r="B211" s="6">
        <v>2</v>
      </c>
      <c r="C211" s="10">
        <v>7</v>
      </c>
      <c r="D211" s="10">
        <v>6</v>
      </c>
      <c r="E211" s="10">
        <v>2</v>
      </c>
      <c r="F211" s="11">
        <v>2</v>
      </c>
      <c r="G211" s="10">
        <v>5</v>
      </c>
      <c r="H211" s="10">
        <v>2</v>
      </c>
      <c r="I211" s="10">
        <v>15.8</v>
      </c>
      <c r="J211" s="11">
        <v>8.9</v>
      </c>
      <c r="K211" s="10">
        <v>2</v>
      </c>
      <c r="L211" s="10">
        <v>2</v>
      </c>
      <c r="M211" s="10">
        <v>3</v>
      </c>
      <c r="N211" s="10">
        <v>11.5</v>
      </c>
      <c r="P211" t="s">
        <v>177</v>
      </c>
    </row>
    <row r="212" spans="1:21" ht="15.75" thickBot="1" x14ac:dyDescent="0.3">
      <c r="A212" s="10">
        <v>850</v>
      </c>
      <c r="B212" s="6">
        <v>2</v>
      </c>
      <c r="C212" s="10">
        <v>7</v>
      </c>
      <c r="D212" s="10">
        <v>2</v>
      </c>
      <c r="E212" s="10">
        <v>2</v>
      </c>
      <c r="F212" s="11">
        <v>9</v>
      </c>
      <c r="G212" s="10">
        <v>10</v>
      </c>
      <c r="H212" s="10">
        <v>2</v>
      </c>
      <c r="I212" s="10">
        <v>17.100000000000001</v>
      </c>
      <c r="J212" s="11">
        <v>8.8000000000000007</v>
      </c>
      <c r="K212" s="10">
        <v>2</v>
      </c>
      <c r="L212" s="10">
        <v>2</v>
      </c>
      <c r="M212" s="10">
        <v>2</v>
      </c>
      <c r="N212" s="10">
        <v>16.399999999999999</v>
      </c>
    </row>
    <row r="213" spans="1:21" x14ac:dyDescent="0.2">
      <c r="P213" s="31" t="s">
        <v>178</v>
      </c>
      <c r="Q213" s="31"/>
    </row>
    <row r="214" spans="1:21" x14ac:dyDescent="0.2">
      <c r="P214" s="20" t="s">
        <v>179</v>
      </c>
      <c r="Q214" s="20">
        <v>0.1243682402431653</v>
      </c>
    </row>
    <row r="215" spans="1:21" x14ac:dyDescent="0.2">
      <c r="P215" s="20" t="s">
        <v>180</v>
      </c>
      <c r="Q215" s="20">
        <v>1.5467459181181682E-2</v>
      </c>
    </row>
    <row r="216" spans="1:21" x14ac:dyDescent="0.2">
      <c r="P216" s="20" t="s">
        <v>181</v>
      </c>
      <c r="Q216" s="20">
        <v>6.0008001348468903E-3</v>
      </c>
    </row>
    <row r="217" spans="1:21" x14ac:dyDescent="0.2">
      <c r="P217" s="20" t="s">
        <v>182</v>
      </c>
      <c r="Q217" s="20">
        <v>536.62167782622737</v>
      </c>
    </row>
    <row r="218" spans="1:21" ht="13.5" thickBot="1" x14ac:dyDescent="0.25">
      <c r="P218" s="21" t="s">
        <v>183</v>
      </c>
      <c r="Q218" s="21">
        <v>211</v>
      </c>
    </row>
    <row r="220" spans="1:21" ht="13.5" thickBot="1" x14ac:dyDescent="0.25">
      <c r="P220" t="s">
        <v>170</v>
      </c>
    </row>
    <row r="221" spans="1:21" x14ac:dyDescent="0.2">
      <c r="P221" s="22"/>
      <c r="Q221" s="22" t="s">
        <v>172</v>
      </c>
      <c r="R221" s="22" t="s">
        <v>171</v>
      </c>
      <c r="S221" s="22" t="s">
        <v>173</v>
      </c>
      <c r="T221" s="22" t="s">
        <v>174</v>
      </c>
      <c r="U221" s="22" t="s">
        <v>187</v>
      </c>
    </row>
    <row r="222" spans="1:21" x14ac:dyDescent="0.2">
      <c r="P222" s="20" t="s">
        <v>184</v>
      </c>
      <c r="Q222" s="20">
        <v>2</v>
      </c>
      <c r="R222" s="20">
        <v>940997.92151236534</v>
      </c>
      <c r="S222" s="20">
        <v>470498.96075618267</v>
      </c>
      <c r="T222" s="20">
        <v>1.6338878484453523</v>
      </c>
      <c r="U222" s="20">
        <v>0.19766410191058736</v>
      </c>
    </row>
    <row r="223" spans="1:21" x14ac:dyDescent="0.2">
      <c r="P223" s="20" t="s">
        <v>185</v>
      </c>
      <c r="Q223" s="20">
        <v>208</v>
      </c>
      <c r="R223" s="20">
        <v>59896267.623511367</v>
      </c>
      <c r="S223" s="20">
        <v>287962.82511303539</v>
      </c>
      <c r="T223" s="20"/>
      <c r="U223" s="20"/>
    </row>
    <row r="224" spans="1:21" ht="13.5" thickBot="1" x14ac:dyDescent="0.25">
      <c r="P224" s="21" t="s">
        <v>176</v>
      </c>
      <c r="Q224" s="21">
        <v>210</v>
      </c>
      <c r="R224" s="21">
        <v>60837265.545023732</v>
      </c>
      <c r="S224" s="21"/>
      <c r="T224" s="21"/>
      <c r="U224" s="21"/>
    </row>
    <row r="225" spans="16:24" ht="13.5" thickBot="1" x14ac:dyDescent="0.25"/>
    <row r="226" spans="16:24" x14ac:dyDescent="0.2">
      <c r="P226" s="22"/>
      <c r="Q226" s="22" t="s">
        <v>188</v>
      </c>
      <c r="R226" s="22" t="s">
        <v>182</v>
      </c>
      <c r="S226" s="22" t="s">
        <v>189</v>
      </c>
      <c r="T226" s="22" t="s">
        <v>175</v>
      </c>
      <c r="U226" s="22" t="s">
        <v>190</v>
      </c>
      <c r="V226" s="22" t="s">
        <v>191</v>
      </c>
      <c r="W226" s="22" t="s">
        <v>192</v>
      </c>
      <c r="X226" s="22" t="s">
        <v>193</v>
      </c>
    </row>
    <row r="227" spans="16:24" x14ac:dyDescent="0.2">
      <c r="P227" s="20" t="s">
        <v>186</v>
      </c>
      <c r="Q227" s="20">
        <v>944.06644931635128</v>
      </c>
      <c r="R227" s="20">
        <v>117.32424334917313</v>
      </c>
      <c r="S227" s="20">
        <v>8.046644260101294</v>
      </c>
      <c r="T227" s="20">
        <v>6.4201705294970664E-14</v>
      </c>
      <c r="U227" s="20">
        <v>712.76936969312862</v>
      </c>
      <c r="V227" s="20">
        <v>1175.3635289395741</v>
      </c>
      <c r="W227" s="20">
        <v>712.76936969312862</v>
      </c>
      <c r="X227" s="20">
        <v>1175.3635289395741</v>
      </c>
    </row>
    <row r="228" spans="16:24" x14ac:dyDescent="0.2">
      <c r="P228" s="20" t="s">
        <v>1</v>
      </c>
      <c r="Q228" s="20">
        <v>73.190513348936605</v>
      </c>
      <c r="R228" s="20">
        <v>42.830210628413653</v>
      </c>
      <c r="S228" s="20">
        <v>1.7088525196367319</v>
      </c>
      <c r="T228" s="20">
        <v>8.896988243471575E-2</v>
      </c>
      <c r="U228" s="20">
        <v>-11.246448315640023</v>
      </c>
      <c r="V228" s="20">
        <v>157.62747501351322</v>
      </c>
      <c r="W228" s="20">
        <v>-11.246448315640023</v>
      </c>
      <c r="X228" s="20">
        <v>157.62747501351322</v>
      </c>
    </row>
    <row r="229" spans="16:24" ht="13.5" thickBot="1" x14ac:dyDescent="0.25">
      <c r="P229" s="21" t="s">
        <v>14</v>
      </c>
      <c r="Q229" s="21">
        <v>-30.671941908840171</v>
      </c>
      <c r="R229" s="21">
        <v>46.276094754430787</v>
      </c>
      <c r="S229" s="21">
        <v>-0.6628031615806006</v>
      </c>
      <c r="T229" s="21">
        <v>0.50819043059683855</v>
      </c>
      <c r="U229" s="21">
        <v>-121.90223896869171</v>
      </c>
      <c r="V229" s="21">
        <v>60.558355151011369</v>
      </c>
      <c r="W229" s="21">
        <v>-121.90223896869171</v>
      </c>
      <c r="X229" s="21">
        <v>60.558355151011369</v>
      </c>
    </row>
    <row r="231" spans="16:24" x14ac:dyDescent="0.2">
      <c r="P231" s="33" t="s">
        <v>16</v>
      </c>
      <c r="Q231" s="33" t="s">
        <v>1</v>
      </c>
      <c r="R231" s="33" t="s">
        <v>196</v>
      </c>
    </row>
    <row r="232" spans="16:24" x14ac:dyDescent="0.2">
      <c r="P232" t="s">
        <v>177</v>
      </c>
    </row>
    <row r="233" spans="16:24" ht="13.5" thickBot="1" x14ac:dyDescent="0.25"/>
    <row r="234" spans="16:24" x14ac:dyDescent="0.2">
      <c r="P234" s="31" t="s">
        <v>178</v>
      </c>
      <c r="Q234" s="31"/>
    </row>
    <row r="235" spans="16:24" x14ac:dyDescent="0.2">
      <c r="P235" s="20" t="s">
        <v>179</v>
      </c>
      <c r="Q235" s="20">
        <v>0.12649362231655698</v>
      </c>
    </row>
    <row r="236" spans="16:24" x14ac:dyDescent="0.2">
      <c r="P236" s="20" t="s">
        <v>180</v>
      </c>
      <c r="Q236" s="20">
        <v>1.6000636486763763E-2</v>
      </c>
    </row>
    <row r="237" spans="16:24" x14ac:dyDescent="0.2">
      <c r="P237" s="20" t="s">
        <v>181</v>
      </c>
      <c r="Q237" s="20">
        <v>6.5391041452903384E-3</v>
      </c>
    </row>
    <row r="238" spans="16:24" x14ac:dyDescent="0.2">
      <c r="P238" s="20" t="s">
        <v>182</v>
      </c>
      <c r="Q238" s="20">
        <v>536.47635340294767</v>
      </c>
    </row>
    <row r="239" spans="16:24" ht="13.5" thickBot="1" x14ac:dyDescent="0.25">
      <c r="P239" s="21" t="s">
        <v>183</v>
      </c>
      <c r="Q239" s="21">
        <v>211</v>
      </c>
    </row>
    <row r="241" spans="16:24" ht="13.5" thickBot="1" x14ac:dyDescent="0.25">
      <c r="P241" t="s">
        <v>170</v>
      </c>
    </row>
    <row r="242" spans="16:24" x14ac:dyDescent="0.2">
      <c r="P242" s="22"/>
      <c r="Q242" s="22" t="s">
        <v>172</v>
      </c>
      <c r="R242" s="22" t="s">
        <v>171</v>
      </c>
      <c r="S242" s="22" t="s">
        <v>173</v>
      </c>
      <c r="T242" s="22" t="s">
        <v>174</v>
      </c>
      <c r="U242" s="22" t="s">
        <v>187</v>
      </c>
    </row>
    <row r="243" spans="16:24" x14ac:dyDescent="0.2">
      <c r="P243" s="20" t="s">
        <v>184</v>
      </c>
      <c r="Q243" s="20">
        <v>2</v>
      </c>
      <c r="R243" s="20">
        <v>973434.97083464265</v>
      </c>
      <c r="S243" s="20">
        <v>486717.48541732132</v>
      </c>
      <c r="T243" s="20">
        <v>1.6911252754088264</v>
      </c>
      <c r="U243" s="20">
        <v>0.18683619815479857</v>
      </c>
    </row>
    <row r="244" spans="16:24" x14ac:dyDescent="0.2">
      <c r="P244" s="20" t="s">
        <v>185</v>
      </c>
      <c r="Q244" s="20">
        <v>208</v>
      </c>
      <c r="R244" s="20">
        <v>59863830.574189089</v>
      </c>
      <c r="S244" s="20">
        <v>287806.87776052445</v>
      </c>
      <c r="T244" s="20"/>
      <c r="U244" s="20"/>
    </row>
    <row r="245" spans="16:24" ht="13.5" thickBot="1" x14ac:dyDescent="0.25">
      <c r="P245" s="21" t="s">
        <v>176</v>
      </c>
      <c r="Q245" s="21">
        <v>210</v>
      </c>
      <c r="R245" s="21">
        <v>60837265.545023732</v>
      </c>
      <c r="S245" s="21"/>
      <c r="T245" s="21"/>
      <c r="U245" s="21"/>
    </row>
    <row r="246" spans="16:24" ht="13.5" thickBot="1" x14ac:dyDescent="0.25"/>
    <row r="247" spans="16:24" x14ac:dyDescent="0.2">
      <c r="P247" s="22"/>
      <c r="Q247" s="22" t="s">
        <v>188</v>
      </c>
      <c r="R247" s="22" t="s">
        <v>182</v>
      </c>
      <c r="S247" s="22" t="s">
        <v>189</v>
      </c>
      <c r="T247" s="22" t="s">
        <v>175</v>
      </c>
      <c r="U247" s="22" t="s">
        <v>190</v>
      </c>
      <c r="V247" s="22" t="s">
        <v>191</v>
      </c>
      <c r="W247" s="22" t="s">
        <v>192</v>
      </c>
      <c r="X247" s="22" t="s">
        <v>193</v>
      </c>
    </row>
    <row r="248" spans="16:24" x14ac:dyDescent="0.2">
      <c r="P248" s="20" t="s">
        <v>186</v>
      </c>
      <c r="Q248" s="20">
        <v>808.18055410304737</v>
      </c>
      <c r="R248" s="20">
        <v>158.57246670684682</v>
      </c>
      <c r="S248" s="20">
        <v>5.0966007585486581</v>
      </c>
      <c r="T248" s="20">
        <v>7.7510282576390299E-7</v>
      </c>
      <c r="U248" s="20">
        <v>495.56529735012265</v>
      </c>
      <c r="V248" s="20">
        <v>1120.7958108559721</v>
      </c>
      <c r="W248" s="20">
        <v>495.56529735012265</v>
      </c>
      <c r="X248" s="20">
        <v>1120.7958108559721</v>
      </c>
    </row>
    <row r="249" spans="16:24" x14ac:dyDescent="0.2">
      <c r="P249" s="20" t="s">
        <v>1</v>
      </c>
      <c r="Q249" s="20">
        <v>71.014643467196251</v>
      </c>
      <c r="R249" s="20">
        <v>42.797793031604513</v>
      </c>
      <c r="S249" s="20">
        <v>1.6593062033538666</v>
      </c>
      <c r="T249" s="20">
        <v>9.8561107293747993E-2</v>
      </c>
      <c r="U249" s="20">
        <v>-13.35840902348491</v>
      </c>
      <c r="V249" s="20">
        <v>155.38769595787741</v>
      </c>
      <c r="W249" s="20">
        <v>-13.35840902348491</v>
      </c>
      <c r="X249" s="20">
        <v>155.38769595787741</v>
      </c>
    </row>
    <row r="250" spans="16:24" ht="13.5" thickBot="1" x14ac:dyDescent="0.25">
      <c r="P250" s="21" t="s">
        <v>15</v>
      </c>
      <c r="Q250" s="21">
        <v>37.900325942968735</v>
      </c>
      <c r="R250" s="21">
        <v>51.000562907070368</v>
      </c>
      <c r="S250" s="21">
        <v>0.74313544366222073</v>
      </c>
      <c r="T250" s="21">
        <v>0.45823819914548758</v>
      </c>
      <c r="U250" s="21">
        <v>-62.64395137607157</v>
      </c>
      <c r="V250" s="21">
        <v>138.44460326200903</v>
      </c>
      <c r="W250" s="21">
        <v>-62.64395137607157</v>
      </c>
      <c r="X250" s="21">
        <v>138.44460326200903</v>
      </c>
    </row>
    <row r="252" spans="16:24" x14ac:dyDescent="0.2">
      <c r="P252" s="33" t="s">
        <v>16</v>
      </c>
      <c r="Q252" s="33" t="s">
        <v>1</v>
      </c>
      <c r="R252" s="33" t="s">
        <v>203</v>
      </c>
    </row>
    <row r="253" spans="16:24" x14ac:dyDescent="0.2">
      <c r="P253" t="s">
        <v>177</v>
      </c>
    </row>
    <row r="254" spans="16:24" ht="13.5" thickBot="1" x14ac:dyDescent="0.25"/>
    <row r="255" spans="16:24" x14ac:dyDescent="0.2">
      <c r="P255" s="31" t="s">
        <v>178</v>
      </c>
      <c r="Q255" s="31"/>
    </row>
    <row r="256" spans="16:24" x14ac:dyDescent="0.2">
      <c r="P256" s="20" t="s">
        <v>179</v>
      </c>
      <c r="Q256" s="20">
        <v>0.16680676311141343</v>
      </c>
    </row>
    <row r="257" spans="16:24" x14ac:dyDescent="0.2">
      <c r="P257" s="20" t="s">
        <v>180</v>
      </c>
      <c r="Q257" s="20">
        <v>2.7824496219707201E-2</v>
      </c>
    </row>
    <row r="258" spans="16:24" x14ac:dyDescent="0.2">
      <c r="P258" s="20" t="s">
        <v>181</v>
      </c>
      <c r="Q258" s="20">
        <v>1.8476654837204384E-2</v>
      </c>
    </row>
    <row r="259" spans="16:24" x14ac:dyDescent="0.2">
      <c r="P259" s="20" t="s">
        <v>182</v>
      </c>
      <c r="Q259" s="20">
        <v>533.243428679663</v>
      </c>
    </row>
    <row r="260" spans="16:24" ht="13.5" thickBot="1" x14ac:dyDescent="0.25">
      <c r="P260" s="21" t="s">
        <v>183</v>
      </c>
      <c r="Q260" s="21">
        <v>211</v>
      </c>
    </row>
    <row r="262" spans="16:24" ht="13.5" thickBot="1" x14ac:dyDescent="0.25">
      <c r="P262" t="s">
        <v>170</v>
      </c>
    </row>
    <row r="263" spans="16:24" x14ac:dyDescent="0.2">
      <c r="P263" s="22"/>
      <c r="Q263" s="22" t="s">
        <v>172</v>
      </c>
      <c r="R263" s="22" t="s">
        <v>171</v>
      </c>
      <c r="S263" s="22" t="s">
        <v>173</v>
      </c>
      <c r="T263" s="22" t="s">
        <v>174</v>
      </c>
      <c r="U263" s="22" t="s">
        <v>187</v>
      </c>
    </row>
    <row r="264" spans="16:24" x14ac:dyDescent="0.2">
      <c r="P264" s="20" t="s">
        <v>184</v>
      </c>
      <c r="Q264" s="20">
        <v>2</v>
      </c>
      <c r="R264" s="20">
        <v>1692766.2651748359</v>
      </c>
      <c r="S264" s="20">
        <v>846383.13258741796</v>
      </c>
      <c r="T264" s="20">
        <v>2.9765691437371604</v>
      </c>
      <c r="U264" s="20">
        <v>5.3143001196131689E-2</v>
      </c>
    </row>
    <row r="265" spans="16:24" x14ac:dyDescent="0.2">
      <c r="P265" s="20" t="s">
        <v>185</v>
      </c>
      <c r="Q265" s="20">
        <v>208</v>
      </c>
      <c r="R265" s="20">
        <v>59144499.279848896</v>
      </c>
      <c r="S265" s="20">
        <v>284348.55423004279</v>
      </c>
      <c r="T265" s="20"/>
      <c r="U265" s="20"/>
    </row>
    <row r="266" spans="16:24" ht="13.5" thickBot="1" x14ac:dyDescent="0.25">
      <c r="P266" s="21" t="s">
        <v>176</v>
      </c>
      <c r="Q266" s="21">
        <v>210</v>
      </c>
      <c r="R266" s="21">
        <v>60837265.545023732</v>
      </c>
      <c r="S266" s="21"/>
      <c r="T266" s="21"/>
      <c r="U266" s="21"/>
    </row>
    <row r="267" spans="16:24" ht="13.5" thickBot="1" x14ac:dyDescent="0.25"/>
    <row r="268" spans="16:24" x14ac:dyDescent="0.2">
      <c r="P268" s="22"/>
      <c r="Q268" s="22" t="s">
        <v>188</v>
      </c>
      <c r="R268" s="22" t="s">
        <v>182</v>
      </c>
      <c r="S268" s="22" t="s">
        <v>189</v>
      </c>
      <c r="T268" s="22" t="s">
        <v>175</v>
      </c>
      <c r="U268" s="22" t="s">
        <v>190</v>
      </c>
      <c r="V268" s="22" t="s">
        <v>191</v>
      </c>
      <c r="W268" s="22" t="s">
        <v>192</v>
      </c>
      <c r="X268" s="22" t="s">
        <v>193</v>
      </c>
    </row>
    <row r="269" spans="16:24" x14ac:dyDescent="0.2">
      <c r="P269" s="20" t="s">
        <v>186</v>
      </c>
      <c r="Q269" s="20">
        <v>1043.3616175739733</v>
      </c>
      <c r="R269" s="20">
        <v>126.43628342823651</v>
      </c>
      <c r="S269" s="20">
        <v>8.2520743989297269</v>
      </c>
      <c r="T269" s="20">
        <v>1.7720043229650203E-14</v>
      </c>
      <c r="U269" s="20">
        <v>794.10074632905958</v>
      </c>
      <c r="V269" s="20">
        <v>1292.6224888188869</v>
      </c>
      <c r="W269" s="20">
        <v>794.10074632905958</v>
      </c>
      <c r="X269" s="20">
        <v>1292.6224888188869</v>
      </c>
    </row>
    <row r="270" spans="16:24" x14ac:dyDescent="0.2">
      <c r="P270" s="20" t="s">
        <v>1</v>
      </c>
      <c r="Q270" s="20">
        <v>64.400124438488973</v>
      </c>
      <c r="R270" s="20">
        <v>42.738198818856063</v>
      </c>
      <c r="S270" s="20">
        <v>1.506851627309939</v>
      </c>
      <c r="T270" s="20">
        <v>0.13336591895877714</v>
      </c>
      <c r="U270" s="20">
        <v>-19.855441955732658</v>
      </c>
      <c r="V270" s="20">
        <v>148.6556908327106</v>
      </c>
      <c r="W270" s="20">
        <v>-19.855441955732658</v>
      </c>
      <c r="X270" s="20">
        <v>148.6556908327106</v>
      </c>
    </row>
    <row r="271" spans="16:24" ht="13.5" thickBot="1" x14ac:dyDescent="0.25">
      <c r="P271" s="21" t="s">
        <v>10</v>
      </c>
      <c r="Q271" s="21">
        <v>-2.33010671881891</v>
      </c>
      <c r="R271" s="21">
        <v>1.3258262897237305</v>
      </c>
      <c r="S271" s="21">
        <v>-1.7574751208956996</v>
      </c>
      <c r="T271" s="21">
        <v>8.0307975159285991E-2</v>
      </c>
      <c r="U271" s="21">
        <v>-4.9438866175575695</v>
      </c>
      <c r="V271" s="21">
        <v>0.28367317991974961</v>
      </c>
      <c r="W271" s="21">
        <v>-4.9438866175575695</v>
      </c>
      <c r="X271" s="21">
        <v>0.28367317991974961</v>
      </c>
    </row>
    <row r="634" spans="16:96" ht="13.5" thickBot="1" x14ac:dyDescent="0.25"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  <c r="AI634" s="30"/>
      <c r="AJ634" s="30"/>
      <c r="AK634" s="30"/>
      <c r="AL634" s="30"/>
      <c r="AM634" s="30"/>
      <c r="AN634" s="30"/>
      <c r="AO634" s="30"/>
      <c r="AP634" s="30"/>
      <c r="AQ634" s="30"/>
      <c r="AR634" s="30"/>
      <c r="AS634" s="30"/>
      <c r="AT634" s="30"/>
      <c r="AU634" s="30"/>
      <c r="AV634" s="30"/>
      <c r="AW634" s="30"/>
      <c r="AX634" s="30"/>
      <c r="AY634" s="30"/>
      <c r="AZ634" s="30"/>
      <c r="BA634" s="30"/>
      <c r="BB634" s="30"/>
      <c r="BC634" s="30"/>
      <c r="BD634" s="30"/>
      <c r="BE634" s="30"/>
      <c r="BF634" s="30"/>
      <c r="BG634" s="30"/>
      <c r="BH634" s="30"/>
      <c r="BI634" s="30"/>
      <c r="BJ634" s="30"/>
      <c r="BK634" s="30"/>
      <c r="BL634" s="30"/>
      <c r="BM634" s="30"/>
      <c r="BN634" s="30"/>
      <c r="BO634" s="30"/>
      <c r="BP634" s="30"/>
      <c r="BQ634" s="30"/>
      <c r="BR634" s="30"/>
      <c r="BS634" s="30"/>
      <c r="BT634" s="30"/>
      <c r="BU634" s="30"/>
      <c r="BV634" s="30"/>
      <c r="BW634" s="30"/>
      <c r="BX634" s="30"/>
      <c r="BY634" s="30"/>
      <c r="BZ634" s="30"/>
      <c r="CA634" s="30"/>
      <c r="CB634" s="30"/>
      <c r="CC634" s="30"/>
      <c r="CD634" s="30"/>
      <c r="CE634" s="30"/>
      <c r="CF634" s="30"/>
      <c r="CG634" s="30"/>
      <c r="CH634" s="30"/>
      <c r="CI634" s="30"/>
      <c r="CJ634" s="30"/>
      <c r="CK634" s="30"/>
      <c r="CL634" s="30"/>
      <c r="CM634" s="30"/>
      <c r="CN634" s="30"/>
      <c r="CO634" s="30"/>
      <c r="CP634" s="30"/>
      <c r="CQ634" s="30"/>
      <c r="CR634" s="30"/>
    </row>
    <row r="635" spans="16:96" x14ac:dyDescent="0.2"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  <c r="AA635" s="20"/>
      <c r="AB635" s="20"/>
      <c r="AC635" s="20"/>
      <c r="AD635" s="20"/>
      <c r="AE635" s="20"/>
      <c r="AF635" s="20"/>
      <c r="AG635" s="20"/>
      <c r="AH635" s="20"/>
      <c r="AI635" s="20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  <c r="AY635" s="20"/>
      <c r="AZ635" s="20"/>
      <c r="BA635" s="20"/>
      <c r="BB635" s="20"/>
      <c r="BC635" s="20"/>
      <c r="BD635" s="20"/>
      <c r="BE635" s="20"/>
      <c r="BF635" s="20"/>
      <c r="BG635" s="20"/>
      <c r="BH635" s="20"/>
      <c r="BI635" s="20"/>
      <c r="BJ635" s="20"/>
      <c r="BK635" s="20"/>
      <c r="BL635" s="20"/>
      <c r="BM635" s="20"/>
      <c r="BN635" s="20"/>
      <c r="BO635" s="20"/>
      <c r="BP635" s="20"/>
      <c r="BQ635" s="20"/>
      <c r="BR635" s="20"/>
      <c r="BS635" s="20"/>
      <c r="BT635" s="20"/>
      <c r="BU635" s="20"/>
      <c r="BV635" s="20"/>
      <c r="BW635" s="20"/>
      <c r="BX635" s="20"/>
      <c r="BY635" s="20"/>
      <c r="BZ635" s="20"/>
      <c r="CA635" s="20"/>
      <c r="CB635" s="20"/>
      <c r="CC635" s="20"/>
      <c r="CD635" s="20"/>
      <c r="CE635" s="20"/>
      <c r="CF635" s="20"/>
      <c r="CG635" s="20"/>
      <c r="CH635" s="20"/>
      <c r="CI635" s="20"/>
      <c r="CJ635" s="20"/>
      <c r="CK635" s="20"/>
      <c r="CL635" s="20"/>
      <c r="CM635" s="20"/>
      <c r="CN635" s="20"/>
      <c r="CO635" s="20"/>
      <c r="CP635" s="20"/>
      <c r="CQ635" s="20"/>
      <c r="CR635" s="20"/>
    </row>
    <row r="636" spans="16:96" x14ac:dyDescent="0.2"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  <c r="AA636" s="20"/>
      <c r="AB636" s="20"/>
      <c r="AC636" s="20"/>
      <c r="AD636" s="20"/>
      <c r="AE636" s="20"/>
      <c r="AF636" s="20"/>
      <c r="AG636" s="20"/>
      <c r="AH636" s="20"/>
      <c r="AI636" s="20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  <c r="AY636" s="20"/>
      <c r="AZ636" s="20"/>
      <c r="BA636" s="20"/>
      <c r="BB636" s="20"/>
      <c r="BC636" s="20"/>
      <c r="BD636" s="20"/>
      <c r="BE636" s="20"/>
      <c r="BF636" s="20"/>
      <c r="BG636" s="20"/>
      <c r="BH636" s="20"/>
      <c r="BI636" s="20"/>
      <c r="BJ636" s="20"/>
      <c r="BK636" s="20"/>
      <c r="BL636" s="20"/>
      <c r="BM636" s="20"/>
      <c r="BN636" s="20"/>
      <c r="BO636" s="20"/>
      <c r="BP636" s="20"/>
      <c r="BQ636" s="20"/>
      <c r="BR636" s="20"/>
      <c r="BS636" s="20"/>
      <c r="BT636" s="20"/>
      <c r="BU636" s="20"/>
      <c r="BV636" s="20"/>
      <c r="BW636" s="20"/>
      <c r="BX636" s="20"/>
      <c r="BY636" s="20"/>
      <c r="BZ636" s="20"/>
      <c r="CA636" s="20"/>
      <c r="CB636" s="20"/>
      <c r="CC636" s="20"/>
      <c r="CD636" s="20"/>
      <c r="CE636" s="20"/>
      <c r="CF636" s="20"/>
      <c r="CG636" s="20"/>
      <c r="CH636" s="20"/>
      <c r="CI636" s="20"/>
      <c r="CJ636" s="20"/>
      <c r="CK636" s="20"/>
      <c r="CL636" s="20"/>
      <c r="CM636" s="20"/>
      <c r="CN636" s="20"/>
      <c r="CO636" s="20"/>
      <c r="CP636" s="20"/>
      <c r="CQ636" s="20"/>
      <c r="CR636" s="20"/>
    </row>
    <row r="637" spans="16:96" x14ac:dyDescent="0.2"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  <c r="AA637" s="20"/>
      <c r="AB637" s="20"/>
      <c r="AC637" s="20"/>
      <c r="AD637" s="20"/>
      <c r="AE637" s="20"/>
      <c r="AF637" s="20"/>
      <c r="AG637" s="20"/>
      <c r="AH637" s="20"/>
      <c r="AI637" s="20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  <c r="AY637" s="20"/>
      <c r="AZ637" s="20"/>
      <c r="BA637" s="20"/>
      <c r="BB637" s="20"/>
      <c r="BC637" s="20"/>
      <c r="BD637" s="20"/>
      <c r="BE637" s="20"/>
      <c r="BF637" s="20"/>
      <c r="BG637" s="20"/>
      <c r="BH637" s="20"/>
      <c r="BI637" s="20"/>
      <c r="BJ637" s="20"/>
      <c r="BK637" s="20"/>
      <c r="BL637" s="20"/>
      <c r="BM637" s="20"/>
      <c r="BN637" s="20"/>
      <c r="BO637" s="20"/>
      <c r="BP637" s="20"/>
      <c r="BQ637" s="20"/>
      <c r="BR637" s="20"/>
      <c r="BS637" s="20"/>
      <c r="BT637" s="20"/>
      <c r="BU637" s="20"/>
      <c r="BV637" s="20"/>
      <c r="BW637" s="20"/>
      <c r="BX637" s="20"/>
      <c r="BY637" s="20"/>
      <c r="BZ637" s="20"/>
      <c r="CA637" s="20"/>
      <c r="CB637" s="20"/>
      <c r="CC637" s="20"/>
      <c r="CD637" s="20"/>
      <c r="CE637" s="20"/>
      <c r="CF637" s="20"/>
      <c r="CG637" s="20"/>
      <c r="CH637" s="20"/>
      <c r="CI637" s="20"/>
      <c r="CJ637" s="20"/>
      <c r="CK637" s="20"/>
      <c r="CL637" s="20"/>
      <c r="CM637" s="20"/>
      <c r="CN637" s="20"/>
      <c r="CO637" s="20"/>
      <c r="CP637" s="20"/>
      <c r="CQ637" s="20"/>
      <c r="CR637" s="20"/>
    </row>
    <row r="638" spans="16:96" x14ac:dyDescent="0.2"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  <c r="AA638" s="20"/>
      <c r="AB638" s="20"/>
      <c r="AC638" s="20"/>
      <c r="AD638" s="20"/>
      <c r="AE638" s="20"/>
      <c r="AF638" s="20"/>
      <c r="AG638" s="20"/>
      <c r="AH638" s="20"/>
      <c r="AI638" s="20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  <c r="AY638" s="20"/>
      <c r="AZ638" s="20"/>
      <c r="BA638" s="20"/>
      <c r="BB638" s="20"/>
      <c r="BC638" s="20"/>
      <c r="BD638" s="20"/>
      <c r="BE638" s="20"/>
      <c r="BF638" s="20"/>
      <c r="BG638" s="20"/>
      <c r="BH638" s="20"/>
      <c r="BI638" s="20"/>
      <c r="BJ638" s="20"/>
      <c r="BK638" s="20"/>
      <c r="BL638" s="20"/>
      <c r="BM638" s="20"/>
      <c r="BN638" s="20"/>
      <c r="BO638" s="20"/>
      <c r="BP638" s="20"/>
      <c r="BQ638" s="20"/>
      <c r="BR638" s="20"/>
      <c r="BS638" s="20"/>
      <c r="BT638" s="20"/>
      <c r="BU638" s="20"/>
      <c r="BV638" s="20"/>
      <c r="BW638" s="20"/>
      <c r="BX638" s="20"/>
      <c r="BY638" s="20"/>
      <c r="BZ638" s="20"/>
      <c r="CA638" s="20"/>
      <c r="CB638" s="20"/>
      <c r="CC638" s="20"/>
      <c r="CD638" s="20"/>
      <c r="CE638" s="20"/>
      <c r="CF638" s="20"/>
      <c r="CG638" s="20"/>
      <c r="CH638" s="20"/>
      <c r="CI638" s="20"/>
      <c r="CJ638" s="20"/>
      <c r="CK638" s="20"/>
      <c r="CL638" s="20"/>
      <c r="CM638" s="20"/>
      <c r="CN638" s="20"/>
      <c r="CO638" s="20"/>
      <c r="CP638" s="20"/>
      <c r="CQ638" s="20"/>
      <c r="CR638" s="20"/>
    </row>
    <row r="639" spans="16:96" x14ac:dyDescent="0.2"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  <c r="AA639" s="20"/>
      <c r="AB639" s="20"/>
      <c r="AC639" s="20"/>
      <c r="AD639" s="20"/>
      <c r="AE639" s="20"/>
      <c r="AF639" s="20"/>
      <c r="AG639" s="20"/>
      <c r="AH639" s="20"/>
      <c r="AI639" s="20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  <c r="AY639" s="20"/>
      <c r="AZ639" s="20"/>
      <c r="BA639" s="20"/>
      <c r="BB639" s="20"/>
      <c r="BC639" s="20"/>
      <c r="BD639" s="20"/>
      <c r="BE639" s="20"/>
      <c r="BF639" s="20"/>
      <c r="BG639" s="20"/>
      <c r="BH639" s="20"/>
      <c r="BI639" s="20"/>
      <c r="BJ639" s="20"/>
      <c r="BK639" s="20"/>
      <c r="BL639" s="20"/>
      <c r="BM639" s="20"/>
      <c r="BN639" s="20"/>
      <c r="BO639" s="20"/>
      <c r="BP639" s="20"/>
      <c r="BQ639" s="20"/>
      <c r="BR639" s="20"/>
      <c r="BS639" s="20"/>
      <c r="BT639" s="20"/>
      <c r="BU639" s="20"/>
      <c r="BV639" s="20"/>
      <c r="BW639" s="20"/>
      <c r="BX639" s="20"/>
      <c r="BY639" s="20"/>
      <c r="BZ639" s="20"/>
      <c r="CA639" s="20"/>
      <c r="CB639" s="20"/>
      <c r="CC639" s="20"/>
      <c r="CD639" s="20"/>
      <c r="CE639" s="20"/>
      <c r="CF639" s="20"/>
      <c r="CG639" s="20"/>
      <c r="CH639" s="20"/>
      <c r="CI639" s="20"/>
      <c r="CJ639" s="20"/>
      <c r="CK639" s="20"/>
      <c r="CL639" s="20"/>
      <c r="CM639" s="20"/>
      <c r="CN639" s="20"/>
      <c r="CO639" s="20"/>
      <c r="CP639" s="20"/>
      <c r="CQ639" s="20"/>
      <c r="CR639" s="2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348DE-2E55-4EEC-9EF5-BE43271F2F5F}">
  <dimension ref="A1:Y262"/>
  <sheetViews>
    <sheetView topLeftCell="G1" zoomScale="80" zoomScaleNormal="52" workbookViewId="0">
      <pane ySplit="1" topLeftCell="A23" activePane="bottomLeft" state="frozen"/>
      <selection activeCell="B1" sqref="B1"/>
      <selection pane="bottomLeft" activeCell="R39" sqref="R39"/>
    </sheetView>
  </sheetViews>
  <sheetFormatPr defaultRowHeight="12.75" x14ac:dyDescent="0.2"/>
  <cols>
    <col min="8" max="8" width="9" customWidth="1"/>
    <col min="17" max="17" width="25.140625" bestFit="1" customWidth="1"/>
    <col min="18" max="18" width="33.85546875" bestFit="1" customWidth="1"/>
    <col min="19" max="19" width="21.42578125" bestFit="1" customWidth="1"/>
    <col min="20" max="20" width="14.5703125" bestFit="1" customWidth="1"/>
    <col min="21" max="21" width="12.42578125" bestFit="1" customWidth="1"/>
    <col min="22" max="22" width="14.7109375" bestFit="1" customWidth="1"/>
    <col min="23" max="23" width="13.28515625" bestFit="1" customWidth="1"/>
    <col min="24" max="24" width="14.42578125" bestFit="1" customWidth="1"/>
    <col min="25" max="25" width="15" bestFit="1" customWidth="1"/>
  </cols>
  <sheetData>
    <row r="1" spans="1:22" ht="15" x14ac:dyDescent="0.25">
      <c r="A1" s="32" t="s">
        <v>16</v>
      </c>
      <c r="B1" s="48" t="s">
        <v>1</v>
      </c>
      <c r="C1" s="32" t="s">
        <v>10</v>
      </c>
      <c r="D1" s="34" t="s">
        <v>2</v>
      </c>
      <c r="E1" s="34" t="s">
        <v>5</v>
      </c>
      <c r="F1" s="35" t="s">
        <v>6</v>
      </c>
      <c r="G1" s="35" t="s">
        <v>7</v>
      </c>
      <c r="H1" s="34" t="s">
        <v>8</v>
      </c>
      <c r="I1" s="34" t="s">
        <v>9</v>
      </c>
      <c r="J1" s="34" t="s">
        <v>11</v>
      </c>
      <c r="K1" s="34" t="s">
        <v>12</v>
      </c>
      <c r="L1" s="34" t="s">
        <v>141</v>
      </c>
      <c r="M1" s="34" t="s">
        <v>14</v>
      </c>
      <c r="N1" s="34" t="s">
        <v>15</v>
      </c>
      <c r="Q1" s="33" t="s">
        <v>16</v>
      </c>
      <c r="R1" s="33" t="s">
        <v>1</v>
      </c>
      <c r="S1" s="33" t="s">
        <v>203</v>
      </c>
    </row>
    <row r="2" spans="1:22" ht="15" x14ac:dyDescent="0.25">
      <c r="A2" s="7">
        <v>1060</v>
      </c>
      <c r="B2" s="6">
        <v>3</v>
      </c>
      <c r="C2" s="61">
        <v>48.5</v>
      </c>
      <c r="D2" s="7">
        <v>8</v>
      </c>
      <c r="E2" s="7">
        <v>6</v>
      </c>
      <c r="F2" s="7">
        <v>1</v>
      </c>
      <c r="G2" s="8">
        <v>1</v>
      </c>
      <c r="H2" s="7">
        <v>5</v>
      </c>
      <c r="I2" s="7">
        <v>2</v>
      </c>
      <c r="J2" s="7">
        <v>23.5</v>
      </c>
      <c r="K2" s="7">
        <v>6</v>
      </c>
      <c r="L2" s="7">
        <v>2</v>
      </c>
      <c r="M2" s="7">
        <v>1</v>
      </c>
      <c r="N2" s="7">
        <v>3</v>
      </c>
      <c r="Q2" t="s">
        <v>177</v>
      </c>
    </row>
    <row r="3" spans="1:22" ht="15.75" thickBot="1" x14ac:dyDescent="0.3">
      <c r="A3" s="10">
        <v>1030</v>
      </c>
      <c r="B3" s="6">
        <v>3</v>
      </c>
      <c r="C3" s="11">
        <v>30.6</v>
      </c>
      <c r="D3" s="10">
        <v>6</v>
      </c>
      <c r="E3" s="10">
        <v>2</v>
      </c>
      <c r="F3" s="10">
        <v>1</v>
      </c>
      <c r="G3" s="11">
        <v>2</v>
      </c>
      <c r="H3" s="10">
        <v>5</v>
      </c>
      <c r="I3" s="10">
        <v>3</v>
      </c>
      <c r="J3" s="10">
        <v>18.100000000000001</v>
      </c>
      <c r="K3" s="10">
        <v>6.7</v>
      </c>
      <c r="L3" s="10">
        <v>2</v>
      </c>
      <c r="M3" s="10">
        <v>1</v>
      </c>
      <c r="N3" s="7">
        <v>3</v>
      </c>
    </row>
    <row r="4" spans="1:22" ht="15" x14ac:dyDescent="0.25">
      <c r="A4" s="10">
        <v>1290</v>
      </c>
      <c r="B4" s="6">
        <v>3</v>
      </c>
      <c r="C4" s="11">
        <v>58.5</v>
      </c>
      <c r="D4" s="10">
        <v>7</v>
      </c>
      <c r="E4" s="10">
        <v>2</v>
      </c>
      <c r="F4" s="10">
        <v>1</v>
      </c>
      <c r="G4" s="11">
        <v>7</v>
      </c>
      <c r="H4" s="10">
        <v>5</v>
      </c>
      <c r="I4" s="10">
        <v>3</v>
      </c>
      <c r="J4" s="10">
        <v>29.9</v>
      </c>
      <c r="K4" s="10">
        <v>18.2</v>
      </c>
      <c r="L4" s="10">
        <v>3</v>
      </c>
      <c r="M4" s="10">
        <v>1</v>
      </c>
      <c r="N4" s="7">
        <v>3</v>
      </c>
      <c r="Q4" s="31" t="s">
        <v>178</v>
      </c>
      <c r="R4" s="31"/>
    </row>
    <row r="5" spans="1:22" ht="15" x14ac:dyDescent="0.25">
      <c r="A5" s="10">
        <v>1150</v>
      </c>
      <c r="B5" s="6">
        <v>3</v>
      </c>
      <c r="C5" s="11">
        <v>40.299999999999997</v>
      </c>
      <c r="D5" s="10">
        <v>9</v>
      </c>
      <c r="E5" s="10">
        <v>2</v>
      </c>
      <c r="F5" s="10">
        <v>1</v>
      </c>
      <c r="G5" s="11">
        <v>3</v>
      </c>
      <c r="H5" s="10">
        <v>9</v>
      </c>
      <c r="I5" s="10">
        <v>2</v>
      </c>
      <c r="J5" s="10">
        <v>18</v>
      </c>
      <c r="K5" s="10">
        <v>9</v>
      </c>
      <c r="L5" s="10">
        <v>2</v>
      </c>
      <c r="M5" s="10">
        <v>3</v>
      </c>
      <c r="N5" s="7">
        <v>3</v>
      </c>
      <c r="Q5" s="20" t="s">
        <v>179</v>
      </c>
      <c r="R5" s="20">
        <v>0.16680676311141343</v>
      </c>
    </row>
    <row r="6" spans="1:22" ht="15" x14ac:dyDescent="0.25">
      <c r="A6" s="10">
        <v>2250</v>
      </c>
      <c r="B6" s="6">
        <v>3</v>
      </c>
      <c r="C6" s="11">
        <v>35.4</v>
      </c>
      <c r="D6" s="10">
        <v>6</v>
      </c>
      <c r="E6" s="10">
        <v>6</v>
      </c>
      <c r="F6" s="10">
        <v>2</v>
      </c>
      <c r="G6" s="11">
        <v>4</v>
      </c>
      <c r="H6" s="10">
        <v>5</v>
      </c>
      <c r="I6" s="10">
        <v>2</v>
      </c>
      <c r="J6" s="10">
        <v>12.5</v>
      </c>
      <c r="K6" s="10">
        <v>12.4</v>
      </c>
      <c r="L6" s="10">
        <v>2</v>
      </c>
      <c r="M6" s="10">
        <v>1</v>
      </c>
      <c r="N6" s="7">
        <v>3</v>
      </c>
      <c r="Q6" s="20" t="s">
        <v>180</v>
      </c>
      <c r="R6" s="20">
        <v>2.7824496219707201E-2</v>
      </c>
    </row>
    <row r="7" spans="1:22" ht="15" x14ac:dyDescent="0.25">
      <c r="A7" s="10">
        <v>1150</v>
      </c>
      <c r="B7" s="6">
        <v>3</v>
      </c>
      <c r="C7" s="11">
        <v>31.2</v>
      </c>
      <c r="D7" s="10">
        <v>5</v>
      </c>
      <c r="E7" s="10">
        <v>2</v>
      </c>
      <c r="F7" s="10">
        <v>2</v>
      </c>
      <c r="G7" s="11">
        <v>1</v>
      </c>
      <c r="H7" s="10">
        <v>9</v>
      </c>
      <c r="I7" s="10">
        <v>2</v>
      </c>
      <c r="J7" s="10">
        <v>21.2</v>
      </c>
      <c r="K7" s="10">
        <v>0</v>
      </c>
      <c r="L7" s="10">
        <v>3</v>
      </c>
      <c r="M7" s="10">
        <v>1</v>
      </c>
      <c r="N7" s="7">
        <v>2</v>
      </c>
      <c r="Q7" s="20" t="s">
        <v>181</v>
      </c>
      <c r="R7" s="20">
        <v>1.8476654837204384E-2</v>
      </c>
    </row>
    <row r="8" spans="1:22" ht="15" x14ac:dyDescent="0.25">
      <c r="A8" s="10">
        <v>747</v>
      </c>
      <c r="B8" s="6">
        <v>3</v>
      </c>
      <c r="C8" s="11">
        <v>26.5</v>
      </c>
      <c r="D8" s="10">
        <v>7</v>
      </c>
      <c r="E8" s="10">
        <v>2</v>
      </c>
      <c r="F8" s="10">
        <v>2</v>
      </c>
      <c r="G8" s="11">
        <v>8</v>
      </c>
      <c r="H8" s="10">
        <v>2</v>
      </c>
      <c r="I8" s="10">
        <v>3</v>
      </c>
      <c r="J8" s="10">
        <v>16.2</v>
      </c>
      <c r="K8" s="10">
        <v>0</v>
      </c>
      <c r="L8" s="10">
        <v>2</v>
      </c>
      <c r="M8" s="10">
        <v>3</v>
      </c>
      <c r="N8" s="7">
        <v>3</v>
      </c>
      <c r="Q8" s="20" t="s">
        <v>182</v>
      </c>
      <c r="R8" s="20">
        <v>533.243428679663</v>
      </c>
    </row>
    <row r="9" spans="1:22" ht="15.75" thickBot="1" x14ac:dyDescent="0.3">
      <c r="A9" s="10">
        <v>1250</v>
      </c>
      <c r="B9" s="6">
        <v>3</v>
      </c>
      <c r="C9" s="11">
        <v>36.6</v>
      </c>
      <c r="D9" s="10">
        <v>8</v>
      </c>
      <c r="E9" s="10">
        <v>2</v>
      </c>
      <c r="F9" s="10">
        <v>1</v>
      </c>
      <c r="G9" s="11">
        <v>9</v>
      </c>
      <c r="H9" s="10">
        <v>2</v>
      </c>
      <c r="I9" s="10">
        <v>3</v>
      </c>
      <c r="J9" s="10">
        <v>16.600000000000001</v>
      </c>
      <c r="K9" s="10">
        <v>8.8000000000000007</v>
      </c>
      <c r="L9" s="10">
        <v>3</v>
      </c>
      <c r="M9" s="10">
        <v>1</v>
      </c>
      <c r="N9" s="7">
        <v>3</v>
      </c>
      <c r="Q9" s="21" t="s">
        <v>183</v>
      </c>
      <c r="R9" s="21">
        <v>211</v>
      </c>
    </row>
    <row r="10" spans="1:22" ht="15" x14ac:dyDescent="0.25">
      <c r="A10" s="10">
        <v>1020</v>
      </c>
      <c r="B10" s="6">
        <v>3</v>
      </c>
      <c r="C10" s="11">
        <v>35.9</v>
      </c>
      <c r="D10" s="10">
        <v>6</v>
      </c>
      <c r="E10" s="10">
        <v>2</v>
      </c>
      <c r="F10" s="10">
        <v>1</v>
      </c>
      <c r="G10" s="11">
        <v>3</v>
      </c>
      <c r="H10" s="10">
        <v>5</v>
      </c>
      <c r="I10" s="10">
        <v>2</v>
      </c>
      <c r="J10" s="10">
        <v>15.1</v>
      </c>
      <c r="K10" s="10">
        <v>8.6</v>
      </c>
      <c r="L10" s="10">
        <v>1</v>
      </c>
      <c r="M10" s="10">
        <v>1</v>
      </c>
      <c r="N10" s="7">
        <v>2</v>
      </c>
    </row>
    <row r="11" spans="1:22" ht="15.75" thickBot="1" x14ac:dyDescent="0.3">
      <c r="A11" s="10">
        <v>1050</v>
      </c>
      <c r="B11" s="6">
        <v>3</v>
      </c>
      <c r="C11" s="11">
        <v>40.299999999999997</v>
      </c>
      <c r="D11" s="10">
        <v>13</v>
      </c>
      <c r="E11" s="10">
        <v>6</v>
      </c>
      <c r="F11" s="10">
        <v>2</v>
      </c>
      <c r="G11" s="11">
        <v>5</v>
      </c>
      <c r="H11" s="10">
        <v>5</v>
      </c>
      <c r="I11" s="10">
        <v>2</v>
      </c>
      <c r="J11" s="10">
        <v>16.7</v>
      </c>
      <c r="K11" s="10">
        <v>8.6</v>
      </c>
      <c r="L11" s="10">
        <v>3</v>
      </c>
      <c r="M11" s="10">
        <v>1</v>
      </c>
      <c r="N11" s="7">
        <v>1</v>
      </c>
      <c r="Q11" t="s">
        <v>170</v>
      </c>
    </row>
    <row r="12" spans="1:22" ht="15" x14ac:dyDescent="0.25">
      <c r="A12" s="10">
        <v>1265</v>
      </c>
      <c r="B12" s="6">
        <v>3</v>
      </c>
      <c r="C12" s="11">
        <v>40.1</v>
      </c>
      <c r="D12" s="10">
        <v>7</v>
      </c>
      <c r="E12" s="10">
        <v>5</v>
      </c>
      <c r="F12" s="10">
        <v>2</v>
      </c>
      <c r="G12" s="11">
        <v>4</v>
      </c>
      <c r="H12" s="10">
        <v>5</v>
      </c>
      <c r="I12" s="10">
        <v>2</v>
      </c>
      <c r="J12" s="10">
        <v>16.600000000000001</v>
      </c>
      <c r="K12" s="10">
        <v>8.5</v>
      </c>
      <c r="L12" s="10">
        <v>1</v>
      </c>
      <c r="M12" s="10">
        <v>3</v>
      </c>
      <c r="N12" s="7">
        <v>2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2" ht="15" x14ac:dyDescent="0.25">
      <c r="A13" s="10">
        <v>550</v>
      </c>
      <c r="B13" s="6">
        <v>3</v>
      </c>
      <c r="C13" s="11">
        <v>40.1</v>
      </c>
      <c r="D13" s="10">
        <v>7</v>
      </c>
      <c r="E13" s="10">
        <v>1</v>
      </c>
      <c r="F13" s="10">
        <v>1</v>
      </c>
      <c r="G13" s="11">
        <v>5</v>
      </c>
      <c r="H13" s="10">
        <v>3</v>
      </c>
      <c r="I13" s="10">
        <v>2</v>
      </c>
      <c r="J13" s="10">
        <v>16.600000000000001</v>
      </c>
      <c r="K13" s="10">
        <v>8.5</v>
      </c>
      <c r="L13" s="10">
        <v>2</v>
      </c>
      <c r="M13" s="10">
        <v>1</v>
      </c>
      <c r="N13" s="7">
        <v>3</v>
      </c>
      <c r="Q13" s="20" t="s">
        <v>184</v>
      </c>
      <c r="R13" s="20">
        <v>2</v>
      </c>
      <c r="S13" s="20">
        <v>1692766.2651748359</v>
      </c>
      <c r="T13" s="20">
        <v>846383.13258741796</v>
      </c>
      <c r="U13" s="20">
        <v>2.9765691437371604</v>
      </c>
      <c r="V13" s="20">
        <v>5.3143001196131689E-2</v>
      </c>
    </row>
    <row r="14" spans="1:22" ht="15" x14ac:dyDescent="0.25">
      <c r="A14" s="10">
        <v>1500</v>
      </c>
      <c r="B14" s="6">
        <v>3</v>
      </c>
      <c r="C14" s="11">
        <v>31.3</v>
      </c>
      <c r="D14" s="10">
        <v>8</v>
      </c>
      <c r="E14" s="10">
        <v>2</v>
      </c>
      <c r="F14" s="10">
        <v>2</v>
      </c>
      <c r="G14" s="11">
        <v>9</v>
      </c>
      <c r="H14" s="10">
        <v>9</v>
      </c>
      <c r="I14" s="10">
        <v>3</v>
      </c>
      <c r="J14" s="10">
        <v>22</v>
      </c>
      <c r="K14" s="10">
        <v>0</v>
      </c>
      <c r="L14" s="10">
        <v>1</v>
      </c>
      <c r="M14" s="10">
        <v>1</v>
      </c>
      <c r="N14" s="7">
        <v>3</v>
      </c>
      <c r="Q14" s="20" t="s">
        <v>185</v>
      </c>
      <c r="R14" s="20">
        <v>208</v>
      </c>
      <c r="S14" s="20">
        <v>59144499.279848896</v>
      </c>
      <c r="T14" s="20">
        <v>284348.55423004279</v>
      </c>
      <c r="U14" s="20"/>
      <c r="V14" s="20"/>
    </row>
    <row r="15" spans="1:22" ht="15.75" thickBot="1" x14ac:dyDescent="0.3">
      <c r="A15" s="10">
        <v>1000</v>
      </c>
      <c r="B15" s="6">
        <v>3</v>
      </c>
      <c r="C15" s="11">
        <v>44.7</v>
      </c>
      <c r="D15" s="10">
        <v>7</v>
      </c>
      <c r="E15" s="10">
        <v>2</v>
      </c>
      <c r="F15" s="10">
        <v>2</v>
      </c>
      <c r="G15" s="11">
        <v>1</v>
      </c>
      <c r="H15" s="10">
        <v>5</v>
      </c>
      <c r="I15" s="10">
        <v>2</v>
      </c>
      <c r="J15" s="10">
        <v>18.399999999999999</v>
      </c>
      <c r="K15" s="10">
        <v>10.7</v>
      </c>
      <c r="L15" s="10">
        <v>2</v>
      </c>
      <c r="M15" s="10">
        <v>1</v>
      </c>
      <c r="N15" s="7">
        <v>3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2" ht="15.75" thickBot="1" x14ac:dyDescent="0.3">
      <c r="A16" s="10">
        <v>1180</v>
      </c>
      <c r="B16" s="6">
        <v>3</v>
      </c>
      <c r="C16" s="11">
        <v>32.1</v>
      </c>
      <c r="D16" s="10">
        <v>7</v>
      </c>
      <c r="E16" s="10">
        <v>6</v>
      </c>
      <c r="F16" s="10">
        <v>1</v>
      </c>
      <c r="G16" s="11">
        <v>7</v>
      </c>
      <c r="H16" s="10">
        <v>9</v>
      </c>
      <c r="I16" s="10">
        <v>2</v>
      </c>
      <c r="J16" s="10">
        <v>12.2</v>
      </c>
      <c r="K16" s="10">
        <v>9</v>
      </c>
      <c r="L16" s="10">
        <v>2</v>
      </c>
      <c r="M16" s="10">
        <v>1</v>
      </c>
      <c r="N16" s="7">
        <v>3</v>
      </c>
    </row>
    <row r="17" spans="1:25" ht="15" x14ac:dyDescent="0.25">
      <c r="A17" s="10">
        <v>1350</v>
      </c>
      <c r="B17" s="6">
        <v>3</v>
      </c>
      <c r="C17" s="11">
        <v>31.9</v>
      </c>
      <c r="D17" s="10">
        <v>6</v>
      </c>
      <c r="E17" s="10">
        <v>2</v>
      </c>
      <c r="F17" s="10">
        <v>2</v>
      </c>
      <c r="G17" s="11">
        <v>2</v>
      </c>
      <c r="H17" s="10">
        <v>9</v>
      </c>
      <c r="I17" s="10">
        <v>2</v>
      </c>
      <c r="J17" s="10">
        <v>14.4</v>
      </c>
      <c r="K17" s="10">
        <v>8.8000000000000007</v>
      </c>
      <c r="L17" s="10">
        <v>2</v>
      </c>
      <c r="M17" s="10">
        <v>1</v>
      </c>
      <c r="N17" s="7">
        <v>3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1">
        <v>44.2</v>
      </c>
      <c r="D18" s="10">
        <v>7</v>
      </c>
      <c r="E18" s="10">
        <v>2</v>
      </c>
      <c r="F18" s="10">
        <v>2</v>
      </c>
      <c r="G18" s="11">
        <v>2</v>
      </c>
      <c r="H18" s="10">
        <v>5</v>
      </c>
      <c r="I18" s="10">
        <v>2</v>
      </c>
      <c r="J18" s="10">
        <v>19.7</v>
      </c>
      <c r="K18" s="10">
        <v>11.6</v>
      </c>
      <c r="L18" s="10">
        <v>3</v>
      </c>
      <c r="M18" s="10">
        <v>1</v>
      </c>
      <c r="N18" s="7">
        <v>2</v>
      </c>
      <c r="Q18" s="20" t="s">
        <v>186</v>
      </c>
      <c r="R18" s="20">
        <v>1043.3616175739701</v>
      </c>
      <c r="S18" s="20">
        <v>126.43628342823651</v>
      </c>
      <c r="T18" s="20">
        <v>8.2520743989297269</v>
      </c>
      <c r="U18" s="20">
        <v>1.7720043229650203E-14</v>
      </c>
      <c r="V18" s="20">
        <v>794.10074632905958</v>
      </c>
      <c r="W18" s="20">
        <v>1292.6224888188869</v>
      </c>
      <c r="X18" s="20">
        <v>794.10074632905958</v>
      </c>
      <c r="Y18" s="20">
        <v>1292.6224888188869</v>
      </c>
    </row>
    <row r="19" spans="1:25" ht="15" x14ac:dyDescent="0.25">
      <c r="A19" s="10">
        <v>2120</v>
      </c>
      <c r="B19" s="6">
        <v>3</v>
      </c>
      <c r="C19" s="11">
        <v>36.6</v>
      </c>
      <c r="D19" s="10">
        <v>2</v>
      </c>
      <c r="E19" s="10">
        <v>6</v>
      </c>
      <c r="F19" s="10">
        <v>1</v>
      </c>
      <c r="G19" s="11">
        <v>5</v>
      </c>
      <c r="H19" s="10">
        <v>5</v>
      </c>
      <c r="I19" s="10">
        <v>2</v>
      </c>
      <c r="J19" s="10">
        <v>16.600000000000001</v>
      </c>
      <c r="K19" s="10">
        <v>8.8000000000000007</v>
      </c>
      <c r="L19" s="10">
        <v>2</v>
      </c>
      <c r="M19" s="10">
        <v>1</v>
      </c>
      <c r="N19" s="7">
        <v>1</v>
      </c>
      <c r="Q19" s="20" t="s">
        <v>1</v>
      </c>
      <c r="R19" s="20">
        <v>64.400124438489001</v>
      </c>
      <c r="S19" s="20">
        <v>42.738198818856063</v>
      </c>
      <c r="T19" s="20">
        <v>1.506851627309939</v>
      </c>
      <c r="U19" s="20">
        <v>0.13336591895877714</v>
      </c>
      <c r="V19" s="20">
        <v>-19.855441955732658</v>
      </c>
      <c r="W19" s="20">
        <v>148.6556908327106</v>
      </c>
      <c r="X19" s="20">
        <v>-19.855441955732658</v>
      </c>
      <c r="Y19" s="20">
        <v>148.6556908327106</v>
      </c>
    </row>
    <row r="20" spans="1:25" ht="15.75" thickBot="1" x14ac:dyDescent="0.3">
      <c r="A20" s="10">
        <v>1200</v>
      </c>
      <c r="B20" s="6">
        <v>3</v>
      </c>
      <c r="C20" s="11">
        <v>40.299999999999997</v>
      </c>
      <c r="D20" s="10">
        <v>6</v>
      </c>
      <c r="E20" s="10">
        <v>1</v>
      </c>
      <c r="F20" s="10">
        <v>1</v>
      </c>
      <c r="G20" s="11">
        <v>1</v>
      </c>
      <c r="H20" s="10">
        <v>5</v>
      </c>
      <c r="I20" s="10">
        <v>2</v>
      </c>
      <c r="J20" s="10">
        <v>16.7</v>
      </c>
      <c r="K20" s="10">
        <v>8.5</v>
      </c>
      <c r="L20" s="10">
        <v>2</v>
      </c>
      <c r="M20" s="10">
        <v>1</v>
      </c>
      <c r="N20" s="7">
        <v>3</v>
      </c>
      <c r="Q20" s="21" t="s">
        <v>10</v>
      </c>
      <c r="R20" s="21">
        <v>-2.33010671881891</v>
      </c>
      <c r="S20" s="21">
        <v>1.3258262897237305</v>
      </c>
      <c r="T20" s="21">
        <v>-1.7574751208956996</v>
      </c>
      <c r="U20" s="21">
        <v>8.0307975159285991E-2</v>
      </c>
      <c r="V20" s="21">
        <v>-4.9438866175575695</v>
      </c>
      <c r="W20" s="21">
        <v>0.28367317991974961</v>
      </c>
      <c r="X20" s="21">
        <v>-4.9438866175575695</v>
      </c>
      <c r="Y20" s="21">
        <v>0.28367317991974961</v>
      </c>
    </row>
    <row r="21" spans="1:25" ht="15" x14ac:dyDescent="0.25">
      <c r="A21" s="10">
        <v>850</v>
      </c>
      <c r="B21" s="6">
        <v>3</v>
      </c>
      <c r="C21" s="11">
        <v>35.9</v>
      </c>
      <c r="D21" s="10">
        <v>14</v>
      </c>
      <c r="E21" s="10">
        <v>2</v>
      </c>
      <c r="F21" s="10">
        <v>2</v>
      </c>
      <c r="G21" s="11">
        <v>3</v>
      </c>
      <c r="H21" s="10">
        <v>5</v>
      </c>
      <c r="I21" s="10">
        <v>2</v>
      </c>
      <c r="J21" s="10">
        <v>15.1</v>
      </c>
      <c r="K21" s="10">
        <v>8.5</v>
      </c>
      <c r="L21" s="10">
        <v>2</v>
      </c>
      <c r="M21" s="10">
        <v>1</v>
      </c>
      <c r="N21" s="7">
        <v>3</v>
      </c>
    </row>
    <row r="22" spans="1:25" ht="15" x14ac:dyDescent="0.25">
      <c r="A22" s="10">
        <v>1300</v>
      </c>
      <c r="B22" s="6">
        <v>3</v>
      </c>
      <c r="C22" s="11">
        <v>31.8</v>
      </c>
      <c r="D22" s="10">
        <v>8</v>
      </c>
      <c r="E22" s="10">
        <v>2</v>
      </c>
      <c r="F22" s="10">
        <v>2</v>
      </c>
      <c r="G22" s="11">
        <v>2</v>
      </c>
      <c r="H22" s="10">
        <v>9</v>
      </c>
      <c r="I22" s="10">
        <v>2</v>
      </c>
      <c r="J22" s="10">
        <v>12.3</v>
      </c>
      <c r="K22" s="10">
        <v>8.6999999999999993</v>
      </c>
      <c r="L22" s="10">
        <v>2</v>
      </c>
      <c r="M22" s="10">
        <v>1</v>
      </c>
      <c r="N22" s="7">
        <v>1</v>
      </c>
      <c r="Q22" s="33" t="s">
        <v>16</v>
      </c>
      <c r="R22" s="33" t="s">
        <v>1</v>
      </c>
      <c r="S22" s="33" t="s">
        <v>203</v>
      </c>
      <c r="T22" s="33" t="s">
        <v>2</v>
      </c>
    </row>
    <row r="23" spans="1:25" ht="15" x14ac:dyDescent="0.25">
      <c r="A23" s="10">
        <v>950</v>
      </c>
      <c r="B23" s="6">
        <v>3</v>
      </c>
      <c r="C23" s="11">
        <v>32</v>
      </c>
      <c r="D23" s="10">
        <v>9</v>
      </c>
      <c r="E23" s="10">
        <v>2</v>
      </c>
      <c r="F23" s="10">
        <v>2</v>
      </c>
      <c r="G23" s="11">
        <v>5</v>
      </c>
      <c r="H23" s="10">
        <v>9</v>
      </c>
      <c r="I23" s="10">
        <v>2</v>
      </c>
      <c r="J23" s="10">
        <v>12.3</v>
      </c>
      <c r="K23" s="10">
        <v>8.6999999999999993</v>
      </c>
      <c r="L23" s="10">
        <v>3</v>
      </c>
      <c r="M23" s="10">
        <v>3</v>
      </c>
      <c r="N23" s="7">
        <v>3</v>
      </c>
      <c r="Q23" t="s">
        <v>177</v>
      </c>
    </row>
    <row r="24" spans="1:25" ht="15.75" thickBot="1" x14ac:dyDescent="0.3">
      <c r="A24" s="10">
        <v>650</v>
      </c>
      <c r="B24" s="6">
        <v>3</v>
      </c>
      <c r="C24" s="11">
        <v>40.200000000000003</v>
      </c>
      <c r="D24" s="10">
        <v>15</v>
      </c>
      <c r="E24" s="10">
        <v>2</v>
      </c>
      <c r="F24" s="10">
        <v>1</v>
      </c>
      <c r="G24" s="11">
        <v>2</v>
      </c>
      <c r="H24" s="10">
        <v>5</v>
      </c>
      <c r="I24" s="10">
        <v>2</v>
      </c>
      <c r="J24" s="10">
        <v>16.7</v>
      </c>
      <c r="K24" s="10">
        <v>8.5</v>
      </c>
      <c r="L24" s="10">
        <v>3</v>
      </c>
      <c r="M24" s="10">
        <v>1</v>
      </c>
      <c r="N24" s="7">
        <v>2</v>
      </c>
    </row>
    <row r="25" spans="1:25" ht="15" x14ac:dyDescent="0.25">
      <c r="A25" s="10">
        <v>500</v>
      </c>
      <c r="B25" s="6">
        <v>3</v>
      </c>
      <c r="C25" s="11">
        <v>35.1</v>
      </c>
      <c r="D25" s="10">
        <v>7</v>
      </c>
      <c r="E25" s="10">
        <v>6</v>
      </c>
      <c r="F25" s="10">
        <v>1</v>
      </c>
      <c r="G25" s="11">
        <v>3</v>
      </c>
      <c r="H25" s="10">
        <v>5</v>
      </c>
      <c r="I25" s="10">
        <v>3</v>
      </c>
      <c r="J25" s="10">
        <v>12.1</v>
      </c>
      <c r="K25" s="10">
        <v>12</v>
      </c>
      <c r="L25" s="10">
        <v>2</v>
      </c>
      <c r="M25" s="10">
        <v>3</v>
      </c>
      <c r="N25" s="7">
        <v>3</v>
      </c>
      <c r="Q25" s="31" t="s">
        <v>178</v>
      </c>
      <c r="R25" s="31"/>
    </row>
    <row r="26" spans="1:25" ht="15" x14ac:dyDescent="0.25">
      <c r="A26" s="10">
        <v>1357</v>
      </c>
      <c r="B26" s="6">
        <v>3</v>
      </c>
      <c r="C26" s="11">
        <v>35.299999999999997</v>
      </c>
      <c r="D26" s="10">
        <v>2</v>
      </c>
      <c r="E26" s="10">
        <v>2</v>
      </c>
      <c r="F26" s="10">
        <v>1</v>
      </c>
      <c r="G26" s="11">
        <v>2</v>
      </c>
      <c r="H26" s="10">
        <v>10</v>
      </c>
      <c r="I26" s="10">
        <v>3</v>
      </c>
      <c r="J26" s="10">
        <v>14.9</v>
      </c>
      <c r="K26" s="10">
        <v>11.9</v>
      </c>
      <c r="L26" s="10">
        <v>2</v>
      </c>
      <c r="M26" s="10">
        <v>1</v>
      </c>
      <c r="N26" s="7">
        <v>3</v>
      </c>
      <c r="Q26" s="20" t="s">
        <v>179</v>
      </c>
      <c r="R26" s="20">
        <v>0.17330988691940707</v>
      </c>
    </row>
    <row r="27" spans="1:25" ht="15" x14ac:dyDescent="0.25">
      <c r="A27" s="10">
        <v>490</v>
      </c>
      <c r="B27" s="6">
        <v>3</v>
      </c>
      <c r="C27" s="11">
        <v>36.200000000000003</v>
      </c>
      <c r="D27" s="10">
        <v>9</v>
      </c>
      <c r="E27" s="10">
        <v>6</v>
      </c>
      <c r="F27" s="10">
        <v>1</v>
      </c>
      <c r="G27" s="11">
        <v>1</v>
      </c>
      <c r="H27" s="10">
        <v>5</v>
      </c>
      <c r="I27" s="10">
        <v>2</v>
      </c>
      <c r="J27" s="10">
        <v>15</v>
      </c>
      <c r="K27" s="10">
        <v>12</v>
      </c>
      <c r="L27" s="10">
        <v>2</v>
      </c>
      <c r="M27" s="10">
        <v>1</v>
      </c>
      <c r="N27" s="7">
        <v>3</v>
      </c>
      <c r="Q27" s="20" t="s">
        <v>180</v>
      </c>
      <c r="R27" s="20">
        <v>3.0036316904017663E-2</v>
      </c>
    </row>
    <row r="28" spans="1:25" ht="15" x14ac:dyDescent="0.25">
      <c r="A28" s="10">
        <v>2250</v>
      </c>
      <c r="B28" s="6">
        <v>3</v>
      </c>
      <c r="C28" s="11">
        <v>34.700000000000003</v>
      </c>
      <c r="D28" s="10">
        <v>7</v>
      </c>
      <c r="E28" s="10">
        <v>6</v>
      </c>
      <c r="F28" s="10">
        <v>2</v>
      </c>
      <c r="G28" s="11">
        <v>3</v>
      </c>
      <c r="H28" s="10">
        <v>9</v>
      </c>
      <c r="I28" s="10">
        <v>2</v>
      </c>
      <c r="J28" s="10">
        <v>17.5</v>
      </c>
      <c r="K28" s="10">
        <v>6.8</v>
      </c>
      <c r="L28" s="10">
        <v>2</v>
      </c>
      <c r="M28" s="10">
        <v>1</v>
      </c>
      <c r="N28" s="7">
        <v>2</v>
      </c>
      <c r="Q28" s="20" t="s">
        <v>181</v>
      </c>
      <c r="R28" s="20">
        <v>1.5978872221467193E-2</v>
      </c>
    </row>
    <row r="29" spans="1:25" ht="15" x14ac:dyDescent="0.25">
      <c r="A29" s="10">
        <v>890</v>
      </c>
      <c r="B29" s="6">
        <v>3</v>
      </c>
      <c r="C29" s="11">
        <v>40.299999999999997</v>
      </c>
      <c r="D29" s="10">
        <v>2</v>
      </c>
      <c r="E29" s="10">
        <v>6</v>
      </c>
      <c r="F29" s="10">
        <v>2</v>
      </c>
      <c r="G29" s="11">
        <v>2</v>
      </c>
      <c r="H29" s="10">
        <v>5</v>
      </c>
      <c r="I29" s="10">
        <v>3</v>
      </c>
      <c r="J29" s="10">
        <v>16.8</v>
      </c>
      <c r="K29" s="10">
        <v>8.6</v>
      </c>
      <c r="L29" s="10">
        <v>2</v>
      </c>
      <c r="M29" s="10">
        <v>1</v>
      </c>
      <c r="N29" s="7">
        <v>2</v>
      </c>
      <c r="Q29" s="20" t="s">
        <v>182</v>
      </c>
      <c r="R29" s="20">
        <v>533.92149705014526</v>
      </c>
    </row>
    <row r="30" spans="1:25" ht="15.75" thickBot="1" x14ac:dyDescent="0.3">
      <c r="A30" s="10">
        <v>1300</v>
      </c>
      <c r="B30" s="6">
        <v>3</v>
      </c>
      <c r="C30" s="11">
        <v>31</v>
      </c>
      <c r="D30" s="10">
        <v>8</v>
      </c>
      <c r="E30" s="10">
        <v>2</v>
      </c>
      <c r="F30" s="10">
        <v>2</v>
      </c>
      <c r="G30" s="11">
        <v>14</v>
      </c>
      <c r="H30" s="10">
        <v>5</v>
      </c>
      <c r="I30" s="10">
        <v>2</v>
      </c>
      <c r="J30" s="10">
        <v>21.6</v>
      </c>
      <c r="K30" s="10">
        <v>0</v>
      </c>
      <c r="L30" s="10">
        <v>2</v>
      </c>
      <c r="M30" s="10">
        <v>1</v>
      </c>
      <c r="N30" s="7">
        <v>3</v>
      </c>
      <c r="Q30" s="21" t="s">
        <v>183</v>
      </c>
      <c r="R30" s="21">
        <v>211</v>
      </c>
    </row>
    <row r="31" spans="1:25" ht="15" x14ac:dyDescent="0.25">
      <c r="A31" s="10">
        <v>950</v>
      </c>
      <c r="B31" s="6">
        <v>3</v>
      </c>
      <c r="C31" s="11">
        <v>24.1</v>
      </c>
      <c r="D31" s="10">
        <v>14</v>
      </c>
      <c r="E31" s="10">
        <v>6</v>
      </c>
      <c r="F31" s="10">
        <v>2</v>
      </c>
      <c r="G31" s="11">
        <v>4</v>
      </c>
      <c r="H31" s="10">
        <v>5</v>
      </c>
      <c r="I31" s="10">
        <v>2</v>
      </c>
      <c r="J31" s="10">
        <v>16.3</v>
      </c>
      <c r="K31" s="10">
        <v>0</v>
      </c>
      <c r="L31" s="10">
        <v>2</v>
      </c>
      <c r="M31" s="10">
        <v>1</v>
      </c>
      <c r="N31" s="7">
        <v>1</v>
      </c>
    </row>
    <row r="32" spans="1:25" ht="15.75" thickBot="1" x14ac:dyDescent="0.3">
      <c r="A32" s="10">
        <v>900</v>
      </c>
      <c r="B32" s="6">
        <v>3</v>
      </c>
      <c r="C32" s="11">
        <v>32.5</v>
      </c>
      <c r="D32" s="10">
        <v>8</v>
      </c>
      <c r="E32" s="10">
        <v>1</v>
      </c>
      <c r="F32" s="10">
        <v>2</v>
      </c>
      <c r="G32" s="11">
        <v>5</v>
      </c>
      <c r="H32" s="10">
        <v>5</v>
      </c>
      <c r="I32" s="10">
        <v>3</v>
      </c>
      <c r="J32" s="10">
        <v>27.33</v>
      </c>
      <c r="K32" s="10">
        <v>0</v>
      </c>
      <c r="L32" s="10">
        <v>2</v>
      </c>
      <c r="M32" s="10">
        <v>1</v>
      </c>
      <c r="N32" s="7">
        <v>3</v>
      </c>
      <c r="Q32" t="s">
        <v>170</v>
      </c>
    </row>
    <row r="33" spans="1:25" ht="15" x14ac:dyDescent="0.25">
      <c r="A33" s="10">
        <v>950</v>
      </c>
      <c r="B33" s="6">
        <v>3</v>
      </c>
      <c r="C33" s="11">
        <v>27.7</v>
      </c>
      <c r="D33" s="10">
        <v>14</v>
      </c>
      <c r="E33" s="10">
        <v>2</v>
      </c>
      <c r="F33" s="10">
        <v>2</v>
      </c>
      <c r="G33" s="11">
        <v>3</v>
      </c>
      <c r="H33" s="10">
        <v>13</v>
      </c>
      <c r="I33" s="10">
        <v>2</v>
      </c>
      <c r="J33" s="10">
        <v>12.2</v>
      </c>
      <c r="K33" s="10">
        <v>5.6</v>
      </c>
      <c r="L33" s="10">
        <v>1</v>
      </c>
      <c r="M33" s="10">
        <v>1</v>
      </c>
      <c r="N33" s="7">
        <v>3</v>
      </c>
      <c r="Q33" s="22"/>
      <c r="R33" s="22" t="s">
        <v>172</v>
      </c>
      <c r="S33" s="22" t="s">
        <v>171</v>
      </c>
      <c r="T33" s="22" t="s">
        <v>173</v>
      </c>
      <c r="U33" s="22" t="s">
        <v>174</v>
      </c>
      <c r="V33" s="22" t="s">
        <v>187</v>
      </c>
    </row>
    <row r="34" spans="1:25" ht="15" x14ac:dyDescent="0.25">
      <c r="A34" s="10">
        <v>790</v>
      </c>
      <c r="B34" s="6">
        <v>3</v>
      </c>
      <c r="C34" s="11">
        <v>29.1</v>
      </c>
      <c r="D34" s="10">
        <v>2</v>
      </c>
      <c r="E34" s="10">
        <v>3</v>
      </c>
      <c r="F34" s="10">
        <v>1</v>
      </c>
      <c r="G34" s="11">
        <v>4</v>
      </c>
      <c r="H34" s="10">
        <v>9</v>
      </c>
      <c r="I34" s="10">
        <v>3</v>
      </c>
      <c r="J34" s="10">
        <v>23.7</v>
      </c>
      <c r="K34" s="10">
        <v>0</v>
      </c>
      <c r="L34" s="10">
        <v>2</v>
      </c>
      <c r="M34" s="10">
        <v>1</v>
      </c>
      <c r="N34" s="7">
        <v>1</v>
      </c>
      <c r="Q34" s="20" t="s">
        <v>184</v>
      </c>
      <c r="R34" s="20">
        <v>3</v>
      </c>
      <c r="S34" s="20">
        <v>1827327.3874842077</v>
      </c>
      <c r="T34" s="20">
        <v>609109.12916140258</v>
      </c>
      <c r="U34" s="20">
        <v>2.1366839836333695</v>
      </c>
      <c r="V34" s="20">
        <v>9.6698867988203568E-2</v>
      </c>
    </row>
    <row r="35" spans="1:25" ht="15" x14ac:dyDescent="0.25">
      <c r="A35" s="10">
        <v>5300</v>
      </c>
      <c r="B35" s="6">
        <v>3</v>
      </c>
      <c r="C35" s="11">
        <v>31.4</v>
      </c>
      <c r="D35" s="10">
        <v>5</v>
      </c>
      <c r="E35" s="10">
        <v>6</v>
      </c>
      <c r="F35" s="10">
        <v>2</v>
      </c>
      <c r="G35" s="11">
        <v>2</v>
      </c>
      <c r="H35" s="10">
        <v>5</v>
      </c>
      <c r="I35" s="10">
        <v>3</v>
      </c>
      <c r="J35" s="10">
        <v>18.899999999999999</v>
      </c>
      <c r="K35" s="10">
        <v>5.6</v>
      </c>
      <c r="L35" s="10">
        <v>2</v>
      </c>
      <c r="M35" s="10">
        <v>1</v>
      </c>
      <c r="N35" s="7">
        <v>3</v>
      </c>
      <c r="Q35" s="20" t="s">
        <v>185</v>
      </c>
      <c r="R35" s="20">
        <v>207</v>
      </c>
      <c r="S35" s="20">
        <v>59009938.157539524</v>
      </c>
      <c r="T35" s="20">
        <v>285072.16501226823</v>
      </c>
      <c r="U35" s="20"/>
      <c r="V35" s="20"/>
    </row>
    <row r="36" spans="1:25" ht="15.75" thickBot="1" x14ac:dyDescent="0.3">
      <c r="A36" s="10">
        <v>500</v>
      </c>
      <c r="B36" s="6">
        <v>3</v>
      </c>
      <c r="C36" s="11">
        <v>30.9</v>
      </c>
      <c r="D36" s="10">
        <v>2</v>
      </c>
      <c r="E36" s="10">
        <v>4</v>
      </c>
      <c r="F36" s="10">
        <v>1</v>
      </c>
      <c r="G36" s="11">
        <v>9</v>
      </c>
      <c r="H36" s="10">
        <v>5</v>
      </c>
      <c r="I36" s="10">
        <v>2</v>
      </c>
      <c r="J36" s="10">
        <v>19.2</v>
      </c>
      <c r="K36" s="10">
        <v>6.1</v>
      </c>
      <c r="L36" s="10">
        <v>2</v>
      </c>
      <c r="M36" s="10">
        <v>1</v>
      </c>
      <c r="N36" s="7">
        <v>2</v>
      </c>
      <c r="Q36" s="21" t="s">
        <v>176</v>
      </c>
      <c r="R36" s="21">
        <v>210</v>
      </c>
      <c r="S36" s="21">
        <v>60837265.545023732</v>
      </c>
      <c r="T36" s="21"/>
      <c r="U36" s="21"/>
      <c r="V36" s="21"/>
    </row>
    <row r="37" spans="1:25" ht="15.75" thickBot="1" x14ac:dyDescent="0.3">
      <c r="A37" s="10">
        <v>550</v>
      </c>
      <c r="B37" s="6">
        <v>3</v>
      </c>
      <c r="C37" s="11">
        <v>29.3</v>
      </c>
      <c r="D37" s="10">
        <v>7</v>
      </c>
      <c r="E37" s="10">
        <v>2</v>
      </c>
      <c r="F37" s="10">
        <v>1</v>
      </c>
      <c r="G37" s="11">
        <v>3</v>
      </c>
      <c r="H37" s="10">
        <v>9</v>
      </c>
      <c r="I37" s="10">
        <v>2</v>
      </c>
      <c r="J37" s="10">
        <v>16.8</v>
      </c>
      <c r="K37" s="10">
        <v>6.3</v>
      </c>
      <c r="L37" s="10">
        <v>3</v>
      </c>
      <c r="M37" s="10">
        <v>1</v>
      </c>
      <c r="N37" s="7">
        <v>3</v>
      </c>
    </row>
    <row r="38" spans="1:25" ht="15" x14ac:dyDescent="0.25">
      <c r="A38" s="10">
        <v>650</v>
      </c>
      <c r="B38" s="6">
        <v>3</v>
      </c>
      <c r="C38" s="11">
        <v>32.5</v>
      </c>
      <c r="D38" s="10">
        <v>8</v>
      </c>
      <c r="E38" s="10">
        <v>6</v>
      </c>
      <c r="F38" s="10">
        <v>2</v>
      </c>
      <c r="G38" s="11">
        <v>2</v>
      </c>
      <c r="H38" s="10">
        <v>5</v>
      </c>
      <c r="I38" s="10">
        <v>3</v>
      </c>
      <c r="J38" s="10">
        <v>17.5</v>
      </c>
      <c r="K38" s="10">
        <v>5.7</v>
      </c>
      <c r="L38" s="10">
        <v>1</v>
      </c>
      <c r="M38" s="10">
        <v>1</v>
      </c>
      <c r="N38" s="7">
        <v>3</v>
      </c>
      <c r="Q38" s="22"/>
      <c r="R38" s="22" t="s">
        <v>188</v>
      </c>
      <c r="S38" s="22" t="s">
        <v>182</v>
      </c>
      <c r="T38" s="22" t="s">
        <v>189</v>
      </c>
      <c r="U38" s="22" t="s">
        <v>175</v>
      </c>
      <c r="V38" s="22" t="s">
        <v>190</v>
      </c>
      <c r="W38" s="22" t="s">
        <v>191</v>
      </c>
      <c r="X38" s="22" t="s">
        <v>192</v>
      </c>
      <c r="Y38" s="22" t="s">
        <v>193</v>
      </c>
    </row>
    <row r="39" spans="1:25" ht="15" x14ac:dyDescent="0.25">
      <c r="A39" s="10">
        <v>850</v>
      </c>
      <c r="B39" s="6">
        <v>3</v>
      </c>
      <c r="C39" s="11">
        <v>54.4</v>
      </c>
      <c r="D39" s="10">
        <v>7</v>
      </c>
      <c r="E39" s="10">
        <v>6</v>
      </c>
      <c r="F39" s="10">
        <v>1</v>
      </c>
      <c r="G39" s="11">
        <v>4</v>
      </c>
      <c r="H39" s="10">
        <v>5</v>
      </c>
      <c r="I39" s="10">
        <v>2</v>
      </c>
      <c r="J39" s="10">
        <v>31</v>
      </c>
      <c r="K39" s="10">
        <v>8.3000000000000007</v>
      </c>
      <c r="L39" s="10">
        <v>1</v>
      </c>
      <c r="M39" s="10">
        <v>3</v>
      </c>
      <c r="N39" s="7">
        <v>1</v>
      </c>
      <c r="Q39" s="20" t="s">
        <v>186</v>
      </c>
      <c r="R39" s="20">
        <v>1110.20518004362</v>
      </c>
      <c r="S39" s="20">
        <v>159.66386986188374</v>
      </c>
      <c r="T39" s="20">
        <v>6.9533901502199669</v>
      </c>
      <c r="U39" s="20">
        <v>4.5787777285352199E-11</v>
      </c>
      <c r="V39" s="20">
        <v>795.42939468256372</v>
      </c>
      <c r="W39" s="20">
        <v>1424.9809654046862</v>
      </c>
      <c r="X39" s="20">
        <v>795.42939468256372</v>
      </c>
      <c r="Y39" s="20">
        <v>1424.9809654046862</v>
      </c>
    </row>
    <row r="40" spans="1:25" ht="15" x14ac:dyDescent="0.25">
      <c r="A40" s="10">
        <v>1200</v>
      </c>
      <c r="B40" s="6">
        <v>3</v>
      </c>
      <c r="C40" s="11">
        <v>53.6</v>
      </c>
      <c r="D40" s="10">
        <v>9</v>
      </c>
      <c r="E40" s="10">
        <v>2</v>
      </c>
      <c r="F40" s="10">
        <v>21</v>
      </c>
      <c r="G40" s="11">
        <v>1</v>
      </c>
      <c r="H40" s="10">
        <v>5</v>
      </c>
      <c r="I40" s="10">
        <v>2</v>
      </c>
      <c r="J40" s="10">
        <v>31.7</v>
      </c>
      <c r="K40" s="10">
        <v>8.3000000000000007</v>
      </c>
      <c r="L40" s="10">
        <v>3</v>
      </c>
      <c r="M40" s="10">
        <v>3</v>
      </c>
      <c r="N40" s="7">
        <v>2</v>
      </c>
      <c r="Q40" s="20" t="s">
        <v>1</v>
      </c>
      <c r="R40" s="20">
        <v>59.620437644950798</v>
      </c>
      <c r="S40" s="20">
        <v>43.354360791807352</v>
      </c>
      <c r="T40" s="20">
        <v>1.3751889442276639</v>
      </c>
      <c r="U40" s="20">
        <v>0.17055937159110873</v>
      </c>
      <c r="V40" s="20">
        <v>-25.852268101647567</v>
      </c>
      <c r="W40" s="20">
        <v>145.09314339154912</v>
      </c>
      <c r="X40" s="20">
        <v>-25.852268101647567</v>
      </c>
      <c r="Y40" s="20">
        <v>145.09314339154912</v>
      </c>
    </row>
    <row r="41" spans="1:25" ht="15" x14ac:dyDescent="0.25">
      <c r="A41" s="10">
        <v>1150</v>
      </c>
      <c r="B41" s="6">
        <v>3</v>
      </c>
      <c r="C41" s="11">
        <v>40.200000000000003</v>
      </c>
      <c r="D41" s="10">
        <v>6</v>
      </c>
      <c r="E41" s="10">
        <v>4</v>
      </c>
      <c r="F41" s="10">
        <v>1</v>
      </c>
      <c r="G41" s="11">
        <v>4</v>
      </c>
      <c r="H41" s="10">
        <v>5</v>
      </c>
      <c r="I41" s="10">
        <v>2</v>
      </c>
      <c r="J41" s="10">
        <v>27.2</v>
      </c>
      <c r="K41" s="10">
        <v>6.4</v>
      </c>
      <c r="L41" s="10">
        <v>2</v>
      </c>
      <c r="M41" s="10">
        <v>3</v>
      </c>
      <c r="N41" s="7">
        <v>3</v>
      </c>
      <c r="Q41" s="20" t="s">
        <v>10</v>
      </c>
      <c r="R41" s="20">
        <v>-2.3641520425322597</v>
      </c>
      <c r="S41" s="20">
        <v>1.3284367506031591</v>
      </c>
      <c r="T41" s="20">
        <v>-1.7796496833280528</v>
      </c>
      <c r="U41" s="20">
        <v>7.6600440024403443E-2</v>
      </c>
      <c r="V41" s="20">
        <v>-4.9831523325498583</v>
      </c>
      <c r="W41" s="20">
        <v>0.2548482474853393</v>
      </c>
      <c r="X41" s="20">
        <v>-4.9831523325498583</v>
      </c>
      <c r="Y41" s="20">
        <v>0.2548482474853393</v>
      </c>
    </row>
    <row r="42" spans="1:25" ht="15.75" thickBot="1" x14ac:dyDescent="0.3">
      <c r="A42" s="10">
        <v>750</v>
      </c>
      <c r="B42" s="6">
        <v>3</v>
      </c>
      <c r="C42" s="11">
        <v>44.2</v>
      </c>
      <c r="D42" s="10">
        <v>9</v>
      </c>
      <c r="E42" s="10">
        <v>2</v>
      </c>
      <c r="F42" s="10">
        <v>2</v>
      </c>
      <c r="G42" s="11">
        <v>2</v>
      </c>
      <c r="H42" s="10">
        <v>5</v>
      </c>
      <c r="I42" s="10">
        <v>2</v>
      </c>
      <c r="J42" s="10">
        <v>28</v>
      </c>
      <c r="K42" s="10">
        <v>6</v>
      </c>
      <c r="L42" s="10">
        <v>1</v>
      </c>
      <c r="M42" s="10">
        <v>3</v>
      </c>
      <c r="N42" s="7">
        <v>3</v>
      </c>
      <c r="Q42" s="21" t="s">
        <v>2</v>
      </c>
      <c r="R42" s="21">
        <v>-7.2892982404697673</v>
      </c>
      <c r="S42" s="21">
        <v>10.609705432882034</v>
      </c>
      <c r="T42" s="21">
        <v>-0.6870405862427128</v>
      </c>
      <c r="U42" s="21">
        <v>0.49282613266995789</v>
      </c>
      <c r="V42" s="21">
        <v>-28.206230561939421</v>
      </c>
      <c r="W42" s="21">
        <v>13.627634080999888</v>
      </c>
      <c r="X42" s="21">
        <v>-28.206230561939421</v>
      </c>
      <c r="Y42" s="21">
        <v>13.627634080999888</v>
      </c>
    </row>
    <row r="43" spans="1:25" ht="15" x14ac:dyDescent="0.25">
      <c r="A43" s="10">
        <v>520</v>
      </c>
      <c r="B43" s="6">
        <v>3</v>
      </c>
      <c r="C43" s="11">
        <v>41</v>
      </c>
      <c r="D43" s="10">
        <v>15</v>
      </c>
      <c r="E43" s="10">
        <v>2</v>
      </c>
      <c r="F43" s="10">
        <v>2</v>
      </c>
      <c r="G43" s="11">
        <v>1</v>
      </c>
      <c r="H43" s="10">
        <v>5</v>
      </c>
      <c r="I43" s="10">
        <v>2</v>
      </c>
      <c r="J43" s="10">
        <v>24</v>
      </c>
      <c r="K43" s="10">
        <v>6</v>
      </c>
      <c r="L43" s="10">
        <v>2</v>
      </c>
      <c r="M43" s="10">
        <v>1</v>
      </c>
      <c r="N43" s="7">
        <v>3</v>
      </c>
    </row>
    <row r="44" spans="1:25" ht="15" x14ac:dyDescent="0.25">
      <c r="A44" s="10">
        <v>2620</v>
      </c>
      <c r="B44" s="6">
        <v>3</v>
      </c>
      <c r="C44" s="11">
        <v>43.7</v>
      </c>
      <c r="D44" s="10">
        <v>15</v>
      </c>
      <c r="E44" s="10">
        <v>2</v>
      </c>
      <c r="F44" s="10">
        <v>1</v>
      </c>
      <c r="G44" s="11">
        <v>6</v>
      </c>
      <c r="H44" s="10">
        <v>5</v>
      </c>
      <c r="I44" s="10">
        <v>2</v>
      </c>
      <c r="J44" s="10">
        <v>31.8</v>
      </c>
      <c r="K44" s="10">
        <v>6</v>
      </c>
      <c r="L44" s="10">
        <v>3</v>
      </c>
      <c r="M44" s="10">
        <v>1</v>
      </c>
      <c r="N44" s="7">
        <v>3</v>
      </c>
      <c r="Q44" s="33" t="s">
        <v>16</v>
      </c>
      <c r="R44" s="33" t="s">
        <v>1</v>
      </c>
      <c r="S44" s="33" t="s">
        <v>203</v>
      </c>
      <c r="T44" s="33" t="s">
        <v>5</v>
      </c>
    </row>
    <row r="45" spans="1:25" ht="15" x14ac:dyDescent="0.25">
      <c r="A45" s="10">
        <v>1290</v>
      </c>
      <c r="B45" s="6">
        <v>3</v>
      </c>
      <c r="C45" s="11">
        <v>52.3</v>
      </c>
      <c r="D45" s="10">
        <v>6</v>
      </c>
      <c r="E45" s="10">
        <v>2</v>
      </c>
      <c r="F45" s="10">
        <v>1</v>
      </c>
      <c r="G45" s="11">
        <v>2</v>
      </c>
      <c r="H45" s="10">
        <v>9</v>
      </c>
      <c r="I45" s="10">
        <v>3</v>
      </c>
      <c r="J45" s="10">
        <v>32.4</v>
      </c>
      <c r="K45" s="10">
        <v>8.3000000000000007</v>
      </c>
      <c r="L45" s="10">
        <v>2</v>
      </c>
      <c r="M45" s="10">
        <v>1</v>
      </c>
      <c r="N45" s="7">
        <v>3</v>
      </c>
      <c r="Q45" t="s">
        <v>177</v>
      </c>
    </row>
    <row r="46" spans="1:25" ht="15.75" thickBot="1" x14ac:dyDescent="0.3">
      <c r="A46" s="10">
        <v>550</v>
      </c>
      <c r="B46" s="6">
        <v>3</v>
      </c>
      <c r="C46" s="11">
        <v>60.2</v>
      </c>
      <c r="D46" s="10">
        <v>2</v>
      </c>
      <c r="E46" s="10">
        <v>2</v>
      </c>
      <c r="F46" s="10">
        <v>2</v>
      </c>
      <c r="G46" s="11">
        <v>5</v>
      </c>
      <c r="H46" s="10">
        <v>5</v>
      </c>
      <c r="I46" s="10">
        <v>2</v>
      </c>
      <c r="J46" s="10">
        <v>28.4</v>
      </c>
      <c r="K46" s="10">
        <v>10.199999999999999</v>
      </c>
      <c r="L46" s="10">
        <v>2</v>
      </c>
      <c r="M46" s="10">
        <v>1</v>
      </c>
      <c r="N46" s="7">
        <v>3</v>
      </c>
    </row>
    <row r="47" spans="1:25" ht="15" x14ac:dyDescent="0.25">
      <c r="A47" s="10">
        <v>1307</v>
      </c>
      <c r="B47" s="6">
        <v>3</v>
      </c>
      <c r="C47" s="11">
        <v>50.6</v>
      </c>
      <c r="D47" s="10">
        <v>6</v>
      </c>
      <c r="E47" s="10">
        <v>2</v>
      </c>
      <c r="F47" s="10">
        <v>2</v>
      </c>
      <c r="G47" s="11">
        <v>7</v>
      </c>
      <c r="H47" s="10">
        <v>5</v>
      </c>
      <c r="I47" s="10">
        <v>2</v>
      </c>
      <c r="J47" s="10">
        <v>29</v>
      </c>
      <c r="K47" s="10">
        <v>8</v>
      </c>
      <c r="L47" s="10">
        <v>2</v>
      </c>
      <c r="M47" s="10">
        <v>3</v>
      </c>
      <c r="N47" s="7">
        <v>2</v>
      </c>
      <c r="Q47" s="31" t="s">
        <v>178</v>
      </c>
      <c r="R47" s="31"/>
    </row>
    <row r="48" spans="1:25" ht="15" x14ac:dyDescent="0.25">
      <c r="A48" s="10">
        <v>480</v>
      </c>
      <c r="B48" s="6">
        <v>3</v>
      </c>
      <c r="C48" s="11">
        <v>66.3</v>
      </c>
      <c r="D48" s="10">
        <v>9</v>
      </c>
      <c r="E48" s="10">
        <v>6</v>
      </c>
      <c r="F48" s="10">
        <v>1</v>
      </c>
      <c r="G48" s="11">
        <v>5</v>
      </c>
      <c r="H48" s="10">
        <v>9</v>
      </c>
      <c r="I48" s="10">
        <v>2</v>
      </c>
      <c r="J48" s="10">
        <v>33.9</v>
      </c>
      <c r="K48" s="10">
        <v>11.9</v>
      </c>
      <c r="L48" s="10">
        <v>2</v>
      </c>
      <c r="M48" s="10">
        <v>1</v>
      </c>
      <c r="N48" s="10">
        <v>3</v>
      </c>
      <c r="Q48" s="20" t="s">
        <v>179</v>
      </c>
      <c r="R48" s="20">
        <v>0.20765562159473985</v>
      </c>
    </row>
    <row r="49" spans="1:25" ht="15" x14ac:dyDescent="0.25">
      <c r="A49" s="10">
        <v>1250</v>
      </c>
      <c r="B49" s="6">
        <v>3</v>
      </c>
      <c r="C49" s="11">
        <v>49.3</v>
      </c>
      <c r="D49" s="10">
        <v>8</v>
      </c>
      <c r="E49" s="10">
        <v>2</v>
      </c>
      <c r="F49" s="10">
        <v>2</v>
      </c>
      <c r="G49" s="11">
        <v>1</v>
      </c>
      <c r="H49" s="10">
        <v>5</v>
      </c>
      <c r="I49" s="10">
        <v>2</v>
      </c>
      <c r="J49" s="10">
        <v>28</v>
      </c>
      <c r="K49" s="10">
        <v>7.5</v>
      </c>
      <c r="L49" s="10">
        <v>2</v>
      </c>
      <c r="M49" s="10">
        <v>3</v>
      </c>
      <c r="N49" s="12">
        <v>3</v>
      </c>
      <c r="Q49" s="20" t="s">
        <v>180</v>
      </c>
      <c r="R49" s="20">
        <v>4.312085717989779E-2</v>
      </c>
    </row>
    <row r="50" spans="1:25" ht="15" x14ac:dyDescent="0.25">
      <c r="A50" s="10">
        <v>1230</v>
      </c>
      <c r="B50" s="6">
        <v>3</v>
      </c>
      <c r="C50" s="11">
        <v>48.5</v>
      </c>
      <c r="D50" s="10">
        <v>8</v>
      </c>
      <c r="E50" s="10">
        <v>6</v>
      </c>
      <c r="F50" s="10">
        <v>2</v>
      </c>
      <c r="G50" s="11">
        <v>5</v>
      </c>
      <c r="H50" s="10">
        <v>5</v>
      </c>
      <c r="I50" s="10">
        <v>2</v>
      </c>
      <c r="J50" s="10">
        <v>28.2</v>
      </c>
      <c r="K50" s="10">
        <v>8.8000000000000007</v>
      </c>
      <c r="L50" s="10">
        <v>2</v>
      </c>
      <c r="M50" s="10">
        <v>3</v>
      </c>
      <c r="N50" s="10">
        <v>3</v>
      </c>
      <c r="Q50" s="20" t="s">
        <v>181</v>
      </c>
      <c r="R50" s="20">
        <v>2.925304351583834E-2</v>
      </c>
    </row>
    <row r="51" spans="1:25" ht="15" x14ac:dyDescent="0.25">
      <c r="A51" s="10">
        <v>650</v>
      </c>
      <c r="B51" s="6">
        <v>3</v>
      </c>
      <c r="C51" s="11">
        <v>52.7</v>
      </c>
      <c r="D51" s="10">
        <v>6</v>
      </c>
      <c r="E51" s="10">
        <v>2</v>
      </c>
      <c r="F51" s="10">
        <v>2</v>
      </c>
      <c r="G51" s="11">
        <v>2</v>
      </c>
      <c r="H51" s="10">
        <v>5</v>
      </c>
      <c r="I51" s="10">
        <v>2</v>
      </c>
      <c r="J51" s="10">
        <v>30</v>
      </c>
      <c r="K51" s="10">
        <v>9</v>
      </c>
      <c r="L51" s="10">
        <v>3</v>
      </c>
      <c r="M51" s="10">
        <v>1</v>
      </c>
      <c r="N51" s="10">
        <v>3</v>
      </c>
      <c r="Q51" s="20" t="s">
        <v>182</v>
      </c>
      <c r="R51" s="20">
        <v>530.30804331359877</v>
      </c>
    </row>
    <row r="52" spans="1:25" ht="15.75" thickBot="1" x14ac:dyDescent="0.3">
      <c r="A52" s="10">
        <v>950</v>
      </c>
      <c r="B52" s="6">
        <v>3</v>
      </c>
      <c r="C52" s="11">
        <v>45.9</v>
      </c>
      <c r="D52" s="10">
        <v>5</v>
      </c>
      <c r="E52" s="10">
        <v>2</v>
      </c>
      <c r="F52" s="10">
        <v>1</v>
      </c>
      <c r="G52" s="11">
        <v>1</v>
      </c>
      <c r="H52" s="10">
        <v>5</v>
      </c>
      <c r="I52" s="10">
        <v>2</v>
      </c>
      <c r="J52" s="10">
        <v>25.6</v>
      </c>
      <c r="K52" s="10">
        <v>8.5</v>
      </c>
      <c r="L52" s="10">
        <v>2</v>
      </c>
      <c r="M52" s="10">
        <v>1</v>
      </c>
      <c r="N52" s="10">
        <v>3</v>
      </c>
      <c r="Q52" s="21" t="s">
        <v>183</v>
      </c>
      <c r="R52" s="21">
        <v>211</v>
      </c>
    </row>
    <row r="53" spans="1:25" ht="15" x14ac:dyDescent="0.25">
      <c r="A53" s="10">
        <v>850</v>
      </c>
      <c r="B53" s="6">
        <v>3</v>
      </c>
      <c r="C53" s="11">
        <v>53.6</v>
      </c>
      <c r="D53" s="10">
        <v>2</v>
      </c>
      <c r="E53" s="10">
        <v>6</v>
      </c>
      <c r="F53" s="10">
        <v>1</v>
      </c>
      <c r="G53" s="11">
        <v>5</v>
      </c>
      <c r="H53" s="10">
        <v>5</v>
      </c>
      <c r="I53" s="10">
        <v>1</v>
      </c>
      <c r="J53" s="10">
        <v>29.1</v>
      </c>
      <c r="K53" s="10">
        <v>9</v>
      </c>
      <c r="L53" s="10">
        <v>2</v>
      </c>
      <c r="M53" s="10">
        <v>3</v>
      </c>
      <c r="N53" s="10">
        <v>3</v>
      </c>
    </row>
    <row r="54" spans="1:25" ht="15.75" thickBot="1" x14ac:dyDescent="0.3">
      <c r="A54" s="10">
        <v>800</v>
      </c>
      <c r="B54" s="6">
        <v>3</v>
      </c>
      <c r="C54" s="11">
        <v>52</v>
      </c>
      <c r="D54" s="10">
        <v>6</v>
      </c>
      <c r="E54" s="10">
        <v>2</v>
      </c>
      <c r="F54" s="10">
        <v>1</v>
      </c>
      <c r="G54" s="11">
        <v>1</v>
      </c>
      <c r="H54" s="10">
        <v>5</v>
      </c>
      <c r="I54" s="10">
        <v>2</v>
      </c>
      <c r="J54" s="10">
        <v>29.4</v>
      </c>
      <c r="K54" s="10">
        <v>8.8000000000000007</v>
      </c>
      <c r="L54" s="10">
        <v>3</v>
      </c>
      <c r="M54" s="10">
        <v>3</v>
      </c>
      <c r="N54" s="10">
        <v>3</v>
      </c>
      <c r="Q54" t="s">
        <v>170</v>
      </c>
    </row>
    <row r="55" spans="1:25" ht="15" x14ac:dyDescent="0.25">
      <c r="A55" s="10">
        <v>550</v>
      </c>
      <c r="B55" s="6">
        <v>3</v>
      </c>
      <c r="C55" s="11">
        <v>74.7</v>
      </c>
      <c r="D55" s="10">
        <v>5</v>
      </c>
      <c r="E55" s="10">
        <v>6</v>
      </c>
      <c r="F55" s="10">
        <v>2</v>
      </c>
      <c r="G55" s="11">
        <v>3</v>
      </c>
      <c r="H55" s="10">
        <v>5</v>
      </c>
      <c r="I55" s="10">
        <v>3</v>
      </c>
      <c r="J55" s="10">
        <v>41.9</v>
      </c>
      <c r="K55" s="10">
        <v>12.1</v>
      </c>
      <c r="L55" s="10">
        <v>3</v>
      </c>
      <c r="M55" s="10">
        <v>3</v>
      </c>
      <c r="N55" s="10">
        <v>2</v>
      </c>
      <c r="Q55" s="22"/>
      <c r="R55" s="22" t="s">
        <v>172</v>
      </c>
      <c r="S55" s="22" t="s">
        <v>171</v>
      </c>
      <c r="T55" s="22" t="s">
        <v>173</v>
      </c>
      <c r="U55" s="22" t="s">
        <v>174</v>
      </c>
      <c r="V55" s="22" t="s">
        <v>187</v>
      </c>
    </row>
    <row r="56" spans="1:25" ht="15" x14ac:dyDescent="0.25">
      <c r="A56" s="10">
        <v>1300</v>
      </c>
      <c r="B56" s="6">
        <v>3</v>
      </c>
      <c r="C56" s="11">
        <v>57.3</v>
      </c>
      <c r="D56" s="10">
        <v>8</v>
      </c>
      <c r="E56" s="10">
        <v>6</v>
      </c>
      <c r="F56" s="10">
        <v>2</v>
      </c>
      <c r="G56" s="11">
        <v>4</v>
      </c>
      <c r="H56" s="10">
        <v>5</v>
      </c>
      <c r="I56" s="10">
        <v>2</v>
      </c>
      <c r="J56" s="10">
        <v>30</v>
      </c>
      <c r="K56" s="10">
        <v>8.8000000000000007</v>
      </c>
      <c r="L56" s="10">
        <v>2</v>
      </c>
      <c r="M56" s="10">
        <v>1</v>
      </c>
      <c r="N56" s="10">
        <v>3</v>
      </c>
      <c r="Q56" s="20" t="s">
        <v>184</v>
      </c>
      <c r="R56" s="20">
        <v>3</v>
      </c>
      <c r="S56" s="20">
        <v>2623355.0387824848</v>
      </c>
      <c r="T56" s="20">
        <v>874451.67959416157</v>
      </c>
      <c r="U56" s="20">
        <v>3.1094200011968756</v>
      </c>
      <c r="V56" s="20">
        <v>2.7410198049597399E-2</v>
      </c>
    </row>
    <row r="57" spans="1:25" ht="15" x14ac:dyDescent="0.25">
      <c r="A57" s="10">
        <v>1040</v>
      </c>
      <c r="B57" s="6">
        <v>3</v>
      </c>
      <c r="C57" s="11">
        <v>50.1</v>
      </c>
      <c r="D57" s="10">
        <v>7</v>
      </c>
      <c r="E57" s="10">
        <v>2</v>
      </c>
      <c r="F57" s="10">
        <v>1</v>
      </c>
      <c r="G57" s="11">
        <v>4</v>
      </c>
      <c r="H57" s="10">
        <v>5</v>
      </c>
      <c r="I57" s="10">
        <v>3</v>
      </c>
      <c r="J57" s="10">
        <v>28.3</v>
      </c>
      <c r="K57" s="10">
        <v>8.9</v>
      </c>
      <c r="L57" s="10">
        <v>2</v>
      </c>
      <c r="M57" s="10">
        <v>1</v>
      </c>
      <c r="N57" s="10">
        <v>2</v>
      </c>
      <c r="Q57" s="20" t="s">
        <v>185</v>
      </c>
      <c r="R57" s="20">
        <v>207</v>
      </c>
      <c r="S57" s="20">
        <v>58213910.506241247</v>
      </c>
      <c r="T57" s="20">
        <v>281226.62080309779</v>
      </c>
      <c r="U57" s="20"/>
      <c r="V57" s="20"/>
    </row>
    <row r="58" spans="1:25" ht="15.75" thickBot="1" x14ac:dyDescent="0.3">
      <c r="A58" s="10">
        <v>1000</v>
      </c>
      <c r="B58" s="6">
        <v>3</v>
      </c>
      <c r="C58" s="11">
        <v>50.8</v>
      </c>
      <c r="D58" s="10">
        <v>6</v>
      </c>
      <c r="E58" s="10">
        <v>2</v>
      </c>
      <c r="F58" s="10">
        <v>1</v>
      </c>
      <c r="G58" s="11">
        <v>3</v>
      </c>
      <c r="H58" s="10">
        <v>5</v>
      </c>
      <c r="I58" s="10">
        <v>2</v>
      </c>
      <c r="J58" s="10">
        <v>29.9</v>
      </c>
      <c r="K58" s="10">
        <v>8.8000000000000007</v>
      </c>
      <c r="L58" s="10">
        <v>2</v>
      </c>
      <c r="M58" s="10">
        <v>1</v>
      </c>
      <c r="N58" s="10">
        <v>3</v>
      </c>
      <c r="Q58" s="21" t="s">
        <v>176</v>
      </c>
      <c r="R58" s="21">
        <v>210</v>
      </c>
      <c r="S58" s="21">
        <v>60837265.545023732</v>
      </c>
      <c r="T58" s="21"/>
      <c r="U58" s="21"/>
      <c r="V58" s="21"/>
    </row>
    <row r="59" spans="1:25" ht="15.75" thickBot="1" x14ac:dyDescent="0.3">
      <c r="A59" s="10">
        <v>1350</v>
      </c>
      <c r="B59" s="6">
        <v>3</v>
      </c>
      <c r="C59" s="11">
        <v>51.5</v>
      </c>
      <c r="D59" s="10">
        <v>6</v>
      </c>
      <c r="E59" s="10">
        <v>5</v>
      </c>
      <c r="F59" s="10">
        <v>2</v>
      </c>
      <c r="G59" s="11">
        <v>4</v>
      </c>
      <c r="H59" s="10">
        <v>4</v>
      </c>
      <c r="I59" s="10">
        <v>3</v>
      </c>
      <c r="J59" s="10">
        <v>29.5</v>
      </c>
      <c r="K59" s="10">
        <v>10</v>
      </c>
      <c r="L59" s="10">
        <v>1</v>
      </c>
      <c r="M59" s="10">
        <v>1</v>
      </c>
      <c r="N59" s="10">
        <v>1</v>
      </c>
    </row>
    <row r="60" spans="1:25" ht="15" x14ac:dyDescent="0.25">
      <c r="A60" s="10">
        <v>1200</v>
      </c>
      <c r="B60" s="6">
        <v>3</v>
      </c>
      <c r="C60" s="11">
        <v>57.2</v>
      </c>
      <c r="D60" s="10">
        <v>14</v>
      </c>
      <c r="E60" s="10">
        <v>2</v>
      </c>
      <c r="F60" s="10">
        <v>1</v>
      </c>
      <c r="G60" s="11">
        <v>4</v>
      </c>
      <c r="H60" s="10">
        <v>5</v>
      </c>
      <c r="I60" s="10">
        <v>2</v>
      </c>
      <c r="J60" s="10">
        <v>30.3</v>
      </c>
      <c r="K60" s="10">
        <v>8.8000000000000007</v>
      </c>
      <c r="L60" s="10">
        <v>1</v>
      </c>
      <c r="M60" s="10">
        <v>1</v>
      </c>
      <c r="N60" s="10">
        <v>3</v>
      </c>
      <c r="Q60" s="22"/>
      <c r="R60" s="22" t="s">
        <v>188</v>
      </c>
      <c r="S60" s="22" t="s">
        <v>182</v>
      </c>
      <c r="T60" s="22" t="s">
        <v>189</v>
      </c>
      <c r="U60" s="22" t="s">
        <v>175</v>
      </c>
      <c r="V60" s="22" t="s">
        <v>190</v>
      </c>
      <c r="W60" s="22" t="s">
        <v>191</v>
      </c>
      <c r="X60" s="22" t="s">
        <v>192</v>
      </c>
      <c r="Y60" s="22" t="s">
        <v>193</v>
      </c>
    </row>
    <row r="61" spans="1:25" ht="15" x14ac:dyDescent="0.25">
      <c r="A61" s="10">
        <v>550</v>
      </c>
      <c r="B61" s="6">
        <v>3</v>
      </c>
      <c r="C61" s="11">
        <v>69</v>
      </c>
      <c r="D61" s="10">
        <v>7</v>
      </c>
      <c r="E61" s="10">
        <v>2</v>
      </c>
      <c r="F61" s="10">
        <v>1</v>
      </c>
      <c r="G61" s="11">
        <v>3</v>
      </c>
      <c r="H61" s="10">
        <v>5</v>
      </c>
      <c r="I61" s="10">
        <v>2</v>
      </c>
      <c r="J61" s="10">
        <v>37.6</v>
      </c>
      <c r="K61" s="10">
        <v>12</v>
      </c>
      <c r="L61" s="10">
        <v>2</v>
      </c>
      <c r="M61" s="10">
        <v>1</v>
      </c>
      <c r="N61" s="10">
        <v>2</v>
      </c>
      <c r="Q61" s="20" t="s">
        <v>186</v>
      </c>
      <c r="R61" s="20">
        <v>924.63186455741356</v>
      </c>
      <c r="S61" s="20">
        <v>141.67109079764731</v>
      </c>
      <c r="T61" s="20">
        <v>6.5266093410552655</v>
      </c>
      <c r="U61" s="20">
        <v>5.087584869648847E-10</v>
      </c>
      <c r="V61" s="20">
        <v>645.32867024448626</v>
      </c>
      <c r="W61" s="20">
        <v>1203.935058870341</v>
      </c>
      <c r="X61" s="20">
        <v>645.32867024448626</v>
      </c>
      <c r="Y61" s="20">
        <v>1203.935058870341</v>
      </c>
    </row>
    <row r="62" spans="1:25" ht="15" x14ac:dyDescent="0.25">
      <c r="A62" s="10">
        <v>1150</v>
      </c>
      <c r="B62" s="6">
        <v>3</v>
      </c>
      <c r="C62" s="11">
        <v>53.1</v>
      </c>
      <c r="D62" s="10">
        <v>7</v>
      </c>
      <c r="E62" s="10">
        <v>6</v>
      </c>
      <c r="F62" s="10">
        <v>1</v>
      </c>
      <c r="G62" s="11">
        <v>3</v>
      </c>
      <c r="H62" s="10">
        <v>5</v>
      </c>
      <c r="I62" s="10">
        <v>2</v>
      </c>
      <c r="J62" s="10">
        <v>30</v>
      </c>
      <c r="K62" s="10">
        <v>9</v>
      </c>
      <c r="L62" s="10">
        <v>2</v>
      </c>
      <c r="M62" s="10">
        <v>1</v>
      </c>
      <c r="N62" s="10">
        <v>3</v>
      </c>
      <c r="Q62" s="20" t="s">
        <v>1</v>
      </c>
      <c r="R62" s="20">
        <v>66.483602348224878</v>
      </c>
      <c r="S62" s="20">
        <v>42.518364016211784</v>
      </c>
      <c r="T62" s="20">
        <v>1.5636444131028986</v>
      </c>
      <c r="U62" s="20">
        <v>0.11942857707247763</v>
      </c>
      <c r="V62" s="20">
        <v>-17.340943787654737</v>
      </c>
      <c r="W62" s="20">
        <v>150.30814848410449</v>
      </c>
      <c r="X62" s="20">
        <v>-17.340943787654737</v>
      </c>
      <c r="Y62" s="20">
        <v>150.30814848410449</v>
      </c>
    </row>
    <row r="63" spans="1:25" ht="15" x14ac:dyDescent="0.25">
      <c r="A63" s="10">
        <v>1150</v>
      </c>
      <c r="B63" s="6">
        <v>3</v>
      </c>
      <c r="C63" s="11">
        <v>52.7</v>
      </c>
      <c r="D63" s="10">
        <v>9</v>
      </c>
      <c r="E63" s="10">
        <v>2</v>
      </c>
      <c r="F63" s="10">
        <v>2</v>
      </c>
      <c r="G63" s="11">
        <v>1</v>
      </c>
      <c r="H63" s="10">
        <v>5</v>
      </c>
      <c r="I63" s="10">
        <v>2</v>
      </c>
      <c r="J63" s="10">
        <v>30.38</v>
      </c>
      <c r="K63" s="10">
        <v>8.7799999999999994</v>
      </c>
      <c r="L63" s="10">
        <v>2</v>
      </c>
      <c r="M63" s="10">
        <v>3</v>
      </c>
      <c r="N63" s="10">
        <v>2</v>
      </c>
      <c r="Q63" s="20" t="s">
        <v>10</v>
      </c>
      <c r="R63" s="20">
        <v>-2.4438756994027373</v>
      </c>
      <c r="S63" s="20">
        <v>1.3200103735276605</v>
      </c>
      <c r="T63" s="20">
        <v>-1.8514064346870274</v>
      </c>
      <c r="U63" s="20">
        <v>6.5535487517379309E-2</v>
      </c>
      <c r="V63" s="20">
        <v>-5.0462634679777398</v>
      </c>
      <c r="W63" s="20">
        <v>0.15851206917226479</v>
      </c>
      <c r="X63" s="20">
        <v>-5.0462634679777398</v>
      </c>
      <c r="Y63" s="20">
        <v>0.15851206917226479</v>
      </c>
    </row>
    <row r="64" spans="1:25" ht="15.75" thickBot="1" x14ac:dyDescent="0.3">
      <c r="A64" s="10">
        <v>950</v>
      </c>
      <c r="B64" s="6">
        <v>3</v>
      </c>
      <c r="C64" s="11">
        <v>52.8</v>
      </c>
      <c r="D64" s="10">
        <v>8</v>
      </c>
      <c r="E64" s="10">
        <v>2</v>
      </c>
      <c r="F64" s="10">
        <v>2</v>
      </c>
      <c r="G64" s="11">
        <v>1</v>
      </c>
      <c r="H64" s="10">
        <v>5</v>
      </c>
      <c r="I64" s="10">
        <v>2</v>
      </c>
      <c r="J64" s="10">
        <v>29.1</v>
      </c>
      <c r="K64" s="10">
        <v>8.6999999999999993</v>
      </c>
      <c r="L64" s="10">
        <v>3</v>
      </c>
      <c r="M64" s="10">
        <v>1</v>
      </c>
      <c r="N64" s="10">
        <v>2</v>
      </c>
      <c r="Q64" s="21" t="s">
        <v>5</v>
      </c>
      <c r="R64" s="21">
        <v>36.320749153709201</v>
      </c>
      <c r="S64" s="21">
        <v>19.96659953276237</v>
      </c>
      <c r="T64" s="21">
        <v>1.8190753560270481</v>
      </c>
      <c r="U64" s="21">
        <v>7.0344832136530616E-2</v>
      </c>
      <c r="V64" s="21">
        <v>-3.0432099833947461</v>
      </c>
      <c r="W64" s="21">
        <v>75.684708290813148</v>
      </c>
      <c r="X64" s="21">
        <v>-3.0432099833947461</v>
      </c>
      <c r="Y64" s="21">
        <v>75.684708290813148</v>
      </c>
    </row>
    <row r="65" spans="1:22" ht="15" x14ac:dyDescent="0.25">
      <c r="A65" s="10">
        <v>950</v>
      </c>
      <c r="B65" s="6">
        <v>3</v>
      </c>
      <c r="C65" s="11">
        <v>54.7</v>
      </c>
      <c r="D65" s="10">
        <v>7</v>
      </c>
      <c r="E65" s="10">
        <v>2</v>
      </c>
      <c r="F65" s="10">
        <v>2</v>
      </c>
      <c r="G65" s="11">
        <v>8</v>
      </c>
      <c r="H65" s="10">
        <v>5</v>
      </c>
      <c r="I65" s="10">
        <v>3</v>
      </c>
      <c r="J65" s="10">
        <v>32</v>
      </c>
      <c r="K65" s="10">
        <v>8.6999999999999993</v>
      </c>
      <c r="L65" s="10">
        <v>2</v>
      </c>
      <c r="M65" s="10">
        <v>1</v>
      </c>
      <c r="N65" s="10">
        <v>3</v>
      </c>
    </row>
    <row r="66" spans="1:22" ht="15" x14ac:dyDescent="0.25">
      <c r="A66" s="10">
        <v>1200</v>
      </c>
      <c r="B66" s="6">
        <v>3</v>
      </c>
      <c r="C66" s="11">
        <v>46.5</v>
      </c>
      <c r="D66" s="10">
        <v>14</v>
      </c>
      <c r="E66" s="10">
        <v>1</v>
      </c>
      <c r="F66" s="10">
        <v>1</v>
      </c>
      <c r="G66" s="11">
        <v>4</v>
      </c>
      <c r="H66" s="10">
        <v>5</v>
      </c>
      <c r="I66" s="10">
        <v>2</v>
      </c>
      <c r="J66" s="10">
        <v>31.3</v>
      </c>
      <c r="K66" s="10">
        <v>6.5</v>
      </c>
      <c r="L66" s="10">
        <v>3</v>
      </c>
      <c r="M66" s="10">
        <v>1</v>
      </c>
      <c r="N66" s="10">
        <v>2</v>
      </c>
      <c r="Q66" s="33" t="s">
        <v>16</v>
      </c>
      <c r="R66" s="33" t="s">
        <v>1</v>
      </c>
      <c r="S66" s="33" t="s">
        <v>203</v>
      </c>
      <c r="T66" s="33" t="s">
        <v>6</v>
      </c>
    </row>
    <row r="67" spans="1:22" ht="15" x14ac:dyDescent="0.25">
      <c r="A67" s="10">
        <v>700</v>
      </c>
      <c r="B67" s="6">
        <v>3</v>
      </c>
      <c r="C67" s="11">
        <v>49.8</v>
      </c>
      <c r="D67" s="10">
        <v>7</v>
      </c>
      <c r="E67" s="10">
        <v>2</v>
      </c>
      <c r="F67" s="10">
        <v>1</v>
      </c>
      <c r="G67" s="11">
        <v>3</v>
      </c>
      <c r="H67" s="10">
        <v>5</v>
      </c>
      <c r="I67" s="10">
        <v>3</v>
      </c>
      <c r="J67" s="10">
        <v>27.8</v>
      </c>
      <c r="K67" s="10">
        <v>7.2</v>
      </c>
      <c r="L67" s="10">
        <v>2</v>
      </c>
      <c r="M67" s="10">
        <v>3</v>
      </c>
      <c r="N67" s="10">
        <v>3</v>
      </c>
      <c r="Q67" t="s">
        <v>177</v>
      </c>
    </row>
    <row r="68" spans="1:22" ht="15.75" thickBot="1" x14ac:dyDescent="0.3">
      <c r="A68" s="10">
        <v>1100</v>
      </c>
      <c r="B68" s="6">
        <v>3</v>
      </c>
      <c r="C68" s="11">
        <v>69.5</v>
      </c>
      <c r="D68" s="10">
        <v>6</v>
      </c>
      <c r="E68" s="10">
        <v>6</v>
      </c>
      <c r="F68" s="10">
        <v>2</v>
      </c>
      <c r="G68" s="11">
        <v>5</v>
      </c>
      <c r="H68" s="10">
        <v>9</v>
      </c>
      <c r="I68" s="10">
        <v>2</v>
      </c>
      <c r="J68" s="10">
        <v>51.3</v>
      </c>
      <c r="K68" s="10">
        <v>10.8</v>
      </c>
      <c r="L68" s="10">
        <v>2</v>
      </c>
      <c r="M68" s="10">
        <v>1</v>
      </c>
      <c r="N68" s="10">
        <v>3</v>
      </c>
    </row>
    <row r="69" spans="1:22" ht="15" x14ac:dyDescent="0.25">
      <c r="A69" s="10">
        <v>1240</v>
      </c>
      <c r="B69" s="6">
        <v>3</v>
      </c>
      <c r="C69" s="11">
        <v>53.5</v>
      </c>
      <c r="D69" s="10">
        <v>15</v>
      </c>
      <c r="E69" s="10">
        <v>2</v>
      </c>
      <c r="F69" s="10">
        <v>1</v>
      </c>
      <c r="G69" s="11">
        <v>5</v>
      </c>
      <c r="H69" s="10">
        <v>3</v>
      </c>
      <c r="I69" s="10">
        <v>2</v>
      </c>
      <c r="J69" s="10">
        <v>28.3</v>
      </c>
      <c r="K69" s="10">
        <v>7.2</v>
      </c>
      <c r="L69" s="10">
        <v>1</v>
      </c>
      <c r="M69" s="10">
        <v>1</v>
      </c>
      <c r="N69" s="10">
        <v>2</v>
      </c>
      <c r="Q69" s="31" t="s">
        <v>178</v>
      </c>
      <c r="R69" s="31"/>
    </row>
    <row r="70" spans="1:22" ht="15" x14ac:dyDescent="0.25">
      <c r="A70" s="10">
        <v>1130</v>
      </c>
      <c r="B70" s="6">
        <v>3</v>
      </c>
      <c r="C70" s="11">
        <v>41.5</v>
      </c>
      <c r="D70" s="10">
        <v>15</v>
      </c>
      <c r="E70" s="10">
        <v>2</v>
      </c>
      <c r="F70" s="10">
        <v>2</v>
      </c>
      <c r="G70" s="11">
        <v>3</v>
      </c>
      <c r="H70" s="10">
        <v>2</v>
      </c>
      <c r="I70" s="10">
        <v>2</v>
      </c>
      <c r="J70" s="10">
        <v>25.5</v>
      </c>
      <c r="K70" s="10">
        <v>6.2</v>
      </c>
      <c r="L70" s="10">
        <v>1</v>
      </c>
      <c r="M70" s="10">
        <v>3</v>
      </c>
      <c r="N70" s="10">
        <v>3</v>
      </c>
      <c r="Q70" s="20" t="s">
        <v>179</v>
      </c>
      <c r="R70" s="20">
        <v>0.16712646640606349</v>
      </c>
    </row>
    <row r="71" spans="1:22" ht="15" x14ac:dyDescent="0.25">
      <c r="A71" s="10">
        <v>1350</v>
      </c>
      <c r="B71" s="6">
        <v>3</v>
      </c>
      <c r="C71" s="11">
        <v>42</v>
      </c>
      <c r="D71" s="10">
        <v>8</v>
      </c>
      <c r="E71" s="10">
        <v>2</v>
      </c>
      <c r="F71" s="10">
        <v>1</v>
      </c>
      <c r="G71" s="11">
        <v>2</v>
      </c>
      <c r="H71" s="10">
        <v>5</v>
      </c>
      <c r="I71" s="10">
        <v>2</v>
      </c>
      <c r="J71" s="10">
        <v>24.3</v>
      </c>
      <c r="K71" s="10">
        <v>6.4</v>
      </c>
      <c r="L71" s="10">
        <v>2</v>
      </c>
      <c r="M71" s="10">
        <v>1</v>
      </c>
      <c r="N71" s="10">
        <v>2</v>
      </c>
      <c r="Q71" s="20" t="s">
        <v>180</v>
      </c>
      <c r="R71" s="20">
        <v>2.7931255773377073E-2</v>
      </c>
    </row>
    <row r="72" spans="1:22" ht="15" x14ac:dyDescent="0.25">
      <c r="A72" s="10">
        <v>1050</v>
      </c>
      <c r="B72" s="6">
        <v>3</v>
      </c>
      <c r="C72" s="11">
        <v>45.5</v>
      </c>
      <c r="D72" s="10">
        <v>9</v>
      </c>
      <c r="E72" s="10">
        <v>2</v>
      </c>
      <c r="F72" s="10">
        <v>2</v>
      </c>
      <c r="G72" s="11">
        <v>2</v>
      </c>
      <c r="H72" s="10">
        <v>5</v>
      </c>
      <c r="I72" s="10">
        <v>3</v>
      </c>
      <c r="J72" s="10">
        <v>31.6</v>
      </c>
      <c r="K72" s="10">
        <v>6.2</v>
      </c>
      <c r="L72" s="10">
        <v>2</v>
      </c>
      <c r="M72" s="10">
        <v>1</v>
      </c>
      <c r="N72" s="10">
        <v>3</v>
      </c>
      <c r="Q72" s="20" t="s">
        <v>181</v>
      </c>
      <c r="R72" s="20">
        <v>1.3843302958498482E-2</v>
      </c>
    </row>
    <row r="73" spans="1:22" ht="15" x14ac:dyDescent="0.25">
      <c r="A73" s="10">
        <v>1590</v>
      </c>
      <c r="B73" s="6">
        <v>3</v>
      </c>
      <c r="C73" s="11">
        <v>43</v>
      </c>
      <c r="D73" s="10">
        <v>6</v>
      </c>
      <c r="E73" s="10">
        <v>2</v>
      </c>
      <c r="F73" s="10">
        <v>1</v>
      </c>
      <c r="G73" s="11">
        <v>5</v>
      </c>
      <c r="H73" s="10">
        <v>5</v>
      </c>
      <c r="I73" s="10">
        <v>2</v>
      </c>
      <c r="J73" s="10">
        <v>28</v>
      </c>
      <c r="K73" s="10">
        <v>5.5</v>
      </c>
      <c r="L73" s="10">
        <v>3</v>
      </c>
      <c r="M73" s="10">
        <v>1</v>
      </c>
      <c r="N73" s="10">
        <v>3</v>
      </c>
      <c r="Q73" s="20" t="s">
        <v>182</v>
      </c>
      <c r="R73" s="20">
        <v>534.50055390820489</v>
      </c>
    </row>
    <row r="74" spans="1:22" ht="15.75" thickBot="1" x14ac:dyDescent="0.3">
      <c r="A74" s="10">
        <v>1050</v>
      </c>
      <c r="B74" s="6">
        <v>3</v>
      </c>
      <c r="C74" s="11">
        <v>41.8</v>
      </c>
      <c r="D74" s="10">
        <v>7</v>
      </c>
      <c r="E74" s="10">
        <v>2</v>
      </c>
      <c r="F74" s="10">
        <v>2</v>
      </c>
      <c r="G74" s="11">
        <v>4</v>
      </c>
      <c r="H74" s="10">
        <v>5</v>
      </c>
      <c r="I74" s="10">
        <v>2</v>
      </c>
      <c r="J74" s="10">
        <v>26.6</v>
      </c>
      <c r="K74" s="10">
        <v>7</v>
      </c>
      <c r="L74" s="10">
        <v>3</v>
      </c>
      <c r="M74" s="10">
        <v>1</v>
      </c>
      <c r="N74" s="10">
        <v>3</v>
      </c>
      <c r="Q74" s="21" t="s">
        <v>183</v>
      </c>
      <c r="R74" s="21">
        <v>211</v>
      </c>
    </row>
    <row r="75" spans="1:22" ht="15" x14ac:dyDescent="0.25">
      <c r="A75" s="10">
        <v>650</v>
      </c>
      <c r="B75" s="6">
        <v>3</v>
      </c>
      <c r="C75" s="11">
        <v>71.2</v>
      </c>
      <c r="D75" s="10">
        <v>9</v>
      </c>
      <c r="E75" s="10">
        <v>2</v>
      </c>
      <c r="F75" s="10">
        <v>1</v>
      </c>
      <c r="G75" s="11">
        <v>1</v>
      </c>
      <c r="H75" s="10">
        <v>5</v>
      </c>
      <c r="I75" s="10">
        <v>2</v>
      </c>
      <c r="J75" s="10">
        <v>37.799999999999997</v>
      </c>
      <c r="K75" s="10">
        <v>16.2</v>
      </c>
      <c r="L75" s="10">
        <v>2</v>
      </c>
      <c r="M75" s="10">
        <v>1</v>
      </c>
      <c r="N75" s="10">
        <v>3</v>
      </c>
    </row>
    <row r="76" spans="1:22" ht="15.75" thickBot="1" x14ac:dyDescent="0.3">
      <c r="A76" s="10">
        <v>1350</v>
      </c>
      <c r="B76" s="6">
        <v>3</v>
      </c>
      <c r="C76" s="11">
        <v>57.8</v>
      </c>
      <c r="D76" s="10">
        <v>9</v>
      </c>
      <c r="E76" s="10">
        <v>2</v>
      </c>
      <c r="F76" s="10">
        <v>2</v>
      </c>
      <c r="G76" s="11">
        <v>2</v>
      </c>
      <c r="H76" s="10">
        <v>5</v>
      </c>
      <c r="I76" s="10">
        <v>2</v>
      </c>
      <c r="J76" s="10">
        <v>42.3</v>
      </c>
      <c r="K76" s="10">
        <v>6.1</v>
      </c>
      <c r="L76" s="10">
        <v>2</v>
      </c>
      <c r="M76" s="10">
        <v>3</v>
      </c>
      <c r="N76" s="10">
        <v>2</v>
      </c>
      <c r="Q76" t="s">
        <v>170</v>
      </c>
    </row>
    <row r="77" spans="1:22" ht="15" x14ac:dyDescent="0.25">
      <c r="A77" s="10">
        <v>950</v>
      </c>
      <c r="B77" s="6">
        <v>3</v>
      </c>
      <c r="C77" s="11">
        <v>150.69999999999999</v>
      </c>
      <c r="D77" s="10">
        <v>2</v>
      </c>
      <c r="E77" s="10">
        <v>6</v>
      </c>
      <c r="F77" s="10">
        <v>1</v>
      </c>
      <c r="G77" s="11">
        <v>1</v>
      </c>
      <c r="H77" s="10">
        <v>5</v>
      </c>
      <c r="I77" s="10">
        <v>2</v>
      </c>
      <c r="J77" s="10">
        <v>102.5</v>
      </c>
      <c r="K77" s="10">
        <v>51.5</v>
      </c>
      <c r="L77" s="10">
        <v>2</v>
      </c>
      <c r="M77" s="10">
        <v>1</v>
      </c>
      <c r="N77" s="10">
        <v>3</v>
      </c>
      <c r="Q77" s="22"/>
      <c r="R77" s="22" t="s">
        <v>172</v>
      </c>
      <c r="S77" s="22" t="s">
        <v>171</v>
      </c>
      <c r="T77" s="22" t="s">
        <v>173</v>
      </c>
      <c r="U77" s="22" t="s">
        <v>174</v>
      </c>
      <c r="V77" s="22" t="s">
        <v>187</v>
      </c>
    </row>
    <row r="78" spans="1:22" ht="15" x14ac:dyDescent="0.25">
      <c r="A78" s="10">
        <v>1100</v>
      </c>
      <c r="B78" s="6">
        <v>3</v>
      </c>
      <c r="C78" s="11">
        <v>148.5</v>
      </c>
      <c r="D78" s="10">
        <v>6</v>
      </c>
      <c r="E78" s="10">
        <v>2</v>
      </c>
      <c r="F78" s="10">
        <v>2</v>
      </c>
      <c r="G78" s="11">
        <v>7</v>
      </c>
      <c r="H78" s="10">
        <v>5</v>
      </c>
      <c r="I78" s="10">
        <v>3</v>
      </c>
      <c r="J78" s="10">
        <v>107.02</v>
      </c>
      <c r="K78" s="10">
        <v>0</v>
      </c>
      <c r="L78" s="10">
        <v>3</v>
      </c>
      <c r="M78" s="10">
        <v>1</v>
      </c>
      <c r="N78" s="10">
        <v>2</v>
      </c>
      <c r="Q78" s="20" t="s">
        <v>184</v>
      </c>
      <c r="R78" s="20">
        <v>3</v>
      </c>
      <c r="S78" s="20">
        <v>1699261.2244909182</v>
      </c>
      <c r="T78" s="20">
        <v>566420.40816363937</v>
      </c>
      <c r="U78" s="20">
        <v>1.9826341087598094</v>
      </c>
      <c r="V78" s="20">
        <v>0.1176911312971579</v>
      </c>
    </row>
    <row r="79" spans="1:22" ht="15" x14ac:dyDescent="0.25">
      <c r="A79" s="10">
        <v>880</v>
      </c>
      <c r="B79" s="6">
        <v>3</v>
      </c>
      <c r="C79" s="11">
        <v>106</v>
      </c>
      <c r="D79" s="10">
        <v>7</v>
      </c>
      <c r="E79" s="10">
        <v>2</v>
      </c>
      <c r="F79" s="10">
        <v>1</v>
      </c>
      <c r="G79" s="11">
        <v>1</v>
      </c>
      <c r="H79" s="10">
        <v>5</v>
      </c>
      <c r="I79" s="10">
        <v>3</v>
      </c>
      <c r="J79" s="10">
        <v>72.2</v>
      </c>
      <c r="K79" s="10">
        <v>37.5</v>
      </c>
      <c r="L79" s="10">
        <v>2</v>
      </c>
      <c r="M79" s="10">
        <v>1</v>
      </c>
      <c r="N79" s="10">
        <v>1</v>
      </c>
      <c r="Q79" s="20" t="s">
        <v>185</v>
      </c>
      <c r="R79" s="20">
        <v>207</v>
      </c>
      <c r="S79" s="20">
        <v>59138004.320532814</v>
      </c>
      <c r="T79" s="20">
        <v>285690.84212817787</v>
      </c>
      <c r="U79" s="20"/>
      <c r="V79" s="20"/>
    </row>
    <row r="80" spans="1:22" ht="15.75" thickBot="1" x14ac:dyDescent="0.3">
      <c r="A80" s="10">
        <v>570</v>
      </c>
      <c r="B80" s="6">
        <v>3</v>
      </c>
      <c r="C80" s="11">
        <v>60.8</v>
      </c>
      <c r="D80" s="10">
        <v>6</v>
      </c>
      <c r="E80" s="10">
        <v>6</v>
      </c>
      <c r="F80" s="10">
        <v>2</v>
      </c>
      <c r="G80" s="11">
        <v>2</v>
      </c>
      <c r="H80" s="10">
        <v>5</v>
      </c>
      <c r="I80" s="10">
        <v>2</v>
      </c>
      <c r="J80" s="10">
        <v>44.1</v>
      </c>
      <c r="K80" s="10">
        <v>5.8</v>
      </c>
      <c r="L80" s="10">
        <v>2</v>
      </c>
      <c r="M80" s="10">
        <v>1</v>
      </c>
      <c r="N80" s="10">
        <v>1</v>
      </c>
      <c r="Q80" s="21" t="s">
        <v>176</v>
      </c>
      <c r="R80" s="21">
        <v>210</v>
      </c>
      <c r="S80" s="21">
        <v>60837265.545023732</v>
      </c>
      <c r="T80" s="21"/>
      <c r="U80" s="21"/>
      <c r="V80" s="21"/>
    </row>
    <row r="81" spans="1:25" ht="15.75" thickBot="1" x14ac:dyDescent="0.3">
      <c r="A81" s="10">
        <v>1140</v>
      </c>
      <c r="B81" s="6">
        <v>3</v>
      </c>
      <c r="C81" s="11">
        <v>97.2</v>
      </c>
      <c r="D81" s="10">
        <v>7</v>
      </c>
      <c r="E81" s="10">
        <v>6</v>
      </c>
      <c r="F81" s="10">
        <v>2</v>
      </c>
      <c r="G81" s="11">
        <v>4</v>
      </c>
      <c r="H81" s="10">
        <v>5</v>
      </c>
      <c r="I81" s="10">
        <v>2</v>
      </c>
      <c r="J81" s="10">
        <v>66.099999999999994</v>
      </c>
      <c r="K81" s="10">
        <v>10.8</v>
      </c>
      <c r="L81" s="10">
        <v>1</v>
      </c>
      <c r="M81" s="10">
        <v>1</v>
      </c>
      <c r="N81" s="10">
        <v>3</v>
      </c>
    </row>
    <row r="82" spans="1:25" ht="15" x14ac:dyDescent="0.25">
      <c r="A82" s="10">
        <v>950</v>
      </c>
      <c r="B82" s="6">
        <v>3</v>
      </c>
      <c r="C82" s="11">
        <v>52.2</v>
      </c>
      <c r="D82" s="10">
        <v>2</v>
      </c>
      <c r="E82" s="10">
        <v>2</v>
      </c>
      <c r="F82" s="10">
        <v>22</v>
      </c>
      <c r="G82" s="11">
        <v>3</v>
      </c>
      <c r="H82" s="10">
        <v>5</v>
      </c>
      <c r="I82" s="10">
        <v>2</v>
      </c>
      <c r="J82" s="10">
        <v>36.6</v>
      </c>
      <c r="K82" s="10">
        <v>0</v>
      </c>
      <c r="L82" s="10">
        <v>1</v>
      </c>
      <c r="M82" s="10">
        <v>3</v>
      </c>
      <c r="N82" s="10">
        <v>3</v>
      </c>
      <c r="Q82" s="22"/>
      <c r="R82" s="22" t="s">
        <v>188</v>
      </c>
      <c r="S82" s="22" t="s">
        <v>182</v>
      </c>
      <c r="T82" s="22" t="s">
        <v>189</v>
      </c>
      <c r="U82" s="22" t="s">
        <v>175</v>
      </c>
      <c r="V82" s="22" t="s">
        <v>190</v>
      </c>
      <c r="W82" s="22" t="s">
        <v>191</v>
      </c>
      <c r="X82" s="22" t="s">
        <v>192</v>
      </c>
      <c r="Y82" s="22" t="s">
        <v>193</v>
      </c>
    </row>
    <row r="83" spans="1:25" ht="15" x14ac:dyDescent="0.25">
      <c r="A83" s="10">
        <v>370</v>
      </c>
      <c r="B83" s="6">
        <v>3</v>
      </c>
      <c r="C83" s="11">
        <v>73.7</v>
      </c>
      <c r="D83" s="10">
        <v>9</v>
      </c>
      <c r="E83" s="10">
        <v>2</v>
      </c>
      <c r="F83" s="10">
        <v>2</v>
      </c>
      <c r="G83" s="11">
        <v>2</v>
      </c>
      <c r="H83" s="10">
        <v>5</v>
      </c>
      <c r="I83" s="10">
        <v>2</v>
      </c>
      <c r="J83" s="10">
        <v>30.1</v>
      </c>
      <c r="K83" s="10">
        <v>28.1</v>
      </c>
      <c r="L83" s="10">
        <v>1</v>
      </c>
      <c r="M83" s="10">
        <v>1</v>
      </c>
      <c r="N83" s="10">
        <v>1</v>
      </c>
      <c r="Q83" s="20" t="s">
        <v>186</v>
      </c>
      <c r="R83" s="20">
        <v>1039.7595944370162</v>
      </c>
      <c r="S83" s="20">
        <v>128.96629035363767</v>
      </c>
      <c r="T83" s="20">
        <v>8.0622586846989073</v>
      </c>
      <c r="U83" s="20">
        <v>5.9281594816574073E-14</v>
      </c>
      <c r="V83" s="20">
        <v>785.50379213004578</v>
      </c>
      <c r="W83" s="20">
        <v>1294.0153967439865</v>
      </c>
      <c r="X83" s="20">
        <v>785.50379213004578</v>
      </c>
      <c r="Y83" s="20">
        <v>1294.0153967439865</v>
      </c>
    </row>
    <row r="84" spans="1:25" ht="15" x14ac:dyDescent="0.25">
      <c r="A84" s="10">
        <v>550</v>
      </c>
      <c r="B84" s="6">
        <v>3</v>
      </c>
      <c r="C84" s="11">
        <v>60</v>
      </c>
      <c r="D84" s="10">
        <v>15</v>
      </c>
      <c r="E84" s="10">
        <v>2</v>
      </c>
      <c r="F84" s="10">
        <v>1</v>
      </c>
      <c r="G84" s="11">
        <v>4</v>
      </c>
      <c r="H84" s="10">
        <v>5</v>
      </c>
      <c r="I84" s="10">
        <v>2</v>
      </c>
      <c r="J84" s="10">
        <v>41.2</v>
      </c>
      <c r="K84" s="10">
        <v>6.1</v>
      </c>
      <c r="L84" s="10">
        <v>1</v>
      </c>
      <c r="M84" s="10">
        <v>1</v>
      </c>
      <c r="N84" s="10">
        <v>3</v>
      </c>
      <c r="Q84" s="20" t="s">
        <v>1</v>
      </c>
      <c r="R84" s="20">
        <v>63.751504785356417</v>
      </c>
      <c r="S84" s="20">
        <v>43.054401465081618</v>
      </c>
      <c r="T84" s="20">
        <v>1.4807198013671321</v>
      </c>
      <c r="U84" s="20">
        <v>0.14020171833528791</v>
      </c>
      <c r="V84" s="20">
        <v>-21.129834030651153</v>
      </c>
      <c r="W84" s="20">
        <v>148.63284360136399</v>
      </c>
      <c r="X84" s="20">
        <v>-21.129834030651153</v>
      </c>
      <c r="Y84" s="20">
        <v>148.63284360136399</v>
      </c>
    </row>
    <row r="85" spans="1:25" ht="15" x14ac:dyDescent="0.25">
      <c r="A85" s="10">
        <v>800</v>
      </c>
      <c r="B85" s="6">
        <v>3</v>
      </c>
      <c r="C85" s="11">
        <v>59</v>
      </c>
      <c r="D85" s="10">
        <v>5</v>
      </c>
      <c r="E85" s="10">
        <v>6</v>
      </c>
      <c r="F85" s="10">
        <v>1</v>
      </c>
      <c r="G85" s="11">
        <v>3</v>
      </c>
      <c r="H85" s="10">
        <v>9</v>
      </c>
      <c r="I85" s="10">
        <v>3</v>
      </c>
      <c r="J85" s="10">
        <v>42.8</v>
      </c>
      <c r="K85" s="10">
        <v>5.6</v>
      </c>
      <c r="L85" s="10">
        <v>1</v>
      </c>
      <c r="M85" s="10">
        <v>3</v>
      </c>
      <c r="N85" s="10">
        <v>3</v>
      </c>
      <c r="Q85" s="20" t="s">
        <v>10</v>
      </c>
      <c r="R85" s="20">
        <v>-2.3251281119022629</v>
      </c>
      <c r="S85" s="20">
        <v>1.3293620720748784</v>
      </c>
      <c r="T85" s="20">
        <v>-1.7490555513391361</v>
      </c>
      <c r="U85" s="20">
        <v>8.1763579008404627E-2</v>
      </c>
      <c r="V85" s="20">
        <v>-4.9459526643107452</v>
      </c>
      <c r="W85" s="20">
        <v>0.29569644050621946</v>
      </c>
      <c r="X85" s="20">
        <v>-4.9459526643107452</v>
      </c>
      <c r="Y85" s="20">
        <v>0.29569644050621946</v>
      </c>
    </row>
    <row r="86" spans="1:25" ht="15.75" thickBot="1" x14ac:dyDescent="0.3">
      <c r="A86" s="10">
        <v>2100</v>
      </c>
      <c r="B86" s="6">
        <v>3</v>
      </c>
      <c r="C86" s="11">
        <v>63.8</v>
      </c>
      <c r="D86" s="10">
        <v>8</v>
      </c>
      <c r="E86" s="10">
        <v>6</v>
      </c>
      <c r="F86" s="10">
        <v>1</v>
      </c>
      <c r="G86" s="11">
        <v>5</v>
      </c>
      <c r="H86" s="10">
        <v>5</v>
      </c>
      <c r="I86" s="10">
        <v>2</v>
      </c>
      <c r="J86" s="10">
        <v>48.7</v>
      </c>
      <c r="K86" s="10">
        <v>6</v>
      </c>
      <c r="L86" s="10">
        <v>2</v>
      </c>
      <c r="M86" s="10">
        <v>1</v>
      </c>
      <c r="N86" s="10">
        <v>3</v>
      </c>
      <c r="Q86" s="21" t="s">
        <v>6</v>
      </c>
      <c r="R86" s="21">
        <v>2.7874847838731212</v>
      </c>
      <c r="S86" s="21">
        <v>18.487255674654463</v>
      </c>
      <c r="T86" s="21">
        <v>0.15077872199791603</v>
      </c>
      <c r="U86" s="21">
        <v>0.88029709937560918</v>
      </c>
      <c r="V86" s="21">
        <v>-33.65996215070313</v>
      </c>
      <c r="W86" s="21">
        <v>39.234931718449367</v>
      </c>
      <c r="X86" s="21">
        <v>-33.65996215070313</v>
      </c>
      <c r="Y86" s="21">
        <v>39.234931718449367</v>
      </c>
    </row>
    <row r="87" spans="1:25" ht="15" x14ac:dyDescent="0.25">
      <c r="A87" s="10">
        <v>1670</v>
      </c>
      <c r="B87" s="6">
        <v>3</v>
      </c>
      <c r="C87" s="11">
        <v>51.6</v>
      </c>
      <c r="D87" s="10">
        <v>2</v>
      </c>
      <c r="E87" s="10">
        <v>2</v>
      </c>
      <c r="F87" s="10">
        <v>2</v>
      </c>
      <c r="G87" s="11">
        <v>5</v>
      </c>
      <c r="H87" s="10">
        <v>5</v>
      </c>
      <c r="I87" s="10">
        <v>2</v>
      </c>
      <c r="J87" s="10">
        <v>36.799999999999997</v>
      </c>
      <c r="K87" s="10">
        <v>6</v>
      </c>
      <c r="L87" s="10">
        <v>3</v>
      </c>
      <c r="M87" s="10">
        <v>1</v>
      </c>
      <c r="N87" s="10">
        <v>3</v>
      </c>
    </row>
    <row r="88" spans="1:25" ht="15" x14ac:dyDescent="0.25">
      <c r="A88" s="10">
        <v>850</v>
      </c>
      <c r="B88" s="6">
        <v>3</v>
      </c>
      <c r="C88" s="11">
        <v>71.5</v>
      </c>
      <c r="D88" s="10">
        <v>2</v>
      </c>
      <c r="E88" s="10">
        <v>6</v>
      </c>
      <c r="F88" s="10">
        <v>2</v>
      </c>
      <c r="G88" s="11">
        <v>5</v>
      </c>
      <c r="H88" s="10">
        <v>5</v>
      </c>
      <c r="I88" s="10">
        <v>2</v>
      </c>
      <c r="J88" s="10">
        <v>47.5</v>
      </c>
      <c r="K88" s="10">
        <v>7.5</v>
      </c>
      <c r="L88" s="10">
        <v>1</v>
      </c>
      <c r="M88" s="10">
        <v>1</v>
      </c>
      <c r="N88" s="10">
        <v>2</v>
      </c>
      <c r="Q88" s="33" t="s">
        <v>16</v>
      </c>
      <c r="R88" s="33" t="s">
        <v>1</v>
      </c>
      <c r="S88" s="33" t="s">
        <v>203</v>
      </c>
      <c r="T88" s="33" t="s">
        <v>7</v>
      </c>
    </row>
    <row r="89" spans="1:25" ht="15" x14ac:dyDescent="0.25">
      <c r="A89" s="10">
        <v>1150</v>
      </c>
      <c r="B89" s="6">
        <v>3</v>
      </c>
      <c r="C89" s="11">
        <v>74.5</v>
      </c>
      <c r="D89" s="10">
        <v>9</v>
      </c>
      <c r="E89" s="10">
        <v>1</v>
      </c>
      <c r="F89" s="10">
        <v>1</v>
      </c>
      <c r="G89" s="11">
        <v>2</v>
      </c>
      <c r="H89" s="10">
        <v>5</v>
      </c>
      <c r="I89" s="10">
        <v>2</v>
      </c>
      <c r="J89" s="10">
        <v>44</v>
      </c>
      <c r="K89" s="10">
        <v>11</v>
      </c>
      <c r="L89" s="10">
        <v>1</v>
      </c>
      <c r="M89" s="10">
        <v>1</v>
      </c>
      <c r="N89" s="10">
        <v>3</v>
      </c>
      <c r="Q89" t="s">
        <v>177</v>
      </c>
    </row>
    <row r="90" spans="1:25" ht="15.75" thickBot="1" x14ac:dyDescent="0.3">
      <c r="A90" s="10">
        <v>1250</v>
      </c>
      <c r="B90" s="6">
        <v>3</v>
      </c>
      <c r="C90" s="11">
        <v>68.5</v>
      </c>
      <c r="D90" s="10">
        <v>8</v>
      </c>
      <c r="E90" s="10">
        <v>4</v>
      </c>
      <c r="F90" s="10">
        <v>2</v>
      </c>
      <c r="G90" s="11">
        <v>4</v>
      </c>
      <c r="H90" s="10">
        <v>9</v>
      </c>
      <c r="I90" s="10">
        <v>3</v>
      </c>
      <c r="J90" s="10">
        <v>40.200000000000003</v>
      </c>
      <c r="K90" s="10">
        <v>8.5</v>
      </c>
      <c r="L90" s="10">
        <v>2</v>
      </c>
      <c r="M90" s="10">
        <v>1</v>
      </c>
      <c r="N90" s="10">
        <v>3</v>
      </c>
    </row>
    <row r="91" spans="1:25" ht="15" x14ac:dyDescent="0.25">
      <c r="A91" s="10">
        <v>1230</v>
      </c>
      <c r="B91" s="6">
        <v>3</v>
      </c>
      <c r="C91" s="11">
        <v>64.400000000000006</v>
      </c>
      <c r="D91" s="10">
        <v>15</v>
      </c>
      <c r="E91" s="10">
        <v>2</v>
      </c>
      <c r="F91" s="10">
        <v>1</v>
      </c>
      <c r="G91" s="11">
        <v>2</v>
      </c>
      <c r="H91" s="10">
        <v>5</v>
      </c>
      <c r="I91" s="10">
        <v>2</v>
      </c>
      <c r="J91" s="10">
        <v>40</v>
      </c>
      <c r="K91" s="10">
        <v>9</v>
      </c>
      <c r="L91" s="10">
        <v>3</v>
      </c>
      <c r="M91" s="10">
        <v>1</v>
      </c>
      <c r="N91" s="10">
        <v>1</v>
      </c>
      <c r="Q91" s="31" t="s">
        <v>178</v>
      </c>
      <c r="R91" s="31"/>
    </row>
    <row r="92" spans="1:25" ht="15" x14ac:dyDescent="0.25">
      <c r="A92" s="10">
        <v>457</v>
      </c>
      <c r="B92" s="6">
        <v>3</v>
      </c>
      <c r="C92" s="11">
        <v>64.099999999999994</v>
      </c>
      <c r="D92" s="10">
        <v>6</v>
      </c>
      <c r="E92" s="10">
        <v>2</v>
      </c>
      <c r="F92" s="10">
        <v>2</v>
      </c>
      <c r="G92" s="11">
        <v>17</v>
      </c>
      <c r="H92" s="10">
        <v>5</v>
      </c>
      <c r="I92" s="10">
        <v>2</v>
      </c>
      <c r="J92" s="10">
        <v>39.5</v>
      </c>
      <c r="K92" s="10">
        <v>8.8000000000000007</v>
      </c>
      <c r="L92" s="10">
        <v>2</v>
      </c>
      <c r="M92" s="10">
        <v>1</v>
      </c>
      <c r="N92" s="10">
        <v>2</v>
      </c>
      <c r="Q92" s="20" t="s">
        <v>179</v>
      </c>
      <c r="R92" s="20">
        <v>0.16986245085985155</v>
      </c>
    </row>
    <row r="93" spans="1:25" ht="15" x14ac:dyDescent="0.25">
      <c r="A93" s="10">
        <v>800</v>
      </c>
      <c r="B93" s="6">
        <v>3</v>
      </c>
      <c r="C93" s="11">
        <v>86.1</v>
      </c>
      <c r="D93" s="10">
        <v>2</v>
      </c>
      <c r="E93" s="10">
        <v>2</v>
      </c>
      <c r="F93" s="10">
        <v>1</v>
      </c>
      <c r="G93" s="11">
        <v>2</v>
      </c>
      <c r="H93" s="10">
        <v>5</v>
      </c>
      <c r="I93" s="10">
        <v>2</v>
      </c>
      <c r="J93" s="10">
        <v>48.6</v>
      </c>
      <c r="K93" s="10">
        <v>11.1</v>
      </c>
      <c r="L93" s="10">
        <v>2</v>
      </c>
      <c r="M93" s="10">
        <v>1</v>
      </c>
      <c r="N93" s="10">
        <v>3</v>
      </c>
      <c r="Q93" s="20" t="s">
        <v>180</v>
      </c>
      <c r="R93" s="20">
        <v>2.8853252212115481E-2</v>
      </c>
    </row>
    <row r="94" spans="1:25" ht="15" x14ac:dyDescent="0.25">
      <c r="A94" s="10">
        <v>430</v>
      </c>
      <c r="B94" s="6">
        <v>1</v>
      </c>
      <c r="C94" s="11">
        <v>62.9</v>
      </c>
      <c r="D94" s="10">
        <v>11</v>
      </c>
      <c r="E94" s="10">
        <v>6</v>
      </c>
      <c r="F94" s="10">
        <v>2</v>
      </c>
      <c r="G94" s="11">
        <v>4</v>
      </c>
      <c r="H94" s="10">
        <v>5</v>
      </c>
      <c r="I94" s="10">
        <v>2</v>
      </c>
      <c r="J94" s="10">
        <v>42.9</v>
      </c>
      <c r="K94" s="10">
        <v>8.5</v>
      </c>
      <c r="L94" s="10">
        <v>1</v>
      </c>
      <c r="M94" s="10">
        <v>1</v>
      </c>
      <c r="N94" s="10">
        <v>3</v>
      </c>
      <c r="Q94" s="20" t="s">
        <v>181</v>
      </c>
      <c r="R94" s="20">
        <v>1.4778661664464978E-2</v>
      </c>
    </row>
    <row r="95" spans="1:25" ht="15" x14ac:dyDescent="0.25">
      <c r="A95" s="10">
        <v>650</v>
      </c>
      <c r="B95" s="6">
        <v>1</v>
      </c>
      <c r="C95" s="11">
        <v>68.900000000000006</v>
      </c>
      <c r="D95" s="10">
        <v>11</v>
      </c>
      <c r="E95" s="10">
        <v>2</v>
      </c>
      <c r="F95" s="10">
        <v>1</v>
      </c>
      <c r="G95" s="11">
        <v>3</v>
      </c>
      <c r="H95" s="10">
        <v>5</v>
      </c>
      <c r="I95" s="10">
        <v>3</v>
      </c>
      <c r="J95" s="10">
        <v>44.9</v>
      </c>
      <c r="K95" s="10">
        <v>8.5</v>
      </c>
      <c r="L95" s="10">
        <v>2</v>
      </c>
      <c r="M95" s="10">
        <v>1</v>
      </c>
      <c r="N95" s="10">
        <v>3</v>
      </c>
      <c r="Q95" s="20" t="s">
        <v>182</v>
      </c>
      <c r="R95" s="20">
        <v>534.24700984497622</v>
      </c>
    </row>
    <row r="96" spans="1:25" ht="15.75" thickBot="1" x14ac:dyDescent="0.3">
      <c r="A96" s="10">
        <v>795</v>
      </c>
      <c r="B96" s="6">
        <v>1</v>
      </c>
      <c r="C96" s="11">
        <v>91.6</v>
      </c>
      <c r="D96" s="10">
        <v>11</v>
      </c>
      <c r="E96" s="10">
        <v>2</v>
      </c>
      <c r="F96" s="10">
        <v>2</v>
      </c>
      <c r="G96" s="11">
        <v>6</v>
      </c>
      <c r="H96" s="10">
        <v>5</v>
      </c>
      <c r="I96" s="10">
        <v>2</v>
      </c>
      <c r="J96" s="10">
        <v>50.6</v>
      </c>
      <c r="K96" s="10">
        <v>11.4</v>
      </c>
      <c r="L96" s="10">
        <v>3</v>
      </c>
      <c r="M96" s="10">
        <v>1</v>
      </c>
      <c r="N96" s="10">
        <v>3</v>
      </c>
      <c r="Q96" s="21" t="s">
        <v>183</v>
      </c>
      <c r="R96" s="21">
        <v>211</v>
      </c>
    </row>
    <row r="97" spans="1:25" ht="15" x14ac:dyDescent="0.25">
      <c r="A97" s="10">
        <v>1150</v>
      </c>
      <c r="B97" s="6">
        <v>1</v>
      </c>
      <c r="C97" s="11">
        <v>77.400000000000006</v>
      </c>
      <c r="D97" s="10">
        <v>11</v>
      </c>
      <c r="E97" s="10">
        <v>6</v>
      </c>
      <c r="F97" s="10">
        <v>1</v>
      </c>
      <c r="G97" s="11">
        <v>5</v>
      </c>
      <c r="H97" s="10">
        <v>5</v>
      </c>
      <c r="I97" s="10">
        <v>2</v>
      </c>
      <c r="J97" s="10">
        <v>45.25</v>
      </c>
      <c r="K97" s="10">
        <v>14.09</v>
      </c>
      <c r="L97" s="10">
        <v>2</v>
      </c>
      <c r="M97" s="10">
        <v>1</v>
      </c>
      <c r="N97" s="10">
        <v>3</v>
      </c>
    </row>
    <row r="98" spans="1:25" ht="15.75" thickBot="1" x14ac:dyDescent="0.3">
      <c r="A98" s="10">
        <v>1350</v>
      </c>
      <c r="B98" s="6">
        <v>1</v>
      </c>
      <c r="C98" s="11">
        <v>69.900000000000006</v>
      </c>
      <c r="D98" s="10">
        <v>11</v>
      </c>
      <c r="E98" s="10">
        <v>6</v>
      </c>
      <c r="F98" s="10">
        <v>2</v>
      </c>
      <c r="G98" s="11">
        <v>3</v>
      </c>
      <c r="H98" s="10">
        <v>5</v>
      </c>
      <c r="I98" s="10">
        <v>3</v>
      </c>
      <c r="J98" s="10">
        <v>49</v>
      </c>
      <c r="K98" s="10">
        <v>8.5</v>
      </c>
      <c r="L98" s="10">
        <v>2</v>
      </c>
      <c r="M98" s="10">
        <v>1</v>
      </c>
      <c r="N98" s="10">
        <v>2</v>
      </c>
      <c r="Q98" t="s">
        <v>170</v>
      </c>
    </row>
    <row r="99" spans="1:25" ht="15" x14ac:dyDescent="0.25">
      <c r="A99" s="10">
        <v>480</v>
      </c>
      <c r="B99" s="6">
        <v>1</v>
      </c>
      <c r="C99" s="11">
        <v>72.19</v>
      </c>
      <c r="D99" s="10">
        <v>11</v>
      </c>
      <c r="E99" s="10">
        <v>2</v>
      </c>
      <c r="F99" s="10">
        <v>1</v>
      </c>
      <c r="G99" s="11">
        <v>7</v>
      </c>
      <c r="H99" s="10">
        <v>5</v>
      </c>
      <c r="I99" s="10">
        <v>2</v>
      </c>
      <c r="J99" s="10">
        <v>49</v>
      </c>
      <c r="K99" s="10">
        <v>8</v>
      </c>
      <c r="L99" s="10">
        <v>1</v>
      </c>
      <c r="M99" s="10">
        <v>1</v>
      </c>
      <c r="N99" s="10">
        <v>2</v>
      </c>
      <c r="Q99" s="22"/>
      <c r="R99" s="22" t="s">
        <v>172</v>
      </c>
      <c r="S99" s="22" t="s">
        <v>171</v>
      </c>
      <c r="T99" s="22" t="s">
        <v>173</v>
      </c>
      <c r="U99" s="22" t="s">
        <v>174</v>
      </c>
      <c r="V99" s="22" t="s">
        <v>187</v>
      </c>
    </row>
    <row r="100" spans="1:25" ht="15" x14ac:dyDescent="0.25">
      <c r="A100" s="10">
        <v>1050</v>
      </c>
      <c r="B100" s="6">
        <v>1</v>
      </c>
      <c r="C100" s="11">
        <v>156.19999999999999</v>
      </c>
      <c r="D100" s="10">
        <v>12</v>
      </c>
      <c r="E100" s="10">
        <v>2</v>
      </c>
      <c r="F100" s="10">
        <v>2</v>
      </c>
      <c r="G100" s="11">
        <v>4</v>
      </c>
      <c r="H100" s="10">
        <v>5</v>
      </c>
      <c r="I100" s="10">
        <v>2</v>
      </c>
      <c r="J100" s="10">
        <v>93.4</v>
      </c>
      <c r="K100" s="10">
        <v>19.399999999999999</v>
      </c>
      <c r="L100" s="10">
        <v>0</v>
      </c>
      <c r="M100" s="10">
        <v>1</v>
      </c>
      <c r="N100" s="10">
        <v>3</v>
      </c>
      <c r="Q100" s="20" t="s">
        <v>184</v>
      </c>
      <c r="R100" s="20">
        <v>3</v>
      </c>
      <c r="S100" s="20">
        <v>1755352.966666013</v>
      </c>
      <c r="T100" s="20">
        <v>585117.65555533767</v>
      </c>
      <c r="U100" s="20">
        <v>2.0500242699374307</v>
      </c>
      <c r="V100" s="20">
        <v>0.10801514813391266</v>
      </c>
    </row>
    <row r="101" spans="1:25" ht="15" x14ac:dyDescent="0.25">
      <c r="A101" s="10">
        <v>850</v>
      </c>
      <c r="B101" s="6">
        <v>1</v>
      </c>
      <c r="C101" s="11">
        <v>67.400000000000006</v>
      </c>
      <c r="D101" s="10">
        <v>12</v>
      </c>
      <c r="E101" s="10">
        <v>6</v>
      </c>
      <c r="F101" s="10">
        <v>1</v>
      </c>
      <c r="G101" s="11">
        <v>3</v>
      </c>
      <c r="H101" s="10">
        <v>5</v>
      </c>
      <c r="I101" s="10">
        <v>2</v>
      </c>
      <c r="J101" s="10">
        <v>38.299999999999997</v>
      </c>
      <c r="K101" s="10">
        <v>12.2</v>
      </c>
      <c r="L101" s="10">
        <v>3</v>
      </c>
      <c r="M101" s="10">
        <v>1</v>
      </c>
      <c r="N101" s="10">
        <v>3</v>
      </c>
      <c r="Q101" s="20" t="s">
        <v>185</v>
      </c>
      <c r="R101" s="20">
        <v>207</v>
      </c>
      <c r="S101" s="20">
        <v>59081912.578357719</v>
      </c>
      <c r="T101" s="20">
        <v>285419.86752829817</v>
      </c>
      <c r="U101" s="20"/>
      <c r="V101" s="20"/>
    </row>
    <row r="102" spans="1:25" ht="15.75" thickBot="1" x14ac:dyDescent="0.3">
      <c r="A102" s="10">
        <v>900</v>
      </c>
      <c r="B102" s="6">
        <v>1</v>
      </c>
      <c r="C102" s="11">
        <v>74</v>
      </c>
      <c r="D102" s="10">
        <v>12</v>
      </c>
      <c r="E102" s="10">
        <v>2</v>
      </c>
      <c r="F102" s="10">
        <v>2</v>
      </c>
      <c r="G102" s="11">
        <v>5</v>
      </c>
      <c r="H102" s="10">
        <v>5</v>
      </c>
      <c r="I102" s="10">
        <v>2</v>
      </c>
      <c r="J102" s="10">
        <v>50.5</v>
      </c>
      <c r="K102" s="10">
        <v>8.3000000000000007</v>
      </c>
      <c r="L102" s="10">
        <v>2</v>
      </c>
      <c r="M102" s="10">
        <v>1</v>
      </c>
      <c r="N102" s="10">
        <v>2</v>
      </c>
      <c r="Q102" s="21" t="s">
        <v>176</v>
      </c>
      <c r="R102" s="21">
        <v>210</v>
      </c>
      <c r="S102" s="21">
        <v>60837265.545023732</v>
      </c>
      <c r="T102" s="21"/>
      <c r="U102" s="21"/>
      <c r="V102" s="21"/>
    </row>
    <row r="103" spans="1:25" ht="15.75" thickBot="1" x14ac:dyDescent="0.3">
      <c r="A103" s="10">
        <v>950</v>
      </c>
      <c r="B103" s="6">
        <v>1</v>
      </c>
      <c r="C103" s="11">
        <v>102.2</v>
      </c>
      <c r="D103" s="10">
        <v>10</v>
      </c>
      <c r="E103" s="10">
        <v>4</v>
      </c>
      <c r="F103" s="10">
        <v>1</v>
      </c>
      <c r="G103" s="11">
        <v>5</v>
      </c>
      <c r="H103" s="10">
        <v>5</v>
      </c>
      <c r="I103" s="10">
        <v>2</v>
      </c>
      <c r="J103" s="10">
        <v>79.099999999999994</v>
      </c>
      <c r="K103" s="10">
        <v>25.8</v>
      </c>
      <c r="L103" s="10">
        <v>2</v>
      </c>
      <c r="M103" s="10">
        <v>1</v>
      </c>
      <c r="N103" s="10">
        <v>3</v>
      </c>
    </row>
    <row r="104" spans="1:25" ht="15" x14ac:dyDescent="0.25">
      <c r="A104" s="10">
        <v>520</v>
      </c>
      <c r="B104" s="6">
        <v>1</v>
      </c>
      <c r="C104" s="11">
        <v>82.2</v>
      </c>
      <c r="D104" s="10">
        <v>10</v>
      </c>
      <c r="E104" s="10">
        <v>6</v>
      </c>
      <c r="F104" s="10">
        <v>2</v>
      </c>
      <c r="G104" s="11">
        <v>1</v>
      </c>
      <c r="H104" s="10">
        <v>5</v>
      </c>
      <c r="I104" s="10">
        <v>2</v>
      </c>
      <c r="J104" s="10">
        <v>49.3</v>
      </c>
      <c r="K104" s="10">
        <v>9.6999999999999993</v>
      </c>
      <c r="L104" s="10">
        <v>2</v>
      </c>
      <c r="M104" s="10">
        <v>1</v>
      </c>
      <c r="N104" s="10">
        <v>1</v>
      </c>
      <c r="Q104" s="22"/>
      <c r="R104" s="22" t="s">
        <v>188</v>
      </c>
      <c r="S104" s="22" t="s">
        <v>182</v>
      </c>
      <c r="T104" s="22" t="s">
        <v>189</v>
      </c>
      <c r="U104" s="22" t="s">
        <v>175</v>
      </c>
      <c r="V104" s="22" t="s">
        <v>190</v>
      </c>
      <c r="W104" s="22" t="s">
        <v>191</v>
      </c>
      <c r="X104" s="22" t="s">
        <v>192</v>
      </c>
      <c r="Y104" s="22" t="s">
        <v>193</v>
      </c>
    </row>
    <row r="105" spans="1:25" ht="15" x14ac:dyDescent="0.25">
      <c r="A105" s="10">
        <v>1150</v>
      </c>
      <c r="B105" s="6">
        <v>1</v>
      </c>
      <c r="C105" s="11">
        <v>90.3</v>
      </c>
      <c r="D105" s="10">
        <v>10</v>
      </c>
      <c r="E105" s="10">
        <v>2</v>
      </c>
      <c r="F105" s="10">
        <v>1</v>
      </c>
      <c r="G105" s="11">
        <v>3</v>
      </c>
      <c r="H105" s="10">
        <v>5</v>
      </c>
      <c r="I105" s="10">
        <v>2</v>
      </c>
      <c r="J105" s="10">
        <v>60.9</v>
      </c>
      <c r="K105" s="10">
        <v>7.9</v>
      </c>
      <c r="L105" s="10">
        <v>2</v>
      </c>
      <c r="M105" s="10">
        <v>1</v>
      </c>
      <c r="N105" s="10">
        <v>3</v>
      </c>
      <c r="Q105" s="20" t="s">
        <v>186</v>
      </c>
      <c r="R105" s="20">
        <v>1017.5821072565234</v>
      </c>
      <c r="S105" s="20">
        <v>138.11995743530164</v>
      </c>
      <c r="T105" s="20">
        <v>7.3673792415783268</v>
      </c>
      <c r="U105" s="20">
        <v>4.0720445663776069E-12</v>
      </c>
      <c r="V105" s="20">
        <v>745.2799382477001</v>
      </c>
      <c r="W105" s="20">
        <v>1289.8842762653467</v>
      </c>
      <c r="X105" s="20">
        <v>745.2799382477001</v>
      </c>
      <c r="Y105" s="20">
        <v>1289.8842762653467</v>
      </c>
    </row>
    <row r="106" spans="1:25" ht="15" x14ac:dyDescent="0.25">
      <c r="A106" s="10">
        <v>520</v>
      </c>
      <c r="B106" s="6">
        <v>1</v>
      </c>
      <c r="C106" s="11">
        <v>66</v>
      </c>
      <c r="D106" s="10">
        <v>10</v>
      </c>
      <c r="E106" s="10">
        <v>2</v>
      </c>
      <c r="F106" s="10">
        <v>1</v>
      </c>
      <c r="G106" s="11">
        <v>7</v>
      </c>
      <c r="H106" s="10">
        <v>9</v>
      </c>
      <c r="I106" s="10">
        <v>2</v>
      </c>
      <c r="J106" s="10">
        <v>44</v>
      </c>
      <c r="K106" s="10">
        <v>9</v>
      </c>
      <c r="L106" s="10">
        <v>3</v>
      </c>
      <c r="M106" s="10">
        <v>1</v>
      </c>
      <c r="N106" s="10">
        <v>1</v>
      </c>
      <c r="Q106" s="20" t="s">
        <v>1</v>
      </c>
      <c r="R106" s="20">
        <v>64.53866949690935</v>
      </c>
      <c r="S106" s="20">
        <v>42.819655627920504</v>
      </c>
      <c r="T106" s="20">
        <v>1.5072206572074107</v>
      </c>
      <c r="U106" s="20">
        <v>0.13327870109351203</v>
      </c>
      <c r="V106" s="20">
        <v>-19.879870156604227</v>
      </c>
      <c r="W106" s="20">
        <v>148.95720915042293</v>
      </c>
      <c r="X106" s="20">
        <v>-19.879870156604227</v>
      </c>
      <c r="Y106" s="20">
        <v>148.95720915042293</v>
      </c>
    </row>
    <row r="107" spans="1:25" ht="15" x14ac:dyDescent="0.25">
      <c r="A107" s="10">
        <v>530</v>
      </c>
      <c r="B107" s="6">
        <v>1</v>
      </c>
      <c r="C107" s="11">
        <v>61.4</v>
      </c>
      <c r="D107" s="10">
        <v>10</v>
      </c>
      <c r="E107" s="10">
        <v>6</v>
      </c>
      <c r="F107" s="10">
        <v>1</v>
      </c>
      <c r="G107" s="11">
        <v>5</v>
      </c>
      <c r="H107" s="10">
        <v>5</v>
      </c>
      <c r="I107" s="10">
        <v>2</v>
      </c>
      <c r="J107" s="10">
        <v>43.6</v>
      </c>
      <c r="K107" s="10">
        <v>7.1</v>
      </c>
      <c r="L107" s="10">
        <v>0</v>
      </c>
      <c r="M107" s="10">
        <v>1</v>
      </c>
      <c r="N107" s="10">
        <v>3</v>
      </c>
      <c r="Q107" s="20" t="s">
        <v>10</v>
      </c>
      <c r="R107" s="20">
        <v>-2.346655861762827</v>
      </c>
      <c r="S107" s="20">
        <v>1.3287915861212716</v>
      </c>
      <c r="T107" s="20">
        <v>-1.7660074659357909</v>
      </c>
      <c r="U107" s="20">
        <v>7.886867489203099E-2</v>
      </c>
      <c r="V107" s="20">
        <v>-4.9663557065950776</v>
      </c>
      <c r="W107" s="20">
        <v>0.27304398306942401</v>
      </c>
      <c r="X107" s="20">
        <v>-4.9663557065950776</v>
      </c>
      <c r="Y107" s="20">
        <v>0.27304398306942401</v>
      </c>
    </row>
    <row r="108" spans="1:25" ht="15.75" thickBot="1" x14ac:dyDescent="0.3">
      <c r="A108" s="10">
        <v>1300</v>
      </c>
      <c r="B108" s="6">
        <v>1</v>
      </c>
      <c r="C108" s="11">
        <v>150.80000000000001</v>
      </c>
      <c r="D108" s="10">
        <v>10</v>
      </c>
      <c r="E108" s="10">
        <v>2</v>
      </c>
      <c r="F108" s="10">
        <v>1</v>
      </c>
      <c r="G108" s="11">
        <v>3</v>
      </c>
      <c r="H108" s="10">
        <v>9</v>
      </c>
      <c r="I108" s="10">
        <v>2</v>
      </c>
      <c r="J108" s="10">
        <v>107.3</v>
      </c>
      <c r="K108" s="10">
        <v>12.2</v>
      </c>
      <c r="L108" s="10">
        <v>1</v>
      </c>
      <c r="M108" s="10">
        <v>1</v>
      </c>
      <c r="N108" s="10">
        <v>3</v>
      </c>
      <c r="Q108" s="21" t="s">
        <v>7</v>
      </c>
      <c r="R108" s="21">
        <v>7.0113925361992164</v>
      </c>
      <c r="S108" s="21">
        <v>14.972880220129946</v>
      </c>
      <c r="T108" s="21">
        <v>0.46827279942925809</v>
      </c>
      <c r="U108" s="21">
        <v>0.64008221346654992</v>
      </c>
      <c r="V108" s="21">
        <v>-22.507496956367525</v>
      </c>
      <c r="W108" s="21">
        <v>36.53028202876596</v>
      </c>
      <c r="X108" s="21">
        <v>-22.507496956367525</v>
      </c>
      <c r="Y108" s="21">
        <v>36.53028202876596</v>
      </c>
    </row>
    <row r="109" spans="1:25" ht="15" x14ac:dyDescent="0.25">
      <c r="A109" s="10">
        <v>730</v>
      </c>
      <c r="B109" s="6">
        <v>1</v>
      </c>
      <c r="C109" s="11">
        <v>162.30000000000001</v>
      </c>
      <c r="D109" s="10">
        <v>10</v>
      </c>
      <c r="E109" s="10">
        <v>6</v>
      </c>
      <c r="F109" s="10">
        <v>1</v>
      </c>
      <c r="G109" s="11">
        <v>5</v>
      </c>
      <c r="H109" s="10">
        <v>5</v>
      </c>
      <c r="I109" s="10">
        <v>2</v>
      </c>
      <c r="J109" s="10">
        <v>87.4</v>
      </c>
      <c r="K109" s="10">
        <v>19.600000000000001</v>
      </c>
      <c r="L109" s="10">
        <v>2</v>
      </c>
      <c r="M109" s="10">
        <v>3</v>
      </c>
      <c r="N109" s="10">
        <v>1</v>
      </c>
    </row>
    <row r="110" spans="1:25" ht="15" x14ac:dyDescent="0.25">
      <c r="A110" s="10">
        <v>550</v>
      </c>
      <c r="B110" s="6">
        <v>1</v>
      </c>
      <c r="C110" s="11">
        <v>159.69999999999999</v>
      </c>
      <c r="D110" s="10">
        <v>10</v>
      </c>
      <c r="E110" s="10">
        <v>6</v>
      </c>
      <c r="F110" s="10">
        <v>1</v>
      </c>
      <c r="G110" s="11">
        <v>3</v>
      </c>
      <c r="H110" s="10">
        <v>2</v>
      </c>
      <c r="I110" s="10">
        <v>2</v>
      </c>
      <c r="J110" s="10">
        <v>102.1</v>
      </c>
      <c r="K110" s="10">
        <v>0</v>
      </c>
      <c r="L110" s="10">
        <v>3</v>
      </c>
      <c r="M110" s="10">
        <v>1</v>
      </c>
      <c r="N110" s="10">
        <v>3</v>
      </c>
      <c r="Q110" s="33" t="s">
        <v>16</v>
      </c>
      <c r="R110" s="33" t="s">
        <v>1</v>
      </c>
      <c r="S110" s="33" t="s">
        <v>203</v>
      </c>
      <c r="T110" s="33" t="s">
        <v>8</v>
      </c>
    </row>
    <row r="111" spans="1:25" ht="15" x14ac:dyDescent="0.25">
      <c r="A111" s="10">
        <v>1020</v>
      </c>
      <c r="B111" s="6">
        <v>1</v>
      </c>
      <c r="C111" s="11">
        <v>114.7</v>
      </c>
      <c r="D111" s="10">
        <v>10</v>
      </c>
      <c r="E111" s="10">
        <v>4</v>
      </c>
      <c r="F111" s="10">
        <v>1</v>
      </c>
      <c r="G111" s="11">
        <v>14</v>
      </c>
      <c r="H111" s="10">
        <v>5</v>
      </c>
      <c r="I111" s="10">
        <v>2</v>
      </c>
      <c r="J111" s="10">
        <v>73.2</v>
      </c>
      <c r="K111" s="10">
        <v>10</v>
      </c>
      <c r="L111" s="10">
        <v>2</v>
      </c>
      <c r="M111" s="10">
        <v>1</v>
      </c>
      <c r="N111" s="10">
        <v>3</v>
      </c>
      <c r="Q111" t="s">
        <v>177</v>
      </c>
    </row>
    <row r="112" spans="1:25" ht="15.75" thickBot="1" x14ac:dyDescent="0.3">
      <c r="A112" s="10">
        <v>350</v>
      </c>
      <c r="B112" s="6">
        <v>1</v>
      </c>
      <c r="C112" s="11">
        <v>154.30000000000001</v>
      </c>
      <c r="D112" s="10">
        <v>10</v>
      </c>
      <c r="E112" s="10">
        <v>2</v>
      </c>
      <c r="F112" s="10">
        <v>1</v>
      </c>
      <c r="G112" s="11">
        <v>1</v>
      </c>
      <c r="H112" s="10">
        <v>5</v>
      </c>
      <c r="I112" s="10">
        <v>3</v>
      </c>
      <c r="J112" s="10">
        <v>117.6</v>
      </c>
      <c r="K112" s="10">
        <v>12.3</v>
      </c>
      <c r="L112" s="10">
        <v>1</v>
      </c>
      <c r="M112" s="10">
        <v>1</v>
      </c>
      <c r="N112" s="10">
        <v>3</v>
      </c>
    </row>
    <row r="113" spans="1:25" ht="15" x14ac:dyDescent="0.25">
      <c r="A113" s="10">
        <v>1050</v>
      </c>
      <c r="B113" s="6">
        <v>1</v>
      </c>
      <c r="C113" s="11">
        <v>116</v>
      </c>
      <c r="D113" s="10">
        <v>10</v>
      </c>
      <c r="E113" s="10">
        <v>6</v>
      </c>
      <c r="F113" s="10">
        <v>2</v>
      </c>
      <c r="G113" s="11">
        <v>5</v>
      </c>
      <c r="H113" s="10">
        <v>5</v>
      </c>
      <c r="I113" s="10">
        <v>2</v>
      </c>
      <c r="J113" s="10">
        <v>86</v>
      </c>
      <c r="K113" s="10">
        <v>10.9</v>
      </c>
      <c r="L113" s="10">
        <v>2</v>
      </c>
      <c r="M113" s="10">
        <v>1</v>
      </c>
      <c r="N113" s="10">
        <v>2</v>
      </c>
      <c r="Q113" s="31" t="s">
        <v>178</v>
      </c>
      <c r="R113" s="31"/>
    </row>
    <row r="114" spans="1:25" ht="15" x14ac:dyDescent="0.25">
      <c r="A114" s="10">
        <v>1100</v>
      </c>
      <c r="B114" s="6">
        <v>1</v>
      </c>
      <c r="C114" s="8">
        <v>48.5</v>
      </c>
      <c r="D114" s="10">
        <v>10</v>
      </c>
      <c r="E114" s="10">
        <v>2</v>
      </c>
      <c r="F114" s="10">
        <v>2</v>
      </c>
      <c r="G114" s="11">
        <v>4</v>
      </c>
      <c r="H114" s="10">
        <v>9</v>
      </c>
      <c r="I114" s="10">
        <v>3</v>
      </c>
      <c r="J114" s="7">
        <v>23.5</v>
      </c>
      <c r="K114" s="7">
        <v>6</v>
      </c>
      <c r="L114" s="10">
        <v>2</v>
      </c>
      <c r="M114" s="10">
        <v>1</v>
      </c>
      <c r="N114" s="10">
        <v>3</v>
      </c>
      <c r="Q114" s="20" t="s">
        <v>179</v>
      </c>
      <c r="R114" s="20">
        <v>0.18906662329526391</v>
      </c>
    </row>
    <row r="115" spans="1:25" ht="15" x14ac:dyDescent="0.25">
      <c r="A115" s="10">
        <v>950</v>
      </c>
      <c r="B115" s="6">
        <v>1</v>
      </c>
      <c r="C115" s="11">
        <v>30.6</v>
      </c>
      <c r="D115" s="10">
        <v>10</v>
      </c>
      <c r="E115" s="10">
        <v>2</v>
      </c>
      <c r="F115" s="10">
        <v>2</v>
      </c>
      <c r="G115" s="11">
        <v>3</v>
      </c>
      <c r="H115" s="10">
        <v>5</v>
      </c>
      <c r="I115" s="10">
        <v>2</v>
      </c>
      <c r="J115" s="10">
        <v>18.100000000000001</v>
      </c>
      <c r="K115" s="10">
        <v>6.7</v>
      </c>
      <c r="L115" s="10">
        <v>2</v>
      </c>
      <c r="M115" s="10">
        <v>1</v>
      </c>
      <c r="N115" s="10">
        <v>3</v>
      </c>
      <c r="Q115" s="20" t="s">
        <v>180</v>
      </c>
      <c r="R115" s="20">
        <v>3.5746188044273236E-2</v>
      </c>
    </row>
    <row r="116" spans="1:25" ht="15" x14ac:dyDescent="0.25">
      <c r="A116" s="10">
        <v>1380</v>
      </c>
      <c r="B116" s="6">
        <v>1</v>
      </c>
      <c r="C116" s="11">
        <v>58.5</v>
      </c>
      <c r="D116" s="10">
        <v>12</v>
      </c>
      <c r="E116" s="10">
        <v>2</v>
      </c>
      <c r="F116" s="10">
        <v>2</v>
      </c>
      <c r="G116" s="11">
        <v>8</v>
      </c>
      <c r="H116" s="10">
        <v>9</v>
      </c>
      <c r="I116" s="10">
        <v>3</v>
      </c>
      <c r="J116" s="10">
        <v>29.9</v>
      </c>
      <c r="K116" s="10">
        <v>18.2</v>
      </c>
      <c r="L116" s="10">
        <v>2</v>
      </c>
      <c r="M116" s="10">
        <v>1</v>
      </c>
      <c r="N116" s="10">
        <v>3</v>
      </c>
      <c r="Q116" s="20" t="s">
        <v>181</v>
      </c>
      <c r="R116" s="20">
        <v>2.1771495117378647E-2</v>
      </c>
    </row>
    <row r="117" spans="1:25" ht="15" x14ac:dyDescent="0.25">
      <c r="A117" s="10">
        <v>950</v>
      </c>
      <c r="B117" s="6">
        <v>1</v>
      </c>
      <c r="C117" s="11">
        <v>40.299999999999997</v>
      </c>
      <c r="D117" s="10">
        <v>12</v>
      </c>
      <c r="E117" s="10">
        <v>2</v>
      </c>
      <c r="F117" s="10">
        <v>2</v>
      </c>
      <c r="G117" s="11">
        <v>7</v>
      </c>
      <c r="H117" s="10">
        <v>5</v>
      </c>
      <c r="I117" s="10">
        <v>2</v>
      </c>
      <c r="J117" s="10">
        <v>18</v>
      </c>
      <c r="K117" s="10">
        <v>9</v>
      </c>
      <c r="L117" s="10">
        <v>3</v>
      </c>
      <c r="M117" s="10">
        <v>1</v>
      </c>
      <c r="N117" s="10">
        <v>3</v>
      </c>
      <c r="Q117" s="20" t="s">
        <v>182</v>
      </c>
      <c r="R117" s="20">
        <v>532.34766350060227</v>
      </c>
    </row>
    <row r="118" spans="1:25" ht="15.75" thickBot="1" x14ac:dyDescent="0.3">
      <c r="A118" s="10">
        <v>640</v>
      </c>
      <c r="B118" s="6">
        <v>1</v>
      </c>
      <c r="C118" s="11">
        <v>35.4</v>
      </c>
      <c r="D118" s="10">
        <v>12</v>
      </c>
      <c r="E118" s="10">
        <v>6</v>
      </c>
      <c r="F118" s="10">
        <v>1</v>
      </c>
      <c r="G118" s="11">
        <v>5</v>
      </c>
      <c r="H118" s="10">
        <v>5</v>
      </c>
      <c r="I118" s="10">
        <v>2</v>
      </c>
      <c r="J118" s="10">
        <v>12.5</v>
      </c>
      <c r="K118" s="10">
        <v>12.4</v>
      </c>
      <c r="L118" s="10">
        <v>1</v>
      </c>
      <c r="M118" s="10">
        <v>3</v>
      </c>
      <c r="N118" s="10">
        <v>3</v>
      </c>
      <c r="Q118" s="21" t="s">
        <v>183</v>
      </c>
      <c r="R118" s="21">
        <v>211</v>
      </c>
    </row>
    <row r="119" spans="1:25" ht="15" x14ac:dyDescent="0.25">
      <c r="A119" s="10">
        <v>680</v>
      </c>
      <c r="B119" s="6">
        <v>1</v>
      </c>
      <c r="C119" s="11">
        <v>31.2</v>
      </c>
      <c r="D119" s="10">
        <v>12</v>
      </c>
      <c r="E119" s="10">
        <v>4</v>
      </c>
      <c r="F119" s="10">
        <v>2</v>
      </c>
      <c r="G119" s="8">
        <v>4</v>
      </c>
      <c r="H119" s="7">
        <v>5</v>
      </c>
      <c r="I119" s="10">
        <v>2</v>
      </c>
      <c r="J119" s="10">
        <v>21.2</v>
      </c>
      <c r="K119" s="10">
        <v>0</v>
      </c>
      <c r="L119" s="10">
        <v>2</v>
      </c>
      <c r="M119" s="10">
        <v>3</v>
      </c>
      <c r="N119" s="10">
        <v>3</v>
      </c>
    </row>
    <row r="120" spans="1:25" ht="15.75" thickBot="1" x14ac:dyDescent="0.3">
      <c r="A120" s="10">
        <v>900</v>
      </c>
      <c r="B120" s="6">
        <v>1</v>
      </c>
      <c r="C120" s="11">
        <v>26.5</v>
      </c>
      <c r="D120" s="10">
        <v>12</v>
      </c>
      <c r="E120" s="10">
        <v>6</v>
      </c>
      <c r="F120" s="10">
        <v>1</v>
      </c>
      <c r="G120" s="11">
        <v>3</v>
      </c>
      <c r="H120" s="10">
        <v>5</v>
      </c>
      <c r="I120" s="10">
        <v>2</v>
      </c>
      <c r="J120" s="10">
        <v>16.2</v>
      </c>
      <c r="K120" s="10">
        <v>0</v>
      </c>
      <c r="L120" s="10">
        <v>2</v>
      </c>
      <c r="M120" s="10">
        <v>3</v>
      </c>
      <c r="N120" s="10">
        <v>3</v>
      </c>
      <c r="Q120" t="s">
        <v>170</v>
      </c>
    </row>
    <row r="121" spans="1:25" ht="15" x14ac:dyDescent="0.25">
      <c r="A121" s="10">
        <v>900</v>
      </c>
      <c r="B121" s="6">
        <v>1</v>
      </c>
      <c r="C121" s="11">
        <v>36.6</v>
      </c>
      <c r="D121" s="10">
        <v>12</v>
      </c>
      <c r="E121" s="10">
        <v>6</v>
      </c>
      <c r="F121" s="10">
        <v>2</v>
      </c>
      <c r="G121" s="11">
        <v>2</v>
      </c>
      <c r="H121" s="10">
        <v>5</v>
      </c>
      <c r="I121" s="10">
        <v>2</v>
      </c>
      <c r="J121" s="10">
        <v>16.600000000000001</v>
      </c>
      <c r="K121" s="10">
        <v>8.8000000000000007</v>
      </c>
      <c r="L121" s="10">
        <v>2</v>
      </c>
      <c r="M121" s="10">
        <v>3</v>
      </c>
      <c r="N121" s="10">
        <v>3</v>
      </c>
      <c r="Q121" s="22"/>
      <c r="R121" s="22" t="s">
        <v>172</v>
      </c>
      <c r="S121" s="22" t="s">
        <v>171</v>
      </c>
      <c r="T121" s="22" t="s">
        <v>173</v>
      </c>
      <c r="U121" s="22" t="s">
        <v>174</v>
      </c>
      <c r="V121" s="22" t="s">
        <v>187</v>
      </c>
    </row>
    <row r="122" spans="1:25" ht="15" x14ac:dyDescent="0.25">
      <c r="A122" s="10">
        <v>1070</v>
      </c>
      <c r="B122" s="6">
        <v>1</v>
      </c>
      <c r="C122" s="11">
        <v>35.9</v>
      </c>
      <c r="D122" s="10">
        <v>12</v>
      </c>
      <c r="E122" s="10">
        <v>2</v>
      </c>
      <c r="F122" s="10">
        <v>1</v>
      </c>
      <c r="G122" s="11">
        <v>1</v>
      </c>
      <c r="H122" s="10">
        <v>10</v>
      </c>
      <c r="I122" s="10">
        <v>3</v>
      </c>
      <c r="J122" s="10">
        <v>15.1</v>
      </c>
      <c r="K122" s="10">
        <v>8.6</v>
      </c>
      <c r="L122" s="10">
        <v>2</v>
      </c>
      <c r="M122" s="10">
        <v>3</v>
      </c>
      <c r="N122" s="10">
        <v>2</v>
      </c>
      <c r="Q122" s="20" t="s">
        <v>184</v>
      </c>
      <c r="R122" s="20">
        <v>3</v>
      </c>
      <c r="S122" s="20">
        <v>2174700.3342718035</v>
      </c>
      <c r="T122" s="20">
        <v>724900.11142393446</v>
      </c>
      <c r="U122" s="20">
        <v>2.5579229705633777</v>
      </c>
      <c r="V122" s="20">
        <v>5.6210687409824531E-2</v>
      </c>
    </row>
    <row r="123" spans="1:25" ht="15" x14ac:dyDescent="0.25">
      <c r="A123" s="10">
        <v>1100</v>
      </c>
      <c r="B123" s="6">
        <v>1</v>
      </c>
      <c r="C123" s="11">
        <v>40.299999999999997</v>
      </c>
      <c r="D123" s="10">
        <v>10</v>
      </c>
      <c r="E123" s="10">
        <v>2</v>
      </c>
      <c r="F123" s="10">
        <v>2</v>
      </c>
      <c r="G123" s="11">
        <v>1</v>
      </c>
      <c r="H123" s="10">
        <v>9</v>
      </c>
      <c r="I123" s="10">
        <v>2</v>
      </c>
      <c r="J123" s="10">
        <v>16.7</v>
      </c>
      <c r="K123" s="10">
        <v>8.6</v>
      </c>
      <c r="L123" s="10">
        <v>2</v>
      </c>
      <c r="M123" s="10">
        <v>1</v>
      </c>
      <c r="N123" s="10">
        <v>2</v>
      </c>
      <c r="Q123" s="20" t="s">
        <v>185</v>
      </c>
      <c r="R123" s="20">
        <v>207</v>
      </c>
      <c r="S123" s="20">
        <v>58662565.210751928</v>
      </c>
      <c r="T123" s="20">
        <v>283394.0348345504</v>
      </c>
      <c r="U123" s="20"/>
      <c r="V123" s="20"/>
    </row>
    <row r="124" spans="1:25" ht="15.75" thickBot="1" x14ac:dyDescent="0.3">
      <c r="A124" s="10">
        <v>1000</v>
      </c>
      <c r="B124" s="6">
        <v>1</v>
      </c>
      <c r="C124" s="11">
        <v>40.1</v>
      </c>
      <c r="D124" s="10">
        <v>10</v>
      </c>
      <c r="E124" s="10">
        <v>6</v>
      </c>
      <c r="F124" s="10">
        <v>1</v>
      </c>
      <c r="G124" s="11">
        <v>3</v>
      </c>
      <c r="H124" s="10">
        <v>9</v>
      </c>
      <c r="I124" s="10">
        <v>2</v>
      </c>
      <c r="J124" s="10">
        <v>16.600000000000001</v>
      </c>
      <c r="K124" s="10">
        <v>8.5</v>
      </c>
      <c r="L124" s="10">
        <v>3</v>
      </c>
      <c r="M124" s="10">
        <v>1</v>
      </c>
      <c r="N124" s="10">
        <v>3</v>
      </c>
      <c r="Q124" s="21" t="s">
        <v>176</v>
      </c>
      <c r="R124" s="21">
        <v>210</v>
      </c>
      <c r="S124" s="21">
        <v>60837265.545023732</v>
      </c>
      <c r="T124" s="21"/>
      <c r="U124" s="21"/>
      <c r="V124" s="21"/>
    </row>
    <row r="125" spans="1:25" ht="15.75" thickBot="1" x14ac:dyDescent="0.3">
      <c r="A125" s="10">
        <v>500</v>
      </c>
      <c r="B125" s="6">
        <v>1</v>
      </c>
      <c r="C125" s="11">
        <v>40.1</v>
      </c>
      <c r="D125" s="10">
        <v>10</v>
      </c>
      <c r="E125" s="10">
        <v>2</v>
      </c>
      <c r="F125" s="10">
        <v>2</v>
      </c>
      <c r="G125" s="11">
        <v>3</v>
      </c>
      <c r="H125" s="10">
        <v>5</v>
      </c>
      <c r="I125" s="10">
        <v>2</v>
      </c>
      <c r="J125" s="10">
        <v>16.600000000000001</v>
      </c>
      <c r="K125" s="10">
        <v>8.5</v>
      </c>
      <c r="L125" s="10">
        <v>0</v>
      </c>
      <c r="M125" s="10">
        <v>1</v>
      </c>
      <c r="N125" s="10">
        <v>2</v>
      </c>
    </row>
    <row r="126" spans="1:25" ht="15" x14ac:dyDescent="0.25">
      <c r="A126" s="10">
        <v>820</v>
      </c>
      <c r="B126" s="6">
        <v>1</v>
      </c>
      <c r="C126" s="11">
        <v>31.3</v>
      </c>
      <c r="D126" s="10">
        <v>10</v>
      </c>
      <c r="E126" s="10">
        <v>2</v>
      </c>
      <c r="F126" s="10">
        <v>1</v>
      </c>
      <c r="G126" s="11">
        <v>2</v>
      </c>
      <c r="H126" s="10">
        <v>5</v>
      </c>
      <c r="I126" s="10">
        <v>2</v>
      </c>
      <c r="J126" s="10">
        <v>22</v>
      </c>
      <c r="K126" s="10">
        <v>0</v>
      </c>
      <c r="L126" s="10">
        <v>1</v>
      </c>
      <c r="M126" s="10">
        <v>3</v>
      </c>
      <c r="N126" s="10">
        <v>3</v>
      </c>
      <c r="Q126" s="22"/>
      <c r="R126" s="22" t="s">
        <v>188</v>
      </c>
      <c r="S126" s="22" t="s">
        <v>182</v>
      </c>
      <c r="T126" s="22" t="s">
        <v>189</v>
      </c>
      <c r="U126" s="22" t="s">
        <v>175</v>
      </c>
      <c r="V126" s="22" t="s">
        <v>190</v>
      </c>
      <c r="W126" s="22" t="s">
        <v>191</v>
      </c>
      <c r="X126" s="22" t="s">
        <v>192</v>
      </c>
      <c r="Y126" s="22" t="s">
        <v>193</v>
      </c>
    </row>
    <row r="127" spans="1:25" ht="15" x14ac:dyDescent="0.25">
      <c r="A127" s="10">
        <v>1000</v>
      </c>
      <c r="B127" s="6">
        <v>1</v>
      </c>
      <c r="C127" s="11">
        <v>44.7</v>
      </c>
      <c r="D127" s="10">
        <v>10</v>
      </c>
      <c r="E127" s="10">
        <v>6</v>
      </c>
      <c r="F127" s="10">
        <v>2</v>
      </c>
      <c r="G127" s="11">
        <v>5</v>
      </c>
      <c r="H127" s="10">
        <v>5</v>
      </c>
      <c r="I127" s="10">
        <v>2</v>
      </c>
      <c r="J127" s="10">
        <v>18.399999999999999</v>
      </c>
      <c r="K127" s="10">
        <v>10.7</v>
      </c>
      <c r="L127" s="10">
        <v>1</v>
      </c>
      <c r="M127" s="10">
        <v>1</v>
      </c>
      <c r="N127" s="10">
        <v>3</v>
      </c>
      <c r="Q127" s="20" t="s">
        <v>186</v>
      </c>
      <c r="R127" s="20">
        <v>874.33008771481173</v>
      </c>
      <c r="S127" s="20">
        <v>180.92429790485787</v>
      </c>
      <c r="T127" s="20">
        <v>4.8325741641103015</v>
      </c>
      <c r="U127" s="20">
        <v>2.6222017470641527E-6</v>
      </c>
      <c r="V127" s="20">
        <v>517.63957274003997</v>
      </c>
      <c r="W127" s="20">
        <v>1231.0206026895835</v>
      </c>
      <c r="X127" s="20">
        <v>517.63957274003997</v>
      </c>
      <c r="Y127" s="20">
        <v>1231.0206026895835</v>
      </c>
    </row>
    <row r="128" spans="1:25" ht="15" x14ac:dyDescent="0.25">
      <c r="A128" s="10">
        <v>800</v>
      </c>
      <c r="B128" s="6">
        <v>1</v>
      </c>
      <c r="C128" s="11">
        <v>32.1</v>
      </c>
      <c r="D128" s="10">
        <v>10</v>
      </c>
      <c r="E128" s="10">
        <v>2</v>
      </c>
      <c r="F128" s="10">
        <v>1</v>
      </c>
      <c r="G128" s="11">
        <v>4</v>
      </c>
      <c r="H128" s="10">
        <v>5</v>
      </c>
      <c r="I128" s="10">
        <v>2</v>
      </c>
      <c r="J128" s="10">
        <v>12.2</v>
      </c>
      <c r="K128" s="10">
        <v>9</v>
      </c>
      <c r="L128" s="10">
        <v>2</v>
      </c>
      <c r="M128" s="10">
        <v>1</v>
      </c>
      <c r="N128" s="10">
        <v>3</v>
      </c>
      <c r="Q128" s="20" t="s">
        <v>1</v>
      </c>
      <c r="R128" s="20">
        <v>70.007757004200016</v>
      </c>
      <c r="S128" s="20">
        <v>42.882551485639603</v>
      </c>
      <c r="T128" s="20">
        <v>1.632546445554762</v>
      </c>
      <c r="U128" s="20">
        <v>0.10408464341803063</v>
      </c>
      <c r="V128" s="20">
        <v>-14.534781228495021</v>
      </c>
      <c r="W128" s="20">
        <v>154.55029523689507</v>
      </c>
      <c r="X128" s="20">
        <v>-14.534781228495021</v>
      </c>
      <c r="Y128" s="20">
        <v>154.55029523689507</v>
      </c>
    </row>
    <row r="129" spans="1:25" ht="15" x14ac:dyDescent="0.25">
      <c r="A129" s="10">
        <v>1080</v>
      </c>
      <c r="B129" s="6">
        <v>1</v>
      </c>
      <c r="C129" s="11">
        <v>31.9</v>
      </c>
      <c r="D129" s="10">
        <v>10</v>
      </c>
      <c r="E129" s="10">
        <v>2</v>
      </c>
      <c r="F129" s="10">
        <v>2</v>
      </c>
      <c r="G129" s="11">
        <v>4</v>
      </c>
      <c r="H129" s="10">
        <v>9</v>
      </c>
      <c r="I129" s="10">
        <v>2</v>
      </c>
      <c r="J129" s="10">
        <v>14.4</v>
      </c>
      <c r="K129" s="10">
        <v>8.8000000000000007</v>
      </c>
      <c r="L129" s="10">
        <v>2</v>
      </c>
      <c r="M129" s="10">
        <v>1</v>
      </c>
      <c r="N129" s="10">
        <v>3</v>
      </c>
      <c r="Q129" s="20" t="s">
        <v>10</v>
      </c>
      <c r="R129" s="20">
        <v>-2.0970031135257718</v>
      </c>
      <c r="S129" s="20">
        <v>1.3356147741955848</v>
      </c>
      <c r="T129" s="20">
        <v>-1.5700658258956117</v>
      </c>
      <c r="U129" s="20">
        <v>0.11792709732980267</v>
      </c>
      <c r="V129" s="20">
        <v>-4.730154808088435</v>
      </c>
      <c r="W129" s="20">
        <v>0.53614858103689134</v>
      </c>
      <c r="X129" s="20">
        <v>-4.730154808088435</v>
      </c>
      <c r="Y129" s="20">
        <v>0.53614858103689134</v>
      </c>
    </row>
    <row r="130" spans="1:25" ht="15.75" thickBot="1" x14ac:dyDescent="0.3">
      <c r="A130" s="10">
        <v>1200</v>
      </c>
      <c r="B130" s="6">
        <v>1</v>
      </c>
      <c r="C130" s="11">
        <v>44.2</v>
      </c>
      <c r="D130" s="10">
        <v>10</v>
      </c>
      <c r="E130" s="10">
        <v>2</v>
      </c>
      <c r="F130" s="10">
        <v>1</v>
      </c>
      <c r="G130" s="11">
        <v>1</v>
      </c>
      <c r="H130" s="10">
        <v>9</v>
      </c>
      <c r="I130" s="10">
        <v>2</v>
      </c>
      <c r="J130" s="10">
        <v>19.7</v>
      </c>
      <c r="K130" s="10">
        <v>11.6</v>
      </c>
      <c r="L130" s="10">
        <v>2</v>
      </c>
      <c r="M130" s="10">
        <v>1</v>
      </c>
      <c r="N130" s="10">
        <v>1</v>
      </c>
      <c r="Q130" s="21" t="s">
        <v>8</v>
      </c>
      <c r="R130" s="21">
        <v>24.378424959365567</v>
      </c>
      <c r="S130" s="21">
        <v>18.694212764039872</v>
      </c>
      <c r="T130" s="21">
        <v>1.3040626672581703</v>
      </c>
      <c r="U130" s="21">
        <v>0.19366044845706462</v>
      </c>
      <c r="V130" s="21">
        <v>-12.477035888462844</v>
      </c>
      <c r="W130" s="21">
        <v>61.233885807193978</v>
      </c>
      <c r="X130" s="21">
        <v>-12.477035888462844</v>
      </c>
      <c r="Y130" s="21">
        <v>61.233885807193978</v>
      </c>
    </row>
    <row r="131" spans="1:25" ht="15" x14ac:dyDescent="0.25">
      <c r="A131" s="10">
        <v>3000</v>
      </c>
      <c r="B131" s="6">
        <v>1</v>
      </c>
      <c r="C131" s="11">
        <v>36.6</v>
      </c>
      <c r="D131" s="10">
        <v>10</v>
      </c>
      <c r="E131" s="10">
        <v>6</v>
      </c>
      <c r="F131" s="10">
        <v>2</v>
      </c>
      <c r="G131" s="11">
        <v>4</v>
      </c>
      <c r="H131" s="10">
        <v>5</v>
      </c>
      <c r="I131" s="10">
        <v>3</v>
      </c>
      <c r="J131" s="10">
        <v>16.600000000000001</v>
      </c>
      <c r="K131" s="10">
        <v>8.8000000000000007</v>
      </c>
      <c r="L131" s="10">
        <v>2</v>
      </c>
      <c r="M131" s="10">
        <v>1</v>
      </c>
      <c r="N131" s="10">
        <v>2</v>
      </c>
    </row>
    <row r="132" spans="1:25" ht="15" x14ac:dyDescent="0.25">
      <c r="A132" s="10">
        <v>1200</v>
      </c>
      <c r="B132" s="6">
        <v>1</v>
      </c>
      <c r="C132" s="11">
        <v>40.299999999999997</v>
      </c>
      <c r="D132" s="10">
        <v>10</v>
      </c>
      <c r="E132" s="10">
        <v>2</v>
      </c>
      <c r="F132" s="10">
        <v>2</v>
      </c>
      <c r="G132" s="11">
        <v>2</v>
      </c>
      <c r="H132" s="10">
        <v>5</v>
      </c>
      <c r="I132" s="10">
        <v>2</v>
      </c>
      <c r="J132" s="10">
        <v>16.7</v>
      </c>
      <c r="K132" s="10">
        <v>8.5</v>
      </c>
      <c r="L132" s="10">
        <v>3</v>
      </c>
      <c r="M132" s="10">
        <v>1</v>
      </c>
      <c r="N132" s="10">
        <v>3</v>
      </c>
      <c r="Q132" s="33" t="s">
        <v>16</v>
      </c>
      <c r="R132" s="33" t="s">
        <v>1</v>
      </c>
      <c r="S132" s="33" t="s">
        <v>203</v>
      </c>
      <c r="T132" s="33" t="s">
        <v>9</v>
      </c>
    </row>
    <row r="133" spans="1:25" ht="15" x14ac:dyDescent="0.25">
      <c r="A133" s="10">
        <v>490</v>
      </c>
      <c r="B133" s="6">
        <v>1</v>
      </c>
      <c r="C133" s="11">
        <v>35.9</v>
      </c>
      <c r="D133" s="10">
        <v>11</v>
      </c>
      <c r="E133" s="10">
        <v>4</v>
      </c>
      <c r="F133" s="10">
        <v>1</v>
      </c>
      <c r="G133" s="11">
        <v>5</v>
      </c>
      <c r="H133" s="10">
        <v>5</v>
      </c>
      <c r="I133" s="10">
        <v>2</v>
      </c>
      <c r="J133" s="10">
        <v>15.1</v>
      </c>
      <c r="K133" s="10">
        <v>8.5</v>
      </c>
      <c r="L133" s="10">
        <v>2</v>
      </c>
      <c r="M133" s="10">
        <v>1</v>
      </c>
      <c r="N133" s="10">
        <v>3</v>
      </c>
      <c r="Q133" t="s">
        <v>177</v>
      </c>
    </row>
    <row r="134" spans="1:25" ht="15.75" thickBot="1" x14ac:dyDescent="0.3">
      <c r="A134" s="10">
        <v>1150</v>
      </c>
      <c r="B134" s="6">
        <v>1</v>
      </c>
      <c r="C134" s="11">
        <v>31.8</v>
      </c>
      <c r="D134" s="10">
        <v>11</v>
      </c>
      <c r="E134" s="10">
        <v>2</v>
      </c>
      <c r="F134" s="10">
        <v>2</v>
      </c>
      <c r="G134" s="11">
        <v>4</v>
      </c>
      <c r="H134" s="10">
        <v>5</v>
      </c>
      <c r="I134" s="10">
        <v>2</v>
      </c>
      <c r="J134" s="10">
        <v>12.3</v>
      </c>
      <c r="K134" s="10">
        <v>8.6999999999999993</v>
      </c>
      <c r="L134" s="10">
        <v>2</v>
      </c>
      <c r="M134" s="10">
        <v>1</v>
      </c>
      <c r="N134" s="10">
        <v>3</v>
      </c>
    </row>
    <row r="135" spans="1:25" ht="15" x14ac:dyDescent="0.25">
      <c r="A135" s="10">
        <v>700</v>
      </c>
      <c r="B135" s="6">
        <v>1</v>
      </c>
      <c r="C135" s="11">
        <v>32</v>
      </c>
      <c r="D135" s="10">
        <v>11</v>
      </c>
      <c r="E135" s="10">
        <v>2</v>
      </c>
      <c r="F135" s="10">
        <v>1</v>
      </c>
      <c r="G135" s="11">
        <v>2</v>
      </c>
      <c r="H135" s="10">
        <v>9</v>
      </c>
      <c r="I135" s="10">
        <v>2</v>
      </c>
      <c r="J135" s="10">
        <v>12.3</v>
      </c>
      <c r="K135" s="10">
        <v>8.6999999999999993</v>
      </c>
      <c r="L135" s="10">
        <v>2</v>
      </c>
      <c r="M135" s="10">
        <v>1</v>
      </c>
      <c r="N135" s="10">
        <v>2</v>
      </c>
      <c r="Q135" s="31" t="s">
        <v>178</v>
      </c>
      <c r="R135" s="31"/>
    </row>
    <row r="136" spans="1:25" ht="15" x14ac:dyDescent="0.25">
      <c r="A136" s="10">
        <v>700</v>
      </c>
      <c r="B136" s="6">
        <v>1</v>
      </c>
      <c r="C136" s="11">
        <v>40.200000000000003</v>
      </c>
      <c r="D136" s="10">
        <v>11</v>
      </c>
      <c r="E136" s="10">
        <v>2</v>
      </c>
      <c r="F136" s="10">
        <v>2</v>
      </c>
      <c r="G136" s="11">
        <v>4</v>
      </c>
      <c r="H136" s="10">
        <v>5</v>
      </c>
      <c r="I136" s="10">
        <v>2</v>
      </c>
      <c r="J136" s="10">
        <v>16.7</v>
      </c>
      <c r="K136" s="10">
        <v>8.5</v>
      </c>
      <c r="L136" s="10">
        <v>1</v>
      </c>
      <c r="M136" s="10">
        <v>1</v>
      </c>
      <c r="N136" s="10">
        <v>3</v>
      </c>
      <c r="Q136" s="20" t="s">
        <v>179</v>
      </c>
      <c r="R136" s="20">
        <v>0.17883332299388344</v>
      </c>
    </row>
    <row r="137" spans="1:25" ht="15" x14ac:dyDescent="0.25">
      <c r="A137" s="10">
        <v>900</v>
      </c>
      <c r="B137" s="6">
        <v>1</v>
      </c>
      <c r="C137" s="11">
        <v>35.1</v>
      </c>
      <c r="D137" s="10">
        <v>11</v>
      </c>
      <c r="E137" s="10">
        <v>6</v>
      </c>
      <c r="F137" s="10">
        <v>1</v>
      </c>
      <c r="G137" s="11">
        <v>4</v>
      </c>
      <c r="H137" s="10">
        <v>9</v>
      </c>
      <c r="I137" s="10">
        <v>2</v>
      </c>
      <c r="J137" s="10">
        <v>12.1</v>
      </c>
      <c r="K137" s="10">
        <v>12</v>
      </c>
      <c r="L137" s="10">
        <v>2</v>
      </c>
      <c r="M137" s="10">
        <v>1</v>
      </c>
      <c r="N137" s="10">
        <v>3</v>
      </c>
      <c r="Q137" s="20" t="s">
        <v>180</v>
      </c>
      <c r="R137" s="20">
        <v>3.1981357413034636E-2</v>
      </c>
    </row>
    <row r="138" spans="1:25" ht="15" x14ac:dyDescent="0.25">
      <c r="A138" s="10">
        <v>440</v>
      </c>
      <c r="B138" s="6">
        <v>1</v>
      </c>
      <c r="C138" s="11">
        <v>35.299999999999997</v>
      </c>
      <c r="D138" s="10">
        <v>11</v>
      </c>
      <c r="E138" s="10">
        <v>2</v>
      </c>
      <c r="F138" s="10">
        <v>2</v>
      </c>
      <c r="G138" s="11">
        <v>1</v>
      </c>
      <c r="H138" s="10">
        <v>5</v>
      </c>
      <c r="I138" s="10">
        <v>3</v>
      </c>
      <c r="J138" s="10">
        <v>14.9</v>
      </c>
      <c r="K138" s="10">
        <v>11.9</v>
      </c>
      <c r="L138" s="10">
        <v>2</v>
      </c>
      <c r="M138" s="10">
        <v>1</v>
      </c>
      <c r="N138" s="10">
        <v>3</v>
      </c>
      <c r="Q138" s="20" t="s">
        <v>181</v>
      </c>
      <c r="R138" s="20">
        <v>1.7952101723368471E-2</v>
      </c>
    </row>
    <row r="139" spans="1:25" ht="15" x14ac:dyDescent="0.25">
      <c r="A139" s="10">
        <v>1430</v>
      </c>
      <c r="B139" s="6">
        <v>1</v>
      </c>
      <c r="C139" s="11">
        <v>36.200000000000003</v>
      </c>
      <c r="D139" s="10">
        <v>11</v>
      </c>
      <c r="E139" s="10">
        <v>2</v>
      </c>
      <c r="F139" s="10">
        <v>1</v>
      </c>
      <c r="G139" s="11">
        <v>3</v>
      </c>
      <c r="H139" s="10">
        <v>10</v>
      </c>
      <c r="I139" s="10">
        <v>2</v>
      </c>
      <c r="J139" s="10">
        <v>15</v>
      </c>
      <c r="K139" s="10">
        <v>12</v>
      </c>
      <c r="L139" s="10">
        <v>1</v>
      </c>
      <c r="M139" s="10">
        <v>1</v>
      </c>
      <c r="N139" s="10">
        <v>3</v>
      </c>
      <c r="Q139" s="20" t="s">
        <v>182</v>
      </c>
      <c r="R139" s="20">
        <v>533.3858996359188</v>
      </c>
    </row>
    <row r="140" spans="1:25" ht="15.75" thickBot="1" x14ac:dyDescent="0.3">
      <c r="A140" s="10">
        <v>980</v>
      </c>
      <c r="B140" s="6">
        <v>1</v>
      </c>
      <c r="C140" s="11">
        <v>34.700000000000003</v>
      </c>
      <c r="D140" s="10">
        <v>11</v>
      </c>
      <c r="E140" s="10">
        <v>2</v>
      </c>
      <c r="F140" s="10">
        <v>2</v>
      </c>
      <c r="G140" s="11">
        <v>3</v>
      </c>
      <c r="H140" s="10">
        <v>9</v>
      </c>
      <c r="I140" s="10">
        <v>2</v>
      </c>
      <c r="J140" s="10">
        <v>17.5</v>
      </c>
      <c r="K140" s="10">
        <v>6.8</v>
      </c>
      <c r="L140" s="10">
        <v>2</v>
      </c>
      <c r="M140" s="10">
        <v>1</v>
      </c>
      <c r="N140" s="10">
        <v>1</v>
      </c>
      <c r="Q140" s="21" t="s">
        <v>183</v>
      </c>
      <c r="R140" s="21">
        <v>211</v>
      </c>
    </row>
    <row r="141" spans="1:25" ht="15" x14ac:dyDescent="0.25">
      <c r="A141" s="10">
        <v>965</v>
      </c>
      <c r="B141" s="6">
        <v>1</v>
      </c>
      <c r="C141" s="11">
        <v>40.299999999999997</v>
      </c>
      <c r="D141" s="10">
        <v>11</v>
      </c>
      <c r="E141" s="10">
        <v>2</v>
      </c>
      <c r="F141" s="10">
        <v>1</v>
      </c>
      <c r="G141" s="11">
        <v>3</v>
      </c>
      <c r="H141" s="10">
        <v>5</v>
      </c>
      <c r="I141" s="10">
        <v>2</v>
      </c>
      <c r="J141" s="10">
        <v>16.8</v>
      </c>
      <c r="K141" s="10">
        <v>8.6</v>
      </c>
      <c r="L141" s="10">
        <v>1</v>
      </c>
      <c r="M141" s="10">
        <v>1</v>
      </c>
      <c r="N141" s="10">
        <v>1</v>
      </c>
    </row>
    <row r="142" spans="1:25" ht="15.75" thickBot="1" x14ac:dyDescent="0.3">
      <c r="A142" s="10">
        <v>1100</v>
      </c>
      <c r="B142" s="6">
        <v>1</v>
      </c>
      <c r="C142" s="11">
        <v>31</v>
      </c>
      <c r="D142" s="10">
        <v>11</v>
      </c>
      <c r="E142" s="10">
        <v>1</v>
      </c>
      <c r="F142" s="10">
        <v>2</v>
      </c>
      <c r="G142" s="11">
        <v>4</v>
      </c>
      <c r="H142" s="10">
        <v>5</v>
      </c>
      <c r="I142" s="10">
        <v>2</v>
      </c>
      <c r="J142" s="10">
        <v>21.6</v>
      </c>
      <c r="K142" s="10">
        <v>0</v>
      </c>
      <c r="L142" s="10">
        <v>2</v>
      </c>
      <c r="M142" s="10">
        <v>1</v>
      </c>
      <c r="N142" s="10">
        <v>1</v>
      </c>
      <c r="Q142" t="s">
        <v>170</v>
      </c>
    </row>
    <row r="143" spans="1:25" ht="15" x14ac:dyDescent="0.25">
      <c r="A143" s="10">
        <v>1590</v>
      </c>
      <c r="B143" s="6">
        <v>1</v>
      </c>
      <c r="C143" s="11">
        <v>24.1</v>
      </c>
      <c r="D143" s="10">
        <v>11</v>
      </c>
      <c r="E143" s="10">
        <v>4</v>
      </c>
      <c r="F143" s="10">
        <v>1</v>
      </c>
      <c r="G143" s="11">
        <v>3</v>
      </c>
      <c r="H143" s="10">
        <v>5</v>
      </c>
      <c r="I143" s="10">
        <v>2</v>
      </c>
      <c r="J143" s="10">
        <v>16.3</v>
      </c>
      <c r="K143" s="10">
        <v>0</v>
      </c>
      <c r="L143" s="10">
        <v>3</v>
      </c>
      <c r="M143" s="10">
        <v>2</v>
      </c>
      <c r="N143" s="10">
        <v>2</v>
      </c>
      <c r="Q143" s="22"/>
      <c r="R143" s="22" t="s">
        <v>172</v>
      </c>
      <c r="S143" s="22" t="s">
        <v>171</v>
      </c>
      <c r="T143" s="22" t="s">
        <v>173</v>
      </c>
      <c r="U143" s="22" t="s">
        <v>174</v>
      </c>
      <c r="V143" s="22" t="s">
        <v>187</v>
      </c>
    </row>
    <row r="144" spans="1:25" ht="15" x14ac:dyDescent="0.25">
      <c r="A144" s="10">
        <v>1130</v>
      </c>
      <c r="B144" s="6">
        <v>1</v>
      </c>
      <c r="C144" s="11">
        <v>32.5</v>
      </c>
      <c r="D144" s="10">
        <v>11</v>
      </c>
      <c r="E144" s="10">
        <v>2</v>
      </c>
      <c r="F144" s="10">
        <v>2</v>
      </c>
      <c r="G144" s="11">
        <v>3</v>
      </c>
      <c r="H144" s="10">
        <v>5</v>
      </c>
      <c r="I144" s="10">
        <v>2</v>
      </c>
      <c r="J144" s="10">
        <v>27.33</v>
      </c>
      <c r="K144" s="10">
        <v>0</v>
      </c>
      <c r="L144" s="10">
        <v>3</v>
      </c>
      <c r="M144" s="10">
        <v>2</v>
      </c>
      <c r="N144" s="10">
        <v>3</v>
      </c>
      <c r="Q144" s="20" t="s">
        <v>184</v>
      </c>
      <c r="R144" s="20">
        <v>3</v>
      </c>
      <c r="S144" s="20">
        <v>1945658.3334271014</v>
      </c>
      <c r="T144" s="20">
        <v>648552.77780903375</v>
      </c>
      <c r="U144" s="20">
        <v>2.2796189705624825</v>
      </c>
      <c r="V144" s="20">
        <v>8.0503395975911968E-2</v>
      </c>
    </row>
    <row r="145" spans="1:25" ht="15" x14ac:dyDescent="0.25">
      <c r="A145" s="10">
        <v>1160</v>
      </c>
      <c r="B145" s="6">
        <v>1</v>
      </c>
      <c r="C145" s="11">
        <v>27.7</v>
      </c>
      <c r="D145" s="10">
        <v>1</v>
      </c>
      <c r="E145" s="10">
        <v>6</v>
      </c>
      <c r="F145" s="10">
        <v>1</v>
      </c>
      <c r="G145" s="11">
        <v>1</v>
      </c>
      <c r="H145" s="10">
        <v>9</v>
      </c>
      <c r="I145" s="10">
        <v>2</v>
      </c>
      <c r="J145" s="10">
        <v>12.2</v>
      </c>
      <c r="K145" s="10">
        <v>5.6</v>
      </c>
      <c r="L145" s="10">
        <v>2</v>
      </c>
      <c r="M145" s="10">
        <v>1</v>
      </c>
      <c r="N145" s="10">
        <v>3</v>
      </c>
      <c r="Q145" s="20" t="s">
        <v>185</v>
      </c>
      <c r="R145" s="20">
        <v>207</v>
      </c>
      <c r="S145" s="20">
        <v>58891607.211596631</v>
      </c>
      <c r="T145" s="20">
        <v>284500.51793041849</v>
      </c>
      <c r="U145" s="20"/>
      <c r="V145" s="20"/>
    </row>
    <row r="146" spans="1:25" ht="15.75" thickBot="1" x14ac:dyDescent="0.3">
      <c r="A146" s="10">
        <v>1250</v>
      </c>
      <c r="B146" s="6">
        <v>1</v>
      </c>
      <c r="C146" s="11">
        <v>29.1</v>
      </c>
      <c r="D146" s="10">
        <v>1</v>
      </c>
      <c r="E146" s="10">
        <v>2</v>
      </c>
      <c r="F146" s="10">
        <v>2</v>
      </c>
      <c r="G146" s="11">
        <v>3</v>
      </c>
      <c r="H146" s="10">
        <v>5</v>
      </c>
      <c r="I146" s="10">
        <v>2</v>
      </c>
      <c r="J146" s="10">
        <v>23.7</v>
      </c>
      <c r="K146" s="10">
        <v>0</v>
      </c>
      <c r="L146" s="10">
        <v>1</v>
      </c>
      <c r="M146" s="10">
        <v>2</v>
      </c>
      <c r="N146" s="10">
        <v>3</v>
      </c>
      <c r="Q146" s="21" t="s">
        <v>176</v>
      </c>
      <c r="R146" s="21">
        <v>210</v>
      </c>
      <c r="S146" s="21">
        <v>60837265.545023732</v>
      </c>
      <c r="T146" s="21"/>
      <c r="U146" s="21"/>
      <c r="V146" s="21"/>
    </row>
    <row r="147" spans="1:25" ht="15.75" thickBot="1" x14ac:dyDescent="0.3">
      <c r="A147" s="10">
        <v>1590</v>
      </c>
      <c r="B147" s="6">
        <v>1</v>
      </c>
      <c r="C147" s="11">
        <v>31.4</v>
      </c>
      <c r="D147" s="10">
        <v>1</v>
      </c>
      <c r="E147" s="10">
        <v>2</v>
      </c>
      <c r="F147" s="10">
        <v>1</v>
      </c>
      <c r="G147" s="11">
        <v>1</v>
      </c>
      <c r="H147" s="10">
        <v>9</v>
      </c>
      <c r="I147" s="10">
        <v>2</v>
      </c>
      <c r="J147" s="10">
        <v>18.899999999999999</v>
      </c>
      <c r="K147" s="10">
        <v>5.6</v>
      </c>
      <c r="L147" s="10">
        <v>2</v>
      </c>
      <c r="M147" s="10">
        <v>3</v>
      </c>
      <c r="N147" s="10">
        <v>3</v>
      </c>
    </row>
    <row r="148" spans="1:25" ht="15" x14ac:dyDescent="0.25">
      <c r="A148" s="10">
        <v>880</v>
      </c>
      <c r="B148" s="6">
        <v>1</v>
      </c>
      <c r="C148" s="11">
        <v>30.9</v>
      </c>
      <c r="D148" s="10">
        <v>1</v>
      </c>
      <c r="E148" s="10">
        <v>2</v>
      </c>
      <c r="F148" s="10">
        <v>2</v>
      </c>
      <c r="G148" s="11">
        <v>8</v>
      </c>
      <c r="H148" s="10">
        <v>10</v>
      </c>
      <c r="I148" s="10">
        <v>2</v>
      </c>
      <c r="J148" s="10">
        <v>19.2</v>
      </c>
      <c r="K148" s="10">
        <v>6.1</v>
      </c>
      <c r="L148" s="10">
        <v>2</v>
      </c>
      <c r="M148" s="10">
        <v>1</v>
      </c>
      <c r="N148" s="10">
        <v>3</v>
      </c>
      <c r="Q148" s="22"/>
      <c r="R148" s="22" t="s">
        <v>188</v>
      </c>
      <c r="S148" s="22" t="s">
        <v>182</v>
      </c>
      <c r="T148" s="22" t="s">
        <v>189</v>
      </c>
      <c r="U148" s="22" t="s">
        <v>175</v>
      </c>
      <c r="V148" s="22" t="s">
        <v>190</v>
      </c>
      <c r="W148" s="22" t="s">
        <v>191</v>
      </c>
      <c r="X148" s="22" t="s">
        <v>192</v>
      </c>
      <c r="Y148" s="22" t="s">
        <v>193</v>
      </c>
    </row>
    <row r="149" spans="1:25" ht="15" x14ac:dyDescent="0.25">
      <c r="A149" s="10">
        <v>565</v>
      </c>
      <c r="B149" s="6">
        <v>1</v>
      </c>
      <c r="C149" s="11">
        <v>29.3</v>
      </c>
      <c r="D149" s="10">
        <v>1</v>
      </c>
      <c r="E149" s="10">
        <v>6</v>
      </c>
      <c r="F149" s="10">
        <v>1</v>
      </c>
      <c r="G149" s="11">
        <v>1</v>
      </c>
      <c r="H149" s="10">
        <v>5</v>
      </c>
      <c r="I149" s="10">
        <v>2</v>
      </c>
      <c r="J149" s="10">
        <v>16.8</v>
      </c>
      <c r="K149" s="10">
        <v>6.3</v>
      </c>
      <c r="L149" s="10">
        <v>2</v>
      </c>
      <c r="M149" s="10">
        <v>2</v>
      </c>
      <c r="N149" s="10">
        <v>2</v>
      </c>
      <c r="Q149" s="20" t="s">
        <v>186</v>
      </c>
      <c r="R149" s="20">
        <v>868.78713634905148</v>
      </c>
      <c r="S149" s="20">
        <v>224.23222171235267</v>
      </c>
      <c r="T149" s="20">
        <v>3.8744972944322886</v>
      </c>
      <c r="U149" s="20">
        <v>1.4334985797344164E-4</v>
      </c>
      <c r="V149" s="20">
        <v>426.71546569608086</v>
      </c>
      <c r="W149" s="20">
        <v>1310.8588070020221</v>
      </c>
      <c r="X149" s="20">
        <v>426.71546569608086</v>
      </c>
      <c r="Y149" s="20">
        <v>1310.8588070020221</v>
      </c>
    </row>
    <row r="150" spans="1:25" ht="15" x14ac:dyDescent="0.25">
      <c r="A150" s="10">
        <v>1500</v>
      </c>
      <c r="B150" s="6">
        <v>1</v>
      </c>
      <c r="C150" s="11">
        <v>32.5</v>
      </c>
      <c r="D150" s="10">
        <v>1</v>
      </c>
      <c r="E150" s="10">
        <v>2</v>
      </c>
      <c r="F150" s="10">
        <v>2</v>
      </c>
      <c r="G150" s="11">
        <v>3</v>
      </c>
      <c r="H150" s="10">
        <v>9</v>
      </c>
      <c r="I150" s="10">
        <v>2</v>
      </c>
      <c r="J150" s="10">
        <v>17.5</v>
      </c>
      <c r="K150" s="10">
        <v>5.7</v>
      </c>
      <c r="L150" s="10">
        <v>3</v>
      </c>
      <c r="M150" s="10">
        <v>2</v>
      </c>
      <c r="N150" s="10">
        <v>3</v>
      </c>
      <c r="Q150" s="20" t="s">
        <v>1</v>
      </c>
      <c r="R150" s="20">
        <v>59.645284912511464</v>
      </c>
      <c r="S150" s="20">
        <v>43.046069352292641</v>
      </c>
      <c r="T150" s="20">
        <v>1.3856151283957996</v>
      </c>
      <c r="U150" s="20">
        <v>0.16735554025906535</v>
      </c>
      <c r="V150" s="20">
        <v>-25.219627223188688</v>
      </c>
      <c r="W150" s="20">
        <v>144.51019704821161</v>
      </c>
      <c r="X150" s="20">
        <v>-25.219627223188688</v>
      </c>
      <c r="Y150" s="20">
        <v>144.51019704821161</v>
      </c>
    </row>
    <row r="151" spans="1:25" ht="15" x14ac:dyDescent="0.25">
      <c r="A151" s="10">
        <v>500</v>
      </c>
      <c r="B151" s="6">
        <v>1</v>
      </c>
      <c r="C151" s="11">
        <v>54.4</v>
      </c>
      <c r="D151" s="10">
        <v>1</v>
      </c>
      <c r="E151" s="10">
        <v>6</v>
      </c>
      <c r="F151" s="10">
        <v>1</v>
      </c>
      <c r="G151" s="11">
        <v>3</v>
      </c>
      <c r="H151" s="10">
        <v>5</v>
      </c>
      <c r="I151" s="10">
        <v>2</v>
      </c>
      <c r="J151" s="10">
        <v>31</v>
      </c>
      <c r="K151" s="10">
        <v>8.3000000000000007</v>
      </c>
      <c r="L151" s="10">
        <v>1</v>
      </c>
      <c r="M151" s="10">
        <v>1</v>
      </c>
      <c r="N151" s="10">
        <v>2</v>
      </c>
      <c r="Q151" s="20" t="s">
        <v>10</v>
      </c>
      <c r="R151" s="20">
        <v>-2.3243972948944682</v>
      </c>
      <c r="S151" s="20">
        <v>1.3261943474793554</v>
      </c>
      <c r="T151" s="20">
        <v>-1.7526822515209459</v>
      </c>
      <c r="U151" s="20">
        <v>8.1137048146165625E-2</v>
      </c>
      <c r="V151" s="20">
        <v>-4.938976708698795</v>
      </c>
      <c r="W151" s="20">
        <v>0.29018211890985857</v>
      </c>
      <c r="X151" s="20">
        <v>-4.938976708698795</v>
      </c>
      <c r="Y151" s="20">
        <v>0.29018211890985857</v>
      </c>
    </row>
    <row r="152" spans="1:25" ht="15.75" thickBot="1" x14ac:dyDescent="0.3">
      <c r="A152" s="10">
        <v>900</v>
      </c>
      <c r="B152" s="6">
        <v>1</v>
      </c>
      <c r="C152" s="11">
        <v>53.6</v>
      </c>
      <c r="D152" s="10">
        <v>1</v>
      </c>
      <c r="E152" s="10">
        <v>4</v>
      </c>
      <c r="F152" s="10">
        <v>2</v>
      </c>
      <c r="G152" s="11">
        <v>1</v>
      </c>
      <c r="H152" s="10">
        <v>5</v>
      </c>
      <c r="I152" s="10">
        <v>2</v>
      </c>
      <c r="J152" s="10">
        <v>31.7</v>
      </c>
      <c r="K152" s="10">
        <v>8.3000000000000007</v>
      </c>
      <c r="L152" s="10">
        <v>3</v>
      </c>
      <c r="M152" s="10">
        <v>1</v>
      </c>
      <c r="N152" s="10">
        <v>3</v>
      </c>
      <c r="Q152" s="21" t="s">
        <v>9</v>
      </c>
      <c r="R152" s="21">
        <v>83.456105327828482</v>
      </c>
      <c r="S152" s="21">
        <v>88.518091156066276</v>
      </c>
      <c r="T152" s="21">
        <v>0.94281410995055226</v>
      </c>
      <c r="U152" s="21">
        <v>0.34687504654070922</v>
      </c>
      <c r="V152" s="21">
        <v>-91.056460892793609</v>
      </c>
      <c r="W152" s="21">
        <v>257.96867154845057</v>
      </c>
      <c r="X152" s="21">
        <v>-91.056460892793609</v>
      </c>
      <c r="Y152" s="21">
        <v>257.96867154845057</v>
      </c>
    </row>
    <row r="153" spans="1:25" ht="15" x14ac:dyDescent="0.25">
      <c r="A153" s="10">
        <v>900</v>
      </c>
      <c r="B153" s="6">
        <v>1</v>
      </c>
      <c r="C153" s="11">
        <v>40.200000000000003</v>
      </c>
      <c r="D153" s="10">
        <v>1</v>
      </c>
      <c r="E153" s="10">
        <v>6</v>
      </c>
      <c r="F153" s="10">
        <v>1</v>
      </c>
      <c r="G153" s="11">
        <v>9</v>
      </c>
      <c r="H153" s="10">
        <v>5</v>
      </c>
      <c r="I153" s="10">
        <v>2</v>
      </c>
      <c r="J153" s="10">
        <v>27.2</v>
      </c>
      <c r="K153" s="10">
        <v>6.4</v>
      </c>
      <c r="L153" s="10">
        <v>2</v>
      </c>
      <c r="M153" s="10">
        <v>1</v>
      </c>
      <c r="N153" s="10">
        <v>3</v>
      </c>
    </row>
    <row r="154" spans="1:25" ht="15" x14ac:dyDescent="0.25">
      <c r="A154" s="10">
        <v>925</v>
      </c>
      <c r="B154" s="6">
        <v>1</v>
      </c>
      <c r="C154" s="11">
        <v>44.2</v>
      </c>
      <c r="D154" s="10">
        <v>1</v>
      </c>
      <c r="E154" s="10">
        <v>2</v>
      </c>
      <c r="F154" s="10">
        <v>2</v>
      </c>
      <c r="G154" s="11">
        <v>3</v>
      </c>
      <c r="H154" s="10">
        <v>5</v>
      </c>
      <c r="I154" s="10">
        <v>2</v>
      </c>
      <c r="J154" s="10">
        <v>28</v>
      </c>
      <c r="K154" s="10">
        <v>6</v>
      </c>
      <c r="L154" s="10">
        <v>2</v>
      </c>
      <c r="M154" s="10">
        <v>1</v>
      </c>
      <c r="N154" s="10">
        <v>1</v>
      </c>
      <c r="Q154" s="33" t="s">
        <v>16</v>
      </c>
      <c r="R154" s="33" t="s">
        <v>1</v>
      </c>
      <c r="S154" s="33" t="s">
        <v>203</v>
      </c>
      <c r="T154" s="33" t="s">
        <v>194</v>
      </c>
    </row>
    <row r="155" spans="1:25" ht="15" x14ac:dyDescent="0.25">
      <c r="A155" s="10">
        <v>1280</v>
      </c>
      <c r="B155" s="6">
        <v>1</v>
      </c>
      <c r="C155" s="11">
        <v>41</v>
      </c>
      <c r="D155" s="10">
        <v>12</v>
      </c>
      <c r="E155" s="10">
        <v>2</v>
      </c>
      <c r="F155" s="10">
        <v>1</v>
      </c>
      <c r="G155" s="11">
        <v>9</v>
      </c>
      <c r="H155" s="10">
        <v>5</v>
      </c>
      <c r="I155" s="10">
        <v>2</v>
      </c>
      <c r="J155" s="10">
        <v>24</v>
      </c>
      <c r="K155" s="10">
        <v>6</v>
      </c>
      <c r="L155" s="10">
        <v>2</v>
      </c>
      <c r="M155" s="10">
        <v>1</v>
      </c>
      <c r="N155" s="10">
        <v>1</v>
      </c>
      <c r="Q155" t="s">
        <v>177</v>
      </c>
    </row>
    <row r="156" spans="1:25" ht="15.75" thickBot="1" x14ac:dyDescent="0.3">
      <c r="A156" s="10">
        <v>1050</v>
      </c>
      <c r="B156" s="6">
        <v>1</v>
      </c>
      <c r="C156" s="11">
        <v>43.7</v>
      </c>
      <c r="D156" s="10">
        <v>12</v>
      </c>
      <c r="E156" s="10">
        <v>2</v>
      </c>
      <c r="F156" s="10">
        <v>2</v>
      </c>
      <c r="G156" s="11">
        <v>4</v>
      </c>
      <c r="H156" s="10">
        <v>5</v>
      </c>
      <c r="I156" s="10">
        <v>2</v>
      </c>
      <c r="J156" s="10">
        <v>31.8</v>
      </c>
      <c r="K156" s="10">
        <v>6</v>
      </c>
      <c r="L156" s="10">
        <v>2</v>
      </c>
      <c r="M156" s="10">
        <v>1</v>
      </c>
      <c r="N156" s="10">
        <v>1</v>
      </c>
    </row>
    <row r="157" spans="1:25" ht="15" x14ac:dyDescent="0.25">
      <c r="A157" s="10">
        <v>1050</v>
      </c>
      <c r="B157" s="6">
        <v>1</v>
      </c>
      <c r="C157" s="11">
        <v>52.3</v>
      </c>
      <c r="D157" s="10">
        <v>12</v>
      </c>
      <c r="E157" s="10">
        <v>2</v>
      </c>
      <c r="F157" s="10">
        <v>1</v>
      </c>
      <c r="G157" s="11">
        <v>3</v>
      </c>
      <c r="H157" s="10">
        <v>5</v>
      </c>
      <c r="I157" s="10">
        <v>2</v>
      </c>
      <c r="J157" s="10">
        <v>32.4</v>
      </c>
      <c r="K157" s="10">
        <v>8.3000000000000007</v>
      </c>
      <c r="L157" s="10">
        <v>2</v>
      </c>
      <c r="M157" s="10">
        <v>1</v>
      </c>
      <c r="N157" s="10">
        <v>3</v>
      </c>
      <c r="Q157" s="31" t="s">
        <v>178</v>
      </c>
      <c r="R157" s="31"/>
    </row>
    <row r="158" spans="1:25" ht="15" x14ac:dyDescent="0.25">
      <c r="A158" s="10">
        <v>450</v>
      </c>
      <c r="B158" s="6">
        <v>1</v>
      </c>
      <c r="C158" s="11">
        <v>60.2</v>
      </c>
      <c r="D158" s="10">
        <v>12</v>
      </c>
      <c r="E158" s="10">
        <v>2</v>
      </c>
      <c r="F158" s="10">
        <v>2</v>
      </c>
      <c r="G158" s="11">
        <v>4</v>
      </c>
      <c r="H158" s="10">
        <v>5</v>
      </c>
      <c r="I158" s="10">
        <v>2</v>
      </c>
      <c r="J158" s="10">
        <v>28.4</v>
      </c>
      <c r="K158" s="10">
        <v>10.199999999999999</v>
      </c>
      <c r="L158" s="10">
        <v>3</v>
      </c>
      <c r="M158" s="10">
        <v>2</v>
      </c>
      <c r="N158" s="10">
        <v>2</v>
      </c>
      <c r="Q158" s="20" t="s">
        <v>179</v>
      </c>
      <c r="R158" s="20">
        <v>0.20947312398964799</v>
      </c>
    </row>
    <row r="159" spans="1:25" ht="15" x14ac:dyDescent="0.25">
      <c r="A159" s="10">
        <v>450</v>
      </c>
      <c r="B159" s="6">
        <v>1</v>
      </c>
      <c r="C159" s="11">
        <v>50.6</v>
      </c>
      <c r="D159" s="10">
        <v>2</v>
      </c>
      <c r="E159" s="10">
        <v>2</v>
      </c>
      <c r="F159" s="10">
        <v>1</v>
      </c>
      <c r="G159" s="11">
        <v>1</v>
      </c>
      <c r="H159" s="10">
        <v>5</v>
      </c>
      <c r="I159" s="10">
        <v>2</v>
      </c>
      <c r="J159" s="10">
        <v>29</v>
      </c>
      <c r="K159" s="10">
        <v>8</v>
      </c>
      <c r="L159" s="10">
        <v>3</v>
      </c>
      <c r="M159" s="10">
        <v>3</v>
      </c>
      <c r="N159" s="10">
        <v>2</v>
      </c>
      <c r="Q159" s="20" t="s">
        <v>180</v>
      </c>
      <c r="R159" s="20">
        <v>4.3878989673982439E-2</v>
      </c>
    </row>
    <row r="160" spans="1:25" ht="15" x14ac:dyDescent="0.25">
      <c r="A160" s="10">
        <v>1790</v>
      </c>
      <c r="B160" s="6">
        <v>1</v>
      </c>
      <c r="C160" s="11">
        <v>66.3</v>
      </c>
      <c r="D160" s="10">
        <v>2</v>
      </c>
      <c r="E160" s="10">
        <v>2</v>
      </c>
      <c r="F160" s="10">
        <v>2</v>
      </c>
      <c r="G160" s="11">
        <v>4</v>
      </c>
      <c r="H160" s="10">
        <v>5</v>
      </c>
      <c r="I160" s="10">
        <v>2</v>
      </c>
      <c r="J160" s="10">
        <v>33.9</v>
      </c>
      <c r="K160" s="10">
        <v>11.9</v>
      </c>
      <c r="L160" s="10">
        <v>2</v>
      </c>
      <c r="M160" s="10">
        <v>1</v>
      </c>
      <c r="N160" s="10">
        <v>3</v>
      </c>
      <c r="Q160" s="20" t="s">
        <v>181</v>
      </c>
      <c r="R160" s="20">
        <v>3.0022163437373486E-2</v>
      </c>
    </row>
    <row r="161" spans="1:25" ht="15" x14ac:dyDescent="0.25">
      <c r="A161" s="10">
        <v>550</v>
      </c>
      <c r="B161" s="6">
        <v>1</v>
      </c>
      <c r="C161" s="11">
        <v>49.3</v>
      </c>
      <c r="D161" s="10">
        <v>2</v>
      </c>
      <c r="E161" s="10">
        <v>2</v>
      </c>
      <c r="F161" s="10">
        <v>1</v>
      </c>
      <c r="G161" s="11">
        <v>2</v>
      </c>
      <c r="H161" s="10">
        <v>5</v>
      </c>
      <c r="I161" s="10">
        <v>2</v>
      </c>
      <c r="J161" s="10">
        <v>28</v>
      </c>
      <c r="K161" s="10">
        <v>7.5</v>
      </c>
      <c r="L161" s="10">
        <v>2</v>
      </c>
      <c r="M161" s="10">
        <v>1</v>
      </c>
      <c r="N161" s="10">
        <v>1</v>
      </c>
      <c r="Q161" s="20" t="s">
        <v>182</v>
      </c>
      <c r="R161" s="20">
        <v>530.09792094411841</v>
      </c>
    </row>
    <row r="162" spans="1:25" ht="15.75" thickBot="1" x14ac:dyDescent="0.3">
      <c r="A162" s="10">
        <v>750</v>
      </c>
      <c r="B162" s="6">
        <v>2</v>
      </c>
      <c r="C162" s="11">
        <v>48.5</v>
      </c>
      <c r="D162" s="10">
        <v>7</v>
      </c>
      <c r="E162" s="10">
        <v>6</v>
      </c>
      <c r="F162" s="10">
        <v>2</v>
      </c>
      <c r="G162" s="11">
        <v>1</v>
      </c>
      <c r="H162" s="10">
        <v>4</v>
      </c>
      <c r="I162" s="10">
        <v>2</v>
      </c>
      <c r="J162" s="10">
        <v>28.2</v>
      </c>
      <c r="K162" s="10">
        <v>8.8000000000000007</v>
      </c>
      <c r="L162" s="10">
        <v>0</v>
      </c>
      <c r="M162" s="10">
        <v>1</v>
      </c>
      <c r="N162" s="10">
        <v>3</v>
      </c>
      <c r="Q162" s="21" t="s">
        <v>183</v>
      </c>
      <c r="R162" s="21">
        <v>211</v>
      </c>
    </row>
    <row r="163" spans="1:25" ht="15" x14ac:dyDescent="0.25">
      <c r="A163" s="10">
        <v>1400</v>
      </c>
      <c r="B163" s="6">
        <v>2</v>
      </c>
      <c r="C163" s="11">
        <v>52.7</v>
      </c>
      <c r="D163" s="10">
        <v>7</v>
      </c>
      <c r="E163" s="10">
        <v>6</v>
      </c>
      <c r="F163" s="10">
        <v>1</v>
      </c>
      <c r="G163" s="11">
        <v>5</v>
      </c>
      <c r="H163" s="10">
        <v>5</v>
      </c>
      <c r="I163" s="10">
        <v>2</v>
      </c>
      <c r="J163" s="10">
        <v>30</v>
      </c>
      <c r="K163" s="10">
        <v>9</v>
      </c>
      <c r="L163" s="10">
        <v>3</v>
      </c>
      <c r="M163" s="10">
        <v>2</v>
      </c>
      <c r="N163" s="10">
        <v>3</v>
      </c>
    </row>
    <row r="164" spans="1:25" ht="15.75" thickBot="1" x14ac:dyDescent="0.3">
      <c r="A164" s="10">
        <v>1000</v>
      </c>
      <c r="B164" s="6">
        <v>2</v>
      </c>
      <c r="C164" s="11">
        <v>45.9</v>
      </c>
      <c r="D164" s="10">
        <v>7</v>
      </c>
      <c r="E164" s="10">
        <v>2</v>
      </c>
      <c r="F164" s="10">
        <v>2</v>
      </c>
      <c r="G164" s="11">
        <v>5</v>
      </c>
      <c r="H164" s="10">
        <v>9</v>
      </c>
      <c r="I164" s="10">
        <v>2</v>
      </c>
      <c r="J164" s="10">
        <v>25.6</v>
      </c>
      <c r="K164" s="10">
        <v>8.5</v>
      </c>
      <c r="L164" s="10">
        <v>3</v>
      </c>
      <c r="M164" s="10">
        <v>1</v>
      </c>
      <c r="N164" s="10">
        <v>1</v>
      </c>
      <c r="Q164" t="s">
        <v>170</v>
      </c>
    </row>
    <row r="165" spans="1:25" ht="15" x14ac:dyDescent="0.25">
      <c r="A165" s="10">
        <v>1350</v>
      </c>
      <c r="B165" s="6">
        <v>2</v>
      </c>
      <c r="C165" s="11">
        <v>53.6</v>
      </c>
      <c r="D165" s="10">
        <v>7</v>
      </c>
      <c r="E165" s="10">
        <v>6</v>
      </c>
      <c r="F165" s="10">
        <v>1</v>
      </c>
      <c r="G165" s="11">
        <v>10</v>
      </c>
      <c r="H165" s="10">
        <v>5</v>
      </c>
      <c r="I165" s="10">
        <v>2</v>
      </c>
      <c r="J165" s="10">
        <v>29.1</v>
      </c>
      <c r="K165" s="10">
        <v>9</v>
      </c>
      <c r="L165" s="10">
        <v>3</v>
      </c>
      <c r="M165" s="10">
        <v>2</v>
      </c>
      <c r="N165" s="10">
        <v>3</v>
      </c>
      <c r="Q165" s="22"/>
      <c r="R165" s="22" t="s">
        <v>172</v>
      </c>
      <c r="S165" s="22" t="s">
        <v>171</v>
      </c>
      <c r="T165" s="22" t="s">
        <v>173</v>
      </c>
      <c r="U165" s="22" t="s">
        <v>174</v>
      </c>
      <c r="V165" s="22" t="s">
        <v>187</v>
      </c>
    </row>
    <row r="166" spans="1:25" ht="15" x14ac:dyDescent="0.25">
      <c r="A166" s="10">
        <v>470</v>
      </c>
      <c r="B166" s="6">
        <v>2</v>
      </c>
      <c r="C166" s="11">
        <v>52</v>
      </c>
      <c r="D166" s="10">
        <v>7</v>
      </c>
      <c r="E166" s="10">
        <v>4</v>
      </c>
      <c r="F166" s="10">
        <v>2</v>
      </c>
      <c r="G166" s="11">
        <v>5</v>
      </c>
      <c r="H166" s="10">
        <v>5</v>
      </c>
      <c r="I166" s="10">
        <v>2</v>
      </c>
      <c r="J166" s="10">
        <v>29.4</v>
      </c>
      <c r="K166" s="10">
        <v>8.8000000000000007</v>
      </c>
      <c r="L166" s="10">
        <v>2</v>
      </c>
      <c r="M166" s="10">
        <v>2</v>
      </c>
      <c r="N166" s="10">
        <v>2</v>
      </c>
      <c r="Q166" s="20" t="s">
        <v>184</v>
      </c>
      <c r="R166" s="20">
        <v>3</v>
      </c>
      <c r="S166" s="20">
        <v>2669477.746643424</v>
      </c>
      <c r="T166" s="20">
        <v>889825.91554780805</v>
      </c>
      <c r="U166" s="20">
        <v>3.1665973813005346</v>
      </c>
      <c r="V166" s="20">
        <v>2.5434465614571713E-2</v>
      </c>
    </row>
    <row r="167" spans="1:25" ht="15" x14ac:dyDescent="0.25">
      <c r="A167" s="10">
        <v>1050</v>
      </c>
      <c r="B167" s="6">
        <v>2</v>
      </c>
      <c r="C167" s="11">
        <v>74.7</v>
      </c>
      <c r="D167" s="10">
        <v>7</v>
      </c>
      <c r="E167" s="10">
        <v>5</v>
      </c>
      <c r="F167" s="10">
        <v>1</v>
      </c>
      <c r="G167" s="11">
        <v>1</v>
      </c>
      <c r="H167" s="10">
        <v>9</v>
      </c>
      <c r="I167" s="10">
        <v>3</v>
      </c>
      <c r="J167" s="10">
        <v>41.9</v>
      </c>
      <c r="K167" s="10">
        <v>12.1</v>
      </c>
      <c r="L167" s="10">
        <v>0</v>
      </c>
      <c r="M167" s="10">
        <v>3</v>
      </c>
      <c r="N167" s="10">
        <v>3</v>
      </c>
      <c r="Q167" s="20" t="s">
        <v>185</v>
      </c>
      <c r="R167" s="20">
        <v>207</v>
      </c>
      <c r="S167" s="20">
        <v>58167787.798380308</v>
      </c>
      <c r="T167" s="20">
        <v>281003.80578927684</v>
      </c>
      <c r="U167" s="20"/>
      <c r="V167" s="20"/>
    </row>
    <row r="168" spans="1:25" ht="15.75" thickBot="1" x14ac:dyDescent="0.3">
      <c r="A168" s="10">
        <v>950</v>
      </c>
      <c r="B168" s="6">
        <v>2</v>
      </c>
      <c r="C168" s="11">
        <v>57.3</v>
      </c>
      <c r="D168" s="10">
        <v>7</v>
      </c>
      <c r="E168" s="10">
        <v>6</v>
      </c>
      <c r="F168" s="10">
        <v>2</v>
      </c>
      <c r="G168" s="11">
        <v>3</v>
      </c>
      <c r="H168" s="10">
        <v>5</v>
      </c>
      <c r="I168" s="10">
        <v>2</v>
      </c>
      <c r="J168" s="10">
        <v>30</v>
      </c>
      <c r="K168" s="10">
        <v>8.8000000000000007</v>
      </c>
      <c r="L168" s="10">
        <v>2</v>
      </c>
      <c r="M168" s="10">
        <v>2</v>
      </c>
      <c r="N168" s="10">
        <v>3</v>
      </c>
      <c r="Q168" s="21" t="s">
        <v>176</v>
      </c>
      <c r="R168" s="21">
        <v>210</v>
      </c>
      <c r="S168" s="21">
        <v>60837265.545023732</v>
      </c>
      <c r="T168" s="21"/>
      <c r="U168" s="21"/>
      <c r="V168" s="21"/>
    </row>
    <row r="169" spans="1:25" ht="15.75" thickBot="1" x14ac:dyDescent="0.3">
      <c r="A169" s="10">
        <v>950</v>
      </c>
      <c r="B169" s="6">
        <v>2</v>
      </c>
      <c r="C169" s="11">
        <v>50.1</v>
      </c>
      <c r="D169" s="10">
        <v>7</v>
      </c>
      <c r="E169" s="10">
        <v>2</v>
      </c>
      <c r="F169" s="10">
        <v>1</v>
      </c>
      <c r="G169" s="11">
        <v>5</v>
      </c>
      <c r="H169" s="10">
        <v>5</v>
      </c>
      <c r="I169" s="10">
        <v>2</v>
      </c>
      <c r="J169" s="10">
        <v>28.3</v>
      </c>
      <c r="K169" s="10">
        <v>8.9</v>
      </c>
      <c r="L169" s="10">
        <v>2</v>
      </c>
      <c r="M169" s="10">
        <v>2</v>
      </c>
      <c r="N169" s="10">
        <v>2</v>
      </c>
    </row>
    <row r="170" spans="1:25" ht="15" x14ac:dyDescent="0.25">
      <c r="A170" s="10">
        <v>1280</v>
      </c>
      <c r="B170" s="6">
        <v>2</v>
      </c>
      <c r="C170" s="11">
        <v>50.8</v>
      </c>
      <c r="D170" s="10">
        <v>7</v>
      </c>
      <c r="E170" s="10">
        <v>2</v>
      </c>
      <c r="F170" s="10">
        <v>2</v>
      </c>
      <c r="G170" s="11">
        <v>9</v>
      </c>
      <c r="H170" s="10">
        <v>14</v>
      </c>
      <c r="I170" s="10">
        <v>2</v>
      </c>
      <c r="J170" s="10">
        <v>29.9</v>
      </c>
      <c r="K170" s="10">
        <v>8.8000000000000007</v>
      </c>
      <c r="L170" s="10">
        <v>2</v>
      </c>
      <c r="M170" s="10">
        <v>1</v>
      </c>
      <c r="N170" s="10">
        <v>3</v>
      </c>
      <c r="Q170" s="22"/>
      <c r="R170" s="22" t="s">
        <v>188</v>
      </c>
      <c r="S170" s="22" t="s">
        <v>182</v>
      </c>
      <c r="T170" s="22" t="s">
        <v>189</v>
      </c>
      <c r="U170" s="22" t="s">
        <v>175</v>
      </c>
      <c r="V170" s="22" t="s">
        <v>190</v>
      </c>
      <c r="W170" s="22" t="s">
        <v>191</v>
      </c>
      <c r="X170" s="22" t="s">
        <v>192</v>
      </c>
      <c r="Y170" s="22" t="s">
        <v>193</v>
      </c>
    </row>
    <row r="171" spans="1:25" ht="15" x14ac:dyDescent="0.25">
      <c r="A171" s="10">
        <v>557</v>
      </c>
      <c r="B171" s="6">
        <v>2</v>
      </c>
      <c r="C171" s="11">
        <v>51.5</v>
      </c>
      <c r="D171" s="10">
        <v>7</v>
      </c>
      <c r="E171" s="10">
        <v>5</v>
      </c>
      <c r="F171" s="10">
        <v>1</v>
      </c>
      <c r="G171" s="11">
        <v>1</v>
      </c>
      <c r="H171" s="10">
        <v>5</v>
      </c>
      <c r="I171" s="10">
        <v>3</v>
      </c>
      <c r="J171" s="10">
        <v>29.5</v>
      </c>
      <c r="K171" s="10">
        <v>10</v>
      </c>
      <c r="L171" s="10">
        <v>2</v>
      </c>
      <c r="M171" s="10">
        <v>2</v>
      </c>
      <c r="N171" s="10">
        <v>2</v>
      </c>
      <c r="Q171" s="20" t="s">
        <v>186</v>
      </c>
      <c r="R171" s="20">
        <v>1104.0715274460897</v>
      </c>
      <c r="S171" s="20">
        <v>129.84020953674016</v>
      </c>
      <c r="T171" s="20">
        <v>8.5033098096909399</v>
      </c>
      <c r="U171" s="20">
        <v>3.6703011199808901E-15</v>
      </c>
      <c r="V171" s="20">
        <v>848.0928018663642</v>
      </c>
      <c r="W171" s="20">
        <v>1360.0502530258152</v>
      </c>
      <c r="X171" s="20">
        <v>848.0928018663642</v>
      </c>
      <c r="Y171" s="20">
        <v>1360.0502530258152</v>
      </c>
    </row>
    <row r="172" spans="1:25" ht="15" x14ac:dyDescent="0.25">
      <c r="A172" s="10">
        <v>500</v>
      </c>
      <c r="B172" s="6">
        <v>2</v>
      </c>
      <c r="C172" s="11">
        <v>57.2</v>
      </c>
      <c r="D172" s="10">
        <v>7</v>
      </c>
      <c r="E172" s="10">
        <v>2</v>
      </c>
      <c r="F172" s="10">
        <v>2</v>
      </c>
      <c r="G172" s="11">
        <v>3</v>
      </c>
      <c r="H172" s="10">
        <v>5</v>
      </c>
      <c r="I172" s="10">
        <v>2</v>
      </c>
      <c r="J172" s="10">
        <v>30.3</v>
      </c>
      <c r="K172" s="10">
        <v>8.8000000000000007</v>
      </c>
      <c r="L172" s="10">
        <v>2</v>
      </c>
      <c r="M172" s="10">
        <v>2</v>
      </c>
      <c r="N172" s="10">
        <v>1</v>
      </c>
      <c r="Q172" s="20" t="s">
        <v>1</v>
      </c>
      <c r="R172" s="20">
        <v>64.804944050492495</v>
      </c>
      <c r="S172" s="20">
        <v>42.486648685699514</v>
      </c>
      <c r="T172" s="20">
        <v>1.5253013842041405</v>
      </c>
      <c r="U172" s="20">
        <v>0.12871033545063881</v>
      </c>
      <c r="V172" s="20">
        <v>-18.957075616007273</v>
      </c>
      <c r="W172" s="20">
        <v>148.56696371699226</v>
      </c>
      <c r="X172" s="20">
        <v>-18.957075616007273</v>
      </c>
      <c r="Y172" s="20">
        <v>148.56696371699226</v>
      </c>
    </row>
    <row r="173" spans="1:25" ht="15" x14ac:dyDescent="0.25">
      <c r="A173" s="10">
        <v>1100</v>
      </c>
      <c r="B173" s="6">
        <v>2</v>
      </c>
      <c r="C173" s="11">
        <v>69</v>
      </c>
      <c r="D173" s="10">
        <v>7</v>
      </c>
      <c r="E173" s="10">
        <v>2</v>
      </c>
      <c r="F173" s="10">
        <v>1</v>
      </c>
      <c r="G173" s="11">
        <v>3</v>
      </c>
      <c r="H173" s="10">
        <v>5</v>
      </c>
      <c r="I173" s="10">
        <v>3</v>
      </c>
      <c r="J173" s="10">
        <v>37.6</v>
      </c>
      <c r="K173" s="10">
        <v>12</v>
      </c>
      <c r="L173" s="10">
        <v>3</v>
      </c>
      <c r="M173" s="10">
        <v>1</v>
      </c>
      <c r="N173" s="10">
        <v>1</v>
      </c>
      <c r="Q173" s="20" t="s">
        <v>10</v>
      </c>
      <c r="R173" s="20">
        <v>-10.66125867223427</v>
      </c>
      <c r="S173" s="20">
        <v>4.6589832363140022</v>
      </c>
      <c r="T173" s="20">
        <v>-2.2883230377684347</v>
      </c>
      <c r="U173" s="20">
        <v>2.3128386971238639E-2</v>
      </c>
      <c r="V173" s="20">
        <v>-19.846399358498331</v>
      </c>
      <c r="W173" s="20">
        <v>-1.4761179859702072</v>
      </c>
      <c r="X173" s="20">
        <v>-19.846399358498331</v>
      </c>
      <c r="Y173" s="20">
        <v>-1.4761179859702072</v>
      </c>
    </row>
    <row r="174" spans="1:25" ht="15.75" thickBot="1" x14ac:dyDescent="0.3">
      <c r="A174" s="10">
        <v>1200</v>
      </c>
      <c r="B174" s="6">
        <v>2</v>
      </c>
      <c r="C174" s="11">
        <v>53.1</v>
      </c>
      <c r="D174" s="10">
        <v>7</v>
      </c>
      <c r="E174" s="10">
        <v>6</v>
      </c>
      <c r="F174" s="10">
        <v>2</v>
      </c>
      <c r="G174" s="11">
        <v>1</v>
      </c>
      <c r="H174" s="10">
        <v>9</v>
      </c>
      <c r="I174" s="10">
        <v>2</v>
      </c>
      <c r="J174" s="10">
        <v>30</v>
      </c>
      <c r="K174" s="10">
        <v>9</v>
      </c>
      <c r="L174" s="10">
        <v>2</v>
      </c>
      <c r="M174" s="10">
        <v>1</v>
      </c>
      <c r="N174" s="10">
        <v>1</v>
      </c>
      <c r="Q174" s="21" t="s">
        <v>11</v>
      </c>
      <c r="R174" s="21">
        <v>12.028955260927447</v>
      </c>
      <c r="S174" s="21">
        <v>6.4520966457853905</v>
      </c>
      <c r="T174" s="21">
        <v>1.8643482764296389</v>
      </c>
      <c r="U174" s="21">
        <v>6.3688433770735603E-2</v>
      </c>
      <c r="V174" s="21">
        <v>-0.69129128363794834</v>
      </c>
      <c r="W174" s="21">
        <v>24.749201805492842</v>
      </c>
      <c r="X174" s="21">
        <v>-0.69129128363794834</v>
      </c>
      <c r="Y174" s="21">
        <v>24.749201805492842</v>
      </c>
    </row>
    <row r="175" spans="1:25" ht="15" x14ac:dyDescent="0.25">
      <c r="A175" s="10">
        <v>1070</v>
      </c>
      <c r="B175" s="6">
        <v>2</v>
      </c>
      <c r="C175" s="11">
        <v>52.7</v>
      </c>
      <c r="D175" s="10">
        <v>7</v>
      </c>
      <c r="E175" s="10">
        <v>6</v>
      </c>
      <c r="F175" s="10">
        <v>1</v>
      </c>
      <c r="G175" s="11">
        <v>2</v>
      </c>
      <c r="H175" s="10">
        <v>5</v>
      </c>
      <c r="I175" s="10">
        <v>2</v>
      </c>
      <c r="J175" s="10">
        <v>30.38</v>
      </c>
      <c r="K175" s="10">
        <v>8.7799999999999994</v>
      </c>
      <c r="L175" s="10">
        <v>2</v>
      </c>
      <c r="M175" s="10">
        <v>2</v>
      </c>
      <c r="N175" s="10">
        <v>2</v>
      </c>
    </row>
    <row r="176" spans="1:25" ht="15" x14ac:dyDescent="0.25">
      <c r="A176" s="10">
        <v>1300</v>
      </c>
      <c r="B176" s="6">
        <v>2</v>
      </c>
      <c r="C176" s="11">
        <v>52.8</v>
      </c>
      <c r="D176" s="10">
        <v>7</v>
      </c>
      <c r="E176" s="10">
        <v>6</v>
      </c>
      <c r="F176" s="10">
        <v>2</v>
      </c>
      <c r="G176" s="11">
        <v>3</v>
      </c>
      <c r="H176" s="10">
        <v>5</v>
      </c>
      <c r="I176" s="10">
        <v>3</v>
      </c>
      <c r="J176" s="10">
        <v>29.1</v>
      </c>
      <c r="K176" s="10">
        <v>8.6999999999999993</v>
      </c>
      <c r="L176" s="10">
        <v>2</v>
      </c>
      <c r="M176" s="10">
        <v>1</v>
      </c>
      <c r="N176" s="10">
        <v>3</v>
      </c>
      <c r="Q176" s="33" t="s">
        <v>16</v>
      </c>
      <c r="R176" s="33" t="s">
        <v>1</v>
      </c>
      <c r="S176" s="33" t="s">
        <v>203</v>
      </c>
      <c r="T176" s="33" t="s">
        <v>195</v>
      </c>
    </row>
    <row r="177" spans="1:25" ht="15" x14ac:dyDescent="0.25">
      <c r="A177" s="10">
        <v>850</v>
      </c>
      <c r="B177" s="6">
        <v>2</v>
      </c>
      <c r="C177" s="11">
        <v>54.7</v>
      </c>
      <c r="D177" s="10">
        <v>7</v>
      </c>
      <c r="E177" s="10">
        <v>4</v>
      </c>
      <c r="F177" s="10">
        <v>1</v>
      </c>
      <c r="G177" s="11">
        <v>2</v>
      </c>
      <c r="H177" s="10">
        <v>5</v>
      </c>
      <c r="I177" s="10">
        <v>2</v>
      </c>
      <c r="J177" s="10">
        <v>32</v>
      </c>
      <c r="K177" s="10">
        <v>8.6999999999999993</v>
      </c>
      <c r="L177" s="10">
        <v>3</v>
      </c>
      <c r="M177" s="10">
        <v>1</v>
      </c>
      <c r="N177" s="10">
        <v>3</v>
      </c>
      <c r="Q177" t="s">
        <v>177</v>
      </c>
    </row>
    <row r="178" spans="1:25" ht="15.75" thickBot="1" x14ac:dyDescent="0.3">
      <c r="A178" s="10">
        <v>520</v>
      </c>
      <c r="B178" s="6">
        <v>2</v>
      </c>
      <c r="C178" s="11">
        <v>46.5</v>
      </c>
      <c r="D178" s="10">
        <v>4</v>
      </c>
      <c r="E178" s="10">
        <v>2</v>
      </c>
      <c r="F178" s="10">
        <v>2</v>
      </c>
      <c r="G178" s="11">
        <v>5</v>
      </c>
      <c r="H178" s="10">
        <v>5</v>
      </c>
      <c r="I178" s="10">
        <v>2</v>
      </c>
      <c r="J178" s="10">
        <v>31.3</v>
      </c>
      <c r="K178" s="10">
        <v>6.5</v>
      </c>
      <c r="L178" s="10">
        <v>2</v>
      </c>
      <c r="M178" s="10">
        <v>1</v>
      </c>
      <c r="N178" s="10">
        <v>3</v>
      </c>
    </row>
    <row r="179" spans="1:25" ht="15" x14ac:dyDescent="0.25">
      <c r="A179" s="10">
        <v>670</v>
      </c>
      <c r="B179" s="6">
        <v>2</v>
      </c>
      <c r="C179" s="11">
        <v>49.8</v>
      </c>
      <c r="D179" s="10">
        <v>4</v>
      </c>
      <c r="E179" s="10">
        <v>2</v>
      </c>
      <c r="F179" s="10">
        <v>1</v>
      </c>
      <c r="G179" s="11">
        <v>1</v>
      </c>
      <c r="H179" s="10">
        <v>4</v>
      </c>
      <c r="I179" s="10">
        <v>3</v>
      </c>
      <c r="J179" s="10">
        <v>27.8</v>
      </c>
      <c r="K179" s="10">
        <v>7.2</v>
      </c>
      <c r="L179" s="10">
        <v>2</v>
      </c>
      <c r="M179" s="10">
        <v>2</v>
      </c>
      <c r="N179" s="10">
        <v>3</v>
      </c>
      <c r="Q179" s="31" t="s">
        <v>178</v>
      </c>
      <c r="R179" s="31"/>
    </row>
    <row r="180" spans="1:25" ht="15" x14ac:dyDescent="0.25">
      <c r="A180" s="10">
        <v>1850</v>
      </c>
      <c r="B180" s="6">
        <v>2</v>
      </c>
      <c r="C180" s="11">
        <v>69.5</v>
      </c>
      <c r="D180" s="10">
        <v>4</v>
      </c>
      <c r="E180" s="10">
        <v>6</v>
      </c>
      <c r="F180" s="10">
        <v>1</v>
      </c>
      <c r="G180" s="11">
        <v>4</v>
      </c>
      <c r="H180" s="10">
        <v>9</v>
      </c>
      <c r="I180" s="10">
        <v>3</v>
      </c>
      <c r="J180" s="10">
        <v>51.3</v>
      </c>
      <c r="K180" s="10">
        <v>10.8</v>
      </c>
      <c r="L180" s="10">
        <v>1</v>
      </c>
      <c r="M180" s="10">
        <v>1</v>
      </c>
      <c r="N180" s="10">
        <v>2</v>
      </c>
      <c r="Q180" s="20" t="s">
        <v>179</v>
      </c>
      <c r="R180" s="20">
        <v>0.1683650208403519</v>
      </c>
    </row>
    <row r="181" spans="1:25" ht="15" x14ac:dyDescent="0.25">
      <c r="A181" s="10">
        <v>640</v>
      </c>
      <c r="B181" s="6">
        <v>2</v>
      </c>
      <c r="C181" s="11">
        <v>53.5</v>
      </c>
      <c r="D181" s="10">
        <v>4</v>
      </c>
      <c r="E181" s="10">
        <v>2</v>
      </c>
      <c r="F181" s="10">
        <v>2</v>
      </c>
      <c r="G181" s="11">
        <v>3</v>
      </c>
      <c r="H181" s="10">
        <v>5</v>
      </c>
      <c r="I181" s="10">
        <v>2</v>
      </c>
      <c r="J181" s="10">
        <v>28.3</v>
      </c>
      <c r="K181" s="10">
        <v>7.2</v>
      </c>
      <c r="L181" s="10">
        <v>3</v>
      </c>
      <c r="M181" s="10">
        <v>1</v>
      </c>
      <c r="N181" s="10">
        <v>3</v>
      </c>
      <c r="Q181" s="20" t="s">
        <v>180</v>
      </c>
      <c r="R181" s="20">
        <v>2.8346780242572131E-2</v>
      </c>
    </row>
    <row r="182" spans="1:25" ht="15" x14ac:dyDescent="0.25">
      <c r="A182" s="10">
        <v>920</v>
      </c>
      <c r="B182" s="6">
        <v>2</v>
      </c>
      <c r="C182" s="11">
        <v>41.5</v>
      </c>
      <c r="D182" s="10">
        <v>4</v>
      </c>
      <c r="E182" s="10">
        <v>6</v>
      </c>
      <c r="F182" s="10">
        <v>2</v>
      </c>
      <c r="G182" s="11">
        <v>4</v>
      </c>
      <c r="H182" s="10">
        <v>5</v>
      </c>
      <c r="I182" s="10">
        <v>3</v>
      </c>
      <c r="J182" s="10">
        <v>25.5</v>
      </c>
      <c r="K182" s="10">
        <v>6.2</v>
      </c>
      <c r="L182" s="10">
        <v>1</v>
      </c>
      <c r="M182" s="10">
        <v>1</v>
      </c>
      <c r="N182" s="10">
        <v>3</v>
      </c>
      <c r="Q182" s="20" t="s">
        <v>181</v>
      </c>
      <c r="R182" s="20">
        <v>1.4264849521449987E-2</v>
      </c>
    </row>
    <row r="183" spans="1:25" ht="15" x14ac:dyDescent="0.25">
      <c r="A183" s="10">
        <v>1250</v>
      </c>
      <c r="B183" s="6">
        <v>2</v>
      </c>
      <c r="C183" s="11">
        <v>42</v>
      </c>
      <c r="D183" s="10">
        <v>4</v>
      </c>
      <c r="E183" s="10">
        <v>2</v>
      </c>
      <c r="F183" s="10">
        <v>2</v>
      </c>
      <c r="G183" s="11">
        <v>4</v>
      </c>
      <c r="H183" s="10">
        <v>9</v>
      </c>
      <c r="I183" s="10">
        <v>3</v>
      </c>
      <c r="J183" s="10">
        <v>24.3</v>
      </c>
      <c r="K183" s="10">
        <v>6.4</v>
      </c>
      <c r="L183" s="10">
        <v>2</v>
      </c>
      <c r="M183" s="10">
        <v>1</v>
      </c>
      <c r="N183" s="10">
        <v>3</v>
      </c>
      <c r="Q183" s="20" t="s">
        <v>182</v>
      </c>
      <c r="R183" s="20">
        <v>534.38630180408359</v>
      </c>
    </row>
    <row r="184" spans="1:25" ht="15.75" thickBot="1" x14ac:dyDescent="0.3">
      <c r="A184" s="10">
        <v>2500</v>
      </c>
      <c r="B184" s="6">
        <v>2</v>
      </c>
      <c r="C184" s="11">
        <v>45.5</v>
      </c>
      <c r="D184" s="10">
        <v>4</v>
      </c>
      <c r="E184" s="10">
        <v>5</v>
      </c>
      <c r="F184" s="10">
        <v>2</v>
      </c>
      <c r="G184" s="11">
        <v>4</v>
      </c>
      <c r="H184" s="10">
        <v>9</v>
      </c>
      <c r="I184" s="10">
        <v>2</v>
      </c>
      <c r="J184" s="10">
        <v>31.6</v>
      </c>
      <c r="K184" s="10">
        <v>6.2</v>
      </c>
      <c r="L184" s="10">
        <v>2</v>
      </c>
      <c r="M184" s="10">
        <v>1</v>
      </c>
      <c r="N184" s="10">
        <v>1</v>
      </c>
      <c r="Q184" s="21" t="s">
        <v>183</v>
      </c>
      <c r="R184" s="21">
        <v>211</v>
      </c>
    </row>
    <row r="185" spans="1:25" ht="15" x14ac:dyDescent="0.25">
      <c r="A185" s="10">
        <v>1200</v>
      </c>
      <c r="B185" s="6">
        <v>2</v>
      </c>
      <c r="C185" s="11">
        <v>43</v>
      </c>
      <c r="D185" s="10">
        <v>4</v>
      </c>
      <c r="E185" s="10">
        <v>2</v>
      </c>
      <c r="F185" s="10">
        <v>2</v>
      </c>
      <c r="G185" s="11">
        <v>3</v>
      </c>
      <c r="H185" s="10">
        <v>5</v>
      </c>
      <c r="I185" s="10">
        <v>3</v>
      </c>
      <c r="J185" s="10">
        <v>28</v>
      </c>
      <c r="K185" s="10">
        <v>5.5</v>
      </c>
      <c r="L185" s="10">
        <v>1</v>
      </c>
      <c r="M185" s="10">
        <v>1</v>
      </c>
      <c r="N185" s="10">
        <v>3</v>
      </c>
    </row>
    <row r="186" spans="1:25" ht="15.75" thickBot="1" x14ac:dyDescent="0.3">
      <c r="A186" s="10">
        <v>1000</v>
      </c>
      <c r="B186" s="6">
        <v>2</v>
      </c>
      <c r="C186" s="11">
        <v>41.8</v>
      </c>
      <c r="D186" s="10">
        <v>4</v>
      </c>
      <c r="E186" s="10">
        <v>6</v>
      </c>
      <c r="F186" s="10">
        <v>2</v>
      </c>
      <c r="G186" s="8">
        <v>4</v>
      </c>
      <c r="H186" s="7">
        <v>5</v>
      </c>
      <c r="I186" s="10">
        <v>2</v>
      </c>
      <c r="J186" s="10">
        <v>26.6</v>
      </c>
      <c r="K186" s="10">
        <v>7</v>
      </c>
      <c r="L186" s="10">
        <v>2</v>
      </c>
      <c r="M186" s="10">
        <v>1</v>
      </c>
      <c r="N186" s="10">
        <v>1</v>
      </c>
      <c r="Q186" t="s">
        <v>170</v>
      </c>
    </row>
    <row r="187" spans="1:25" ht="15" x14ac:dyDescent="0.25">
      <c r="A187" s="10">
        <v>1100</v>
      </c>
      <c r="B187" s="6">
        <v>2</v>
      </c>
      <c r="C187" s="11">
        <v>71.2</v>
      </c>
      <c r="D187" s="10">
        <v>4</v>
      </c>
      <c r="E187" s="10">
        <v>2</v>
      </c>
      <c r="F187" s="10">
        <v>1</v>
      </c>
      <c r="G187" s="11">
        <v>3</v>
      </c>
      <c r="H187" s="10">
        <v>9</v>
      </c>
      <c r="I187" s="10">
        <v>2</v>
      </c>
      <c r="J187" s="10">
        <v>37.799999999999997</v>
      </c>
      <c r="K187" s="10">
        <v>16.2</v>
      </c>
      <c r="L187" s="10">
        <v>2</v>
      </c>
      <c r="M187" s="10">
        <v>1</v>
      </c>
      <c r="N187" s="10">
        <v>3</v>
      </c>
      <c r="Q187" s="22"/>
      <c r="R187" s="22" t="s">
        <v>172</v>
      </c>
      <c r="S187" s="22" t="s">
        <v>171</v>
      </c>
      <c r="T187" s="22" t="s">
        <v>173</v>
      </c>
      <c r="U187" s="22" t="s">
        <v>174</v>
      </c>
      <c r="V187" s="22" t="s">
        <v>187</v>
      </c>
    </row>
    <row r="188" spans="1:25" ht="15" x14ac:dyDescent="0.25">
      <c r="A188" s="10">
        <v>1500</v>
      </c>
      <c r="B188" s="6">
        <v>2</v>
      </c>
      <c r="C188" s="11">
        <v>57.8</v>
      </c>
      <c r="D188" s="10">
        <v>4</v>
      </c>
      <c r="E188" s="10">
        <v>6</v>
      </c>
      <c r="F188" s="10">
        <v>1</v>
      </c>
      <c r="G188" s="11">
        <v>4</v>
      </c>
      <c r="H188" s="10">
        <v>5</v>
      </c>
      <c r="I188" s="10">
        <v>2</v>
      </c>
      <c r="J188" s="10">
        <v>42.3</v>
      </c>
      <c r="K188" s="10">
        <v>6.1</v>
      </c>
      <c r="L188" s="10">
        <v>2</v>
      </c>
      <c r="M188" s="10">
        <v>3</v>
      </c>
      <c r="N188" s="10">
        <v>3</v>
      </c>
      <c r="Q188" s="20" t="s">
        <v>184</v>
      </c>
      <c r="R188" s="20">
        <v>3</v>
      </c>
      <c r="S188" s="20">
        <v>1724540.596963793</v>
      </c>
      <c r="T188" s="20">
        <v>574846.86565459764</v>
      </c>
      <c r="U188" s="20">
        <v>2.0129896108673133</v>
      </c>
      <c r="V188" s="20">
        <v>0.11323321535511065</v>
      </c>
    </row>
    <row r="189" spans="1:25" ht="15" x14ac:dyDescent="0.25">
      <c r="A189" s="10">
        <v>970</v>
      </c>
      <c r="B189" s="6">
        <v>2</v>
      </c>
      <c r="C189" s="11">
        <v>150.69999999999999</v>
      </c>
      <c r="D189" s="10">
        <v>4</v>
      </c>
      <c r="E189" s="10">
        <v>2</v>
      </c>
      <c r="F189" s="10">
        <v>1</v>
      </c>
      <c r="G189" s="11">
        <v>2</v>
      </c>
      <c r="H189" s="10">
        <v>9</v>
      </c>
      <c r="I189" s="10">
        <v>2</v>
      </c>
      <c r="J189" s="10">
        <v>102.5</v>
      </c>
      <c r="K189" s="10">
        <v>51.5</v>
      </c>
      <c r="L189" s="10">
        <v>2</v>
      </c>
      <c r="M189" s="10">
        <v>1</v>
      </c>
      <c r="N189" s="10">
        <v>3</v>
      </c>
      <c r="Q189" s="20" t="s">
        <v>185</v>
      </c>
      <c r="R189" s="20">
        <v>207</v>
      </c>
      <c r="S189" s="20">
        <v>59112724.948059939</v>
      </c>
      <c r="T189" s="20">
        <v>285568.71955584513</v>
      </c>
      <c r="U189" s="20"/>
      <c r="V189" s="20"/>
    </row>
    <row r="190" spans="1:25" ht="15.75" thickBot="1" x14ac:dyDescent="0.3">
      <c r="A190" s="10">
        <v>1020</v>
      </c>
      <c r="B190" s="6">
        <v>2</v>
      </c>
      <c r="C190" s="11">
        <v>148.5</v>
      </c>
      <c r="D190" s="10">
        <v>3</v>
      </c>
      <c r="E190" s="10">
        <v>2</v>
      </c>
      <c r="F190" s="10">
        <v>1</v>
      </c>
      <c r="G190" s="11">
        <v>4</v>
      </c>
      <c r="H190" s="10">
        <v>5</v>
      </c>
      <c r="I190" s="10">
        <v>2</v>
      </c>
      <c r="J190" s="10">
        <v>107.02</v>
      </c>
      <c r="K190" s="10">
        <v>0</v>
      </c>
      <c r="L190" s="10">
        <v>1</v>
      </c>
      <c r="M190" s="10">
        <v>1</v>
      </c>
      <c r="N190" s="10">
        <v>3</v>
      </c>
      <c r="Q190" s="21" t="s">
        <v>176</v>
      </c>
      <c r="R190" s="21">
        <v>210</v>
      </c>
      <c r="S190" s="21">
        <v>60837265.545023732</v>
      </c>
      <c r="T190" s="21"/>
      <c r="U190" s="21"/>
      <c r="V190" s="21"/>
    </row>
    <row r="191" spans="1:25" ht="15.75" thickBot="1" x14ac:dyDescent="0.3">
      <c r="A191" s="10">
        <v>1030</v>
      </c>
      <c r="B191" s="6">
        <v>2</v>
      </c>
      <c r="C191" s="11">
        <v>106</v>
      </c>
      <c r="D191" s="10">
        <v>3</v>
      </c>
      <c r="E191" s="10">
        <v>2</v>
      </c>
      <c r="F191" s="10">
        <v>2</v>
      </c>
      <c r="G191" s="11">
        <v>2</v>
      </c>
      <c r="H191" s="10">
        <v>5</v>
      </c>
      <c r="I191" s="10">
        <v>2</v>
      </c>
      <c r="J191" s="10">
        <v>72.2</v>
      </c>
      <c r="K191" s="10">
        <v>37.5</v>
      </c>
      <c r="L191" s="10">
        <v>1</v>
      </c>
      <c r="M191" s="10">
        <v>1</v>
      </c>
      <c r="N191" s="10">
        <v>3</v>
      </c>
    </row>
    <row r="192" spans="1:25" ht="15" x14ac:dyDescent="0.25">
      <c r="A192" s="10">
        <v>1120</v>
      </c>
      <c r="B192" s="6">
        <v>2</v>
      </c>
      <c r="C192" s="11">
        <v>60.8</v>
      </c>
      <c r="D192" s="10">
        <v>3</v>
      </c>
      <c r="E192" s="10">
        <v>2</v>
      </c>
      <c r="F192" s="10">
        <v>1</v>
      </c>
      <c r="G192" s="11">
        <v>7</v>
      </c>
      <c r="H192" s="10">
        <v>5</v>
      </c>
      <c r="I192" s="10">
        <v>3</v>
      </c>
      <c r="J192" s="10">
        <v>44.1</v>
      </c>
      <c r="K192" s="10">
        <v>5.8</v>
      </c>
      <c r="L192" s="10">
        <v>2</v>
      </c>
      <c r="M192" s="10">
        <v>3</v>
      </c>
      <c r="N192" s="10">
        <v>3</v>
      </c>
      <c r="Q192" s="22"/>
      <c r="R192" s="22" t="s">
        <v>188</v>
      </c>
      <c r="S192" s="22" t="s">
        <v>182</v>
      </c>
      <c r="T192" s="22" t="s">
        <v>189</v>
      </c>
      <c r="U192" s="22" t="s">
        <v>175</v>
      </c>
      <c r="V192" s="22" t="s">
        <v>190</v>
      </c>
      <c r="W192" s="22" t="s">
        <v>191</v>
      </c>
      <c r="X192" s="22" t="s">
        <v>192</v>
      </c>
      <c r="Y192" s="22" t="s">
        <v>193</v>
      </c>
    </row>
    <row r="193" spans="1:25" ht="15" x14ac:dyDescent="0.25">
      <c r="A193" s="10">
        <v>820</v>
      </c>
      <c r="B193" s="6">
        <v>2</v>
      </c>
      <c r="C193" s="11">
        <v>97.2</v>
      </c>
      <c r="D193" s="10">
        <v>3</v>
      </c>
      <c r="E193" s="10">
        <v>2</v>
      </c>
      <c r="F193" s="10">
        <v>1</v>
      </c>
      <c r="G193" s="11">
        <v>4</v>
      </c>
      <c r="H193" s="10">
        <v>5</v>
      </c>
      <c r="I193" s="10">
        <v>2</v>
      </c>
      <c r="J193" s="10">
        <v>66.099999999999994</v>
      </c>
      <c r="K193" s="10">
        <v>10.8</v>
      </c>
      <c r="L193" s="10">
        <v>2</v>
      </c>
      <c r="M193" s="10">
        <v>1</v>
      </c>
      <c r="N193" s="10">
        <v>3</v>
      </c>
      <c r="Q193" s="20" t="s">
        <v>186</v>
      </c>
      <c r="R193" s="20">
        <v>1047.4087778377893</v>
      </c>
      <c r="S193" s="20">
        <v>127.28684508344372</v>
      </c>
      <c r="T193" s="20">
        <v>8.2287276202906412</v>
      </c>
      <c r="U193" s="20">
        <v>2.0917110631528761E-14</v>
      </c>
      <c r="V193" s="20">
        <v>796.46398574467344</v>
      </c>
      <c r="W193" s="20">
        <v>1298.3535699309052</v>
      </c>
      <c r="X193" s="20">
        <v>796.46398574467344</v>
      </c>
      <c r="Y193" s="20">
        <v>1298.3535699309052</v>
      </c>
    </row>
    <row r="194" spans="1:25" ht="15" x14ac:dyDescent="0.25">
      <c r="A194" s="10">
        <v>1150</v>
      </c>
      <c r="B194" s="6">
        <v>2</v>
      </c>
      <c r="C194" s="11">
        <v>52.2</v>
      </c>
      <c r="D194" s="10">
        <v>3</v>
      </c>
      <c r="E194" s="10">
        <v>2</v>
      </c>
      <c r="F194" s="10">
        <v>2</v>
      </c>
      <c r="G194" s="11">
        <v>9</v>
      </c>
      <c r="H194" s="10">
        <v>5</v>
      </c>
      <c r="I194" s="10">
        <v>2</v>
      </c>
      <c r="J194" s="10">
        <v>36.6</v>
      </c>
      <c r="K194" s="10">
        <v>0</v>
      </c>
      <c r="L194" s="10">
        <v>2</v>
      </c>
      <c r="M194" s="10">
        <v>3</v>
      </c>
      <c r="N194" s="10">
        <v>2</v>
      </c>
      <c r="Q194" s="20" t="s">
        <v>1</v>
      </c>
      <c r="R194" s="20">
        <v>65.313791998466485</v>
      </c>
      <c r="S194" s="20">
        <v>42.917294003949181</v>
      </c>
      <c r="T194" s="20">
        <v>1.5218525192305092</v>
      </c>
      <c r="U194" s="20">
        <v>0.12957215193957272</v>
      </c>
      <c r="V194" s="20">
        <v>-19.297240775265166</v>
      </c>
      <c r="W194" s="20">
        <v>149.92482477219812</v>
      </c>
      <c r="X194" s="20">
        <v>-19.297240775265166</v>
      </c>
      <c r="Y194" s="20">
        <v>149.92482477219812</v>
      </c>
    </row>
    <row r="195" spans="1:25" ht="15" x14ac:dyDescent="0.25">
      <c r="A195" s="10">
        <v>650</v>
      </c>
      <c r="B195" s="6">
        <v>2</v>
      </c>
      <c r="C195" s="11">
        <v>73.7</v>
      </c>
      <c r="D195" s="10">
        <v>3</v>
      </c>
      <c r="E195" s="10">
        <v>2</v>
      </c>
      <c r="F195" s="10">
        <v>2</v>
      </c>
      <c r="G195" s="11">
        <v>5</v>
      </c>
      <c r="H195" s="10">
        <v>5</v>
      </c>
      <c r="I195" s="10">
        <v>2</v>
      </c>
      <c r="J195" s="10">
        <v>30.1</v>
      </c>
      <c r="K195" s="10">
        <v>28.1</v>
      </c>
      <c r="L195" s="10">
        <v>1</v>
      </c>
      <c r="M195" s="10">
        <v>1</v>
      </c>
      <c r="N195" s="10">
        <v>1</v>
      </c>
      <c r="Q195" s="20" t="s">
        <v>10</v>
      </c>
      <c r="R195" s="20">
        <v>-2.0851938001101358</v>
      </c>
      <c r="S195" s="20">
        <v>1.5180394353260493</v>
      </c>
      <c r="T195" s="20">
        <v>-1.3736097703300252</v>
      </c>
      <c r="U195" s="20">
        <v>0.17104864072796749</v>
      </c>
      <c r="V195" s="20">
        <v>-5.0779939613311651</v>
      </c>
      <c r="W195" s="20">
        <v>0.90760636111089399</v>
      </c>
      <c r="X195" s="20">
        <v>-5.0779939613311651</v>
      </c>
      <c r="Y195" s="20">
        <v>0.90760636111089399</v>
      </c>
    </row>
    <row r="196" spans="1:25" ht="15.75" thickBot="1" x14ac:dyDescent="0.3">
      <c r="A196" s="10">
        <v>600</v>
      </c>
      <c r="B196" s="6">
        <v>2</v>
      </c>
      <c r="C196" s="11">
        <v>60</v>
      </c>
      <c r="D196" s="10">
        <v>3</v>
      </c>
      <c r="E196" s="10">
        <v>2</v>
      </c>
      <c r="F196" s="10">
        <v>2</v>
      </c>
      <c r="G196" s="11">
        <v>2</v>
      </c>
      <c r="H196" s="10">
        <v>9</v>
      </c>
      <c r="I196" s="10">
        <v>2</v>
      </c>
      <c r="J196" s="10">
        <v>41.2</v>
      </c>
      <c r="K196" s="10">
        <v>6.1</v>
      </c>
      <c r="L196" s="10">
        <v>2</v>
      </c>
      <c r="M196" s="10">
        <v>1</v>
      </c>
      <c r="N196" s="10">
        <v>3</v>
      </c>
      <c r="Q196" s="21" t="s">
        <v>12</v>
      </c>
      <c r="R196" s="21">
        <v>-2.1478349874619491</v>
      </c>
      <c r="S196" s="21">
        <v>6.4389939442100497</v>
      </c>
      <c r="T196" s="21">
        <v>-0.33356685936834662</v>
      </c>
      <c r="U196" s="21">
        <v>0.73904407583029297</v>
      </c>
      <c r="V196" s="21">
        <v>-14.842249681764056</v>
      </c>
      <c r="W196" s="21">
        <v>10.546579706840156</v>
      </c>
      <c r="X196" s="21">
        <v>-14.842249681764056</v>
      </c>
      <c r="Y196" s="21">
        <v>10.546579706840156</v>
      </c>
    </row>
    <row r="197" spans="1:25" ht="15" x14ac:dyDescent="0.25">
      <c r="A197" s="10">
        <v>420</v>
      </c>
      <c r="B197" s="6">
        <v>2</v>
      </c>
      <c r="C197" s="11">
        <v>59</v>
      </c>
      <c r="D197" s="10">
        <v>3</v>
      </c>
      <c r="E197" s="10">
        <v>6</v>
      </c>
      <c r="F197" s="10">
        <v>2</v>
      </c>
      <c r="G197" s="11">
        <v>2</v>
      </c>
      <c r="H197" s="10">
        <v>5</v>
      </c>
      <c r="I197" s="10">
        <v>2</v>
      </c>
      <c r="J197" s="10">
        <v>42.8</v>
      </c>
      <c r="K197" s="10">
        <v>5.6</v>
      </c>
      <c r="L197" s="10">
        <v>3</v>
      </c>
      <c r="M197" s="10">
        <v>1</v>
      </c>
      <c r="N197" s="10">
        <v>2</v>
      </c>
    </row>
    <row r="198" spans="1:25" ht="15" x14ac:dyDescent="0.25">
      <c r="A198" s="10">
        <v>1700</v>
      </c>
      <c r="B198" s="6">
        <v>2</v>
      </c>
      <c r="C198" s="11">
        <v>63.8</v>
      </c>
      <c r="D198" s="10">
        <v>3</v>
      </c>
      <c r="E198" s="10">
        <v>2</v>
      </c>
      <c r="F198" s="10">
        <v>2</v>
      </c>
      <c r="G198" s="11">
        <v>1</v>
      </c>
      <c r="H198" s="10">
        <v>5</v>
      </c>
      <c r="I198" s="10">
        <v>2</v>
      </c>
      <c r="J198" s="10">
        <v>48.7</v>
      </c>
      <c r="K198" s="10">
        <v>6</v>
      </c>
      <c r="L198" s="10">
        <v>2</v>
      </c>
      <c r="M198" s="10">
        <v>3</v>
      </c>
      <c r="N198" s="10">
        <v>3</v>
      </c>
      <c r="Q198" s="33" t="s">
        <v>16</v>
      </c>
      <c r="R198" s="33" t="s">
        <v>1</v>
      </c>
      <c r="S198" s="33" t="s">
        <v>203</v>
      </c>
      <c r="T198" s="33" t="s">
        <v>13</v>
      </c>
    </row>
    <row r="199" spans="1:25" ht="15" x14ac:dyDescent="0.25">
      <c r="A199" s="10">
        <v>1220</v>
      </c>
      <c r="B199" s="6">
        <v>2</v>
      </c>
      <c r="C199" s="11">
        <v>51.6</v>
      </c>
      <c r="D199" s="10">
        <v>7</v>
      </c>
      <c r="E199" s="10">
        <v>2</v>
      </c>
      <c r="F199" s="10">
        <v>1</v>
      </c>
      <c r="G199" s="11">
        <v>1</v>
      </c>
      <c r="H199" s="10">
        <v>5</v>
      </c>
      <c r="I199" s="10">
        <v>3</v>
      </c>
      <c r="J199" s="10">
        <v>36.799999999999997</v>
      </c>
      <c r="K199" s="10">
        <v>6</v>
      </c>
      <c r="L199" s="10">
        <v>2</v>
      </c>
      <c r="M199" s="10">
        <v>3</v>
      </c>
      <c r="N199" s="10">
        <v>2</v>
      </c>
      <c r="Q199" t="s">
        <v>177</v>
      </c>
    </row>
    <row r="200" spans="1:25" ht="15.75" thickBot="1" x14ac:dyDescent="0.3">
      <c r="A200" s="10">
        <v>650</v>
      </c>
      <c r="B200" s="6">
        <v>2</v>
      </c>
      <c r="C200" s="11">
        <v>71.5</v>
      </c>
      <c r="D200" s="10">
        <v>7</v>
      </c>
      <c r="E200" s="10">
        <v>2</v>
      </c>
      <c r="F200" s="10">
        <v>1</v>
      </c>
      <c r="G200" s="11">
        <v>4</v>
      </c>
      <c r="H200" s="10">
        <v>5</v>
      </c>
      <c r="I200" s="10">
        <v>3</v>
      </c>
      <c r="J200" s="10">
        <v>47.5</v>
      </c>
      <c r="K200" s="10">
        <v>7.5</v>
      </c>
      <c r="L200" s="10">
        <v>3</v>
      </c>
      <c r="M200" s="10">
        <v>3</v>
      </c>
      <c r="N200" s="10">
        <v>3</v>
      </c>
    </row>
    <row r="201" spans="1:25" ht="15" x14ac:dyDescent="0.25">
      <c r="A201" s="10">
        <v>1290</v>
      </c>
      <c r="B201" s="6">
        <v>2</v>
      </c>
      <c r="C201" s="11">
        <v>74.5</v>
      </c>
      <c r="D201" s="10">
        <v>7</v>
      </c>
      <c r="E201" s="10">
        <v>5</v>
      </c>
      <c r="F201" s="10">
        <v>1</v>
      </c>
      <c r="G201" s="11">
        <v>4</v>
      </c>
      <c r="H201" s="10">
        <v>9</v>
      </c>
      <c r="I201" s="10">
        <v>2</v>
      </c>
      <c r="J201" s="10">
        <v>44</v>
      </c>
      <c r="K201" s="10">
        <v>11</v>
      </c>
      <c r="L201" s="10">
        <v>3</v>
      </c>
      <c r="M201" s="10">
        <v>1</v>
      </c>
      <c r="N201" s="10">
        <v>3</v>
      </c>
      <c r="Q201" s="31" t="s">
        <v>178</v>
      </c>
      <c r="R201" s="31"/>
    </row>
    <row r="202" spans="1:25" ht="15" x14ac:dyDescent="0.25">
      <c r="A202" s="10">
        <v>1080</v>
      </c>
      <c r="B202" s="6">
        <v>2</v>
      </c>
      <c r="C202" s="11">
        <v>68.5</v>
      </c>
      <c r="D202" s="10">
        <v>7</v>
      </c>
      <c r="E202" s="10">
        <v>2</v>
      </c>
      <c r="F202" s="10">
        <v>1</v>
      </c>
      <c r="G202" s="11">
        <v>4</v>
      </c>
      <c r="H202" s="10">
        <v>9</v>
      </c>
      <c r="I202" s="10">
        <v>2</v>
      </c>
      <c r="J202" s="10">
        <v>40.200000000000003</v>
      </c>
      <c r="K202" s="10">
        <v>8.5</v>
      </c>
      <c r="L202" s="10">
        <v>2</v>
      </c>
      <c r="M202" s="10">
        <v>3</v>
      </c>
      <c r="N202" s="10">
        <v>2</v>
      </c>
      <c r="Q202" s="20" t="s">
        <v>179</v>
      </c>
      <c r="R202" s="20">
        <v>0.17366395638146059</v>
      </c>
    </row>
    <row r="203" spans="1:25" ht="15" x14ac:dyDescent="0.25">
      <c r="A203" s="10">
        <v>3250</v>
      </c>
      <c r="B203" s="6">
        <v>2</v>
      </c>
      <c r="C203" s="11">
        <v>64.400000000000006</v>
      </c>
      <c r="D203" s="10">
        <v>7</v>
      </c>
      <c r="E203" s="10">
        <v>2</v>
      </c>
      <c r="F203" s="10">
        <v>1</v>
      </c>
      <c r="G203" s="11">
        <v>5</v>
      </c>
      <c r="H203" s="10">
        <v>5</v>
      </c>
      <c r="I203" s="10">
        <v>2</v>
      </c>
      <c r="J203" s="10">
        <v>40</v>
      </c>
      <c r="K203" s="10">
        <v>9</v>
      </c>
      <c r="L203" s="10">
        <v>2</v>
      </c>
      <c r="M203" s="10">
        <v>2</v>
      </c>
      <c r="N203" s="10">
        <v>3</v>
      </c>
      <c r="Q203" s="20" t="s">
        <v>180</v>
      </c>
      <c r="R203" s="20">
        <v>3.0159169746061851E-2</v>
      </c>
    </row>
    <row r="204" spans="1:25" ht="15" x14ac:dyDescent="0.25">
      <c r="A204" s="10">
        <v>900</v>
      </c>
      <c r="B204" s="6">
        <v>2</v>
      </c>
      <c r="C204" s="11">
        <v>64.099999999999994</v>
      </c>
      <c r="D204" s="10">
        <v>7</v>
      </c>
      <c r="E204" s="10">
        <v>6</v>
      </c>
      <c r="F204" s="10">
        <v>2</v>
      </c>
      <c r="G204" s="11">
        <v>2</v>
      </c>
      <c r="H204" s="10">
        <v>5</v>
      </c>
      <c r="I204" s="10">
        <v>2</v>
      </c>
      <c r="J204" s="10">
        <v>39.5</v>
      </c>
      <c r="K204" s="10">
        <v>8.8000000000000007</v>
      </c>
      <c r="L204" s="10">
        <v>2</v>
      </c>
      <c r="M204" s="10">
        <v>2</v>
      </c>
      <c r="N204" s="13">
        <v>3</v>
      </c>
      <c r="Q204" s="20" t="s">
        <v>181</v>
      </c>
      <c r="R204" s="20">
        <v>1.6103505539483039E-2</v>
      </c>
    </row>
    <row r="205" spans="1:25" ht="15" x14ac:dyDescent="0.25">
      <c r="A205" s="10">
        <v>900</v>
      </c>
      <c r="B205" s="6">
        <v>2</v>
      </c>
      <c r="C205" s="11">
        <v>86.1</v>
      </c>
      <c r="D205" s="10">
        <v>7</v>
      </c>
      <c r="E205" s="10">
        <v>2</v>
      </c>
      <c r="F205" s="10">
        <v>2</v>
      </c>
      <c r="G205" s="11">
        <v>9</v>
      </c>
      <c r="H205" s="10">
        <v>10</v>
      </c>
      <c r="I205" s="10">
        <v>2</v>
      </c>
      <c r="J205" s="10">
        <v>48.6</v>
      </c>
      <c r="K205" s="10">
        <v>11.1</v>
      </c>
      <c r="L205" s="10">
        <v>2</v>
      </c>
      <c r="M205" s="10">
        <v>2</v>
      </c>
      <c r="N205" s="10">
        <v>2</v>
      </c>
      <c r="Q205" s="20" t="s">
        <v>182</v>
      </c>
      <c r="R205" s="20">
        <v>533.887683490114</v>
      </c>
    </row>
    <row r="206" spans="1:25" ht="15.75" thickBot="1" x14ac:dyDescent="0.3">
      <c r="A206" s="10">
        <v>650</v>
      </c>
      <c r="B206" s="6">
        <v>2</v>
      </c>
      <c r="C206" s="10">
        <v>16.5</v>
      </c>
      <c r="D206" s="10">
        <v>7</v>
      </c>
      <c r="E206" s="10">
        <v>2</v>
      </c>
      <c r="F206" s="10">
        <v>1</v>
      </c>
      <c r="G206" s="11">
        <v>1</v>
      </c>
      <c r="H206" s="10">
        <v>5</v>
      </c>
      <c r="I206" s="10">
        <v>3</v>
      </c>
      <c r="J206" s="10">
        <v>22</v>
      </c>
      <c r="K206" s="11">
        <v>8.5</v>
      </c>
      <c r="L206" s="10">
        <v>2</v>
      </c>
      <c r="M206" s="10">
        <v>3</v>
      </c>
      <c r="N206" s="10">
        <v>3</v>
      </c>
      <c r="Q206" s="21" t="s">
        <v>183</v>
      </c>
      <c r="R206" s="21">
        <v>211</v>
      </c>
    </row>
    <row r="207" spans="1:25" ht="15" x14ac:dyDescent="0.25">
      <c r="A207" s="10">
        <v>850</v>
      </c>
      <c r="B207" s="6">
        <v>2</v>
      </c>
      <c r="C207" s="10">
        <v>17</v>
      </c>
      <c r="D207" s="10">
        <v>7</v>
      </c>
      <c r="E207" s="10">
        <v>2</v>
      </c>
      <c r="F207" s="10">
        <v>1</v>
      </c>
      <c r="G207" s="11">
        <v>4</v>
      </c>
      <c r="H207" s="10">
        <v>5</v>
      </c>
      <c r="I207" s="10">
        <v>3</v>
      </c>
      <c r="J207" s="10">
        <v>17.899999999999999</v>
      </c>
      <c r="K207" s="11">
        <v>9</v>
      </c>
      <c r="L207" s="10">
        <v>3</v>
      </c>
      <c r="M207" s="10">
        <v>3</v>
      </c>
      <c r="N207" s="10">
        <v>3</v>
      </c>
    </row>
    <row r="208" spans="1:25" ht="15.75" thickBot="1" x14ac:dyDescent="0.3">
      <c r="A208" s="10">
        <v>880</v>
      </c>
      <c r="B208" s="6">
        <v>2</v>
      </c>
      <c r="C208" s="10">
        <v>22</v>
      </c>
      <c r="D208" s="10">
        <v>7</v>
      </c>
      <c r="E208" s="10">
        <v>5</v>
      </c>
      <c r="F208" s="10">
        <v>1</v>
      </c>
      <c r="G208" s="11">
        <v>4</v>
      </c>
      <c r="H208" s="10">
        <v>9</v>
      </c>
      <c r="I208" s="10">
        <v>2</v>
      </c>
      <c r="J208" s="10">
        <v>9.6999999999999993</v>
      </c>
      <c r="K208" s="11">
        <v>8.8000000000000007</v>
      </c>
      <c r="L208" s="10">
        <v>3</v>
      </c>
      <c r="M208" s="10">
        <v>1</v>
      </c>
      <c r="N208" s="10">
        <v>3</v>
      </c>
      <c r="Q208" t="s">
        <v>170</v>
      </c>
    </row>
    <row r="209" spans="1:25" ht="15" x14ac:dyDescent="0.25">
      <c r="A209" s="10">
        <v>970</v>
      </c>
      <c r="B209" s="6">
        <v>2</v>
      </c>
      <c r="C209" s="10">
        <v>17.100000000000001</v>
      </c>
      <c r="D209" s="10">
        <v>7</v>
      </c>
      <c r="E209" s="10">
        <v>2</v>
      </c>
      <c r="F209" s="10">
        <v>1</v>
      </c>
      <c r="G209" s="11">
        <v>4</v>
      </c>
      <c r="H209" s="10">
        <v>9</v>
      </c>
      <c r="I209" s="10">
        <v>2</v>
      </c>
      <c r="J209" s="10">
        <v>18.100000000000001</v>
      </c>
      <c r="K209" s="11">
        <v>12.1</v>
      </c>
      <c r="L209" s="10">
        <v>2</v>
      </c>
      <c r="M209" s="10">
        <v>3</v>
      </c>
      <c r="N209" s="10">
        <v>3</v>
      </c>
      <c r="Q209" s="22"/>
      <c r="R209" s="22" t="s">
        <v>172</v>
      </c>
      <c r="S209" s="22" t="s">
        <v>171</v>
      </c>
      <c r="T209" s="22" t="s">
        <v>173</v>
      </c>
      <c r="U209" s="22" t="s">
        <v>174</v>
      </c>
      <c r="V209" s="22" t="s">
        <v>187</v>
      </c>
    </row>
    <row r="210" spans="1:25" ht="15" x14ac:dyDescent="0.25">
      <c r="A210" s="10">
        <v>800</v>
      </c>
      <c r="B210" s="6">
        <v>2</v>
      </c>
      <c r="C210" s="10">
        <v>17</v>
      </c>
      <c r="D210" s="10">
        <v>7</v>
      </c>
      <c r="E210" s="10">
        <v>2</v>
      </c>
      <c r="F210" s="10">
        <v>1</v>
      </c>
      <c r="G210" s="11">
        <v>5</v>
      </c>
      <c r="H210" s="10">
        <v>5</v>
      </c>
      <c r="I210" s="10">
        <v>2</v>
      </c>
      <c r="J210" s="10">
        <v>16.7</v>
      </c>
      <c r="K210" s="11">
        <v>8.8000000000000007</v>
      </c>
      <c r="L210" s="10">
        <v>2</v>
      </c>
      <c r="M210" s="10">
        <v>2</v>
      </c>
      <c r="N210" s="10">
        <v>3</v>
      </c>
      <c r="Q210" s="20" t="s">
        <v>184</v>
      </c>
      <c r="R210" s="20">
        <v>3</v>
      </c>
      <c r="S210" s="20">
        <v>1834801.4184586108</v>
      </c>
      <c r="T210" s="20">
        <v>611600.47281953692</v>
      </c>
      <c r="U210" s="20">
        <v>2.1456950950738936</v>
      </c>
      <c r="V210" s="20">
        <v>9.5590446002378857E-2</v>
      </c>
    </row>
    <row r="211" spans="1:25" ht="15" x14ac:dyDescent="0.25">
      <c r="A211" s="10">
        <v>3000</v>
      </c>
      <c r="B211" s="6">
        <v>2</v>
      </c>
      <c r="C211" s="10">
        <v>11.5</v>
      </c>
      <c r="D211" s="10">
        <v>7</v>
      </c>
      <c r="E211" s="10">
        <v>6</v>
      </c>
      <c r="F211" s="10">
        <v>2</v>
      </c>
      <c r="G211" s="11">
        <v>2</v>
      </c>
      <c r="H211" s="10">
        <v>5</v>
      </c>
      <c r="I211" s="10">
        <v>2</v>
      </c>
      <c r="J211" s="10">
        <v>15.8</v>
      </c>
      <c r="K211" s="11">
        <v>8.9</v>
      </c>
      <c r="L211" s="10">
        <v>2</v>
      </c>
      <c r="M211" s="10">
        <v>2</v>
      </c>
      <c r="N211" s="10">
        <v>3</v>
      </c>
      <c r="Q211" s="20" t="s">
        <v>185</v>
      </c>
      <c r="R211" s="20">
        <v>207</v>
      </c>
      <c r="S211" s="20">
        <v>59002464.126565121</v>
      </c>
      <c r="T211" s="20">
        <v>285036.05858244019</v>
      </c>
      <c r="U211" s="20"/>
      <c r="V211" s="20"/>
    </row>
    <row r="212" spans="1:25" ht="15.75" thickBot="1" x14ac:dyDescent="0.3">
      <c r="A212" s="10">
        <v>850</v>
      </c>
      <c r="B212" s="6">
        <v>2</v>
      </c>
      <c r="C212" s="10">
        <v>16.399999999999999</v>
      </c>
      <c r="D212" s="10">
        <v>7</v>
      </c>
      <c r="E212" s="10">
        <v>2</v>
      </c>
      <c r="F212" s="10">
        <v>2</v>
      </c>
      <c r="G212" s="11">
        <v>9</v>
      </c>
      <c r="H212" s="10">
        <v>10</v>
      </c>
      <c r="I212" s="10">
        <v>2</v>
      </c>
      <c r="J212" s="10">
        <v>17.100000000000001</v>
      </c>
      <c r="K212" s="11">
        <v>8.8000000000000007</v>
      </c>
      <c r="L212" s="10">
        <v>2</v>
      </c>
      <c r="M212" s="10">
        <v>2</v>
      </c>
      <c r="N212" s="10">
        <v>2</v>
      </c>
      <c r="Q212" s="21" t="s">
        <v>176</v>
      </c>
      <c r="R212" s="21">
        <v>210</v>
      </c>
      <c r="S212" s="21">
        <v>60837265.545023732</v>
      </c>
      <c r="T212" s="21"/>
      <c r="U212" s="21"/>
      <c r="V212" s="21"/>
    </row>
    <row r="213" spans="1:25" ht="13.5" thickBot="1" x14ac:dyDescent="0.25"/>
    <row r="214" spans="1:25" x14ac:dyDescent="0.2">
      <c r="Q214" s="22"/>
      <c r="R214" s="22" t="s">
        <v>188</v>
      </c>
      <c r="S214" s="22" t="s">
        <v>182</v>
      </c>
      <c r="T214" s="22" t="s">
        <v>189</v>
      </c>
      <c r="U214" s="22" t="s">
        <v>175</v>
      </c>
      <c r="V214" s="22" t="s">
        <v>190</v>
      </c>
      <c r="W214" s="22" t="s">
        <v>191</v>
      </c>
      <c r="X214" s="22" t="s">
        <v>192</v>
      </c>
      <c r="Y214" s="22" t="s">
        <v>193</v>
      </c>
    </row>
    <row r="215" spans="1:25" x14ac:dyDescent="0.2">
      <c r="Q215" s="20" t="s">
        <v>186</v>
      </c>
      <c r="R215" s="20">
        <v>964.93800314695886</v>
      </c>
      <c r="S215" s="20">
        <v>168.42544351685024</v>
      </c>
      <c r="T215" s="20">
        <v>5.7291700291733001</v>
      </c>
      <c r="U215" s="20">
        <v>3.5252924811412009E-8</v>
      </c>
      <c r="V215" s="20">
        <v>632.88885950749318</v>
      </c>
      <c r="W215" s="20">
        <v>1296.9871467864245</v>
      </c>
      <c r="X215" s="20">
        <v>632.88885950749318</v>
      </c>
      <c r="Y215" s="20">
        <v>1296.9871467864245</v>
      </c>
    </row>
    <row r="216" spans="1:25" x14ac:dyDescent="0.2">
      <c r="Q216" s="20" t="s">
        <v>1</v>
      </c>
      <c r="R216" s="20">
        <v>62.998591812939758</v>
      </c>
      <c r="S216" s="20">
        <v>42.835871232975769</v>
      </c>
      <c r="T216" s="20">
        <v>1.4706971050104938</v>
      </c>
      <c r="U216" s="20">
        <v>0.14289148736019527</v>
      </c>
      <c r="V216" s="20">
        <v>-21.451916750138587</v>
      </c>
      <c r="W216" s="20">
        <v>147.44910037601809</v>
      </c>
      <c r="X216" s="20">
        <v>-21.451916750138587</v>
      </c>
      <c r="Y216" s="20">
        <v>147.44910037601809</v>
      </c>
    </row>
    <row r="217" spans="1:25" x14ac:dyDescent="0.2">
      <c r="Q217" s="20" t="s">
        <v>10</v>
      </c>
      <c r="R217" s="20">
        <v>-2.2239704896774941</v>
      </c>
      <c r="S217" s="20">
        <v>1.3359161009723133</v>
      </c>
      <c r="T217" s="20">
        <v>-1.6647531144050383</v>
      </c>
      <c r="U217" s="20">
        <v>9.7474881079569073E-2</v>
      </c>
      <c r="V217" s="20">
        <v>-4.8577162470852899</v>
      </c>
      <c r="W217" s="20">
        <v>0.40977526773030171</v>
      </c>
      <c r="X217" s="20">
        <v>-4.8577162470852899</v>
      </c>
      <c r="Y217" s="20">
        <v>0.40977526773030171</v>
      </c>
    </row>
    <row r="218" spans="1:25" ht="13.5" thickBot="1" x14ac:dyDescent="0.25">
      <c r="Q218" s="21" t="s">
        <v>141</v>
      </c>
      <c r="R218" s="21">
        <v>37.995296861315339</v>
      </c>
      <c r="S218" s="21">
        <v>53.824725286642483</v>
      </c>
      <c r="T218" s="21">
        <v>0.70590786407124528</v>
      </c>
      <c r="U218" s="21">
        <v>0.48103912720011388</v>
      </c>
      <c r="V218" s="21">
        <v>-68.119631886199414</v>
      </c>
      <c r="W218" s="21">
        <v>144.11022560883009</v>
      </c>
      <c r="X218" s="21">
        <v>-68.119631886199414</v>
      </c>
      <c r="Y218" s="21">
        <v>144.11022560883009</v>
      </c>
    </row>
    <row r="220" spans="1:25" x14ac:dyDescent="0.2">
      <c r="Q220" s="33" t="s">
        <v>16</v>
      </c>
      <c r="R220" s="33" t="s">
        <v>1</v>
      </c>
      <c r="S220" s="33" t="s">
        <v>203</v>
      </c>
      <c r="T220" s="33" t="s">
        <v>14</v>
      </c>
    </row>
    <row r="221" spans="1:25" x14ac:dyDescent="0.2">
      <c r="Q221" t="s">
        <v>177</v>
      </c>
    </row>
    <row r="222" spans="1:25" ht="13.5" thickBot="1" x14ac:dyDescent="0.25"/>
    <row r="223" spans="1:25" x14ac:dyDescent="0.2">
      <c r="Q223" s="31" t="s">
        <v>178</v>
      </c>
      <c r="R223" s="31"/>
    </row>
    <row r="224" spans="1:25" x14ac:dyDescent="0.2">
      <c r="Q224" s="20" t="s">
        <v>179</v>
      </c>
      <c r="R224" s="20">
        <v>0.17799459433709447</v>
      </c>
    </row>
    <row r="225" spans="17:25" x14ac:dyDescent="0.2">
      <c r="Q225" s="20" t="s">
        <v>180</v>
      </c>
      <c r="R225" s="20">
        <v>3.1682075613226827E-2</v>
      </c>
    </row>
    <row r="226" spans="17:25" x14ac:dyDescent="0.2">
      <c r="Q226" s="20" t="s">
        <v>181</v>
      </c>
      <c r="R226" s="20">
        <v>1.7648482506172142E-2</v>
      </c>
    </row>
    <row r="227" spans="17:25" x14ac:dyDescent="0.2">
      <c r="Q227" s="20" t="s">
        <v>182</v>
      </c>
      <c r="R227" s="20">
        <v>533.46834657884517</v>
      </c>
    </row>
    <row r="228" spans="17:25" ht="13.5" thickBot="1" x14ac:dyDescent="0.25">
      <c r="Q228" s="21" t="s">
        <v>183</v>
      </c>
      <c r="R228" s="21">
        <v>211</v>
      </c>
    </row>
    <row r="230" spans="17:25" ht="13.5" thickBot="1" x14ac:dyDescent="0.25">
      <c r="Q230" t="s">
        <v>170</v>
      </c>
    </row>
    <row r="231" spans="17:25" x14ac:dyDescent="0.2">
      <c r="Q231" s="22"/>
      <c r="R231" s="22" t="s">
        <v>172</v>
      </c>
      <c r="S231" s="22" t="s">
        <v>171</v>
      </c>
      <c r="T231" s="22" t="s">
        <v>173</v>
      </c>
      <c r="U231" s="22" t="s">
        <v>174</v>
      </c>
      <c r="V231" s="22" t="s">
        <v>187</v>
      </c>
    </row>
    <row r="232" spans="17:25" x14ac:dyDescent="0.2">
      <c r="Q232" s="20" t="s">
        <v>184</v>
      </c>
      <c r="R232" s="20">
        <v>3</v>
      </c>
      <c r="S232" s="20">
        <v>1927450.8470994011</v>
      </c>
      <c r="T232" s="20">
        <v>642483.61569980031</v>
      </c>
      <c r="U232" s="20">
        <v>2.25758830055435</v>
      </c>
      <c r="V232" s="20">
        <v>8.2815028862071996E-2</v>
      </c>
    </row>
    <row r="233" spans="17:25" x14ac:dyDescent="0.2">
      <c r="Q233" s="20" t="s">
        <v>185</v>
      </c>
      <c r="R233" s="20">
        <v>207</v>
      </c>
      <c r="S233" s="20">
        <v>58909814.697924331</v>
      </c>
      <c r="T233" s="20">
        <v>284588.47680156684</v>
      </c>
      <c r="U233" s="20"/>
      <c r="V233" s="20"/>
    </row>
    <row r="234" spans="17:25" ht="13.5" thickBot="1" x14ac:dyDescent="0.25">
      <c r="Q234" s="21" t="s">
        <v>176</v>
      </c>
      <c r="R234" s="21">
        <v>210</v>
      </c>
      <c r="S234" s="21">
        <v>60837265.545023732</v>
      </c>
      <c r="T234" s="21"/>
      <c r="U234" s="21"/>
      <c r="V234" s="21"/>
    </row>
    <row r="235" spans="17:25" ht="13.5" thickBot="1" x14ac:dyDescent="0.25"/>
    <row r="236" spans="17:25" x14ac:dyDescent="0.2">
      <c r="Q236" s="22"/>
      <c r="R236" s="22" t="s">
        <v>188</v>
      </c>
      <c r="S236" s="22" t="s">
        <v>182</v>
      </c>
      <c r="T236" s="22" t="s">
        <v>189</v>
      </c>
      <c r="U236" s="22" t="s">
        <v>175</v>
      </c>
      <c r="V236" s="22" t="s">
        <v>190</v>
      </c>
      <c r="W236" s="22" t="s">
        <v>191</v>
      </c>
      <c r="X236" s="22" t="s">
        <v>192</v>
      </c>
      <c r="Y236" s="22" t="s">
        <v>193</v>
      </c>
    </row>
    <row r="237" spans="17:25" x14ac:dyDescent="0.2">
      <c r="Q237" s="20" t="s">
        <v>186</v>
      </c>
      <c r="R237" s="20">
        <v>1112.3877648929767</v>
      </c>
      <c r="S237" s="20">
        <v>147.5716409607634</v>
      </c>
      <c r="T237" s="20">
        <v>7.5379507719151828</v>
      </c>
      <c r="U237" s="20">
        <v>1.4690126692778133E-12</v>
      </c>
      <c r="V237" s="20">
        <v>821.45169262673471</v>
      </c>
      <c r="W237" s="20">
        <v>1403.3238371592188</v>
      </c>
      <c r="X237" s="20">
        <v>821.45169262673471</v>
      </c>
      <c r="Y237" s="20">
        <v>1403.3238371592188</v>
      </c>
    </row>
    <row r="238" spans="17:25" x14ac:dyDescent="0.2">
      <c r="Q238" s="20" t="s">
        <v>1</v>
      </c>
      <c r="R238" s="20">
        <v>65.56035733100974</v>
      </c>
      <c r="S238" s="20">
        <v>42.775310661111327</v>
      </c>
      <c r="T238" s="20">
        <v>1.5326681751165672</v>
      </c>
      <c r="U238" s="20">
        <v>0.12688452310585621</v>
      </c>
      <c r="V238" s="20">
        <v>-18.77075664651187</v>
      </c>
      <c r="W238" s="20">
        <v>149.89147130853135</v>
      </c>
      <c r="X238" s="20">
        <v>-18.77075664651187</v>
      </c>
      <c r="Y238" s="20">
        <v>149.89147130853135</v>
      </c>
    </row>
    <row r="239" spans="17:25" x14ac:dyDescent="0.2">
      <c r="Q239" s="20" t="s">
        <v>10</v>
      </c>
      <c r="R239" s="20">
        <v>-2.4915197670454092</v>
      </c>
      <c r="S239" s="20">
        <v>1.3382424753380082</v>
      </c>
      <c r="T239" s="20">
        <v>-1.8617850000734064</v>
      </c>
      <c r="U239" s="20">
        <v>6.4050783533199263E-2</v>
      </c>
      <c r="V239" s="20">
        <v>-5.1298519491630596</v>
      </c>
      <c r="W239" s="20">
        <v>0.14681241507224074</v>
      </c>
      <c r="X239" s="20">
        <v>-5.1298519491630596</v>
      </c>
      <c r="Y239" s="20">
        <v>0.14681241507224074</v>
      </c>
    </row>
    <row r="240" spans="17:25" ht="13.5" thickBot="1" x14ac:dyDescent="0.25">
      <c r="Q240" s="21" t="s">
        <v>14</v>
      </c>
      <c r="R240" s="21">
        <v>-42.149828174466329</v>
      </c>
      <c r="S240" s="21">
        <v>46.415409332318411</v>
      </c>
      <c r="T240" s="21">
        <v>-0.90809989141080316</v>
      </c>
      <c r="U240" s="21">
        <v>0.36488144500671327</v>
      </c>
      <c r="V240" s="21">
        <v>-133.65736170772178</v>
      </c>
      <c r="W240" s="21">
        <v>49.357705358789126</v>
      </c>
      <c r="X240" s="21">
        <v>-133.65736170772178</v>
      </c>
      <c r="Y240" s="21">
        <v>49.357705358789126</v>
      </c>
    </row>
    <row r="242" spans="17:22" x14ac:dyDescent="0.2">
      <c r="Q242" s="33" t="s">
        <v>16</v>
      </c>
      <c r="R242" s="33" t="s">
        <v>1</v>
      </c>
      <c r="S242" s="33" t="s">
        <v>203</v>
      </c>
      <c r="T242" s="33" t="s">
        <v>196</v>
      </c>
    </row>
    <row r="243" spans="17:22" x14ac:dyDescent="0.2">
      <c r="Q243" t="s">
        <v>177</v>
      </c>
    </row>
    <row r="244" spans="17:22" ht="13.5" thickBot="1" x14ac:dyDescent="0.25"/>
    <row r="245" spans="17:22" x14ac:dyDescent="0.2">
      <c r="Q245" s="31" t="s">
        <v>178</v>
      </c>
      <c r="R245" s="31"/>
    </row>
    <row r="246" spans="17:22" x14ac:dyDescent="0.2">
      <c r="Q246" s="20" t="s">
        <v>179</v>
      </c>
      <c r="R246" s="20">
        <v>0.17430620248149742</v>
      </c>
    </row>
    <row r="247" spans="17:22" x14ac:dyDescent="0.2">
      <c r="Q247" s="20" t="s">
        <v>180</v>
      </c>
      <c r="R247" s="20">
        <v>3.0382652223520781E-2</v>
      </c>
    </row>
    <row r="248" spans="17:22" x14ac:dyDescent="0.2">
      <c r="Q248" s="20" t="s">
        <v>181</v>
      </c>
      <c r="R248" s="20">
        <v>1.6330226893426881E-2</v>
      </c>
    </row>
    <row r="249" spans="17:22" x14ac:dyDescent="0.2">
      <c r="Q249" s="20" t="s">
        <v>182</v>
      </c>
      <c r="R249" s="20">
        <v>533.82616751102921</v>
      </c>
    </row>
    <row r="250" spans="17:22" ht="13.5" thickBot="1" x14ac:dyDescent="0.25">
      <c r="Q250" s="21" t="s">
        <v>183</v>
      </c>
      <c r="R250" s="21">
        <v>211</v>
      </c>
    </row>
    <row r="252" spans="17:22" ht="13.5" thickBot="1" x14ac:dyDescent="0.25">
      <c r="Q252" t="s">
        <v>170</v>
      </c>
    </row>
    <row r="253" spans="17:22" x14ac:dyDescent="0.2">
      <c r="Q253" s="22"/>
      <c r="R253" s="22" t="s">
        <v>172</v>
      </c>
      <c r="S253" s="22" t="s">
        <v>171</v>
      </c>
      <c r="T253" s="22" t="s">
        <v>173</v>
      </c>
      <c r="U253" s="22" t="s">
        <v>174</v>
      </c>
      <c r="V253" s="22" t="s">
        <v>187</v>
      </c>
    </row>
    <row r="254" spans="17:22" x14ac:dyDescent="0.2">
      <c r="Q254" s="20" t="s">
        <v>184</v>
      </c>
      <c r="R254" s="20">
        <v>3</v>
      </c>
      <c r="S254" s="20">
        <v>1848397.4812844396</v>
      </c>
      <c r="T254" s="20">
        <v>616132.49376147985</v>
      </c>
      <c r="U254" s="20">
        <v>2.1620931269746699</v>
      </c>
      <c r="V254" s="20">
        <v>9.360496708995858E-2</v>
      </c>
    </row>
    <row r="255" spans="17:22" x14ac:dyDescent="0.2">
      <c r="Q255" s="20" t="s">
        <v>185</v>
      </c>
      <c r="R255" s="20">
        <v>207</v>
      </c>
      <c r="S255" s="20">
        <v>58988868.063739292</v>
      </c>
      <c r="T255" s="20">
        <v>284970.37711951346</v>
      </c>
      <c r="U255" s="20"/>
      <c r="V255" s="20"/>
    </row>
    <row r="256" spans="17:22" ht="13.5" thickBot="1" x14ac:dyDescent="0.25">
      <c r="Q256" s="21" t="s">
        <v>176</v>
      </c>
      <c r="R256" s="21">
        <v>210</v>
      </c>
      <c r="S256" s="21">
        <v>60837265.545023732</v>
      </c>
      <c r="T256" s="21"/>
      <c r="U256" s="21"/>
      <c r="V256" s="21"/>
    </row>
    <row r="257" spans="17:25" ht="13.5" thickBot="1" x14ac:dyDescent="0.25"/>
    <row r="258" spans="17:25" x14ac:dyDescent="0.2">
      <c r="Q258" s="22"/>
      <c r="R258" s="22" t="s">
        <v>188</v>
      </c>
      <c r="S258" s="22" t="s">
        <v>182</v>
      </c>
      <c r="T258" s="22" t="s">
        <v>189</v>
      </c>
      <c r="U258" s="22" t="s">
        <v>175</v>
      </c>
      <c r="V258" s="22" t="s">
        <v>190</v>
      </c>
      <c r="W258" s="22" t="s">
        <v>191</v>
      </c>
      <c r="X258" s="22" t="s">
        <v>192</v>
      </c>
      <c r="Y258" s="22" t="s">
        <v>193</v>
      </c>
    </row>
    <row r="259" spans="17:25" x14ac:dyDescent="0.2">
      <c r="Q259" s="20" t="s">
        <v>186</v>
      </c>
      <c r="R259" s="20">
        <v>951.23333954947384</v>
      </c>
      <c r="S259" s="20">
        <v>177.65823637700774</v>
      </c>
      <c r="T259" s="20">
        <v>5.3542878672445324</v>
      </c>
      <c r="U259" s="20">
        <v>2.2736486639649029E-7</v>
      </c>
      <c r="V259" s="20">
        <v>600.98183349610622</v>
      </c>
      <c r="W259" s="20">
        <v>1301.4848456028415</v>
      </c>
      <c r="X259" s="20">
        <v>600.98183349610622</v>
      </c>
      <c r="Y259" s="20">
        <v>1301.4848456028415</v>
      </c>
    </row>
    <row r="260" spans="17:25" x14ac:dyDescent="0.2">
      <c r="Q260" s="20" t="s">
        <v>1</v>
      </c>
      <c r="R260" s="20">
        <v>63.474007432947374</v>
      </c>
      <c r="S260" s="20">
        <v>42.803253322406178</v>
      </c>
      <c r="T260" s="20">
        <v>1.4829248364567815</v>
      </c>
      <c r="U260" s="20">
        <v>0.1396152565589234</v>
      </c>
      <c r="V260" s="20">
        <v>-20.912195232840233</v>
      </c>
      <c r="W260" s="20">
        <v>147.86021009873497</v>
      </c>
      <c r="X260" s="20">
        <v>-20.912195232840233</v>
      </c>
      <c r="Y260" s="20">
        <v>147.86021009873497</v>
      </c>
    </row>
    <row r="261" spans="17:25" x14ac:dyDescent="0.2">
      <c r="Q261" s="20" t="s">
        <v>10</v>
      </c>
      <c r="R261" s="20">
        <v>-2.3257345849663893</v>
      </c>
      <c r="S261" s="20">
        <v>1.3272883640875526</v>
      </c>
      <c r="T261" s="20">
        <v>-1.752245139710255</v>
      </c>
      <c r="U261" s="20">
        <v>8.1212352762408249E-2</v>
      </c>
      <c r="V261" s="20">
        <v>-4.9424708420023205</v>
      </c>
      <c r="W261" s="20">
        <v>0.29100167206954142</v>
      </c>
      <c r="X261" s="20">
        <v>-4.9424708420023205</v>
      </c>
      <c r="Y261" s="20">
        <v>0.29100167206954142</v>
      </c>
    </row>
    <row r="262" spans="17:25" ht="13.5" thickBot="1" x14ac:dyDescent="0.25">
      <c r="Q262" s="21" t="s">
        <v>15</v>
      </c>
      <c r="R262" s="21">
        <v>37.503953833677215</v>
      </c>
      <c r="S262" s="21">
        <v>50.749124970033144</v>
      </c>
      <c r="T262" s="21">
        <v>0.73900690614513909</v>
      </c>
      <c r="U262" s="21">
        <v>0.46073994385120631</v>
      </c>
      <c r="V262" s="21">
        <v>-62.547458440418069</v>
      </c>
      <c r="W262" s="21">
        <v>137.5553661077725</v>
      </c>
      <c r="X262" s="21">
        <v>-62.547458440418069</v>
      </c>
      <c r="Y262" s="21">
        <v>137.5553661077725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EA482-2284-4445-A603-2F1C23BA42AD}">
  <dimension ref="A1:Y251"/>
  <sheetViews>
    <sheetView topLeftCell="C1" zoomScaleNormal="100" workbookViewId="0">
      <pane ySplit="1" topLeftCell="A29" activePane="bottomLeft" state="frozen"/>
      <selection pane="bottomLeft" activeCell="R45" sqref="R45"/>
    </sheetView>
  </sheetViews>
  <sheetFormatPr defaultRowHeight="12.75" x14ac:dyDescent="0.2"/>
  <cols>
    <col min="17" max="17" width="20.5703125" customWidth="1"/>
    <col min="18" max="18" width="16.85546875" customWidth="1"/>
    <col min="19" max="19" width="20" customWidth="1"/>
    <col min="20" max="20" width="16.5703125" customWidth="1"/>
    <col min="21" max="21" width="15" customWidth="1"/>
    <col min="22" max="22" width="12.85546875" customWidth="1"/>
    <col min="23" max="23" width="12.5703125" customWidth="1"/>
    <col min="24" max="24" width="13" customWidth="1"/>
    <col min="25" max="25" width="13.85546875" customWidth="1"/>
  </cols>
  <sheetData>
    <row r="1" spans="1:22" ht="15" x14ac:dyDescent="0.25">
      <c r="A1" s="32" t="s">
        <v>16</v>
      </c>
      <c r="B1" s="48" t="s">
        <v>1</v>
      </c>
      <c r="C1" s="32" t="s">
        <v>10</v>
      </c>
      <c r="D1" s="32" t="s">
        <v>11</v>
      </c>
      <c r="E1" s="34" t="s">
        <v>15</v>
      </c>
      <c r="F1" s="34" t="s">
        <v>2</v>
      </c>
      <c r="G1" s="34" t="s">
        <v>5</v>
      </c>
      <c r="H1" s="35" t="s">
        <v>6</v>
      </c>
      <c r="I1" s="35" t="s">
        <v>7</v>
      </c>
      <c r="J1" s="34" t="s">
        <v>8</v>
      </c>
      <c r="K1" s="34" t="s">
        <v>9</v>
      </c>
      <c r="L1" s="34" t="s">
        <v>12</v>
      </c>
      <c r="M1" s="34" t="s">
        <v>141</v>
      </c>
      <c r="N1" s="34" t="s">
        <v>14</v>
      </c>
      <c r="Q1" s="33" t="s">
        <v>16</v>
      </c>
      <c r="R1" s="33" t="s">
        <v>1</v>
      </c>
      <c r="S1" s="33" t="s">
        <v>203</v>
      </c>
      <c r="T1" s="33" t="s">
        <v>194</v>
      </c>
    </row>
    <row r="2" spans="1:22" ht="15" x14ac:dyDescent="0.25">
      <c r="A2" s="7">
        <v>1060</v>
      </c>
      <c r="B2" s="6">
        <v>3</v>
      </c>
      <c r="C2" s="8">
        <v>48.5</v>
      </c>
      <c r="D2" s="7">
        <v>23.5</v>
      </c>
      <c r="E2" s="7">
        <v>3</v>
      </c>
      <c r="F2" s="7">
        <v>8</v>
      </c>
      <c r="G2" s="7">
        <v>6</v>
      </c>
      <c r="H2" s="7">
        <v>1</v>
      </c>
      <c r="I2" s="8">
        <v>1</v>
      </c>
      <c r="J2" s="7">
        <v>5</v>
      </c>
      <c r="K2" s="7">
        <v>2</v>
      </c>
      <c r="L2" s="7">
        <v>6</v>
      </c>
      <c r="M2" s="7">
        <v>2</v>
      </c>
      <c r="N2" s="7">
        <v>1</v>
      </c>
      <c r="Q2" t="s">
        <v>177</v>
      </c>
    </row>
    <row r="3" spans="1:22" ht="15.75" thickBot="1" x14ac:dyDescent="0.3">
      <c r="A3" s="10">
        <v>1030</v>
      </c>
      <c r="B3" s="6">
        <v>3</v>
      </c>
      <c r="C3" s="11">
        <v>30.6</v>
      </c>
      <c r="D3" s="10">
        <v>18.100000000000001</v>
      </c>
      <c r="E3" s="7">
        <v>3</v>
      </c>
      <c r="F3" s="10">
        <v>6</v>
      </c>
      <c r="G3" s="10">
        <v>2</v>
      </c>
      <c r="H3" s="10">
        <v>1</v>
      </c>
      <c r="I3" s="11">
        <v>2</v>
      </c>
      <c r="J3" s="10">
        <v>5</v>
      </c>
      <c r="K3" s="10">
        <v>3</v>
      </c>
      <c r="L3" s="10">
        <v>6.7</v>
      </c>
      <c r="M3" s="10">
        <v>2</v>
      </c>
      <c r="N3" s="10">
        <v>1</v>
      </c>
    </row>
    <row r="4" spans="1:22" ht="15" x14ac:dyDescent="0.25">
      <c r="A4" s="10">
        <v>1290</v>
      </c>
      <c r="B4" s="6">
        <v>3</v>
      </c>
      <c r="C4" s="11">
        <v>58.5</v>
      </c>
      <c r="D4" s="10">
        <v>29.9</v>
      </c>
      <c r="E4" s="7">
        <v>3</v>
      </c>
      <c r="F4" s="10">
        <v>7</v>
      </c>
      <c r="G4" s="10">
        <v>2</v>
      </c>
      <c r="H4" s="10">
        <v>1</v>
      </c>
      <c r="I4" s="11">
        <v>7</v>
      </c>
      <c r="J4" s="10">
        <v>5</v>
      </c>
      <c r="K4" s="10">
        <v>3</v>
      </c>
      <c r="L4" s="10">
        <v>18.2</v>
      </c>
      <c r="M4" s="10">
        <v>3</v>
      </c>
      <c r="N4" s="10">
        <v>1</v>
      </c>
      <c r="Q4" s="31" t="s">
        <v>178</v>
      </c>
      <c r="R4" s="31"/>
    </row>
    <row r="5" spans="1:22" ht="15" x14ac:dyDescent="0.25">
      <c r="A5" s="10">
        <v>1150</v>
      </c>
      <c r="B5" s="6">
        <v>3</v>
      </c>
      <c r="C5" s="11">
        <v>40.299999999999997</v>
      </c>
      <c r="D5" s="10">
        <v>18</v>
      </c>
      <c r="E5" s="7">
        <v>3</v>
      </c>
      <c r="F5" s="10">
        <v>9</v>
      </c>
      <c r="G5" s="10">
        <v>2</v>
      </c>
      <c r="H5" s="10">
        <v>1</v>
      </c>
      <c r="I5" s="11">
        <v>3</v>
      </c>
      <c r="J5" s="10">
        <v>9</v>
      </c>
      <c r="K5" s="10">
        <v>2</v>
      </c>
      <c r="L5" s="10">
        <v>9</v>
      </c>
      <c r="M5" s="10">
        <v>2</v>
      </c>
      <c r="N5" s="10">
        <v>3</v>
      </c>
      <c r="Q5" s="20" t="s">
        <v>179</v>
      </c>
      <c r="R5" s="20">
        <v>0.20947312398964799</v>
      </c>
    </row>
    <row r="6" spans="1:22" ht="15" x14ac:dyDescent="0.25">
      <c r="A6" s="10">
        <v>2250</v>
      </c>
      <c r="B6" s="6">
        <v>3</v>
      </c>
      <c r="C6" s="11">
        <v>35.4</v>
      </c>
      <c r="D6" s="10">
        <v>12.5</v>
      </c>
      <c r="E6" s="7">
        <v>3</v>
      </c>
      <c r="F6" s="10">
        <v>6</v>
      </c>
      <c r="G6" s="10">
        <v>6</v>
      </c>
      <c r="H6" s="10">
        <v>2</v>
      </c>
      <c r="I6" s="11">
        <v>4</v>
      </c>
      <c r="J6" s="10">
        <v>5</v>
      </c>
      <c r="K6" s="10">
        <v>2</v>
      </c>
      <c r="L6" s="10">
        <v>12.4</v>
      </c>
      <c r="M6" s="10">
        <v>2</v>
      </c>
      <c r="N6" s="10">
        <v>1</v>
      </c>
      <c r="Q6" s="20" t="s">
        <v>180</v>
      </c>
      <c r="R6" s="20">
        <v>4.3878989673982439E-2</v>
      </c>
    </row>
    <row r="7" spans="1:22" ht="15" x14ac:dyDescent="0.25">
      <c r="A7" s="10">
        <v>1150</v>
      </c>
      <c r="B7" s="6">
        <v>3</v>
      </c>
      <c r="C7" s="11">
        <v>31.2</v>
      </c>
      <c r="D7" s="10">
        <v>21.2</v>
      </c>
      <c r="E7" s="7">
        <v>2</v>
      </c>
      <c r="F7" s="10">
        <v>5</v>
      </c>
      <c r="G7" s="10">
        <v>2</v>
      </c>
      <c r="H7" s="10">
        <v>2</v>
      </c>
      <c r="I7" s="11">
        <v>1</v>
      </c>
      <c r="J7" s="10">
        <v>9</v>
      </c>
      <c r="K7" s="10">
        <v>2</v>
      </c>
      <c r="L7" s="10">
        <v>0</v>
      </c>
      <c r="M7" s="10">
        <v>3</v>
      </c>
      <c r="N7" s="10">
        <v>1</v>
      </c>
      <c r="Q7" s="20" t="s">
        <v>181</v>
      </c>
      <c r="R7" s="20">
        <v>3.0022163437373486E-2</v>
      </c>
    </row>
    <row r="8" spans="1:22" ht="15" x14ac:dyDescent="0.25">
      <c r="A8" s="10">
        <v>747</v>
      </c>
      <c r="B8" s="6">
        <v>3</v>
      </c>
      <c r="C8" s="11">
        <v>26.5</v>
      </c>
      <c r="D8" s="10">
        <v>16.2</v>
      </c>
      <c r="E8" s="7">
        <v>3</v>
      </c>
      <c r="F8" s="10">
        <v>7</v>
      </c>
      <c r="G8" s="10">
        <v>2</v>
      </c>
      <c r="H8" s="10">
        <v>2</v>
      </c>
      <c r="I8" s="11">
        <v>8</v>
      </c>
      <c r="J8" s="10">
        <v>2</v>
      </c>
      <c r="K8" s="10">
        <v>3</v>
      </c>
      <c r="L8" s="10">
        <v>0</v>
      </c>
      <c r="M8" s="10">
        <v>2</v>
      </c>
      <c r="N8" s="10">
        <v>3</v>
      </c>
      <c r="Q8" s="20" t="s">
        <v>182</v>
      </c>
      <c r="R8" s="20">
        <v>530.09792094411841</v>
      </c>
    </row>
    <row r="9" spans="1:22" ht="15.75" thickBot="1" x14ac:dyDescent="0.3">
      <c r="A9" s="10">
        <v>1250</v>
      </c>
      <c r="B9" s="6">
        <v>3</v>
      </c>
      <c r="C9" s="11">
        <v>36.6</v>
      </c>
      <c r="D9" s="10">
        <v>16.600000000000001</v>
      </c>
      <c r="E9" s="7">
        <v>3</v>
      </c>
      <c r="F9" s="10">
        <v>8</v>
      </c>
      <c r="G9" s="10">
        <v>2</v>
      </c>
      <c r="H9" s="10">
        <v>1</v>
      </c>
      <c r="I9" s="11">
        <v>9</v>
      </c>
      <c r="J9" s="10">
        <v>2</v>
      </c>
      <c r="K9" s="10">
        <v>3</v>
      </c>
      <c r="L9" s="10">
        <v>8.8000000000000007</v>
      </c>
      <c r="M9" s="10">
        <v>3</v>
      </c>
      <c r="N9" s="10">
        <v>1</v>
      </c>
      <c r="Q9" s="21" t="s">
        <v>183</v>
      </c>
      <c r="R9" s="21">
        <v>211</v>
      </c>
    </row>
    <row r="10" spans="1:22" ht="15" x14ac:dyDescent="0.25">
      <c r="A10" s="10">
        <v>1020</v>
      </c>
      <c r="B10" s="6">
        <v>3</v>
      </c>
      <c r="C10" s="11">
        <v>35.9</v>
      </c>
      <c r="D10" s="10">
        <v>15.1</v>
      </c>
      <c r="E10" s="7">
        <v>2</v>
      </c>
      <c r="F10" s="10">
        <v>6</v>
      </c>
      <c r="G10" s="10">
        <v>2</v>
      </c>
      <c r="H10" s="10">
        <v>1</v>
      </c>
      <c r="I10" s="11">
        <v>3</v>
      </c>
      <c r="J10" s="10">
        <v>5</v>
      </c>
      <c r="K10" s="10">
        <v>2</v>
      </c>
      <c r="L10" s="10">
        <v>8.6</v>
      </c>
      <c r="M10" s="10">
        <v>1</v>
      </c>
      <c r="N10" s="10">
        <v>1</v>
      </c>
    </row>
    <row r="11" spans="1:22" ht="15.75" thickBot="1" x14ac:dyDescent="0.3">
      <c r="A11" s="10">
        <v>1050</v>
      </c>
      <c r="B11" s="6">
        <v>3</v>
      </c>
      <c r="C11" s="11">
        <v>40.299999999999997</v>
      </c>
      <c r="D11" s="10">
        <v>16.7</v>
      </c>
      <c r="E11" s="7">
        <v>1</v>
      </c>
      <c r="F11" s="10">
        <v>13</v>
      </c>
      <c r="G11" s="10">
        <v>6</v>
      </c>
      <c r="H11" s="10">
        <v>2</v>
      </c>
      <c r="I11" s="11">
        <v>5</v>
      </c>
      <c r="J11" s="10">
        <v>5</v>
      </c>
      <c r="K11" s="10">
        <v>2</v>
      </c>
      <c r="L11" s="10">
        <v>8.6</v>
      </c>
      <c r="M11" s="10">
        <v>3</v>
      </c>
      <c r="N11" s="10">
        <v>1</v>
      </c>
      <c r="Q11" t="s">
        <v>170</v>
      </c>
    </row>
    <row r="12" spans="1:22" ht="15" x14ac:dyDescent="0.25">
      <c r="A12" s="10">
        <v>1265</v>
      </c>
      <c r="B12" s="6">
        <v>3</v>
      </c>
      <c r="C12" s="11">
        <v>40.1</v>
      </c>
      <c r="D12" s="10">
        <v>16.600000000000001</v>
      </c>
      <c r="E12" s="7">
        <v>2</v>
      </c>
      <c r="F12" s="10">
        <v>7</v>
      </c>
      <c r="G12" s="10">
        <v>5</v>
      </c>
      <c r="H12" s="10">
        <v>2</v>
      </c>
      <c r="I12" s="11">
        <v>4</v>
      </c>
      <c r="J12" s="10">
        <v>5</v>
      </c>
      <c r="K12" s="10">
        <v>2</v>
      </c>
      <c r="L12" s="10">
        <v>8.5</v>
      </c>
      <c r="M12" s="10">
        <v>1</v>
      </c>
      <c r="N12" s="10">
        <v>3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2" ht="15" x14ac:dyDescent="0.25">
      <c r="A13" s="10">
        <v>550</v>
      </c>
      <c r="B13" s="6">
        <v>3</v>
      </c>
      <c r="C13" s="11">
        <v>40.1</v>
      </c>
      <c r="D13" s="10">
        <v>16.600000000000001</v>
      </c>
      <c r="E13" s="7">
        <v>3</v>
      </c>
      <c r="F13" s="10">
        <v>7</v>
      </c>
      <c r="G13" s="10">
        <v>1</v>
      </c>
      <c r="H13" s="10">
        <v>1</v>
      </c>
      <c r="I13" s="11">
        <v>5</v>
      </c>
      <c r="J13" s="10">
        <v>3</v>
      </c>
      <c r="K13" s="10">
        <v>2</v>
      </c>
      <c r="L13" s="10">
        <v>8.5</v>
      </c>
      <c r="M13" s="10">
        <v>2</v>
      </c>
      <c r="N13" s="10">
        <v>1</v>
      </c>
      <c r="Q13" s="20" t="s">
        <v>184</v>
      </c>
      <c r="R13" s="20">
        <v>3</v>
      </c>
      <c r="S13" s="20">
        <v>2669477.746643424</v>
      </c>
      <c r="T13" s="20">
        <v>889825.91554780805</v>
      </c>
      <c r="U13" s="20">
        <v>3.1665973813005346</v>
      </c>
      <c r="V13" s="20">
        <v>2.5434465614571713E-2</v>
      </c>
    </row>
    <row r="14" spans="1:22" ht="15" x14ac:dyDescent="0.25">
      <c r="A14" s="10">
        <v>1500</v>
      </c>
      <c r="B14" s="6">
        <v>3</v>
      </c>
      <c r="C14" s="11">
        <v>31.3</v>
      </c>
      <c r="D14" s="10">
        <v>22</v>
      </c>
      <c r="E14" s="7">
        <v>3</v>
      </c>
      <c r="F14" s="10">
        <v>8</v>
      </c>
      <c r="G14" s="10">
        <v>2</v>
      </c>
      <c r="H14" s="10">
        <v>2</v>
      </c>
      <c r="I14" s="11">
        <v>9</v>
      </c>
      <c r="J14" s="10">
        <v>9</v>
      </c>
      <c r="K14" s="10">
        <v>3</v>
      </c>
      <c r="L14" s="10">
        <v>0</v>
      </c>
      <c r="M14" s="10">
        <v>1</v>
      </c>
      <c r="N14" s="10">
        <v>1</v>
      </c>
      <c r="Q14" s="20" t="s">
        <v>185</v>
      </c>
      <c r="R14" s="20">
        <v>207</v>
      </c>
      <c r="S14" s="20">
        <v>58167787.798380308</v>
      </c>
      <c r="T14" s="20">
        <v>281003.80578927684</v>
      </c>
      <c r="U14" s="20"/>
      <c r="V14" s="20"/>
    </row>
    <row r="15" spans="1:22" ht="15.75" thickBot="1" x14ac:dyDescent="0.3">
      <c r="A15" s="10">
        <v>1000</v>
      </c>
      <c r="B15" s="6">
        <v>3</v>
      </c>
      <c r="C15" s="11">
        <v>44.7</v>
      </c>
      <c r="D15" s="10">
        <v>18.399999999999999</v>
      </c>
      <c r="E15" s="7">
        <v>3</v>
      </c>
      <c r="F15" s="10">
        <v>7</v>
      </c>
      <c r="G15" s="10">
        <v>2</v>
      </c>
      <c r="H15" s="10">
        <v>2</v>
      </c>
      <c r="I15" s="11">
        <v>1</v>
      </c>
      <c r="J15" s="10">
        <v>5</v>
      </c>
      <c r="K15" s="10">
        <v>2</v>
      </c>
      <c r="L15" s="10">
        <v>10.7</v>
      </c>
      <c r="M15" s="10">
        <v>2</v>
      </c>
      <c r="N15" s="10">
        <v>1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2" ht="15.75" thickBot="1" x14ac:dyDescent="0.3">
      <c r="A16" s="10">
        <v>1180</v>
      </c>
      <c r="B16" s="6">
        <v>3</v>
      </c>
      <c r="C16" s="11">
        <v>32.1</v>
      </c>
      <c r="D16" s="10">
        <v>12.2</v>
      </c>
      <c r="E16" s="7">
        <v>3</v>
      </c>
      <c r="F16" s="10">
        <v>7</v>
      </c>
      <c r="G16" s="10">
        <v>6</v>
      </c>
      <c r="H16" s="10">
        <v>1</v>
      </c>
      <c r="I16" s="11">
        <v>7</v>
      </c>
      <c r="J16" s="10">
        <v>9</v>
      </c>
      <c r="K16" s="10">
        <v>2</v>
      </c>
      <c r="L16" s="10">
        <v>9</v>
      </c>
      <c r="M16" s="10">
        <v>2</v>
      </c>
      <c r="N16" s="10">
        <v>1</v>
      </c>
    </row>
    <row r="17" spans="1:25" ht="15" x14ac:dyDescent="0.25">
      <c r="A17" s="10">
        <v>1350</v>
      </c>
      <c r="B17" s="6">
        <v>3</v>
      </c>
      <c r="C17" s="11">
        <v>31.9</v>
      </c>
      <c r="D17" s="10">
        <v>14.4</v>
      </c>
      <c r="E17" s="7">
        <v>3</v>
      </c>
      <c r="F17" s="10">
        <v>6</v>
      </c>
      <c r="G17" s="10">
        <v>2</v>
      </c>
      <c r="H17" s="10">
        <v>2</v>
      </c>
      <c r="I17" s="11">
        <v>2</v>
      </c>
      <c r="J17" s="10">
        <v>9</v>
      </c>
      <c r="K17" s="10">
        <v>2</v>
      </c>
      <c r="L17" s="10">
        <v>8.8000000000000007</v>
      </c>
      <c r="M17" s="10">
        <v>2</v>
      </c>
      <c r="N17" s="10">
        <v>1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1">
        <v>44.2</v>
      </c>
      <c r="D18" s="10">
        <v>19.7</v>
      </c>
      <c r="E18" s="7">
        <v>2</v>
      </c>
      <c r="F18" s="10">
        <v>7</v>
      </c>
      <c r="G18" s="10">
        <v>2</v>
      </c>
      <c r="H18" s="10">
        <v>2</v>
      </c>
      <c r="I18" s="11">
        <v>2</v>
      </c>
      <c r="J18" s="10">
        <v>5</v>
      </c>
      <c r="K18" s="10">
        <v>2</v>
      </c>
      <c r="L18" s="10">
        <v>11.6</v>
      </c>
      <c r="M18" s="10">
        <v>3</v>
      </c>
      <c r="N18" s="10">
        <v>1</v>
      </c>
      <c r="Q18" s="20" t="s">
        <v>186</v>
      </c>
      <c r="R18" s="20">
        <v>1104.0715274460897</v>
      </c>
      <c r="S18" s="20">
        <v>129.84020953674016</v>
      </c>
      <c r="T18" s="20">
        <v>8.5033098096909399</v>
      </c>
      <c r="U18" s="20">
        <v>3.6703011199808901E-15</v>
      </c>
      <c r="V18" s="20">
        <v>848.0928018663642</v>
      </c>
      <c r="W18" s="20">
        <v>1360.0502530258152</v>
      </c>
      <c r="X18" s="20">
        <v>848.0928018663642</v>
      </c>
      <c r="Y18" s="20">
        <v>1360.0502530258152</v>
      </c>
    </row>
    <row r="19" spans="1:25" ht="15" x14ac:dyDescent="0.25">
      <c r="A19" s="10">
        <v>2120</v>
      </c>
      <c r="B19" s="6">
        <v>3</v>
      </c>
      <c r="C19" s="11">
        <v>36.6</v>
      </c>
      <c r="D19" s="10">
        <v>16.600000000000001</v>
      </c>
      <c r="E19" s="7">
        <v>1</v>
      </c>
      <c r="F19" s="10">
        <v>2</v>
      </c>
      <c r="G19" s="10">
        <v>6</v>
      </c>
      <c r="H19" s="10">
        <v>1</v>
      </c>
      <c r="I19" s="11">
        <v>5</v>
      </c>
      <c r="J19" s="10">
        <v>5</v>
      </c>
      <c r="K19" s="10">
        <v>2</v>
      </c>
      <c r="L19" s="10">
        <v>8.8000000000000007</v>
      </c>
      <c r="M19" s="10">
        <v>2</v>
      </c>
      <c r="N19" s="10">
        <v>1</v>
      </c>
      <c r="Q19" s="20" t="s">
        <v>1</v>
      </c>
      <c r="R19" s="20">
        <v>64.804944050492495</v>
      </c>
      <c r="S19" s="20">
        <v>42.486648685699514</v>
      </c>
      <c r="T19" s="20">
        <v>1.5253013842041405</v>
      </c>
      <c r="U19" s="20">
        <v>0.12871033545063881</v>
      </c>
      <c r="V19" s="20">
        <v>-18.957075616007273</v>
      </c>
      <c r="W19" s="20">
        <v>148.56696371699226</v>
      </c>
      <c r="X19" s="20">
        <v>-18.957075616007273</v>
      </c>
      <c r="Y19" s="20">
        <v>148.56696371699226</v>
      </c>
    </row>
    <row r="20" spans="1:25" ht="15" x14ac:dyDescent="0.25">
      <c r="A20" s="10">
        <v>1200</v>
      </c>
      <c r="B20" s="6">
        <v>3</v>
      </c>
      <c r="C20" s="11">
        <v>40.299999999999997</v>
      </c>
      <c r="D20" s="10">
        <v>16.7</v>
      </c>
      <c r="E20" s="7">
        <v>3</v>
      </c>
      <c r="F20" s="10">
        <v>6</v>
      </c>
      <c r="G20" s="10">
        <v>1</v>
      </c>
      <c r="H20" s="10">
        <v>1</v>
      </c>
      <c r="I20" s="11">
        <v>1</v>
      </c>
      <c r="J20" s="10">
        <v>5</v>
      </c>
      <c r="K20" s="10">
        <v>2</v>
      </c>
      <c r="L20" s="10">
        <v>8.5</v>
      </c>
      <c r="M20" s="10">
        <v>2</v>
      </c>
      <c r="N20" s="10">
        <v>1</v>
      </c>
      <c r="Q20" s="20" t="s">
        <v>10</v>
      </c>
      <c r="R20" s="20">
        <v>-10.66125867223427</v>
      </c>
      <c r="S20" s="20">
        <v>4.6589832363140022</v>
      </c>
      <c r="T20" s="20">
        <v>-2.2883230377684347</v>
      </c>
      <c r="U20" s="20">
        <v>2.3128386971238639E-2</v>
      </c>
      <c r="V20" s="20">
        <v>-19.846399358498331</v>
      </c>
      <c r="W20" s="20">
        <v>-1.4761179859702072</v>
      </c>
      <c r="X20" s="20">
        <v>-19.846399358498331</v>
      </c>
      <c r="Y20" s="20">
        <v>-1.4761179859702072</v>
      </c>
    </row>
    <row r="21" spans="1:25" ht="15.75" thickBot="1" x14ac:dyDescent="0.3">
      <c r="A21" s="10">
        <v>850</v>
      </c>
      <c r="B21" s="6">
        <v>3</v>
      </c>
      <c r="C21" s="11">
        <v>35.9</v>
      </c>
      <c r="D21" s="10">
        <v>15.1</v>
      </c>
      <c r="E21" s="7">
        <v>3</v>
      </c>
      <c r="F21" s="10">
        <v>14</v>
      </c>
      <c r="G21" s="10">
        <v>2</v>
      </c>
      <c r="H21" s="10">
        <v>2</v>
      </c>
      <c r="I21" s="11">
        <v>3</v>
      </c>
      <c r="J21" s="10">
        <v>5</v>
      </c>
      <c r="K21" s="10">
        <v>2</v>
      </c>
      <c r="L21" s="10">
        <v>8.5</v>
      </c>
      <c r="M21" s="10">
        <v>2</v>
      </c>
      <c r="N21" s="10">
        <v>1</v>
      </c>
      <c r="Q21" s="21" t="s">
        <v>11</v>
      </c>
      <c r="R21" s="21">
        <v>12.028955260927447</v>
      </c>
      <c r="S21" s="21">
        <v>6.4520966457853905</v>
      </c>
      <c r="T21" s="21">
        <v>1.8643482764296389</v>
      </c>
      <c r="U21" s="21">
        <v>6.3688433770735603E-2</v>
      </c>
      <c r="V21" s="21">
        <v>-0.69129128363794834</v>
      </c>
      <c r="W21" s="21">
        <v>24.749201805492842</v>
      </c>
      <c r="X21" s="21">
        <v>-0.69129128363794834</v>
      </c>
      <c r="Y21" s="21">
        <v>24.749201805492842</v>
      </c>
    </row>
    <row r="22" spans="1:25" ht="15" x14ac:dyDescent="0.25">
      <c r="A22" s="10">
        <v>1300</v>
      </c>
      <c r="B22" s="6">
        <v>3</v>
      </c>
      <c r="C22" s="11">
        <v>31.8</v>
      </c>
      <c r="D22" s="10">
        <v>12.3</v>
      </c>
      <c r="E22" s="7">
        <v>1</v>
      </c>
      <c r="F22" s="10">
        <v>8</v>
      </c>
      <c r="G22" s="10">
        <v>2</v>
      </c>
      <c r="H22" s="10">
        <v>2</v>
      </c>
      <c r="I22" s="11">
        <v>2</v>
      </c>
      <c r="J22" s="10">
        <v>9</v>
      </c>
      <c r="K22" s="10">
        <v>2</v>
      </c>
      <c r="L22" s="10">
        <v>8.6999999999999993</v>
      </c>
      <c r="M22" s="10">
        <v>2</v>
      </c>
      <c r="N22" s="10">
        <v>1</v>
      </c>
    </row>
    <row r="23" spans="1:25" ht="15" x14ac:dyDescent="0.25">
      <c r="A23" s="10">
        <v>950</v>
      </c>
      <c r="B23" s="6">
        <v>3</v>
      </c>
      <c r="C23" s="11">
        <v>32</v>
      </c>
      <c r="D23" s="10">
        <v>12.3</v>
      </c>
      <c r="E23" s="7">
        <v>3</v>
      </c>
      <c r="F23" s="10">
        <v>9</v>
      </c>
      <c r="G23" s="10">
        <v>2</v>
      </c>
      <c r="H23" s="10">
        <v>2</v>
      </c>
      <c r="I23" s="11">
        <v>5</v>
      </c>
      <c r="J23" s="10">
        <v>9</v>
      </c>
      <c r="K23" s="10">
        <v>2</v>
      </c>
      <c r="L23" s="10">
        <v>8.6999999999999993</v>
      </c>
      <c r="M23" s="10">
        <v>3</v>
      </c>
      <c r="N23" s="10">
        <v>3</v>
      </c>
      <c r="Q23" s="33" t="s">
        <v>16</v>
      </c>
      <c r="R23" s="33" t="s">
        <v>1</v>
      </c>
      <c r="S23" s="33" t="s">
        <v>203</v>
      </c>
      <c r="T23" s="33" t="s">
        <v>194</v>
      </c>
      <c r="U23" s="33" t="s">
        <v>2</v>
      </c>
    </row>
    <row r="24" spans="1:25" ht="15" x14ac:dyDescent="0.25">
      <c r="A24" s="10">
        <v>650</v>
      </c>
      <c r="B24" s="6">
        <v>3</v>
      </c>
      <c r="C24" s="11">
        <v>40.200000000000003</v>
      </c>
      <c r="D24" s="10">
        <v>16.7</v>
      </c>
      <c r="E24" s="7">
        <v>2</v>
      </c>
      <c r="F24" s="10">
        <v>15</v>
      </c>
      <c r="G24" s="10">
        <v>2</v>
      </c>
      <c r="H24" s="10">
        <v>1</v>
      </c>
      <c r="I24" s="11">
        <v>2</v>
      </c>
      <c r="J24" s="10">
        <v>5</v>
      </c>
      <c r="K24" s="10">
        <v>2</v>
      </c>
      <c r="L24" s="10">
        <v>8.5</v>
      </c>
      <c r="M24" s="10">
        <v>3</v>
      </c>
      <c r="N24" s="10">
        <v>1</v>
      </c>
      <c r="Q24" t="s">
        <v>177</v>
      </c>
    </row>
    <row r="25" spans="1:25" ht="15.75" thickBot="1" x14ac:dyDescent="0.3">
      <c r="A25" s="10">
        <v>500</v>
      </c>
      <c r="B25" s="6">
        <v>3</v>
      </c>
      <c r="C25" s="11">
        <v>35.1</v>
      </c>
      <c r="D25" s="10">
        <v>12.1</v>
      </c>
      <c r="E25" s="7">
        <v>3</v>
      </c>
      <c r="F25" s="10">
        <v>7</v>
      </c>
      <c r="G25" s="10">
        <v>6</v>
      </c>
      <c r="H25" s="10">
        <v>1</v>
      </c>
      <c r="I25" s="11">
        <v>3</v>
      </c>
      <c r="J25" s="10">
        <v>5</v>
      </c>
      <c r="K25" s="10">
        <v>3</v>
      </c>
      <c r="L25" s="10">
        <v>12</v>
      </c>
      <c r="M25" s="10">
        <v>2</v>
      </c>
      <c r="N25" s="10">
        <v>3</v>
      </c>
    </row>
    <row r="26" spans="1:25" ht="15" x14ac:dyDescent="0.25">
      <c r="A26" s="10">
        <v>1357</v>
      </c>
      <c r="B26" s="6">
        <v>3</v>
      </c>
      <c r="C26" s="11">
        <v>35.299999999999997</v>
      </c>
      <c r="D26" s="10">
        <v>14.9</v>
      </c>
      <c r="E26" s="7">
        <v>3</v>
      </c>
      <c r="F26" s="10">
        <v>2</v>
      </c>
      <c r="G26" s="10">
        <v>2</v>
      </c>
      <c r="H26" s="10">
        <v>1</v>
      </c>
      <c r="I26" s="11">
        <v>2</v>
      </c>
      <c r="J26" s="10">
        <v>10</v>
      </c>
      <c r="K26" s="10">
        <v>3</v>
      </c>
      <c r="L26" s="10">
        <v>11.9</v>
      </c>
      <c r="M26" s="10">
        <v>2</v>
      </c>
      <c r="N26" s="10">
        <v>1</v>
      </c>
      <c r="Q26" s="31" t="s">
        <v>178</v>
      </c>
      <c r="R26" s="31"/>
    </row>
    <row r="27" spans="1:25" ht="15" x14ac:dyDescent="0.25">
      <c r="A27" s="10">
        <v>490</v>
      </c>
      <c r="B27" s="6">
        <v>3</v>
      </c>
      <c r="C27" s="11">
        <v>36.200000000000003</v>
      </c>
      <c r="D27" s="10">
        <v>15</v>
      </c>
      <c r="E27" s="7">
        <v>3</v>
      </c>
      <c r="F27" s="10">
        <v>9</v>
      </c>
      <c r="G27" s="10">
        <v>6</v>
      </c>
      <c r="H27" s="10">
        <v>1</v>
      </c>
      <c r="I27" s="11">
        <v>1</v>
      </c>
      <c r="J27" s="10">
        <v>5</v>
      </c>
      <c r="K27" s="10">
        <v>2</v>
      </c>
      <c r="L27" s="10">
        <v>12</v>
      </c>
      <c r="M27" s="10">
        <v>2</v>
      </c>
      <c r="N27" s="10">
        <v>1</v>
      </c>
      <c r="Q27" s="20" t="s">
        <v>179</v>
      </c>
      <c r="R27" s="20">
        <v>0.21140164621177387</v>
      </c>
    </row>
    <row r="28" spans="1:25" ht="15" x14ac:dyDescent="0.25">
      <c r="A28" s="10">
        <v>2250</v>
      </c>
      <c r="B28" s="6">
        <v>3</v>
      </c>
      <c r="C28" s="11">
        <v>34.700000000000003</v>
      </c>
      <c r="D28" s="10">
        <v>17.5</v>
      </c>
      <c r="E28" s="7">
        <v>2</v>
      </c>
      <c r="F28" s="10">
        <v>7</v>
      </c>
      <c r="G28" s="10">
        <v>6</v>
      </c>
      <c r="H28" s="10">
        <v>2</v>
      </c>
      <c r="I28" s="11">
        <v>3</v>
      </c>
      <c r="J28" s="10">
        <v>9</v>
      </c>
      <c r="K28" s="10">
        <v>2</v>
      </c>
      <c r="L28" s="10">
        <v>6.8</v>
      </c>
      <c r="M28" s="10">
        <v>2</v>
      </c>
      <c r="N28" s="10">
        <v>1</v>
      </c>
      <c r="Q28" s="20" t="s">
        <v>180</v>
      </c>
      <c r="R28" s="20">
        <v>4.4690656021048006E-2</v>
      </c>
    </row>
    <row r="29" spans="1:25" ht="15" x14ac:dyDescent="0.25">
      <c r="A29" s="10">
        <v>890</v>
      </c>
      <c r="B29" s="6">
        <v>3</v>
      </c>
      <c r="C29" s="11">
        <v>40.299999999999997</v>
      </c>
      <c r="D29" s="10">
        <v>16.8</v>
      </c>
      <c r="E29" s="7">
        <v>2</v>
      </c>
      <c r="F29" s="10">
        <v>2</v>
      </c>
      <c r="G29" s="10">
        <v>6</v>
      </c>
      <c r="H29" s="10">
        <v>2</v>
      </c>
      <c r="I29" s="11">
        <v>2</v>
      </c>
      <c r="J29" s="10">
        <v>5</v>
      </c>
      <c r="K29" s="10">
        <v>3</v>
      </c>
      <c r="L29" s="10">
        <v>8.6</v>
      </c>
      <c r="M29" s="10">
        <v>2</v>
      </c>
      <c r="N29" s="10">
        <v>1</v>
      </c>
      <c r="Q29" s="20" t="s">
        <v>181</v>
      </c>
      <c r="R29" s="20">
        <v>2.6140960021456706E-2</v>
      </c>
    </row>
    <row r="30" spans="1:25" ht="15" x14ac:dyDescent="0.25">
      <c r="A30" s="10">
        <v>1300</v>
      </c>
      <c r="B30" s="6">
        <v>3</v>
      </c>
      <c r="C30" s="11">
        <v>31</v>
      </c>
      <c r="D30" s="10">
        <v>21.6</v>
      </c>
      <c r="E30" s="7">
        <v>3</v>
      </c>
      <c r="F30" s="10">
        <v>8</v>
      </c>
      <c r="G30" s="10">
        <v>2</v>
      </c>
      <c r="H30" s="10">
        <v>2</v>
      </c>
      <c r="I30" s="11">
        <v>14</v>
      </c>
      <c r="J30" s="10">
        <v>5</v>
      </c>
      <c r="K30" s="10">
        <v>2</v>
      </c>
      <c r="L30" s="10">
        <v>0</v>
      </c>
      <c r="M30" s="10">
        <v>2</v>
      </c>
      <c r="N30" s="10">
        <v>1</v>
      </c>
      <c r="Q30" s="20" t="s">
        <v>182</v>
      </c>
      <c r="R30" s="20">
        <v>531.15741106253063</v>
      </c>
    </row>
    <row r="31" spans="1:25" ht="15.75" thickBot="1" x14ac:dyDescent="0.3">
      <c r="A31" s="10">
        <v>950</v>
      </c>
      <c r="B31" s="6">
        <v>3</v>
      </c>
      <c r="C31" s="11">
        <v>24.1</v>
      </c>
      <c r="D31" s="10">
        <v>16.3</v>
      </c>
      <c r="E31" s="7">
        <v>1</v>
      </c>
      <c r="F31" s="10">
        <v>14</v>
      </c>
      <c r="G31" s="10">
        <v>6</v>
      </c>
      <c r="H31" s="10">
        <v>2</v>
      </c>
      <c r="I31" s="11">
        <v>4</v>
      </c>
      <c r="J31" s="10">
        <v>5</v>
      </c>
      <c r="K31" s="10">
        <v>2</v>
      </c>
      <c r="L31" s="10">
        <v>0</v>
      </c>
      <c r="M31" s="10">
        <v>2</v>
      </c>
      <c r="N31" s="10">
        <v>1</v>
      </c>
      <c r="Q31" s="21" t="s">
        <v>183</v>
      </c>
      <c r="R31" s="21">
        <v>211</v>
      </c>
    </row>
    <row r="32" spans="1:25" ht="15" x14ac:dyDescent="0.25">
      <c r="A32" s="10">
        <v>900</v>
      </c>
      <c r="B32" s="6">
        <v>3</v>
      </c>
      <c r="C32" s="11">
        <v>32.5</v>
      </c>
      <c r="D32" s="10">
        <v>27.33</v>
      </c>
      <c r="E32" s="7">
        <v>3</v>
      </c>
      <c r="F32" s="10">
        <v>8</v>
      </c>
      <c r="G32" s="10">
        <v>1</v>
      </c>
      <c r="H32" s="10">
        <v>2</v>
      </c>
      <c r="I32" s="11">
        <v>5</v>
      </c>
      <c r="J32" s="10">
        <v>5</v>
      </c>
      <c r="K32" s="10">
        <v>3</v>
      </c>
      <c r="L32" s="10">
        <v>0</v>
      </c>
      <c r="M32" s="10">
        <v>2</v>
      </c>
      <c r="N32" s="10">
        <v>1</v>
      </c>
    </row>
    <row r="33" spans="1:25" ht="15.75" thickBot="1" x14ac:dyDescent="0.3">
      <c r="A33" s="10">
        <v>950</v>
      </c>
      <c r="B33" s="6">
        <v>3</v>
      </c>
      <c r="C33" s="11">
        <v>27.7</v>
      </c>
      <c r="D33" s="10">
        <v>12.2</v>
      </c>
      <c r="E33" s="7">
        <v>3</v>
      </c>
      <c r="F33" s="10">
        <v>14</v>
      </c>
      <c r="G33" s="10">
        <v>2</v>
      </c>
      <c r="H33" s="10">
        <v>2</v>
      </c>
      <c r="I33" s="11">
        <v>3</v>
      </c>
      <c r="J33" s="10">
        <v>13</v>
      </c>
      <c r="K33" s="10">
        <v>2</v>
      </c>
      <c r="L33" s="10">
        <v>5.6</v>
      </c>
      <c r="M33" s="10">
        <v>1</v>
      </c>
      <c r="N33" s="10">
        <v>1</v>
      </c>
      <c r="Q33" t="s">
        <v>170</v>
      </c>
    </row>
    <row r="34" spans="1:25" ht="15" x14ac:dyDescent="0.25">
      <c r="A34" s="10">
        <v>790</v>
      </c>
      <c r="B34" s="6">
        <v>3</v>
      </c>
      <c r="C34" s="11">
        <v>29.1</v>
      </c>
      <c r="D34" s="10">
        <v>23.7</v>
      </c>
      <c r="E34" s="7">
        <v>1</v>
      </c>
      <c r="F34" s="10">
        <v>2</v>
      </c>
      <c r="G34" s="10">
        <v>3</v>
      </c>
      <c r="H34" s="10">
        <v>1</v>
      </c>
      <c r="I34" s="11">
        <v>4</v>
      </c>
      <c r="J34" s="10">
        <v>9</v>
      </c>
      <c r="K34" s="10">
        <v>3</v>
      </c>
      <c r="L34" s="10">
        <v>0</v>
      </c>
      <c r="M34" s="10">
        <v>2</v>
      </c>
      <c r="N34" s="10">
        <v>1</v>
      </c>
      <c r="Q34" s="22"/>
      <c r="R34" s="22" t="s">
        <v>172</v>
      </c>
      <c r="S34" s="22" t="s">
        <v>171</v>
      </c>
      <c r="T34" s="22" t="s">
        <v>173</v>
      </c>
      <c r="U34" s="22" t="s">
        <v>174</v>
      </c>
      <c r="V34" s="22" t="s">
        <v>187</v>
      </c>
    </row>
    <row r="35" spans="1:25" ht="15" x14ac:dyDescent="0.25">
      <c r="A35" s="10">
        <v>5300</v>
      </c>
      <c r="B35" s="6">
        <v>3</v>
      </c>
      <c r="C35" s="11">
        <v>31.4</v>
      </c>
      <c r="D35" s="10">
        <v>18.899999999999999</v>
      </c>
      <c r="E35" s="7">
        <v>3</v>
      </c>
      <c r="F35" s="10">
        <v>5</v>
      </c>
      <c r="G35" s="10">
        <v>6</v>
      </c>
      <c r="H35" s="10">
        <v>2</v>
      </c>
      <c r="I35" s="11">
        <v>2</v>
      </c>
      <c r="J35" s="10">
        <v>5</v>
      </c>
      <c r="K35" s="10">
        <v>3</v>
      </c>
      <c r="L35" s="10">
        <v>5.6</v>
      </c>
      <c r="M35" s="10">
        <v>2</v>
      </c>
      <c r="N35" s="10">
        <v>1</v>
      </c>
      <c r="Q35" s="20" t="s">
        <v>184</v>
      </c>
      <c r="R35" s="20">
        <v>4</v>
      </c>
      <c r="S35" s="20">
        <v>2718857.3077338114</v>
      </c>
      <c r="T35" s="20">
        <v>679714.32693345286</v>
      </c>
      <c r="U35" s="20">
        <v>2.4092392685051367</v>
      </c>
      <c r="V35" s="20">
        <v>5.0497040620861716E-2</v>
      </c>
    </row>
    <row r="36" spans="1:25" ht="15" x14ac:dyDescent="0.25">
      <c r="A36" s="10">
        <v>500</v>
      </c>
      <c r="B36" s="6">
        <v>3</v>
      </c>
      <c r="C36" s="11">
        <v>30.9</v>
      </c>
      <c r="D36" s="10">
        <v>19.2</v>
      </c>
      <c r="E36" s="7">
        <v>2</v>
      </c>
      <c r="F36" s="10">
        <v>2</v>
      </c>
      <c r="G36" s="10">
        <v>4</v>
      </c>
      <c r="H36" s="10">
        <v>1</v>
      </c>
      <c r="I36" s="11">
        <v>9</v>
      </c>
      <c r="J36" s="10">
        <v>5</v>
      </c>
      <c r="K36" s="10">
        <v>2</v>
      </c>
      <c r="L36" s="10">
        <v>6.1</v>
      </c>
      <c r="M36" s="10">
        <v>2</v>
      </c>
      <c r="N36" s="10">
        <v>1</v>
      </c>
      <c r="Q36" s="20" t="s">
        <v>185</v>
      </c>
      <c r="R36" s="20">
        <v>206</v>
      </c>
      <c r="S36" s="20">
        <v>58118408.23728992</v>
      </c>
      <c r="T36" s="20">
        <v>282128.19532665011</v>
      </c>
      <c r="U36" s="20"/>
      <c r="V36" s="20"/>
    </row>
    <row r="37" spans="1:25" ht="15.75" thickBot="1" x14ac:dyDescent="0.3">
      <c r="A37" s="10">
        <v>550</v>
      </c>
      <c r="B37" s="6">
        <v>3</v>
      </c>
      <c r="C37" s="11">
        <v>29.3</v>
      </c>
      <c r="D37" s="10">
        <v>16.8</v>
      </c>
      <c r="E37" s="7">
        <v>3</v>
      </c>
      <c r="F37" s="10">
        <v>7</v>
      </c>
      <c r="G37" s="10">
        <v>2</v>
      </c>
      <c r="H37" s="10">
        <v>1</v>
      </c>
      <c r="I37" s="11">
        <v>3</v>
      </c>
      <c r="J37" s="10">
        <v>9</v>
      </c>
      <c r="K37" s="10">
        <v>2</v>
      </c>
      <c r="L37" s="10">
        <v>6.3</v>
      </c>
      <c r="M37" s="10">
        <v>3</v>
      </c>
      <c r="N37" s="10">
        <v>1</v>
      </c>
      <c r="Q37" s="21" t="s">
        <v>176</v>
      </c>
      <c r="R37" s="21">
        <v>210</v>
      </c>
      <c r="S37" s="21">
        <v>60837265.545023732</v>
      </c>
      <c r="T37" s="21"/>
      <c r="U37" s="21"/>
      <c r="V37" s="21"/>
    </row>
    <row r="38" spans="1:25" ht="15.75" thickBot="1" x14ac:dyDescent="0.3">
      <c r="A38" s="10">
        <v>650</v>
      </c>
      <c r="B38" s="6">
        <v>3</v>
      </c>
      <c r="C38" s="11">
        <v>32.5</v>
      </c>
      <c r="D38" s="10">
        <v>17.5</v>
      </c>
      <c r="E38" s="7">
        <v>3</v>
      </c>
      <c r="F38" s="10">
        <v>8</v>
      </c>
      <c r="G38" s="10">
        <v>6</v>
      </c>
      <c r="H38" s="10">
        <v>2</v>
      </c>
      <c r="I38" s="11">
        <v>2</v>
      </c>
      <c r="J38" s="10">
        <v>5</v>
      </c>
      <c r="K38" s="10">
        <v>3</v>
      </c>
      <c r="L38" s="10">
        <v>5.7</v>
      </c>
      <c r="M38" s="10">
        <v>1</v>
      </c>
      <c r="N38" s="10">
        <v>1</v>
      </c>
    </row>
    <row r="39" spans="1:25" ht="15" x14ac:dyDescent="0.25">
      <c r="A39" s="10">
        <v>850</v>
      </c>
      <c r="B39" s="6">
        <v>3</v>
      </c>
      <c r="C39" s="11">
        <v>54.4</v>
      </c>
      <c r="D39" s="10">
        <v>31</v>
      </c>
      <c r="E39" s="7">
        <v>1</v>
      </c>
      <c r="F39" s="10">
        <v>7</v>
      </c>
      <c r="G39" s="10">
        <v>6</v>
      </c>
      <c r="H39" s="10">
        <v>1</v>
      </c>
      <c r="I39" s="11">
        <v>4</v>
      </c>
      <c r="J39" s="10">
        <v>5</v>
      </c>
      <c r="K39" s="10">
        <v>2</v>
      </c>
      <c r="L39" s="10">
        <v>8.3000000000000007</v>
      </c>
      <c r="M39" s="10">
        <v>1</v>
      </c>
      <c r="N39" s="10">
        <v>3</v>
      </c>
      <c r="Q39" s="22"/>
      <c r="R39" s="22" t="s">
        <v>188</v>
      </c>
      <c r="S39" s="22" t="s">
        <v>182</v>
      </c>
      <c r="T39" s="22" t="s">
        <v>189</v>
      </c>
      <c r="U39" s="22" t="s">
        <v>175</v>
      </c>
      <c r="V39" s="22" t="s">
        <v>190</v>
      </c>
      <c r="W39" s="22" t="s">
        <v>191</v>
      </c>
      <c r="X39" s="22" t="s">
        <v>192</v>
      </c>
      <c r="Y39" s="22" t="s">
        <v>193</v>
      </c>
    </row>
    <row r="40" spans="1:25" ht="15" x14ac:dyDescent="0.25">
      <c r="A40" s="10">
        <v>1200</v>
      </c>
      <c r="B40" s="6">
        <v>3</v>
      </c>
      <c r="C40" s="11">
        <v>53.6</v>
      </c>
      <c r="D40" s="10">
        <v>31.7</v>
      </c>
      <c r="E40" s="7">
        <v>2</v>
      </c>
      <c r="F40" s="10">
        <v>9</v>
      </c>
      <c r="G40" s="10">
        <v>2</v>
      </c>
      <c r="H40" s="10">
        <v>21</v>
      </c>
      <c r="I40" s="11">
        <v>1</v>
      </c>
      <c r="J40" s="10">
        <v>5</v>
      </c>
      <c r="K40" s="10">
        <v>2</v>
      </c>
      <c r="L40" s="10">
        <v>8.3000000000000007</v>
      </c>
      <c r="M40" s="10">
        <v>3</v>
      </c>
      <c r="N40" s="10">
        <v>3</v>
      </c>
      <c r="Q40" s="20" t="s">
        <v>186</v>
      </c>
      <c r="R40" s="20">
        <v>1142.9654861017834</v>
      </c>
      <c r="S40" s="20">
        <v>159.9028375622905</v>
      </c>
      <c r="T40" s="20">
        <v>7.1478749440987173</v>
      </c>
      <c r="U40" s="20">
        <v>1.5013423696373954E-11</v>
      </c>
      <c r="V40" s="20">
        <v>827.70957927100858</v>
      </c>
      <c r="W40" s="20">
        <v>1458.2213929325583</v>
      </c>
      <c r="X40" s="20">
        <v>827.70957927100858</v>
      </c>
      <c r="Y40" s="20">
        <v>1458.2213929325583</v>
      </c>
    </row>
    <row r="41" spans="1:25" ht="15" x14ac:dyDescent="0.25">
      <c r="A41" s="10">
        <v>1150</v>
      </c>
      <c r="B41" s="6">
        <v>3</v>
      </c>
      <c r="C41" s="11">
        <v>40.200000000000003</v>
      </c>
      <c r="D41" s="10">
        <v>27.2</v>
      </c>
      <c r="E41" s="7">
        <v>3</v>
      </c>
      <c r="F41" s="10">
        <v>6</v>
      </c>
      <c r="G41" s="10">
        <v>4</v>
      </c>
      <c r="H41" s="10">
        <v>1</v>
      </c>
      <c r="I41" s="11">
        <v>4</v>
      </c>
      <c r="J41" s="10">
        <v>5</v>
      </c>
      <c r="K41" s="10">
        <v>2</v>
      </c>
      <c r="L41" s="10">
        <v>6.4</v>
      </c>
      <c r="M41" s="10">
        <v>2</v>
      </c>
      <c r="N41" s="10">
        <v>3</v>
      </c>
      <c r="Q41" s="20" t="s">
        <v>1</v>
      </c>
      <c r="R41" s="20">
        <v>61.863203833692523</v>
      </c>
      <c r="S41" s="20">
        <v>43.148366525005613</v>
      </c>
      <c r="T41" s="20">
        <v>1.433732231736772</v>
      </c>
      <c r="U41" s="20">
        <v>0.15316478420492832</v>
      </c>
      <c r="V41" s="20">
        <v>-23.205814480684197</v>
      </c>
      <c r="W41" s="20">
        <v>146.93222214806923</v>
      </c>
      <c r="X41" s="20">
        <v>-23.205814480684197</v>
      </c>
      <c r="Y41" s="20">
        <v>146.93222214806923</v>
      </c>
    </row>
    <row r="42" spans="1:25" ht="15" x14ac:dyDescent="0.25">
      <c r="A42" s="10">
        <v>750</v>
      </c>
      <c r="B42" s="6">
        <v>3</v>
      </c>
      <c r="C42" s="11">
        <v>44.2</v>
      </c>
      <c r="D42" s="10">
        <v>28</v>
      </c>
      <c r="E42" s="7">
        <v>3</v>
      </c>
      <c r="F42" s="10">
        <v>9</v>
      </c>
      <c r="G42" s="10">
        <v>2</v>
      </c>
      <c r="H42" s="10">
        <v>2</v>
      </c>
      <c r="I42" s="11">
        <v>2</v>
      </c>
      <c r="J42" s="10">
        <v>5</v>
      </c>
      <c r="K42" s="10">
        <v>2</v>
      </c>
      <c r="L42" s="10">
        <v>6</v>
      </c>
      <c r="M42" s="10">
        <v>1</v>
      </c>
      <c r="N42" s="10">
        <v>3</v>
      </c>
      <c r="Q42" s="20" t="s">
        <v>10</v>
      </c>
      <c r="R42" s="20">
        <v>-10.400181889331868</v>
      </c>
      <c r="S42" s="20">
        <v>4.7098210069555861</v>
      </c>
      <c r="T42" s="20">
        <v>-2.2081904755982467</v>
      </c>
      <c r="U42" s="20">
        <v>2.8333987296186487E-2</v>
      </c>
      <c r="V42" s="20">
        <v>-19.685813809278319</v>
      </c>
      <c r="W42" s="20">
        <v>-1.1145499693854184</v>
      </c>
      <c r="X42" s="20">
        <v>-19.685813809278319</v>
      </c>
      <c r="Y42" s="20">
        <v>-1.1145499693854184</v>
      </c>
    </row>
    <row r="43" spans="1:25" ht="15" x14ac:dyDescent="0.25">
      <c r="A43" s="10">
        <v>520</v>
      </c>
      <c r="B43" s="6">
        <v>3</v>
      </c>
      <c r="C43" s="11">
        <v>41</v>
      </c>
      <c r="D43" s="10">
        <v>24</v>
      </c>
      <c r="E43" s="7">
        <v>3</v>
      </c>
      <c r="F43" s="10">
        <v>15</v>
      </c>
      <c r="G43" s="10">
        <v>2</v>
      </c>
      <c r="H43" s="10">
        <v>2</v>
      </c>
      <c r="I43" s="11">
        <v>1</v>
      </c>
      <c r="J43" s="10">
        <v>5</v>
      </c>
      <c r="K43" s="10">
        <v>2</v>
      </c>
      <c r="L43" s="10">
        <v>6</v>
      </c>
      <c r="M43" s="10">
        <v>2</v>
      </c>
      <c r="N43" s="10">
        <v>1</v>
      </c>
      <c r="Q43" s="20" t="s">
        <v>11</v>
      </c>
      <c r="R43" s="20">
        <v>11.621885597702599</v>
      </c>
      <c r="S43" s="20">
        <v>6.5378037517146881</v>
      </c>
      <c r="T43" s="20">
        <v>1.7776436918367957</v>
      </c>
      <c r="U43" s="20">
        <v>7.6937698342653627E-2</v>
      </c>
      <c r="V43" s="20">
        <v>-1.2676996144770492</v>
      </c>
      <c r="W43" s="20">
        <v>24.511470809882152</v>
      </c>
      <c r="X43" s="20">
        <v>-1.2676996144770492</v>
      </c>
      <c r="Y43" s="20">
        <v>24.511470809882152</v>
      </c>
    </row>
    <row r="44" spans="1:25" ht="15.75" thickBot="1" x14ac:dyDescent="0.3">
      <c r="A44" s="10">
        <v>2620</v>
      </c>
      <c r="B44" s="6">
        <v>3</v>
      </c>
      <c r="C44" s="11">
        <v>43.7</v>
      </c>
      <c r="D44" s="10">
        <v>31.8</v>
      </c>
      <c r="E44" s="7">
        <v>3</v>
      </c>
      <c r="F44" s="10">
        <v>15</v>
      </c>
      <c r="G44" s="10">
        <v>2</v>
      </c>
      <c r="H44" s="10">
        <v>1</v>
      </c>
      <c r="I44" s="11">
        <v>6</v>
      </c>
      <c r="J44" s="10">
        <v>5</v>
      </c>
      <c r="K44" s="10">
        <v>2</v>
      </c>
      <c r="L44" s="10">
        <v>6</v>
      </c>
      <c r="M44" s="10">
        <v>3</v>
      </c>
      <c r="N44" s="10">
        <v>1</v>
      </c>
      <c r="Q44" s="21" t="s">
        <v>2</v>
      </c>
      <c r="R44" s="21">
        <v>-4.4654312104406397</v>
      </c>
      <c r="S44" s="21">
        <v>10.673651928725462</v>
      </c>
      <c r="T44" s="21">
        <v>-0.41836020513494987</v>
      </c>
      <c r="U44" s="21">
        <v>0.67611958843569164</v>
      </c>
      <c r="V44" s="21">
        <v>-25.509034121336942</v>
      </c>
      <c r="W44" s="21">
        <v>16.578171700455666</v>
      </c>
      <c r="X44" s="21">
        <v>-25.509034121336942</v>
      </c>
      <c r="Y44" s="21">
        <v>16.578171700455666</v>
      </c>
    </row>
    <row r="45" spans="1:25" ht="15" x14ac:dyDescent="0.25">
      <c r="A45" s="10">
        <v>1290</v>
      </c>
      <c r="B45" s="6">
        <v>3</v>
      </c>
      <c r="C45" s="11">
        <v>52.3</v>
      </c>
      <c r="D45" s="10">
        <v>32.4</v>
      </c>
      <c r="E45" s="7">
        <v>3</v>
      </c>
      <c r="F45" s="10">
        <v>6</v>
      </c>
      <c r="G45" s="10">
        <v>2</v>
      </c>
      <c r="H45" s="10">
        <v>1</v>
      </c>
      <c r="I45" s="11">
        <v>2</v>
      </c>
      <c r="J45" s="10">
        <v>9</v>
      </c>
      <c r="K45" s="10">
        <v>3</v>
      </c>
      <c r="L45" s="10">
        <v>8.3000000000000007</v>
      </c>
      <c r="M45" s="10">
        <v>2</v>
      </c>
      <c r="N45" s="10">
        <v>1</v>
      </c>
    </row>
    <row r="46" spans="1:25" ht="15" x14ac:dyDescent="0.25">
      <c r="A46" s="10">
        <v>550</v>
      </c>
      <c r="B46" s="6">
        <v>3</v>
      </c>
      <c r="C46" s="11">
        <v>60.2</v>
      </c>
      <c r="D46" s="10">
        <v>28.4</v>
      </c>
      <c r="E46" s="7">
        <v>3</v>
      </c>
      <c r="F46" s="10">
        <v>2</v>
      </c>
      <c r="G46" s="10">
        <v>2</v>
      </c>
      <c r="H46" s="10">
        <v>2</v>
      </c>
      <c r="I46" s="11">
        <v>5</v>
      </c>
      <c r="J46" s="10">
        <v>5</v>
      </c>
      <c r="K46" s="10">
        <v>2</v>
      </c>
      <c r="L46" s="10">
        <v>10.199999999999999</v>
      </c>
      <c r="M46" s="10">
        <v>2</v>
      </c>
      <c r="N46" s="10">
        <v>1</v>
      </c>
      <c r="Q46" s="33" t="s">
        <v>16</v>
      </c>
      <c r="R46" s="33" t="s">
        <v>1</v>
      </c>
      <c r="S46" s="33" t="s">
        <v>203</v>
      </c>
      <c r="T46" s="33" t="s">
        <v>194</v>
      </c>
      <c r="U46" s="33" t="s">
        <v>5</v>
      </c>
    </row>
    <row r="47" spans="1:25" ht="15" x14ac:dyDescent="0.25">
      <c r="A47" s="10">
        <v>1307</v>
      </c>
      <c r="B47" s="6">
        <v>3</v>
      </c>
      <c r="C47" s="11">
        <v>50.6</v>
      </c>
      <c r="D47" s="10">
        <v>29</v>
      </c>
      <c r="E47" s="7">
        <v>2</v>
      </c>
      <c r="F47" s="10">
        <v>6</v>
      </c>
      <c r="G47" s="10">
        <v>2</v>
      </c>
      <c r="H47" s="10">
        <v>2</v>
      </c>
      <c r="I47" s="11">
        <v>7</v>
      </c>
      <c r="J47" s="10">
        <v>5</v>
      </c>
      <c r="K47" s="10">
        <v>2</v>
      </c>
      <c r="L47" s="10">
        <v>8</v>
      </c>
      <c r="M47" s="10">
        <v>2</v>
      </c>
      <c r="N47" s="10">
        <v>3</v>
      </c>
      <c r="Q47" t="s">
        <v>177</v>
      </c>
    </row>
    <row r="48" spans="1:25" ht="15.75" thickBot="1" x14ac:dyDescent="0.3">
      <c r="A48" s="10">
        <v>480</v>
      </c>
      <c r="B48" s="6">
        <v>3</v>
      </c>
      <c r="C48" s="11">
        <v>66.3</v>
      </c>
      <c r="D48" s="10">
        <v>33.9</v>
      </c>
      <c r="E48" s="10">
        <v>3</v>
      </c>
      <c r="F48" s="10">
        <v>9</v>
      </c>
      <c r="G48" s="10">
        <v>6</v>
      </c>
      <c r="H48" s="10">
        <v>1</v>
      </c>
      <c r="I48" s="11">
        <v>5</v>
      </c>
      <c r="J48" s="10">
        <v>9</v>
      </c>
      <c r="K48" s="10">
        <v>2</v>
      </c>
      <c r="L48" s="10">
        <v>11.9</v>
      </c>
      <c r="M48" s="10">
        <v>2</v>
      </c>
      <c r="N48" s="10">
        <v>1</v>
      </c>
    </row>
    <row r="49" spans="1:25" ht="15" x14ac:dyDescent="0.25">
      <c r="A49" s="10">
        <v>1250</v>
      </c>
      <c r="B49" s="6">
        <v>3</v>
      </c>
      <c r="C49" s="11">
        <v>49.3</v>
      </c>
      <c r="D49" s="10">
        <v>28</v>
      </c>
      <c r="E49" s="12">
        <v>3</v>
      </c>
      <c r="F49" s="10">
        <v>8</v>
      </c>
      <c r="G49" s="10">
        <v>2</v>
      </c>
      <c r="H49" s="10">
        <v>2</v>
      </c>
      <c r="I49" s="11">
        <v>1</v>
      </c>
      <c r="J49" s="10">
        <v>5</v>
      </c>
      <c r="K49" s="10">
        <v>2</v>
      </c>
      <c r="L49" s="10">
        <v>7.5</v>
      </c>
      <c r="M49" s="10">
        <v>2</v>
      </c>
      <c r="N49" s="10">
        <v>3</v>
      </c>
      <c r="Q49" s="31" t="s">
        <v>178</v>
      </c>
      <c r="R49" s="31"/>
    </row>
    <row r="50" spans="1:25" ht="15" x14ac:dyDescent="0.25">
      <c r="A50" s="10">
        <v>1230</v>
      </c>
      <c r="B50" s="6">
        <v>3</v>
      </c>
      <c r="C50" s="11">
        <v>48.5</v>
      </c>
      <c r="D50" s="10">
        <v>28.2</v>
      </c>
      <c r="E50" s="10">
        <v>3</v>
      </c>
      <c r="F50" s="10">
        <v>8</v>
      </c>
      <c r="G50" s="10">
        <v>6</v>
      </c>
      <c r="H50" s="10">
        <v>2</v>
      </c>
      <c r="I50" s="11">
        <v>5</v>
      </c>
      <c r="J50" s="10">
        <v>5</v>
      </c>
      <c r="K50" s="10">
        <v>2</v>
      </c>
      <c r="L50" s="10">
        <v>8.8000000000000007</v>
      </c>
      <c r="M50" s="10">
        <v>2</v>
      </c>
      <c r="N50" s="10">
        <v>3</v>
      </c>
      <c r="Q50" s="20" t="s">
        <v>179</v>
      </c>
      <c r="R50" s="20">
        <v>0.24622230228224876</v>
      </c>
    </row>
    <row r="51" spans="1:25" ht="15" x14ac:dyDescent="0.25">
      <c r="A51" s="10">
        <v>650</v>
      </c>
      <c r="B51" s="6">
        <v>3</v>
      </c>
      <c r="C51" s="11">
        <v>52.7</v>
      </c>
      <c r="D51" s="10">
        <v>30</v>
      </c>
      <c r="E51" s="10">
        <v>3</v>
      </c>
      <c r="F51" s="10">
        <v>6</v>
      </c>
      <c r="G51" s="10">
        <v>2</v>
      </c>
      <c r="H51" s="10">
        <v>2</v>
      </c>
      <c r="I51" s="11">
        <v>2</v>
      </c>
      <c r="J51" s="10">
        <v>5</v>
      </c>
      <c r="K51" s="10">
        <v>2</v>
      </c>
      <c r="L51" s="10">
        <v>9</v>
      </c>
      <c r="M51" s="10">
        <v>3</v>
      </c>
      <c r="N51" s="10">
        <v>1</v>
      </c>
      <c r="Q51" s="20" t="s">
        <v>180</v>
      </c>
      <c r="R51" s="20">
        <v>6.062542214117108E-2</v>
      </c>
    </row>
    <row r="52" spans="1:25" ht="15" x14ac:dyDescent="0.25">
      <c r="A52" s="10">
        <v>950</v>
      </c>
      <c r="B52" s="6">
        <v>3</v>
      </c>
      <c r="C52" s="11">
        <v>45.9</v>
      </c>
      <c r="D52" s="10">
        <v>25.6</v>
      </c>
      <c r="E52" s="10">
        <v>3</v>
      </c>
      <c r="F52" s="10">
        <v>5</v>
      </c>
      <c r="G52" s="10">
        <v>2</v>
      </c>
      <c r="H52" s="10">
        <v>1</v>
      </c>
      <c r="I52" s="11">
        <v>1</v>
      </c>
      <c r="J52" s="10">
        <v>5</v>
      </c>
      <c r="K52" s="10">
        <v>2</v>
      </c>
      <c r="L52" s="10">
        <v>8.5</v>
      </c>
      <c r="M52" s="10">
        <v>2</v>
      </c>
      <c r="N52" s="10">
        <v>1</v>
      </c>
      <c r="Q52" s="20" t="s">
        <v>181</v>
      </c>
      <c r="R52" s="20">
        <v>4.2385139075951102E-2</v>
      </c>
    </row>
    <row r="53" spans="1:25" ht="15" x14ac:dyDescent="0.25">
      <c r="A53" s="10">
        <v>850</v>
      </c>
      <c r="B53" s="6">
        <v>3</v>
      </c>
      <c r="C53" s="11">
        <v>53.6</v>
      </c>
      <c r="D53" s="10">
        <v>29.1</v>
      </c>
      <c r="E53" s="10">
        <v>3</v>
      </c>
      <c r="F53" s="10">
        <v>2</v>
      </c>
      <c r="G53" s="10">
        <v>6</v>
      </c>
      <c r="H53" s="10">
        <v>1</v>
      </c>
      <c r="I53" s="11">
        <v>5</v>
      </c>
      <c r="J53" s="10">
        <v>5</v>
      </c>
      <c r="K53" s="10">
        <v>1</v>
      </c>
      <c r="L53" s="10">
        <v>9</v>
      </c>
      <c r="M53" s="10">
        <v>2</v>
      </c>
      <c r="N53" s="10">
        <v>3</v>
      </c>
      <c r="Q53" s="20" t="s">
        <v>182</v>
      </c>
      <c r="R53" s="20">
        <v>526.70887225657862</v>
      </c>
    </row>
    <row r="54" spans="1:25" ht="15.75" thickBot="1" x14ac:dyDescent="0.3">
      <c r="A54" s="10">
        <v>800</v>
      </c>
      <c r="B54" s="6">
        <v>3</v>
      </c>
      <c r="C54" s="11">
        <v>52</v>
      </c>
      <c r="D54" s="10">
        <v>29.4</v>
      </c>
      <c r="E54" s="10">
        <v>3</v>
      </c>
      <c r="F54" s="10">
        <v>6</v>
      </c>
      <c r="G54" s="10">
        <v>2</v>
      </c>
      <c r="H54" s="10">
        <v>1</v>
      </c>
      <c r="I54" s="11">
        <v>1</v>
      </c>
      <c r="J54" s="10">
        <v>5</v>
      </c>
      <c r="K54" s="10">
        <v>2</v>
      </c>
      <c r="L54" s="10">
        <v>8.8000000000000007</v>
      </c>
      <c r="M54" s="10">
        <v>3</v>
      </c>
      <c r="N54" s="10">
        <v>3</v>
      </c>
      <c r="Q54" s="21" t="s">
        <v>183</v>
      </c>
      <c r="R54" s="21">
        <v>211</v>
      </c>
    </row>
    <row r="55" spans="1:25" ht="15" x14ac:dyDescent="0.25">
      <c r="A55" s="10">
        <v>550</v>
      </c>
      <c r="B55" s="6">
        <v>3</v>
      </c>
      <c r="C55" s="11">
        <v>74.7</v>
      </c>
      <c r="D55" s="10">
        <v>41.9</v>
      </c>
      <c r="E55" s="10">
        <v>2</v>
      </c>
      <c r="F55" s="10">
        <v>5</v>
      </c>
      <c r="G55" s="10">
        <v>6</v>
      </c>
      <c r="H55" s="10">
        <v>2</v>
      </c>
      <c r="I55" s="11">
        <v>3</v>
      </c>
      <c r="J55" s="10">
        <v>5</v>
      </c>
      <c r="K55" s="10">
        <v>3</v>
      </c>
      <c r="L55" s="10">
        <v>12.1</v>
      </c>
      <c r="M55" s="10">
        <v>3</v>
      </c>
      <c r="N55" s="10">
        <v>3</v>
      </c>
    </row>
    <row r="56" spans="1:25" ht="15.75" thickBot="1" x14ac:dyDescent="0.3">
      <c r="A56" s="10">
        <v>1300</v>
      </c>
      <c r="B56" s="6">
        <v>3</v>
      </c>
      <c r="C56" s="11">
        <v>57.3</v>
      </c>
      <c r="D56" s="10">
        <v>30</v>
      </c>
      <c r="E56" s="10">
        <v>3</v>
      </c>
      <c r="F56" s="10">
        <v>8</v>
      </c>
      <c r="G56" s="10">
        <v>6</v>
      </c>
      <c r="H56" s="10">
        <v>2</v>
      </c>
      <c r="I56" s="11">
        <v>4</v>
      </c>
      <c r="J56" s="10">
        <v>5</v>
      </c>
      <c r="K56" s="10">
        <v>2</v>
      </c>
      <c r="L56" s="10">
        <v>8.8000000000000007</v>
      </c>
      <c r="M56" s="10">
        <v>2</v>
      </c>
      <c r="N56" s="10">
        <v>1</v>
      </c>
      <c r="Q56" t="s">
        <v>170</v>
      </c>
    </row>
    <row r="57" spans="1:25" ht="15" x14ac:dyDescent="0.25">
      <c r="A57" s="10">
        <v>1040</v>
      </c>
      <c r="B57" s="6">
        <v>3</v>
      </c>
      <c r="C57" s="11">
        <v>50.1</v>
      </c>
      <c r="D57" s="10">
        <v>28.3</v>
      </c>
      <c r="E57" s="10">
        <v>2</v>
      </c>
      <c r="F57" s="10">
        <v>7</v>
      </c>
      <c r="G57" s="10">
        <v>2</v>
      </c>
      <c r="H57" s="10">
        <v>1</v>
      </c>
      <c r="I57" s="11">
        <v>4</v>
      </c>
      <c r="J57" s="10">
        <v>5</v>
      </c>
      <c r="K57" s="10">
        <v>3</v>
      </c>
      <c r="L57" s="10">
        <v>8.9</v>
      </c>
      <c r="M57" s="10">
        <v>2</v>
      </c>
      <c r="N57" s="10">
        <v>1</v>
      </c>
      <c r="Q57" s="22"/>
      <c r="R57" s="22" t="s">
        <v>172</v>
      </c>
      <c r="S57" s="22" t="s">
        <v>171</v>
      </c>
      <c r="T57" s="22" t="s">
        <v>173</v>
      </c>
      <c r="U57" s="22" t="s">
        <v>174</v>
      </c>
      <c r="V57" s="22" t="s">
        <v>187</v>
      </c>
    </row>
    <row r="58" spans="1:25" ht="15" x14ac:dyDescent="0.25">
      <c r="A58" s="10">
        <v>1000</v>
      </c>
      <c r="B58" s="6">
        <v>3</v>
      </c>
      <c r="C58" s="11">
        <v>50.8</v>
      </c>
      <c r="D58" s="10">
        <v>29.9</v>
      </c>
      <c r="E58" s="10">
        <v>3</v>
      </c>
      <c r="F58" s="10">
        <v>6</v>
      </c>
      <c r="G58" s="10">
        <v>2</v>
      </c>
      <c r="H58" s="10">
        <v>1</v>
      </c>
      <c r="I58" s="11">
        <v>3</v>
      </c>
      <c r="J58" s="10">
        <v>5</v>
      </c>
      <c r="K58" s="10">
        <v>2</v>
      </c>
      <c r="L58" s="10">
        <v>8.8000000000000007</v>
      </c>
      <c r="M58" s="10">
        <v>2</v>
      </c>
      <c r="N58" s="10">
        <v>1</v>
      </c>
      <c r="Q58" s="20" t="s">
        <v>184</v>
      </c>
      <c r="R58" s="20">
        <v>4</v>
      </c>
      <c r="S58" s="20">
        <v>3688284.9055815861</v>
      </c>
      <c r="T58" s="20">
        <v>922071.22639539652</v>
      </c>
      <c r="U58" s="20">
        <v>3.3237105983716777</v>
      </c>
      <c r="V58" s="20">
        <v>1.1545166874902233E-2</v>
      </c>
    </row>
    <row r="59" spans="1:25" ht="15" x14ac:dyDescent="0.25">
      <c r="A59" s="10">
        <v>1350</v>
      </c>
      <c r="B59" s="6">
        <v>3</v>
      </c>
      <c r="C59" s="11">
        <v>51.5</v>
      </c>
      <c r="D59" s="10">
        <v>29.5</v>
      </c>
      <c r="E59" s="10">
        <v>1</v>
      </c>
      <c r="F59" s="10">
        <v>6</v>
      </c>
      <c r="G59" s="10">
        <v>5</v>
      </c>
      <c r="H59" s="10">
        <v>2</v>
      </c>
      <c r="I59" s="11">
        <v>4</v>
      </c>
      <c r="J59" s="10">
        <v>4</v>
      </c>
      <c r="K59" s="10">
        <v>3</v>
      </c>
      <c r="L59" s="10">
        <v>10</v>
      </c>
      <c r="M59" s="10">
        <v>1</v>
      </c>
      <c r="N59" s="10">
        <v>1</v>
      </c>
      <c r="Q59" s="20" t="s">
        <v>185</v>
      </c>
      <c r="R59" s="20">
        <v>206</v>
      </c>
      <c r="S59" s="20">
        <v>57148980.639442146</v>
      </c>
      <c r="T59" s="20">
        <v>277422.23611379683</v>
      </c>
      <c r="U59" s="20"/>
      <c r="V59" s="20"/>
    </row>
    <row r="60" spans="1:25" ht="15.75" thickBot="1" x14ac:dyDescent="0.3">
      <c r="A60" s="10">
        <v>1200</v>
      </c>
      <c r="B60" s="6">
        <v>3</v>
      </c>
      <c r="C60" s="11">
        <v>57.2</v>
      </c>
      <c r="D60" s="10">
        <v>30.3</v>
      </c>
      <c r="E60" s="10">
        <v>3</v>
      </c>
      <c r="F60" s="10">
        <v>14</v>
      </c>
      <c r="G60" s="10">
        <v>2</v>
      </c>
      <c r="H60" s="10">
        <v>1</v>
      </c>
      <c r="I60" s="11">
        <v>4</v>
      </c>
      <c r="J60" s="10">
        <v>5</v>
      </c>
      <c r="K60" s="10">
        <v>2</v>
      </c>
      <c r="L60" s="10">
        <v>8.8000000000000007</v>
      </c>
      <c r="M60" s="10">
        <v>1</v>
      </c>
      <c r="N60" s="10">
        <v>1</v>
      </c>
      <c r="Q60" s="21" t="s">
        <v>176</v>
      </c>
      <c r="R60" s="21">
        <v>210</v>
      </c>
      <c r="S60" s="21">
        <v>60837265.545023732</v>
      </c>
      <c r="T60" s="21"/>
      <c r="U60" s="21"/>
      <c r="V60" s="21"/>
    </row>
    <row r="61" spans="1:25" ht="15.75" thickBot="1" x14ac:dyDescent="0.3">
      <c r="A61" s="10">
        <v>550</v>
      </c>
      <c r="B61" s="6">
        <v>3</v>
      </c>
      <c r="C61" s="11">
        <v>69</v>
      </c>
      <c r="D61" s="10">
        <v>37.6</v>
      </c>
      <c r="E61" s="10">
        <v>2</v>
      </c>
      <c r="F61" s="10">
        <v>7</v>
      </c>
      <c r="G61" s="10">
        <v>2</v>
      </c>
      <c r="H61" s="10">
        <v>1</v>
      </c>
      <c r="I61" s="11">
        <v>3</v>
      </c>
      <c r="J61" s="10">
        <v>5</v>
      </c>
      <c r="K61" s="10">
        <v>2</v>
      </c>
      <c r="L61" s="10">
        <v>12</v>
      </c>
      <c r="M61" s="10">
        <v>2</v>
      </c>
      <c r="N61" s="10">
        <v>1</v>
      </c>
    </row>
    <row r="62" spans="1:25" ht="15" x14ac:dyDescent="0.25">
      <c r="A62" s="10">
        <v>1150</v>
      </c>
      <c r="B62" s="6">
        <v>3</v>
      </c>
      <c r="C62" s="11">
        <v>53.1</v>
      </c>
      <c r="D62" s="10">
        <v>30</v>
      </c>
      <c r="E62" s="10">
        <v>3</v>
      </c>
      <c r="F62" s="10">
        <v>7</v>
      </c>
      <c r="G62" s="10">
        <v>6</v>
      </c>
      <c r="H62" s="10">
        <v>1</v>
      </c>
      <c r="I62" s="11">
        <v>3</v>
      </c>
      <c r="J62" s="10">
        <v>5</v>
      </c>
      <c r="K62" s="10">
        <v>2</v>
      </c>
      <c r="L62" s="10">
        <v>9</v>
      </c>
      <c r="M62" s="10">
        <v>2</v>
      </c>
      <c r="N62" s="10">
        <v>1</v>
      </c>
      <c r="Q62" s="22"/>
      <c r="R62" s="22" t="s">
        <v>188</v>
      </c>
      <c r="S62" s="22" t="s">
        <v>182</v>
      </c>
      <c r="T62" s="22" t="s">
        <v>189</v>
      </c>
      <c r="U62" s="22" t="s">
        <v>175</v>
      </c>
      <c r="V62" s="22" t="s">
        <v>190</v>
      </c>
      <c r="W62" s="22" t="s">
        <v>191</v>
      </c>
      <c r="X62" s="22" t="s">
        <v>192</v>
      </c>
      <c r="Y62" s="22" t="s">
        <v>193</v>
      </c>
    </row>
    <row r="63" spans="1:25" ht="15" x14ac:dyDescent="0.25">
      <c r="A63" s="10">
        <v>1150</v>
      </c>
      <c r="B63" s="6">
        <v>3</v>
      </c>
      <c r="C63" s="11">
        <v>52.7</v>
      </c>
      <c r="D63" s="10">
        <v>30.38</v>
      </c>
      <c r="E63" s="10">
        <v>2</v>
      </c>
      <c r="F63" s="10">
        <v>9</v>
      </c>
      <c r="G63" s="10">
        <v>2</v>
      </c>
      <c r="H63" s="10">
        <v>2</v>
      </c>
      <c r="I63" s="11">
        <v>1</v>
      </c>
      <c r="J63" s="10">
        <v>5</v>
      </c>
      <c r="K63" s="10">
        <v>2</v>
      </c>
      <c r="L63" s="10">
        <v>8.7799999999999994</v>
      </c>
      <c r="M63" s="10">
        <v>2</v>
      </c>
      <c r="N63" s="10">
        <v>3</v>
      </c>
      <c r="Q63" s="20" t="s">
        <v>186</v>
      </c>
      <c r="R63" s="20">
        <v>982.46436413367394</v>
      </c>
      <c r="S63" s="20">
        <v>143.77231301579246</v>
      </c>
      <c r="T63" s="20">
        <v>6.833474008488384</v>
      </c>
      <c r="U63" s="20">
        <v>9.1831731149436335E-11</v>
      </c>
      <c r="V63" s="20">
        <v>699.01053924895177</v>
      </c>
      <c r="W63" s="20">
        <v>1265.9181890183961</v>
      </c>
      <c r="X63" s="20">
        <v>699.01053924895177</v>
      </c>
      <c r="Y63" s="20">
        <v>1265.9181890183961</v>
      </c>
    </row>
    <row r="64" spans="1:25" ht="15" x14ac:dyDescent="0.25">
      <c r="A64" s="10">
        <v>950</v>
      </c>
      <c r="B64" s="6">
        <v>3</v>
      </c>
      <c r="C64" s="11">
        <v>52.8</v>
      </c>
      <c r="D64" s="10">
        <v>29.1</v>
      </c>
      <c r="E64" s="10">
        <v>2</v>
      </c>
      <c r="F64" s="10">
        <v>8</v>
      </c>
      <c r="G64" s="10">
        <v>2</v>
      </c>
      <c r="H64" s="10">
        <v>2</v>
      </c>
      <c r="I64" s="11">
        <v>1</v>
      </c>
      <c r="J64" s="10">
        <v>5</v>
      </c>
      <c r="K64" s="10">
        <v>2</v>
      </c>
      <c r="L64" s="10">
        <v>8.6999999999999993</v>
      </c>
      <c r="M64" s="10">
        <v>3</v>
      </c>
      <c r="N64" s="10">
        <v>1</v>
      </c>
      <c r="Q64" s="20" t="s">
        <v>1</v>
      </c>
      <c r="R64" s="20">
        <v>67.005376807403408</v>
      </c>
      <c r="S64" s="20">
        <v>42.230633971867199</v>
      </c>
      <c r="T64" s="20">
        <v>1.5866533486577636</v>
      </c>
      <c r="U64" s="20">
        <v>0.1141249423183633</v>
      </c>
      <c r="V64" s="20">
        <v>-16.254288948391803</v>
      </c>
      <c r="W64" s="20">
        <v>150.26504256319862</v>
      </c>
      <c r="X64" s="20">
        <v>-16.254288948391803</v>
      </c>
      <c r="Y64" s="20">
        <v>150.26504256319862</v>
      </c>
    </row>
    <row r="65" spans="1:25" ht="15" x14ac:dyDescent="0.25">
      <c r="A65" s="10">
        <v>950</v>
      </c>
      <c r="B65" s="6">
        <v>3</v>
      </c>
      <c r="C65" s="11">
        <v>54.7</v>
      </c>
      <c r="D65" s="10">
        <v>32</v>
      </c>
      <c r="E65" s="10">
        <v>3</v>
      </c>
      <c r="F65" s="10">
        <v>7</v>
      </c>
      <c r="G65" s="10">
        <v>2</v>
      </c>
      <c r="H65" s="10">
        <v>2</v>
      </c>
      <c r="I65" s="11">
        <v>8</v>
      </c>
      <c r="J65" s="10">
        <v>5</v>
      </c>
      <c r="K65" s="10">
        <v>3</v>
      </c>
      <c r="L65" s="10">
        <v>8.6999999999999993</v>
      </c>
      <c r="M65" s="10">
        <v>2</v>
      </c>
      <c r="N65" s="10">
        <v>1</v>
      </c>
      <c r="Q65" s="20" t="s">
        <v>10</v>
      </c>
      <c r="R65" s="20">
        <v>-11.157042609657719</v>
      </c>
      <c r="S65" s="20">
        <v>4.6364208918424055</v>
      </c>
      <c r="T65" s="20">
        <v>-2.4063912379672181</v>
      </c>
      <c r="U65" s="20">
        <v>1.6993830321996341E-2</v>
      </c>
      <c r="V65" s="20">
        <v>-20.297962777115881</v>
      </c>
      <c r="W65" s="20">
        <v>-2.0161224421995563</v>
      </c>
      <c r="X65" s="20">
        <v>-20.297962777115881</v>
      </c>
      <c r="Y65" s="20">
        <v>-2.0161224421995563</v>
      </c>
    </row>
    <row r="66" spans="1:25" ht="15" x14ac:dyDescent="0.25">
      <c r="A66" s="10">
        <v>1200</v>
      </c>
      <c r="B66" s="6">
        <v>3</v>
      </c>
      <c r="C66" s="11">
        <v>46.5</v>
      </c>
      <c r="D66" s="10">
        <v>31.3</v>
      </c>
      <c r="E66" s="10">
        <v>2</v>
      </c>
      <c r="F66" s="10">
        <v>14</v>
      </c>
      <c r="G66" s="10">
        <v>1</v>
      </c>
      <c r="H66" s="10">
        <v>1</v>
      </c>
      <c r="I66" s="11">
        <v>4</v>
      </c>
      <c r="J66" s="10">
        <v>5</v>
      </c>
      <c r="K66" s="10">
        <v>2</v>
      </c>
      <c r="L66" s="10">
        <v>6.5</v>
      </c>
      <c r="M66" s="10">
        <v>3</v>
      </c>
      <c r="N66" s="10">
        <v>1</v>
      </c>
      <c r="Q66" s="20" t="s">
        <v>11</v>
      </c>
      <c r="R66" s="20">
        <v>12.572750453485742</v>
      </c>
      <c r="S66" s="20">
        <v>6.4171239204011474</v>
      </c>
      <c r="T66" s="20">
        <v>1.9592500642717516</v>
      </c>
      <c r="U66" s="20">
        <v>5.1432665477246294E-2</v>
      </c>
      <c r="V66" s="20">
        <v>-7.8908839198435388E-2</v>
      </c>
      <c r="W66" s="20">
        <v>25.224409746169918</v>
      </c>
      <c r="X66" s="20">
        <v>-7.8908839198435388E-2</v>
      </c>
      <c r="Y66" s="20">
        <v>25.224409746169918</v>
      </c>
    </row>
    <row r="67" spans="1:25" ht="15.75" thickBot="1" x14ac:dyDescent="0.3">
      <c r="A67" s="10">
        <v>700</v>
      </c>
      <c r="B67" s="6">
        <v>3</v>
      </c>
      <c r="C67" s="11">
        <v>49.8</v>
      </c>
      <c r="D67" s="10">
        <v>27.8</v>
      </c>
      <c r="E67" s="10">
        <v>3</v>
      </c>
      <c r="F67" s="10">
        <v>7</v>
      </c>
      <c r="G67" s="10">
        <v>2</v>
      </c>
      <c r="H67" s="10">
        <v>1</v>
      </c>
      <c r="I67" s="11">
        <v>3</v>
      </c>
      <c r="J67" s="10">
        <v>5</v>
      </c>
      <c r="K67" s="10">
        <v>3</v>
      </c>
      <c r="L67" s="10">
        <v>7.2</v>
      </c>
      <c r="M67" s="10">
        <v>2</v>
      </c>
      <c r="N67" s="10">
        <v>3</v>
      </c>
      <c r="Q67" s="21" t="s">
        <v>5</v>
      </c>
      <c r="R67" s="21">
        <v>38.040561267405984</v>
      </c>
      <c r="S67" s="21">
        <v>19.850504831395419</v>
      </c>
      <c r="T67" s="21">
        <v>1.9163523341351651</v>
      </c>
      <c r="U67" s="21">
        <v>5.6704401183242471E-2</v>
      </c>
      <c r="V67" s="21">
        <v>-1.0956354197380307</v>
      </c>
      <c r="W67" s="21">
        <v>77.176757954549998</v>
      </c>
      <c r="X67" s="21">
        <v>-1.0956354197380307</v>
      </c>
      <c r="Y67" s="21">
        <v>77.176757954549998</v>
      </c>
    </row>
    <row r="68" spans="1:25" ht="15" x14ac:dyDescent="0.25">
      <c r="A68" s="10">
        <v>1100</v>
      </c>
      <c r="B68" s="6">
        <v>3</v>
      </c>
      <c r="C68" s="11">
        <v>69.5</v>
      </c>
      <c r="D68" s="10">
        <v>51.3</v>
      </c>
      <c r="E68" s="10">
        <v>3</v>
      </c>
      <c r="F68" s="10">
        <v>6</v>
      </c>
      <c r="G68" s="10">
        <v>6</v>
      </c>
      <c r="H68" s="10">
        <v>2</v>
      </c>
      <c r="I68" s="11">
        <v>5</v>
      </c>
      <c r="J68" s="10">
        <v>9</v>
      </c>
      <c r="K68" s="10">
        <v>2</v>
      </c>
      <c r="L68" s="10">
        <v>10.8</v>
      </c>
      <c r="M68" s="10">
        <v>2</v>
      </c>
      <c r="N68" s="10">
        <v>1</v>
      </c>
    </row>
    <row r="69" spans="1:25" ht="15" x14ac:dyDescent="0.25">
      <c r="A69" s="10">
        <v>1240</v>
      </c>
      <c r="B69" s="6">
        <v>3</v>
      </c>
      <c r="C69" s="11">
        <v>53.5</v>
      </c>
      <c r="D69" s="10">
        <v>28.3</v>
      </c>
      <c r="E69" s="10">
        <v>2</v>
      </c>
      <c r="F69" s="10">
        <v>15</v>
      </c>
      <c r="G69" s="10">
        <v>2</v>
      </c>
      <c r="H69" s="10">
        <v>1</v>
      </c>
      <c r="I69" s="11">
        <v>5</v>
      </c>
      <c r="J69" s="10">
        <v>3</v>
      </c>
      <c r="K69" s="10">
        <v>2</v>
      </c>
      <c r="L69" s="10">
        <v>7.2</v>
      </c>
      <c r="M69" s="10">
        <v>1</v>
      </c>
      <c r="N69" s="10">
        <v>1</v>
      </c>
      <c r="Q69" s="33" t="s">
        <v>16</v>
      </c>
      <c r="R69" s="33" t="s">
        <v>1</v>
      </c>
      <c r="S69" s="33" t="s">
        <v>203</v>
      </c>
      <c r="T69" s="33" t="s">
        <v>194</v>
      </c>
      <c r="U69" s="33" t="s">
        <v>6</v>
      </c>
    </row>
    <row r="70" spans="1:25" ht="15" x14ac:dyDescent="0.25">
      <c r="A70" s="10">
        <v>1130</v>
      </c>
      <c r="B70" s="6">
        <v>3</v>
      </c>
      <c r="C70" s="11">
        <v>41.5</v>
      </c>
      <c r="D70" s="10">
        <v>25.5</v>
      </c>
      <c r="E70" s="10">
        <v>3</v>
      </c>
      <c r="F70" s="10">
        <v>15</v>
      </c>
      <c r="G70" s="10">
        <v>2</v>
      </c>
      <c r="H70" s="10">
        <v>2</v>
      </c>
      <c r="I70" s="11">
        <v>3</v>
      </c>
      <c r="J70" s="10">
        <v>2</v>
      </c>
      <c r="K70" s="10">
        <v>2</v>
      </c>
      <c r="L70" s="10">
        <v>6.2</v>
      </c>
      <c r="M70" s="10">
        <v>1</v>
      </c>
      <c r="N70" s="10">
        <v>3</v>
      </c>
      <c r="Q70" t="s">
        <v>177</v>
      </c>
    </row>
    <row r="71" spans="1:25" ht="15.75" thickBot="1" x14ac:dyDescent="0.3">
      <c r="A71" s="10">
        <v>1350</v>
      </c>
      <c r="B71" s="6">
        <v>3</v>
      </c>
      <c r="C71" s="11">
        <v>42</v>
      </c>
      <c r="D71" s="10">
        <v>24.3</v>
      </c>
      <c r="E71" s="10">
        <v>2</v>
      </c>
      <c r="F71" s="10">
        <v>8</v>
      </c>
      <c r="G71" s="10">
        <v>2</v>
      </c>
      <c r="H71" s="10">
        <v>1</v>
      </c>
      <c r="I71" s="11">
        <v>2</v>
      </c>
      <c r="J71" s="10">
        <v>5</v>
      </c>
      <c r="K71" s="10">
        <v>2</v>
      </c>
      <c r="L71" s="10">
        <v>6.4</v>
      </c>
      <c r="M71" s="10">
        <v>2</v>
      </c>
      <c r="N71" s="10">
        <v>1</v>
      </c>
    </row>
    <row r="72" spans="1:25" ht="15" x14ac:dyDescent="0.25">
      <c r="A72" s="10">
        <v>1050</v>
      </c>
      <c r="B72" s="6">
        <v>3</v>
      </c>
      <c r="C72" s="11">
        <v>45.5</v>
      </c>
      <c r="D72" s="10">
        <v>31.6</v>
      </c>
      <c r="E72" s="10">
        <v>3</v>
      </c>
      <c r="F72" s="10">
        <v>9</v>
      </c>
      <c r="G72" s="10">
        <v>2</v>
      </c>
      <c r="H72" s="10">
        <v>2</v>
      </c>
      <c r="I72" s="11">
        <v>2</v>
      </c>
      <c r="J72" s="10">
        <v>5</v>
      </c>
      <c r="K72" s="10">
        <v>3</v>
      </c>
      <c r="L72" s="10">
        <v>6.2</v>
      </c>
      <c r="M72" s="10">
        <v>2</v>
      </c>
      <c r="N72" s="10">
        <v>1</v>
      </c>
      <c r="Q72" s="31" t="s">
        <v>178</v>
      </c>
      <c r="R72" s="31"/>
    </row>
    <row r="73" spans="1:25" ht="15" x14ac:dyDescent="0.25">
      <c r="A73" s="10">
        <v>1590</v>
      </c>
      <c r="B73" s="6">
        <v>3</v>
      </c>
      <c r="C73" s="11">
        <v>43</v>
      </c>
      <c r="D73" s="10">
        <v>28</v>
      </c>
      <c r="E73" s="10">
        <v>3</v>
      </c>
      <c r="F73" s="10">
        <v>6</v>
      </c>
      <c r="G73" s="10">
        <v>2</v>
      </c>
      <c r="H73" s="10">
        <v>1</v>
      </c>
      <c r="I73" s="11">
        <v>5</v>
      </c>
      <c r="J73" s="10">
        <v>5</v>
      </c>
      <c r="K73" s="10">
        <v>2</v>
      </c>
      <c r="L73" s="10">
        <v>5.5</v>
      </c>
      <c r="M73" s="10">
        <v>3</v>
      </c>
      <c r="N73" s="10">
        <v>1</v>
      </c>
      <c r="Q73" s="20" t="s">
        <v>179</v>
      </c>
      <c r="R73" s="20">
        <v>0.20953195216601095</v>
      </c>
    </row>
    <row r="74" spans="1:25" ht="15" x14ac:dyDescent="0.25">
      <c r="A74" s="10">
        <v>1050</v>
      </c>
      <c r="B74" s="6">
        <v>3</v>
      </c>
      <c r="C74" s="11">
        <v>41.8</v>
      </c>
      <c r="D74" s="10">
        <v>26.6</v>
      </c>
      <c r="E74" s="10">
        <v>3</v>
      </c>
      <c r="F74" s="10">
        <v>7</v>
      </c>
      <c r="G74" s="10">
        <v>2</v>
      </c>
      <c r="H74" s="10">
        <v>2</v>
      </c>
      <c r="I74" s="11">
        <v>4</v>
      </c>
      <c r="J74" s="10">
        <v>5</v>
      </c>
      <c r="K74" s="10">
        <v>2</v>
      </c>
      <c r="L74" s="10">
        <v>7</v>
      </c>
      <c r="M74" s="10">
        <v>3</v>
      </c>
      <c r="N74" s="10">
        <v>1</v>
      </c>
      <c r="Q74" s="20" t="s">
        <v>180</v>
      </c>
      <c r="R74" s="20">
        <v>4.3903638978499498E-2</v>
      </c>
    </row>
    <row r="75" spans="1:25" ht="15" x14ac:dyDescent="0.25">
      <c r="A75" s="10">
        <v>650</v>
      </c>
      <c r="B75" s="6">
        <v>3</v>
      </c>
      <c r="C75" s="11">
        <v>71.2</v>
      </c>
      <c r="D75" s="10">
        <v>37.799999999999997</v>
      </c>
      <c r="E75" s="10">
        <v>3</v>
      </c>
      <c r="F75" s="10">
        <v>9</v>
      </c>
      <c r="G75" s="10">
        <v>2</v>
      </c>
      <c r="H75" s="10">
        <v>1</v>
      </c>
      <c r="I75" s="11">
        <v>1</v>
      </c>
      <c r="J75" s="10">
        <v>5</v>
      </c>
      <c r="K75" s="10">
        <v>2</v>
      </c>
      <c r="L75" s="10">
        <v>16.2</v>
      </c>
      <c r="M75" s="10">
        <v>2</v>
      </c>
      <c r="N75" s="10">
        <v>1</v>
      </c>
      <c r="Q75" s="20" t="s">
        <v>181</v>
      </c>
      <c r="R75" s="20">
        <v>2.5338661094586868E-2</v>
      </c>
    </row>
    <row r="76" spans="1:25" ht="15" x14ac:dyDescent="0.25">
      <c r="A76" s="10">
        <v>1350</v>
      </c>
      <c r="B76" s="6">
        <v>3</v>
      </c>
      <c r="C76" s="11">
        <v>57.8</v>
      </c>
      <c r="D76" s="10">
        <v>42.3</v>
      </c>
      <c r="E76" s="10">
        <v>2</v>
      </c>
      <c r="F76" s="10">
        <v>9</v>
      </c>
      <c r="G76" s="10">
        <v>2</v>
      </c>
      <c r="H76" s="10">
        <v>2</v>
      </c>
      <c r="I76" s="11">
        <v>2</v>
      </c>
      <c r="J76" s="10">
        <v>5</v>
      </c>
      <c r="K76" s="10">
        <v>2</v>
      </c>
      <c r="L76" s="10">
        <v>6.1</v>
      </c>
      <c r="M76" s="10">
        <v>2</v>
      </c>
      <c r="N76" s="10">
        <v>3</v>
      </c>
      <c r="Q76" s="20" t="s">
        <v>182</v>
      </c>
      <c r="R76" s="20">
        <v>531.37615898746469</v>
      </c>
    </row>
    <row r="77" spans="1:25" ht="15.75" thickBot="1" x14ac:dyDescent="0.3">
      <c r="A77" s="10">
        <v>950</v>
      </c>
      <c r="B77" s="6">
        <v>3</v>
      </c>
      <c r="C77" s="11">
        <v>150.69999999999999</v>
      </c>
      <c r="D77" s="10">
        <v>102.5</v>
      </c>
      <c r="E77" s="10">
        <v>3</v>
      </c>
      <c r="F77" s="10">
        <v>2</v>
      </c>
      <c r="G77" s="10">
        <v>6</v>
      </c>
      <c r="H77" s="10">
        <v>1</v>
      </c>
      <c r="I77" s="11">
        <v>1</v>
      </c>
      <c r="J77" s="10">
        <v>5</v>
      </c>
      <c r="K77" s="10">
        <v>2</v>
      </c>
      <c r="L77" s="10">
        <v>51.5</v>
      </c>
      <c r="M77" s="10">
        <v>2</v>
      </c>
      <c r="N77" s="10">
        <v>1</v>
      </c>
      <c r="Q77" s="21" t="s">
        <v>183</v>
      </c>
      <c r="R77" s="21">
        <v>211</v>
      </c>
    </row>
    <row r="78" spans="1:25" ht="15" x14ac:dyDescent="0.25">
      <c r="A78" s="10">
        <v>1100</v>
      </c>
      <c r="B78" s="6">
        <v>3</v>
      </c>
      <c r="C78" s="11">
        <v>148.5</v>
      </c>
      <c r="D78" s="10">
        <v>107.02</v>
      </c>
      <c r="E78" s="10">
        <v>2</v>
      </c>
      <c r="F78" s="10">
        <v>6</v>
      </c>
      <c r="G78" s="10">
        <v>2</v>
      </c>
      <c r="H78" s="10">
        <v>2</v>
      </c>
      <c r="I78" s="11">
        <v>7</v>
      </c>
      <c r="J78" s="10">
        <v>5</v>
      </c>
      <c r="K78" s="10">
        <v>3</v>
      </c>
      <c r="L78" s="10">
        <v>0</v>
      </c>
      <c r="M78" s="10">
        <v>3</v>
      </c>
      <c r="N78" s="10">
        <v>1</v>
      </c>
    </row>
    <row r="79" spans="1:25" ht="15.75" thickBot="1" x14ac:dyDescent="0.3">
      <c r="A79" s="10">
        <v>880</v>
      </c>
      <c r="B79" s="6">
        <v>3</v>
      </c>
      <c r="C79" s="11">
        <v>106</v>
      </c>
      <c r="D79" s="10">
        <v>72.2</v>
      </c>
      <c r="E79" s="10">
        <v>1</v>
      </c>
      <c r="F79" s="10">
        <v>7</v>
      </c>
      <c r="G79" s="10">
        <v>2</v>
      </c>
      <c r="H79" s="10">
        <v>1</v>
      </c>
      <c r="I79" s="11">
        <v>1</v>
      </c>
      <c r="J79" s="10">
        <v>5</v>
      </c>
      <c r="K79" s="10">
        <v>3</v>
      </c>
      <c r="L79" s="10">
        <v>37.5</v>
      </c>
      <c r="M79" s="10">
        <v>2</v>
      </c>
      <c r="N79" s="10">
        <v>1</v>
      </c>
      <c r="Q79" t="s">
        <v>170</v>
      </c>
    </row>
    <row r="80" spans="1:25" ht="15" x14ac:dyDescent="0.25">
      <c r="A80" s="10">
        <v>570</v>
      </c>
      <c r="B80" s="6">
        <v>3</v>
      </c>
      <c r="C80" s="11">
        <v>60.8</v>
      </c>
      <c r="D80" s="10">
        <v>44.1</v>
      </c>
      <c r="E80" s="10">
        <v>1</v>
      </c>
      <c r="F80" s="10">
        <v>6</v>
      </c>
      <c r="G80" s="10">
        <v>6</v>
      </c>
      <c r="H80" s="10">
        <v>2</v>
      </c>
      <c r="I80" s="11">
        <v>2</v>
      </c>
      <c r="J80" s="10">
        <v>5</v>
      </c>
      <c r="K80" s="10">
        <v>2</v>
      </c>
      <c r="L80" s="10">
        <v>5.8</v>
      </c>
      <c r="M80" s="10">
        <v>2</v>
      </c>
      <c r="N80" s="10">
        <v>1</v>
      </c>
      <c r="Q80" s="22"/>
      <c r="R80" s="22" t="s">
        <v>172</v>
      </c>
      <c r="S80" s="22" t="s">
        <v>171</v>
      </c>
      <c r="T80" s="22" t="s">
        <v>173</v>
      </c>
      <c r="U80" s="22" t="s">
        <v>174</v>
      </c>
      <c r="V80" s="22" t="s">
        <v>187</v>
      </c>
    </row>
    <row r="81" spans="1:25" ht="15" x14ac:dyDescent="0.25">
      <c r="A81" s="10">
        <v>1140</v>
      </c>
      <c r="B81" s="6">
        <v>3</v>
      </c>
      <c r="C81" s="11">
        <v>97.2</v>
      </c>
      <c r="D81" s="10">
        <v>66.099999999999994</v>
      </c>
      <c r="E81" s="10">
        <v>3</v>
      </c>
      <c r="F81" s="10">
        <v>7</v>
      </c>
      <c r="G81" s="10">
        <v>6</v>
      </c>
      <c r="H81" s="10">
        <v>2</v>
      </c>
      <c r="I81" s="11">
        <v>4</v>
      </c>
      <c r="J81" s="10">
        <v>5</v>
      </c>
      <c r="K81" s="10">
        <v>2</v>
      </c>
      <c r="L81" s="10">
        <v>10.8</v>
      </c>
      <c r="M81" s="10">
        <v>1</v>
      </c>
      <c r="N81" s="10">
        <v>1</v>
      </c>
      <c r="Q81" s="20" t="s">
        <v>184</v>
      </c>
      <c r="R81" s="20">
        <v>4</v>
      </c>
      <c r="S81" s="20">
        <v>2670977.3429278284</v>
      </c>
      <c r="T81" s="20">
        <v>667744.33573195711</v>
      </c>
      <c r="U81" s="20">
        <v>2.3648635216820773</v>
      </c>
      <c r="V81" s="20">
        <v>5.4171867275467814E-2</v>
      </c>
    </row>
    <row r="82" spans="1:25" ht="15" x14ac:dyDescent="0.25">
      <c r="A82" s="10">
        <v>950</v>
      </c>
      <c r="B82" s="6">
        <v>3</v>
      </c>
      <c r="C82" s="11">
        <v>52.2</v>
      </c>
      <c r="D82" s="10">
        <v>36.6</v>
      </c>
      <c r="E82" s="10">
        <v>3</v>
      </c>
      <c r="F82" s="10">
        <v>2</v>
      </c>
      <c r="G82" s="10">
        <v>2</v>
      </c>
      <c r="H82" s="10">
        <v>22</v>
      </c>
      <c r="I82" s="11">
        <v>3</v>
      </c>
      <c r="J82" s="10">
        <v>5</v>
      </c>
      <c r="K82" s="10">
        <v>2</v>
      </c>
      <c r="L82" s="10">
        <v>0</v>
      </c>
      <c r="M82" s="10">
        <v>1</v>
      </c>
      <c r="N82" s="10">
        <v>3</v>
      </c>
      <c r="Q82" s="20" t="s">
        <v>185</v>
      </c>
      <c r="R82" s="20">
        <v>206</v>
      </c>
      <c r="S82" s="20">
        <v>58166288.202095903</v>
      </c>
      <c r="T82" s="20">
        <v>282360.62234027137</v>
      </c>
      <c r="U82" s="20"/>
      <c r="V82" s="20"/>
    </row>
    <row r="83" spans="1:25" ht="15.75" thickBot="1" x14ac:dyDescent="0.3">
      <c r="A83" s="10">
        <v>370</v>
      </c>
      <c r="B83" s="6">
        <v>3</v>
      </c>
      <c r="C83" s="11">
        <v>73.7</v>
      </c>
      <c r="D83" s="10">
        <v>30.1</v>
      </c>
      <c r="E83" s="10">
        <v>1</v>
      </c>
      <c r="F83" s="10">
        <v>9</v>
      </c>
      <c r="G83" s="10">
        <v>2</v>
      </c>
      <c r="H83" s="10">
        <v>2</v>
      </c>
      <c r="I83" s="11">
        <v>2</v>
      </c>
      <c r="J83" s="10">
        <v>5</v>
      </c>
      <c r="K83" s="10">
        <v>2</v>
      </c>
      <c r="L83" s="10">
        <v>28.1</v>
      </c>
      <c r="M83" s="10">
        <v>1</v>
      </c>
      <c r="N83" s="10">
        <v>1</v>
      </c>
      <c r="Q83" s="21" t="s">
        <v>176</v>
      </c>
      <c r="R83" s="21">
        <v>210</v>
      </c>
      <c r="S83" s="21">
        <v>60837265.545023732</v>
      </c>
      <c r="T83" s="21"/>
      <c r="U83" s="21"/>
      <c r="V83" s="21"/>
    </row>
    <row r="84" spans="1:25" ht="15.75" thickBot="1" x14ac:dyDescent="0.3">
      <c r="A84" s="10">
        <v>550</v>
      </c>
      <c r="B84" s="6">
        <v>3</v>
      </c>
      <c r="C84" s="11">
        <v>60</v>
      </c>
      <c r="D84" s="10">
        <v>41.2</v>
      </c>
      <c r="E84" s="10">
        <v>3</v>
      </c>
      <c r="F84" s="10">
        <v>15</v>
      </c>
      <c r="G84" s="10">
        <v>2</v>
      </c>
      <c r="H84" s="10">
        <v>1</v>
      </c>
      <c r="I84" s="11">
        <v>4</v>
      </c>
      <c r="J84" s="10">
        <v>5</v>
      </c>
      <c r="K84" s="10">
        <v>2</v>
      </c>
      <c r="L84" s="10">
        <v>6.1</v>
      </c>
      <c r="M84" s="10">
        <v>1</v>
      </c>
      <c r="N84" s="10">
        <v>1</v>
      </c>
    </row>
    <row r="85" spans="1:25" ht="15" x14ac:dyDescent="0.25">
      <c r="A85" s="10">
        <v>800</v>
      </c>
      <c r="B85" s="6">
        <v>3</v>
      </c>
      <c r="C85" s="11">
        <v>59</v>
      </c>
      <c r="D85" s="10">
        <v>42.8</v>
      </c>
      <c r="E85" s="10">
        <v>3</v>
      </c>
      <c r="F85" s="10">
        <v>5</v>
      </c>
      <c r="G85" s="10">
        <v>6</v>
      </c>
      <c r="H85" s="10">
        <v>1</v>
      </c>
      <c r="I85" s="11">
        <v>3</v>
      </c>
      <c r="J85" s="10">
        <v>9</v>
      </c>
      <c r="K85" s="10">
        <v>3</v>
      </c>
      <c r="L85" s="10">
        <v>5.6</v>
      </c>
      <c r="M85" s="10">
        <v>1</v>
      </c>
      <c r="N85" s="10">
        <v>3</v>
      </c>
      <c r="Q85" s="22"/>
      <c r="R85" s="22" t="s">
        <v>188</v>
      </c>
      <c r="S85" s="22" t="s">
        <v>182</v>
      </c>
      <c r="T85" s="22" t="s">
        <v>189</v>
      </c>
      <c r="U85" s="22" t="s">
        <v>175</v>
      </c>
      <c r="V85" s="22" t="s">
        <v>190</v>
      </c>
      <c r="W85" s="22" t="s">
        <v>191</v>
      </c>
      <c r="X85" s="22" t="s">
        <v>192</v>
      </c>
      <c r="Y85" s="22" t="s">
        <v>193</v>
      </c>
    </row>
    <row r="86" spans="1:25" ht="15" x14ac:dyDescent="0.25">
      <c r="A86" s="10">
        <v>2100</v>
      </c>
      <c r="B86" s="6">
        <v>3</v>
      </c>
      <c r="C86" s="11">
        <v>63.8</v>
      </c>
      <c r="D86" s="10">
        <v>48.7</v>
      </c>
      <c r="E86" s="10">
        <v>3</v>
      </c>
      <c r="F86" s="10">
        <v>8</v>
      </c>
      <c r="G86" s="10">
        <v>6</v>
      </c>
      <c r="H86" s="10">
        <v>1</v>
      </c>
      <c r="I86" s="11">
        <v>5</v>
      </c>
      <c r="J86" s="10">
        <v>5</v>
      </c>
      <c r="K86" s="10">
        <v>2</v>
      </c>
      <c r="L86" s="10">
        <v>6</v>
      </c>
      <c r="M86" s="10">
        <v>2</v>
      </c>
      <c r="N86" s="10">
        <v>1</v>
      </c>
      <c r="Q86" s="20" t="s">
        <v>186</v>
      </c>
      <c r="R86" s="20">
        <v>1102.2382266716954</v>
      </c>
      <c r="S86" s="20">
        <v>132.56215661959047</v>
      </c>
      <c r="T86" s="20">
        <v>8.3148785051434739</v>
      </c>
      <c r="U86" s="20">
        <v>1.2391588024196364E-14</v>
      </c>
      <c r="V86" s="20">
        <v>840.88574829386539</v>
      </c>
      <c r="W86" s="20">
        <v>1363.5907050495255</v>
      </c>
      <c r="X86" s="20">
        <v>840.88574829386539</v>
      </c>
      <c r="Y86" s="20">
        <v>1363.5907050495255</v>
      </c>
    </row>
    <row r="87" spans="1:25" ht="15" x14ac:dyDescent="0.25">
      <c r="A87" s="10">
        <v>1670</v>
      </c>
      <c r="B87" s="6">
        <v>3</v>
      </c>
      <c r="C87" s="11">
        <v>51.6</v>
      </c>
      <c r="D87" s="10">
        <v>36.799999999999997</v>
      </c>
      <c r="E87" s="10">
        <v>3</v>
      </c>
      <c r="F87" s="10">
        <v>2</v>
      </c>
      <c r="G87" s="10">
        <v>2</v>
      </c>
      <c r="H87" s="10">
        <v>2</v>
      </c>
      <c r="I87" s="11">
        <v>5</v>
      </c>
      <c r="J87" s="10">
        <v>5</v>
      </c>
      <c r="K87" s="10">
        <v>2</v>
      </c>
      <c r="L87" s="10">
        <v>6</v>
      </c>
      <c r="M87" s="10">
        <v>3</v>
      </c>
      <c r="N87" s="10">
        <v>1</v>
      </c>
      <c r="Q87" s="20" t="s">
        <v>1</v>
      </c>
      <c r="R87" s="20">
        <v>64.492324671770845</v>
      </c>
      <c r="S87" s="20">
        <v>42.804592077264402</v>
      </c>
      <c r="T87" s="20">
        <v>1.5066683629494475</v>
      </c>
      <c r="U87" s="20">
        <v>0.13342760437258905</v>
      </c>
      <c r="V87" s="20">
        <v>-19.898926275121326</v>
      </c>
      <c r="W87" s="20">
        <v>148.88357561866303</v>
      </c>
      <c r="X87" s="20">
        <v>-19.898926275121326</v>
      </c>
      <c r="Y87" s="20">
        <v>148.88357561866303</v>
      </c>
    </row>
    <row r="88" spans="1:25" ht="15" x14ac:dyDescent="0.25">
      <c r="A88" s="10">
        <v>850</v>
      </c>
      <c r="B88" s="6">
        <v>3</v>
      </c>
      <c r="C88" s="11">
        <v>71.5</v>
      </c>
      <c r="D88" s="10">
        <v>47.5</v>
      </c>
      <c r="E88" s="10">
        <v>2</v>
      </c>
      <c r="F88" s="10">
        <v>2</v>
      </c>
      <c r="G88" s="10">
        <v>6</v>
      </c>
      <c r="H88" s="10">
        <v>2</v>
      </c>
      <c r="I88" s="11">
        <v>5</v>
      </c>
      <c r="J88" s="10">
        <v>5</v>
      </c>
      <c r="K88" s="10">
        <v>2</v>
      </c>
      <c r="L88" s="10">
        <v>7.5</v>
      </c>
      <c r="M88" s="10">
        <v>1</v>
      </c>
      <c r="N88" s="10">
        <v>1</v>
      </c>
      <c r="Q88" s="20" t="s">
        <v>10</v>
      </c>
      <c r="R88" s="20">
        <v>-10.645011188720455</v>
      </c>
      <c r="S88" s="20">
        <v>4.6755360377676336</v>
      </c>
      <c r="T88" s="20">
        <v>-2.2767466880231741</v>
      </c>
      <c r="U88" s="20">
        <v>2.3828842560009673E-2</v>
      </c>
      <c r="V88" s="20">
        <v>-19.863048691852363</v>
      </c>
      <c r="W88" s="20">
        <v>-1.4269736855885462</v>
      </c>
      <c r="X88" s="20">
        <v>-19.863048691852363</v>
      </c>
      <c r="Y88" s="20">
        <v>-1.4269736855885462</v>
      </c>
    </row>
    <row r="89" spans="1:25" ht="15" x14ac:dyDescent="0.25">
      <c r="A89" s="10">
        <v>1150</v>
      </c>
      <c r="B89" s="6">
        <v>3</v>
      </c>
      <c r="C89" s="11">
        <v>74.5</v>
      </c>
      <c r="D89" s="10">
        <v>44</v>
      </c>
      <c r="E89" s="10">
        <v>3</v>
      </c>
      <c r="F89" s="10">
        <v>9</v>
      </c>
      <c r="G89" s="10">
        <v>1</v>
      </c>
      <c r="H89" s="10">
        <v>1</v>
      </c>
      <c r="I89" s="11">
        <v>2</v>
      </c>
      <c r="J89" s="10">
        <v>5</v>
      </c>
      <c r="K89" s="10">
        <v>2</v>
      </c>
      <c r="L89" s="10">
        <v>11</v>
      </c>
      <c r="M89" s="10">
        <v>1</v>
      </c>
      <c r="N89" s="10">
        <v>1</v>
      </c>
      <c r="Q89" s="20" t="s">
        <v>11</v>
      </c>
      <c r="R89" s="20">
        <v>12.008953456811065</v>
      </c>
      <c r="S89" s="20">
        <v>6.4734757209712068</v>
      </c>
      <c r="T89" s="20">
        <v>1.8551013357333452</v>
      </c>
      <c r="U89" s="20">
        <v>6.5010578770994851E-2</v>
      </c>
      <c r="V89" s="20">
        <v>-0.75380604060425505</v>
      </c>
      <c r="W89" s="20">
        <v>24.771712954226388</v>
      </c>
      <c r="X89" s="20">
        <v>-0.75380604060425505</v>
      </c>
      <c r="Y89" s="20">
        <v>24.771712954226388</v>
      </c>
    </row>
    <row r="90" spans="1:25" ht="15.75" thickBot="1" x14ac:dyDescent="0.3">
      <c r="A90" s="10">
        <v>1250</v>
      </c>
      <c r="B90" s="6">
        <v>3</v>
      </c>
      <c r="C90" s="11">
        <v>68.5</v>
      </c>
      <c r="D90" s="10">
        <v>40.200000000000003</v>
      </c>
      <c r="E90" s="10">
        <v>3</v>
      </c>
      <c r="F90" s="10">
        <v>8</v>
      </c>
      <c r="G90" s="10">
        <v>4</v>
      </c>
      <c r="H90" s="10">
        <v>2</v>
      </c>
      <c r="I90" s="11">
        <v>4</v>
      </c>
      <c r="J90" s="10">
        <v>9</v>
      </c>
      <c r="K90" s="10">
        <v>3</v>
      </c>
      <c r="L90" s="10">
        <v>8.5</v>
      </c>
      <c r="M90" s="10">
        <v>2</v>
      </c>
      <c r="N90" s="10">
        <v>1</v>
      </c>
      <c r="Q90" s="21" t="s">
        <v>6</v>
      </c>
      <c r="R90" s="21">
        <v>1.3406090932192201</v>
      </c>
      <c r="S90" s="21">
        <v>18.39573091274006</v>
      </c>
      <c r="T90" s="21">
        <v>7.28760982414009E-2</v>
      </c>
      <c r="U90" s="21">
        <v>0.94197542389353039</v>
      </c>
      <c r="V90" s="21">
        <v>-34.927432919804041</v>
      </c>
      <c r="W90" s="21">
        <v>37.608651106242483</v>
      </c>
      <c r="X90" s="21">
        <v>-34.927432919804041</v>
      </c>
      <c r="Y90" s="21">
        <v>37.608651106242483</v>
      </c>
    </row>
    <row r="91" spans="1:25" ht="15" x14ac:dyDescent="0.25">
      <c r="A91" s="10">
        <v>1230</v>
      </c>
      <c r="B91" s="6">
        <v>3</v>
      </c>
      <c r="C91" s="11">
        <v>64.400000000000006</v>
      </c>
      <c r="D91" s="10">
        <v>40</v>
      </c>
      <c r="E91" s="10">
        <v>1</v>
      </c>
      <c r="F91" s="10">
        <v>15</v>
      </c>
      <c r="G91" s="10">
        <v>2</v>
      </c>
      <c r="H91" s="10">
        <v>1</v>
      </c>
      <c r="I91" s="11">
        <v>2</v>
      </c>
      <c r="J91" s="10">
        <v>5</v>
      </c>
      <c r="K91" s="10">
        <v>2</v>
      </c>
      <c r="L91" s="10">
        <v>9</v>
      </c>
      <c r="M91" s="10">
        <v>3</v>
      </c>
      <c r="N91" s="10">
        <v>1</v>
      </c>
    </row>
    <row r="92" spans="1:25" ht="15" x14ac:dyDescent="0.25">
      <c r="A92" s="10">
        <v>457</v>
      </c>
      <c r="B92" s="6">
        <v>3</v>
      </c>
      <c r="C92" s="11">
        <v>64.099999999999994</v>
      </c>
      <c r="D92" s="10">
        <v>39.5</v>
      </c>
      <c r="E92" s="10">
        <v>2</v>
      </c>
      <c r="F92" s="10">
        <v>6</v>
      </c>
      <c r="G92" s="10">
        <v>2</v>
      </c>
      <c r="H92" s="10">
        <v>2</v>
      </c>
      <c r="I92" s="11">
        <v>17</v>
      </c>
      <c r="J92" s="10">
        <v>5</v>
      </c>
      <c r="K92" s="10">
        <v>2</v>
      </c>
      <c r="L92" s="10">
        <v>8.8000000000000007</v>
      </c>
      <c r="M92" s="10">
        <v>2</v>
      </c>
      <c r="N92" s="10">
        <v>1</v>
      </c>
      <c r="Q92" s="33" t="s">
        <v>16</v>
      </c>
      <c r="R92" s="33" t="s">
        <v>1</v>
      </c>
      <c r="S92" s="33" t="s">
        <v>203</v>
      </c>
      <c r="T92" s="33" t="s">
        <v>194</v>
      </c>
      <c r="U92" s="33" t="s">
        <v>7</v>
      </c>
    </row>
    <row r="93" spans="1:25" ht="15" x14ac:dyDescent="0.25">
      <c r="A93" s="10">
        <v>800</v>
      </c>
      <c r="B93" s="6">
        <v>3</v>
      </c>
      <c r="C93" s="11">
        <v>86.1</v>
      </c>
      <c r="D93" s="10">
        <v>48.6</v>
      </c>
      <c r="E93" s="10">
        <v>3</v>
      </c>
      <c r="F93" s="10">
        <v>2</v>
      </c>
      <c r="G93" s="10">
        <v>2</v>
      </c>
      <c r="H93" s="10">
        <v>1</v>
      </c>
      <c r="I93" s="11">
        <v>2</v>
      </c>
      <c r="J93" s="10">
        <v>5</v>
      </c>
      <c r="K93" s="10">
        <v>2</v>
      </c>
      <c r="L93" s="10">
        <v>11.1</v>
      </c>
      <c r="M93" s="10">
        <v>2</v>
      </c>
      <c r="N93" s="10">
        <v>1</v>
      </c>
      <c r="Q93" t="s">
        <v>177</v>
      </c>
    </row>
    <row r="94" spans="1:25" ht="15.75" thickBot="1" x14ac:dyDescent="0.3">
      <c r="A94" s="10">
        <v>430</v>
      </c>
      <c r="B94" s="6">
        <v>1</v>
      </c>
      <c r="C94" s="11">
        <v>62.9</v>
      </c>
      <c r="D94" s="10">
        <v>42.9</v>
      </c>
      <c r="E94" s="10">
        <v>3</v>
      </c>
      <c r="F94" s="10">
        <v>11</v>
      </c>
      <c r="G94" s="10">
        <v>6</v>
      </c>
      <c r="H94" s="10">
        <v>2</v>
      </c>
      <c r="I94" s="11">
        <v>4</v>
      </c>
      <c r="J94" s="10">
        <v>5</v>
      </c>
      <c r="K94" s="10">
        <v>2</v>
      </c>
      <c r="L94" s="10">
        <v>8.5</v>
      </c>
      <c r="M94" s="10">
        <v>1</v>
      </c>
      <c r="N94" s="10">
        <v>1</v>
      </c>
    </row>
    <row r="95" spans="1:25" ht="15" x14ac:dyDescent="0.25">
      <c r="A95" s="10">
        <v>650</v>
      </c>
      <c r="B95" s="6">
        <v>1</v>
      </c>
      <c r="C95" s="11">
        <v>68.900000000000006</v>
      </c>
      <c r="D95" s="10">
        <v>44.9</v>
      </c>
      <c r="E95" s="10">
        <v>3</v>
      </c>
      <c r="F95" s="10">
        <v>11</v>
      </c>
      <c r="G95" s="10">
        <v>2</v>
      </c>
      <c r="H95" s="10">
        <v>1</v>
      </c>
      <c r="I95" s="11">
        <v>3</v>
      </c>
      <c r="J95" s="10">
        <v>5</v>
      </c>
      <c r="K95" s="10">
        <v>3</v>
      </c>
      <c r="L95" s="10">
        <v>8.5</v>
      </c>
      <c r="M95" s="10">
        <v>2</v>
      </c>
      <c r="N95" s="10">
        <v>1</v>
      </c>
      <c r="Q95" s="31" t="s">
        <v>178</v>
      </c>
      <c r="R95" s="31"/>
    </row>
    <row r="96" spans="1:25" ht="15" x14ac:dyDescent="0.25">
      <c r="A96" s="10">
        <v>795</v>
      </c>
      <c r="B96" s="6">
        <v>1</v>
      </c>
      <c r="C96" s="11">
        <v>91.6</v>
      </c>
      <c r="D96" s="10">
        <v>50.6</v>
      </c>
      <c r="E96" s="10">
        <v>3</v>
      </c>
      <c r="F96" s="10">
        <v>11</v>
      </c>
      <c r="G96" s="10">
        <v>2</v>
      </c>
      <c r="H96" s="10">
        <v>2</v>
      </c>
      <c r="I96" s="11">
        <v>6</v>
      </c>
      <c r="J96" s="10">
        <v>5</v>
      </c>
      <c r="K96" s="10">
        <v>2</v>
      </c>
      <c r="L96" s="10">
        <v>11.4</v>
      </c>
      <c r="M96" s="10">
        <v>3</v>
      </c>
      <c r="N96" s="10">
        <v>1</v>
      </c>
      <c r="Q96" s="20" t="s">
        <v>179</v>
      </c>
      <c r="R96" s="20">
        <v>0.21080102446564758</v>
      </c>
    </row>
    <row r="97" spans="1:25" ht="15" x14ac:dyDescent="0.25">
      <c r="A97" s="10">
        <v>1150</v>
      </c>
      <c r="B97" s="6">
        <v>1</v>
      </c>
      <c r="C97" s="11">
        <v>77.400000000000006</v>
      </c>
      <c r="D97" s="10">
        <v>45.25</v>
      </c>
      <c r="E97" s="10">
        <v>3</v>
      </c>
      <c r="F97" s="10">
        <v>11</v>
      </c>
      <c r="G97" s="10">
        <v>6</v>
      </c>
      <c r="H97" s="10">
        <v>1</v>
      </c>
      <c r="I97" s="11">
        <v>5</v>
      </c>
      <c r="J97" s="10">
        <v>5</v>
      </c>
      <c r="K97" s="10">
        <v>2</v>
      </c>
      <c r="L97" s="10">
        <v>14.09</v>
      </c>
      <c r="M97" s="10">
        <v>2</v>
      </c>
      <c r="N97" s="10">
        <v>1</v>
      </c>
      <c r="Q97" s="20" t="s">
        <v>180</v>
      </c>
      <c r="R97" s="20">
        <v>4.4437071915766548E-2</v>
      </c>
    </row>
    <row r="98" spans="1:25" ht="15" x14ac:dyDescent="0.25">
      <c r="A98" s="10">
        <v>1350</v>
      </c>
      <c r="B98" s="6">
        <v>1</v>
      </c>
      <c r="C98" s="11">
        <v>69.900000000000006</v>
      </c>
      <c r="D98" s="10">
        <v>49</v>
      </c>
      <c r="E98" s="10">
        <v>2</v>
      </c>
      <c r="F98" s="10">
        <v>11</v>
      </c>
      <c r="G98" s="10">
        <v>6</v>
      </c>
      <c r="H98" s="10">
        <v>2</v>
      </c>
      <c r="I98" s="11">
        <v>3</v>
      </c>
      <c r="J98" s="10">
        <v>5</v>
      </c>
      <c r="K98" s="10">
        <v>3</v>
      </c>
      <c r="L98" s="10">
        <v>8.5</v>
      </c>
      <c r="M98" s="10">
        <v>2</v>
      </c>
      <c r="N98" s="10">
        <v>1</v>
      </c>
      <c r="Q98" s="20" t="s">
        <v>181</v>
      </c>
      <c r="R98" s="20">
        <v>2.5882451952965901E-2</v>
      </c>
    </row>
    <row r="99" spans="1:25" ht="15" x14ac:dyDescent="0.25">
      <c r="A99" s="10">
        <v>480</v>
      </c>
      <c r="B99" s="6">
        <v>1</v>
      </c>
      <c r="C99" s="11">
        <v>72.19</v>
      </c>
      <c r="D99" s="10">
        <v>49</v>
      </c>
      <c r="E99" s="10">
        <v>2</v>
      </c>
      <c r="F99" s="10">
        <v>11</v>
      </c>
      <c r="G99" s="10">
        <v>2</v>
      </c>
      <c r="H99" s="10">
        <v>1</v>
      </c>
      <c r="I99" s="11">
        <v>7</v>
      </c>
      <c r="J99" s="10">
        <v>5</v>
      </c>
      <c r="K99" s="10">
        <v>2</v>
      </c>
      <c r="L99" s="10">
        <v>8</v>
      </c>
      <c r="M99" s="10">
        <v>1</v>
      </c>
      <c r="N99" s="10">
        <v>1</v>
      </c>
      <c r="Q99" s="20" t="s">
        <v>182</v>
      </c>
      <c r="R99" s="20">
        <v>531.22790348491242</v>
      </c>
    </row>
    <row r="100" spans="1:25" ht="15.75" thickBot="1" x14ac:dyDescent="0.3">
      <c r="A100" s="10">
        <v>1050</v>
      </c>
      <c r="B100" s="6">
        <v>1</v>
      </c>
      <c r="C100" s="11">
        <v>156.19999999999999</v>
      </c>
      <c r="D100" s="10">
        <v>93.4</v>
      </c>
      <c r="E100" s="10">
        <v>3</v>
      </c>
      <c r="F100" s="10">
        <v>12</v>
      </c>
      <c r="G100" s="10">
        <v>2</v>
      </c>
      <c r="H100" s="10">
        <v>2</v>
      </c>
      <c r="I100" s="11">
        <v>4</v>
      </c>
      <c r="J100" s="10">
        <v>5</v>
      </c>
      <c r="K100" s="10">
        <v>2</v>
      </c>
      <c r="L100" s="10">
        <v>19.399999999999999</v>
      </c>
      <c r="M100" s="10">
        <v>0</v>
      </c>
      <c r="N100" s="10">
        <v>1</v>
      </c>
      <c r="Q100" s="21" t="s">
        <v>183</v>
      </c>
      <c r="R100" s="21">
        <v>211</v>
      </c>
    </row>
    <row r="101" spans="1:25" ht="15" x14ac:dyDescent="0.25">
      <c r="A101" s="10">
        <v>850</v>
      </c>
      <c r="B101" s="6">
        <v>1</v>
      </c>
      <c r="C101" s="11">
        <v>67.400000000000006</v>
      </c>
      <c r="D101" s="10">
        <v>38.299999999999997</v>
      </c>
      <c r="E101" s="10">
        <v>3</v>
      </c>
      <c r="F101" s="10">
        <v>12</v>
      </c>
      <c r="G101" s="10">
        <v>6</v>
      </c>
      <c r="H101" s="10">
        <v>1</v>
      </c>
      <c r="I101" s="11">
        <v>3</v>
      </c>
      <c r="J101" s="10">
        <v>5</v>
      </c>
      <c r="K101" s="10">
        <v>2</v>
      </c>
      <c r="L101" s="10">
        <v>12.2</v>
      </c>
      <c r="M101" s="10">
        <v>3</v>
      </c>
      <c r="N101" s="10">
        <v>1</v>
      </c>
    </row>
    <row r="102" spans="1:25" ht="15.75" thickBot="1" x14ac:dyDescent="0.3">
      <c r="A102" s="10">
        <v>900</v>
      </c>
      <c r="B102" s="6">
        <v>1</v>
      </c>
      <c r="C102" s="11">
        <v>74</v>
      </c>
      <c r="D102" s="10">
        <v>50.5</v>
      </c>
      <c r="E102" s="10">
        <v>2</v>
      </c>
      <c r="F102" s="10">
        <v>12</v>
      </c>
      <c r="G102" s="10">
        <v>2</v>
      </c>
      <c r="H102" s="10">
        <v>2</v>
      </c>
      <c r="I102" s="11">
        <v>5</v>
      </c>
      <c r="J102" s="10">
        <v>5</v>
      </c>
      <c r="K102" s="10">
        <v>2</v>
      </c>
      <c r="L102" s="10">
        <v>8.3000000000000007</v>
      </c>
      <c r="M102" s="10">
        <v>2</v>
      </c>
      <c r="N102" s="10">
        <v>1</v>
      </c>
      <c r="Q102" t="s">
        <v>170</v>
      </c>
    </row>
    <row r="103" spans="1:25" ht="15" x14ac:dyDescent="0.25">
      <c r="A103" s="10">
        <v>950</v>
      </c>
      <c r="B103" s="6">
        <v>1</v>
      </c>
      <c r="C103" s="11">
        <v>102.2</v>
      </c>
      <c r="D103" s="10">
        <v>79.099999999999994</v>
      </c>
      <c r="E103" s="10">
        <v>3</v>
      </c>
      <c r="F103" s="10">
        <v>10</v>
      </c>
      <c r="G103" s="10">
        <v>4</v>
      </c>
      <c r="H103" s="10">
        <v>1</v>
      </c>
      <c r="I103" s="11">
        <v>5</v>
      </c>
      <c r="J103" s="10">
        <v>5</v>
      </c>
      <c r="K103" s="10">
        <v>2</v>
      </c>
      <c r="L103" s="10">
        <v>25.8</v>
      </c>
      <c r="M103" s="10">
        <v>2</v>
      </c>
      <c r="N103" s="10">
        <v>1</v>
      </c>
      <c r="Q103" s="22"/>
      <c r="R103" s="22" t="s">
        <v>172</v>
      </c>
      <c r="S103" s="22" t="s">
        <v>171</v>
      </c>
      <c r="T103" s="22" t="s">
        <v>173</v>
      </c>
      <c r="U103" s="22" t="s">
        <v>174</v>
      </c>
      <c r="V103" s="22" t="s">
        <v>187</v>
      </c>
    </row>
    <row r="104" spans="1:25" ht="15" x14ac:dyDescent="0.25">
      <c r="A104" s="10">
        <v>520</v>
      </c>
      <c r="B104" s="6">
        <v>1</v>
      </c>
      <c r="C104" s="11">
        <v>82.2</v>
      </c>
      <c r="D104" s="10">
        <v>49.3</v>
      </c>
      <c r="E104" s="10">
        <v>1</v>
      </c>
      <c r="F104" s="10">
        <v>10</v>
      </c>
      <c r="G104" s="10">
        <v>6</v>
      </c>
      <c r="H104" s="10">
        <v>2</v>
      </c>
      <c r="I104" s="11">
        <v>1</v>
      </c>
      <c r="J104" s="10">
        <v>5</v>
      </c>
      <c r="K104" s="10">
        <v>2</v>
      </c>
      <c r="L104" s="10">
        <v>9.6999999999999993</v>
      </c>
      <c r="M104" s="10">
        <v>2</v>
      </c>
      <c r="N104" s="10">
        <v>1</v>
      </c>
      <c r="Q104" s="20" t="s">
        <v>184</v>
      </c>
      <c r="R104" s="20">
        <v>4</v>
      </c>
      <c r="S104" s="20">
        <v>2703429.9441828057</v>
      </c>
      <c r="T104" s="20">
        <v>675857.48604570143</v>
      </c>
      <c r="U104" s="20">
        <v>2.3949330142496312</v>
      </c>
      <c r="V104" s="20">
        <v>5.16546248671996E-2</v>
      </c>
    </row>
    <row r="105" spans="1:25" ht="15" x14ac:dyDescent="0.25">
      <c r="A105" s="10">
        <v>1150</v>
      </c>
      <c r="B105" s="6">
        <v>1</v>
      </c>
      <c r="C105" s="11">
        <v>90.3</v>
      </c>
      <c r="D105" s="10">
        <v>60.9</v>
      </c>
      <c r="E105" s="10">
        <v>3</v>
      </c>
      <c r="F105" s="10">
        <v>10</v>
      </c>
      <c r="G105" s="10">
        <v>2</v>
      </c>
      <c r="H105" s="10">
        <v>1</v>
      </c>
      <c r="I105" s="11">
        <v>3</v>
      </c>
      <c r="J105" s="10">
        <v>5</v>
      </c>
      <c r="K105" s="10">
        <v>2</v>
      </c>
      <c r="L105" s="10">
        <v>7.9</v>
      </c>
      <c r="M105" s="10">
        <v>2</v>
      </c>
      <c r="N105" s="10">
        <v>1</v>
      </c>
      <c r="Q105" s="20" t="s">
        <v>185</v>
      </c>
      <c r="R105" s="20">
        <v>206</v>
      </c>
      <c r="S105" s="20">
        <v>58133835.600840926</v>
      </c>
      <c r="T105" s="20">
        <v>282203.08544097538</v>
      </c>
      <c r="U105" s="20"/>
      <c r="V105" s="20"/>
    </row>
    <row r="106" spans="1:25" ht="15.75" thickBot="1" x14ac:dyDescent="0.3">
      <c r="A106" s="10">
        <v>520</v>
      </c>
      <c r="B106" s="6">
        <v>1</v>
      </c>
      <c r="C106" s="11">
        <v>66</v>
      </c>
      <c r="D106" s="10">
        <v>44</v>
      </c>
      <c r="E106" s="10">
        <v>1</v>
      </c>
      <c r="F106" s="10">
        <v>10</v>
      </c>
      <c r="G106" s="10">
        <v>2</v>
      </c>
      <c r="H106" s="10">
        <v>1</v>
      </c>
      <c r="I106" s="11">
        <v>7</v>
      </c>
      <c r="J106" s="10">
        <v>9</v>
      </c>
      <c r="K106" s="10">
        <v>2</v>
      </c>
      <c r="L106" s="10">
        <v>9</v>
      </c>
      <c r="M106" s="10">
        <v>3</v>
      </c>
      <c r="N106" s="10">
        <v>1</v>
      </c>
      <c r="Q106" s="21" t="s">
        <v>176</v>
      </c>
      <c r="R106" s="21">
        <v>210</v>
      </c>
      <c r="S106" s="21">
        <v>60837265.545023732</v>
      </c>
      <c r="T106" s="21"/>
      <c r="U106" s="21"/>
      <c r="V106" s="21"/>
    </row>
    <row r="107" spans="1:25" ht="15.75" thickBot="1" x14ac:dyDescent="0.3">
      <c r="A107" s="10">
        <v>530</v>
      </c>
      <c r="B107" s="6">
        <v>1</v>
      </c>
      <c r="C107" s="11">
        <v>61.4</v>
      </c>
      <c r="D107" s="10">
        <v>43.6</v>
      </c>
      <c r="E107" s="10">
        <v>3</v>
      </c>
      <c r="F107" s="10">
        <v>10</v>
      </c>
      <c r="G107" s="10">
        <v>6</v>
      </c>
      <c r="H107" s="10">
        <v>1</v>
      </c>
      <c r="I107" s="11">
        <v>5</v>
      </c>
      <c r="J107" s="10">
        <v>5</v>
      </c>
      <c r="K107" s="10">
        <v>2</v>
      </c>
      <c r="L107" s="10">
        <v>7.1</v>
      </c>
      <c r="M107" s="10">
        <v>0</v>
      </c>
      <c r="N107" s="10">
        <v>1</v>
      </c>
    </row>
    <row r="108" spans="1:25" ht="15" x14ac:dyDescent="0.25">
      <c r="A108" s="10">
        <v>1300</v>
      </c>
      <c r="B108" s="6">
        <v>1</v>
      </c>
      <c r="C108" s="11">
        <v>150.80000000000001</v>
      </c>
      <c r="D108" s="10">
        <v>107.3</v>
      </c>
      <c r="E108" s="10">
        <v>3</v>
      </c>
      <c r="F108" s="10">
        <v>10</v>
      </c>
      <c r="G108" s="10">
        <v>2</v>
      </c>
      <c r="H108" s="10">
        <v>1</v>
      </c>
      <c r="I108" s="11">
        <v>3</v>
      </c>
      <c r="J108" s="10">
        <v>9</v>
      </c>
      <c r="K108" s="10">
        <v>2</v>
      </c>
      <c r="L108" s="10">
        <v>12.2</v>
      </c>
      <c r="M108" s="10">
        <v>1</v>
      </c>
      <c r="N108" s="10">
        <v>1</v>
      </c>
      <c r="Q108" s="22"/>
      <c r="R108" s="22" t="s">
        <v>188</v>
      </c>
      <c r="S108" s="22" t="s">
        <v>182</v>
      </c>
      <c r="T108" s="22" t="s">
        <v>189</v>
      </c>
      <c r="U108" s="22" t="s">
        <v>175</v>
      </c>
      <c r="V108" s="22" t="s">
        <v>190</v>
      </c>
      <c r="W108" s="22" t="s">
        <v>191</v>
      </c>
      <c r="X108" s="22" t="s">
        <v>192</v>
      </c>
      <c r="Y108" s="22" t="s">
        <v>193</v>
      </c>
    </row>
    <row r="109" spans="1:25" ht="15" x14ac:dyDescent="0.25">
      <c r="A109" s="10">
        <v>730</v>
      </c>
      <c r="B109" s="6">
        <v>1</v>
      </c>
      <c r="C109" s="11">
        <v>162.30000000000001</v>
      </c>
      <c r="D109" s="10">
        <v>87.4</v>
      </c>
      <c r="E109" s="10">
        <v>1</v>
      </c>
      <c r="F109" s="10">
        <v>10</v>
      </c>
      <c r="G109" s="10">
        <v>6</v>
      </c>
      <c r="H109" s="10">
        <v>1</v>
      </c>
      <c r="I109" s="11">
        <v>5</v>
      </c>
      <c r="J109" s="10">
        <v>5</v>
      </c>
      <c r="K109" s="10">
        <v>2</v>
      </c>
      <c r="L109" s="10">
        <v>19.600000000000001</v>
      </c>
      <c r="M109" s="10">
        <v>2</v>
      </c>
      <c r="N109" s="10">
        <v>3</v>
      </c>
      <c r="Q109" s="20" t="s">
        <v>186</v>
      </c>
      <c r="R109" s="20">
        <v>1084.2797492423115</v>
      </c>
      <c r="S109" s="20">
        <v>142.07840323862857</v>
      </c>
      <c r="T109" s="20">
        <v>7.6315592273457877</v>
      </c>
      <c r="U109" s="20">
        <v>8.4746616441056056E-13</v>
      </c>
      <c r="V109" s="20">
        <v>804.1655465370975</v>
      </c>
      <c r="W109" s="20">
        <v>1364.3939519475255</v>
      </c>
      <c r="X109" s="20">
        <v>804.1655465370975</v>
      </c>
      <c r="Y109" s="20">
        <v>1364.3939519475255</v>
      </c>
    </row>
    <row r="110" spans="1:25" ht="15" x14ac:dyDescent="0.25">
      <c r="A110" s="10">
        <v>550</v>
      </c>
      <c r="B110" s="6">
        <v>1</v>
      </c>
      <c r="C110" s="11">
        <v>159.69999999999999</v>
      </c>
      <c r="D110" s="10">
        <v>102.1</v>
      </c>
      <c r="E110" s="10">
        <v>3</v>
      </c>
      <c r="F110" s="10">
        <v>10</v>
      </c>
      <c r="G110" s="10">
        <v>6</v>
      </c>
      <c r="H110" s="10">
        <v>1</v>
      </c>
      <c r="I110" s="11">
        <v>3</v>
      </c>
      <c r="J110" s="10">
        <v>2</v>
      </c>
      <c r="K110" s="10">
        <v>2</v>
      </c>
      <c r="L110" s="10">
        <v>0</v>
      </c>
      <c r="M110" s="10">
        <v>3</v>
      </c>
      <c r="N110" s="10">
        <v>1</v>
      </c>
      <c r="Q110" s="20" t="s">
        <v>1</v>
      </c>
      <c r="R110" s="20">
        <v>64.902140858079093</v>
      </c>
      <c r="S110" s="20">
        <v>42.578137411642153</v>
      </c>
      <c r="T110" s="20">
        <v>1.5243067170977957</v>
      </c>
      <c r="U110" s="20">
        <v>0.12896582783730437</v>
      </c>
      <c r="V110" s="20">
        <v>-19.0426441470252</v>
      </c>
      <c r="W110" s="20">
        <v>148.8469258631834</v>
      </c>
      <c r="X110" s="20">
        <v>-19.0426441470252</v>
      </c>
      <c r="Y110" s="20">
        <v>148.8469258631834</v>
      </c>
    </row>
    <row r="111" spans="1:25" ht="15" x14ac:dyDescent="0.25">
      <c r="A111" s="10">
        <v>1020</v>
      </c>
      <c r="B111" s="6">
        <v>1</v>
      </c>
      <c r="C111" s="11">
        <v>114.7</v>
      </c>
      <c r="D111" s="10">
        <v>73.2</v>
      </c>
      <c r="E111" s="10">
        <v>3</v>
      </c>
      <c r="F111" s="10">
        <v>10</v>
      </c>
      <c r="G111" s="10">
        <v>4</v>
      </c>
      <c r="H111" s="10">
        <v>1</v>
      </c>
      <c r="I111" s="11">
        <v>14</v>
      </c>
      <c r="J111" s="10">
        <v>5</v>
      </c>
      <c r="K111" s="10">
        <v>2</v>
      </c>
      <c r="L111" s="10">
        <v>10</v>
      </c>
      <c r="M111" s="10">
        <v>2</v>
      </c>
      <c r="N111" s="10">
        <v>1</v>
      </c>
      <c r="Q111" s="20" t="s">
        <v>10</v>
      </c>
      <c r="R111" s="20">
        <v>-10.568991877969248</v>
      </c>
      <c r="S111" s="20">
        <v>4.676486136899725</v>
      </c>
      <c r="T111" s="20">
        <v>-2.2600284847579934</v>
      </c>
      <c r="U111" s="20">
        <v>2.4865519159125903E-2</v>
      </c>
      <c r="V111" s="20">
        <v>-19.788902545880674</v>
      </c>
      <c r="W111" s="20">
        <v>-1.3490812100578218</v>
      </c>
      <c r="X111" s="20">
        <v>-19.788902545880674</v>
      </c>
      <c r="Y111" s="20">
        <v>-1.3490812100578218</v>
      </c>
    </row>
    <row r="112" spans="1:25" ht="15" x14ac:dyDescent="0.25">
      <c r="A112" s="10">
        <v>350</v>
      </c>
      <c r="B112" s="6">
        <v>1</v>
      </c>
      <c r="C112" s="11">
        <v>154.30000000000001</v>
      </c>
      <c r="D112" s="10">
        <v>117.6</v>
      </c>
      <c r="E112" s="10">
        <v>3</v>
      </c>
      <c r="F112" s="10">
        <v>10</v>
      </c>
      <c r="G112" s="10">
        <v>2</v>
      </c>
      <c r="H112" s="10">
        <v>1</v>
      </c>
      <c r="I112" s="11">
        <v>1</v>
      </c>
      <c r="J112" s="10">
        <v>5</v>
      </c>
      <c r="K112" s="10">
        <v>3</v>
      </c>
      <c r="L112" s="10">
        <v>12.3</v>
      </c>
      <c r="M112" s="10">
        <v>1</v>
      </c>
      <c r="N112" s="10">
        <v>1</v>
      </c>
      <c r="Q112" s="20" t="s">
        <v>11</v>
      </c>
      <c r="R112" s="20">
        <v>11.878096708961209</v>
      </c>
      <c r="S112" s="20">
        <v>6.480461509455794</v>
      </c>
      <c r="T112" s="20">
        <v>1.8329090747054972</v>
      </c>
      <c r="U112" s="20">
        <v>6.8259435838478086E-2</v>
      </c>
      <c r="V112" s="20">
        <v>-0.89843559647434823</v>
      </c>
      <c r="W112" s="20">
        <v>24.654629014396768</v>
      </c>
      <c r="X112" s="20">
        <v>-0.89843559647434823</v>
      </c>
      <c r="Y112" s="20">
        <v>24.654629014396768</v>
      </c>
    </row>
    <row r="113" spans="1:25" ht="15.75" thickBot="1" x14ac:dyDescent="0.3">
      <c r="A113" s="10">
        <v>1050</v>
      </c>
      <c r="B113" s="6">
        <v>1</v>
      </c>
      <c r="C113" s="11">
        <v>116</v>
      </c>
      <c r="D113" s="10">
        <v>86</v>
      </c>
      <c r="E113" s="10">
        <v>2</v>
      </c>
      <c r="F113" s="10">
        <v>10</v>
      </c>
      <c r="G113" s="10">
        <v>6</v>
      </c>
      <c r="H113" s="10">
        <v>2</v>
      </c>
      <c r="I113" s="11">
        <v>5</v>
      </c>
      <c r="J113" s="10">
        <v>5</v>
      </c>
      <c r="K113" s="10">
        <v>2</v>
      </c>
      <c r="L113" s="10">
        <v>10.9</v>
      </c>
      <c r="M113" s="10">
        <v>2</v>
      </c>
      <c r="N113" s="10">
        <v>1</v>
      </c>
      <c r="Q113" s="21" t="s">
        <v>7</v>
      </c>
      <c r="R113" s="21">
        <v>5.1758000231764303</v>
      </c>
      <c r="S113" s="21">
        <v>14.921910216699615</v>
      </c>
      <c r="T113" s="21">
        <v>0.3468590782287389</v>
      </c>
      <c r="U113" s="21">
        <v>0.72905126003245879</v>
      </c>
      <c r="V113" s="21">
        <v>-24.243442366318398</v>
      </c>
      <c r="W113" s="21">
        <v>34.595042412671255</v>
      </c>
      <c r="X113" s="21">
        <v>-24.243442366318398</v>
      </c>
      <c r="Y113" s="21">
        <v>34.595042412671255</v>
      </c>
    </row>
    <row r="114" spans="1:25" ht="15" x14ac:dyDescent="0.25">
      <c r="A114" s="10">
        <v>1100</v>
      </c>
      <c r="B114" s="6">
        <v>1</v>
      </c>
      <c r="C114" s="8">
        <v>48.5</v>
      </c>
      <c r="D114" s="7">
        <v>23.5</v>
      </c>
      <c r="E114" s="10">
        <v>3</v>
      </c>
      <c r="F114" s="10">
        <v>10</v>
      </c>
      <c r="G114" s="10">
        <v>2</v>
      </c>
      <c r="H114" s="10">
        <v>2</v>
      </c>
      <c r="I114" s="11">
        <v>4</v>
      </c>
      <c r="J114" s="10">
        <v>9</v>
      </c>
      <c r="K114" s="10">
        <v>3</v>
      </c>
      <c r="L114" s="7">
        <v>6</v>
      </c>
      <c r="M114" s="10">
        <v>2</v>
      </c>
      <c r="N114" s="10">
        <v>1</v>
      </c>
    </row>
    <row r="115" spans="1:25" ht="15" x14ac:dyDescent="0.25">
      <c r="A115" s="10">
        <v>950</v>
      </c>
      <c r="B115" s="6">
        <v>1</v>
      </c>
      <c r="C115" s="11">
        <v>30.6</v>
      </c>
      <c r="D115" s="10">
        <v>18.100000000000001</v>
      </c>
      <c r="E115" s="10">
        <v>3</v>
      </c>
      <c r="F115" s="10">
        <v>10</v>
      </c>
      <c r="G115" s="10">
        <v>2</v>
      </c>
      <c r="H115" s="10">
        <v>2</v>
      </c>
      <c r="I115" s="11">
        <v>3</v>
      </c>
      <c r="J115" s="10">
        <v>5</v>
      </c>
      <c r="K115" s="10">
        <v>2</v>
      </c>
      <c r="L115" s="10">
        <v>6.7</v>
      </c>
      <c r="M115" s="10">
        <v>2</v>
      </c>
      <c r="N115" s="10">
        <v>1</v>
      </c>
      <c r="Q115" s="33" t="s">
        <v>16</v>
      </c>
      <c r="R115" s="33" t="s">
        <v>1</v>
      </c>
      <c r="S115" s="33" t="s">
        <v>203</v>
      </c>
      <c r="T115" s="33" t="s">
        <v>194</v>
      </c>
      <c r="U115" s="33" t="s">
        <v>8</v>
      </c>
    </row>
    <row r="116" spans="1:25" ht="15" x14ac:dyDescent="0.25">
      <c r="A116" s="10">
        <v>1380</v>
      </c>
      <c r="B116" s="6">
        <v>1</v>
      </c>
      <c r="C116" s="11">
        <v>58.5</v>
      </c>
      <c r="D116" s="10">
        <v>29.9</v>
      </c>
      <c r="E116" s="10">
        <v>3</v>
      </c>
      <c r="F116" s="10">
        <v>12</v>
      </c>
      <c r="G116" s="10">
        <v>2</v>
      </c>
      <c r="H116" s="10">
        <v>2</v>
      </c>
      <c r="I116" s="11">
        <v>8</v>
      </c>
      <c r="J116" s="10">
        <v>9</v>
      </c>
      <c r="K116" s="10">
        <v>3</v>
      </c>
      <c r="L116" s="10">
        <v>18.2</v>
      </c>
      <c r="M116" s="10">
        <v>2</v>
      </c>
      <c r="N116" s="10">
        <v>1</v>
      </c>
      <c r="Q116" t="s">
        <v>177</v>
      </c>
    </row>
    <row r="117" spans="1:25" ht="15.75" thickBot="1" x14ac:dyDescent="0.3">
      <c r="A117" s="10">
        <v>950</v>
      </c>
      <c r="B117" s="6">
        <v>1</v>
      </c>
      <c r="C117" s="11">
        <v>40.299999999999997</v>
      </c>
      <c r="D117" s="10">
        <v>18</v>
      </c>
      <c r="E117" s="10">
        <v>3</v>
      </c>
      <c r="F117" s="10">
        <v>12</v>
      </c>
      <c r="G117" s="10">
        <v>2</v>
      </c>
      <c r="H117" s="10">
        <v>2</v>
      </c>
      <c r="I117" s="11">
        <v>7</v>
      </c>
      <c r="J117" s="10">
        <v>5</v>
      </c>
      <c r="K117" s="10">
        <v>2</v>
      </c>
      <c r="L117" s="10">
        <v>9</v>
      </c>
      <c r="M117" s="10">
        <v>3</v>
      </c>
      <c r="N117" s="10">
        <v>1</v>
      </c>
    </row>
    <row r="118" spans="1:25" ht="15" x14ac:dyDescent="0.25">
      <c r="A118" s="10">
        <v>640</v>
      </c>
      <c r="B118" s="6">
        <v>1</v>
      </c>
      <c r="C118" s="11">
        <v>35.4</v>
      </c>
      <c r="D118" s="10">
        <v>12.5</v>
      </c>
      <c r="E118" s="10">
        <v>3</v>
      </c>
      <c r="F118" s="10">
        <v>12</v>
      </c>
      <c r="G118" s="10">
        <v>6</v>
      </c>
      <c r="H118" s="10">
        <v>1</v>
      </c>
      <c r="I118" s="11">
        <v>5</v>
      </c>
      <c r="J118" s="10">
        <v>5</v>
      </c>
      <c r="K118" s="10">
        <v>2</v>
      </c>
      <c r="L118" s="10">
        <v>12.4</v>
      </c>
      <c r="M118" s="10">
        <v>1</v>
      </c>
      <c r="N118" s="10">
        <v>3</v>
      </c>
      <c r="Q118" s="31" t="s">
        <v>178</v>
      </c>
      <c r="R118" s="31"/>
    </row>
    <row r="119" spans="1:25" ht="15" x14ac:dyDescent="0.25">
      <c r="A119" s="10">
        <v>680</v>
      </c>
      <c r="B119" s="6">
        <v>1</v>
      </c>
      <c r="C119" s="11">
        <v>31.2</v>
      </c>
      <c r="D119" s="10">
        <v>21.2</v>
      </c>
      <c r="E119" s="10">
        <v>3</v>
      </c>
      <c r="F119" s="10">
        <v>12</v>
      </c>
      <c r="G119" s="10">
        <v>4</v>
      </c>
      <c r="H119" s="10">
        <v>2</v>
      </c>
      <c r="I119" s="8">
        <v>4</v>
      </c>
      <c r="J119" s="7">
        <v>5</v>
      </c>
      <c r="K119" s="10">
        <v>2</v>
      </c>
      <c r="L119" s="10">
        <v>0</v>
      </c>
      <c r="M119" s="10">
        <v>2</v>
      </c>
      <c r="N119" s="10">
        <v>3</v>
      </c>
      <c r="Q119" s="20" t="s">
        <v>179</v>
      </c>
      <c r="R119" s="20">
        <v>0.22915843728193927</v>
      </c>
    </row>
    <row r="120" spans="1:25" ht="15" x14ac:dyDescent="0.25">
      <c r="A120" s="10">
        <v>900</v>
      </c>
      <c r="B120" s="6">
        <v>1</v>
      </c>
      <c r="C120" s="11">
        <v>26.5</v>
      </c>
      <c r="D120" s="10">
        <v>16.2</v>
      </c>
      <c r="E120" s="10">
        <v>3</v>
      </c>
      <c r="F120" s="10">
        <v>12</v>
      </c>
      <c r="G120" s="10">
        <v>6</v>
      </c>
      <c r="H120" s="10">
        <v>1</v>
      </c>
      <c r="I120" s="11">
        <v>3</v>
      </c>
      <c r="J120" s="10">
        <v>5</v>
      </c>
      <c r="K120" s="10">
        <v>2</v>
      </c>
      <c r="L120" s="10">
        <v>0</v>
      </c>
      <c r="M120" s="10">
        <v>2</v>
      </c>
      <c r="N120" s="10">
        <v>3</v>
      </c>
      <c r="Q120" s="20" t="s">
        <v>180</v>
      </c>
      <c r="R120" s="20">
        <v>5.2513589377500496E-2</v>
      </c>
    </row>
    <row r="121" spans="1:25" ht="15" x14ac:dyDescent="0.25">
      <c r="A121" s="10">
        <v>900</v>
      </c>
      <c r="B121" s="6">
        <v>1</v>
      </c>
      <c r="C121" s="11">
        <v>36.6</v>
      </c>
      <c r="D121" s="10">
        <v>16.600000000000001</v>
      </c>
      <c r="E121" s="10">
        <v>3</v>
      </c>
      <c r="F121" s="10">
        <v>12</v>
      </c>
      <c r="G121" s="10">
        <v>6</v>
      </c>
      <c r="H121" s="10">
        <v>2</v>
      </c>
      <c r="I121" s="11">
        <v>2</v>
      </c>
      <c r="J121" s="10">
        <v>5</v>
      </c>
      <c r="K121" s="10">
        <v>2</v>
      </c>
      <c r="L121" s="10">
        <v>8.8000000000000007</v>
      </c>
      <c r="M121" s="10">
        <v>2</v>
      </c>
      <c r="N121" s="10">
        <v>3</v>
      </c>
      <c r="Q121" s="20" t="s">
        <v>181</v>
      </c>
      <c r="R121" s="20">
        <v>3.411579499648109E-2</v>
      </c>
    </row>
    <row r="122" spans="1:25" ht="15" x14ac:dyDescent="0.25">
      <c r="A122" s="10">
        <v>1070</v>
      </c>
      <c r="B122" s="6">
        <v>1</v>
      </c>
      <c r="C122" s="11">
        <v>35.9</v>
      </c>
      <c r="D122" s="10">
        <v>15.1</v>
      </c>
      <c r="E122" s="10">
        <v>2</v>
      </c>
      <c r="F122" s="10">
        <v>12</v>
      </c>
      <c r="G122" s="10">
        <v>2</v>
      </c>
      <c r="H122" s="10">
        <v>1</v>
      </c>
      <c r="I122" s="11">
        <v>1</v>
      </c>
      <c r="J122" s="10">
        <v>10</v>
      </c>
      <c r="K122" s="10">
        <v>3</v>
      </c>
      <c r="L122" s="10">
        <v>8.6</v>
      </c>
      <c r="M122" s="10">
        <v>2</v>
      </c>
      <c r="N122" s="10">
        <v>3</v>
      </c>
      <c r="Q122" s="20" t="s">
        <v>182</v>
      </c>
      <c r="R122" s="20">
        <v>528.97814279061265</v>
      </c>
    </row>
    <row r="123" spans="1:25" ht="15.75" thickBot="1" x14ac:dyDescent="0.3">
      <c r="A123" s="10">
        <v>1100</v>
      </c>
      <c r="B123" s="6">
        <v>1</v>
      </c>
      <c r="C123" s="11">
        <v>40.299999999999997</v>
      </c>
      <c r="D123" s="10">
        <v>16.7</v>
      </c>
      <c r="E123" s="10">
        <v>2</v>
      </c>
      <c r="F123" s="10">
        <v>10</v>
      </c>
      <c r="G123" s="10">
        <v>2</v>
      </c>
      <c r="H123" s="10">
        <v>2</v>
      </c>
      <c r="I123" s="11">
        <v>1</v>
      </c>
      <c r="J123" s="10">
        <v>9</v>
      </c>
      <c r="K123" s="10">
        <v>2</v>
      </c>
      <c r="L123" s="10">
        <v>8.6</v>
      </c>
      <c r="M123" s="10">
        <v>2</v>
      </c>
      <c r="N123" s="10">
        <v>1</v>
      </c>
      <c r="Q123" s="21" t="s">
        <v>183</v>
      </c>
      <c r="R123" s="21">
        <v>211</v>
      </c>
    </row>
    <row r="124" spans="1:25" ht="15" x14ac:dyDescent="0.25">
      <c r="A124" s="10">
        <v>1000</v>
      </c>
      <c r="B124" s="6">
        <v>1</v>
      </c>
      <c r="C124" s="11">
        <v>40.1</v>
      </c>
      <c r="D124" s="10">
        <v>16.600000000000001</v>
      </c>
      <c r="E124" s="10">
        <v>3</v>
      </c>
      <c r="F124" s="10">
        <v>10</v>
      </c>
      <c r="G124" s="10">
        <v>6</v>
      </c>
      <c r="H124" s="10">
        <v>1</v>
      </c>
      <c r="I124" s="11">
        <v>3</v>
      </c>
      <c r="J124" s="10">
        <v>9</v>
      </c>
      <c r="K124" s="10">
        <v>2</v>
      </c>
      <c r="L124" s="10">
        <v>8.5</v>
      </c>
      <c r="M124" s="10">
        <v>3</v>
      </c>
      <c r="N124" s="10">
        <v>1</v>
      </c>
    </row>
    <row r="125" spans="1:25" ht="15.75" thickBot="1" x14ac:dyDescent="0.3">
      <c r="A125" s="10">
        <v>500</v>
      </c>
      <c r="B125" s="6">
        <v>1</v>
      </c>
      <c r="C125" s="11">
        <v>40.1</v>
      </c>
      <c r="D125" s="10">
        <v>16.600000000000001</v>
      </c>
      <c r="E125" s="10">
        <v>2</v>
      </c>
      <c r="F125" s="10">
        <v>10</v>
      </c>
      <c r="G125" s="10">
        <v>2</v>
      </c>
      <c r="H125" s="10">
        <v>2</v>
      </c>
      <c r="I125" s="11">
        <v>3</v>
      </c>
      <c r="J125" s="10">
        <v>5</v>
      </c>
      <c r="K125" s="10">
        <v>2</v>
      </c>
      <c r="L125" s="10">
        <v>8.5</v>
      </c>
      <c r="M125" s="10">
        <v>0</v>
      </c>
      <c r="N125" s="10">
        <v>1</v>
      </c>
      <c r="Q125" t="s">
        <v>170</v>
      </c>
    </row>
    <row r="126" spans="1:25" ht="15" x14ac:dyDescent="0.25">
      <c r="A126" s="10">
        <v>820</v>
      </c>
      <c r="B126" s="6">
        <v>1</v>
      </c>
      <c r="C126" s="11">
        <v>31.3</v>
      </c>
      <c r="D126" s="10">
        <v>22</v>
      </c>
      <c r="E126" s="10">
        <v>3</v>
      </c>
      <c r="F126" s="10">
        <v>10</v>
      </c>
      <c r="G126" s="10">
        <v>2</v>
      </c>
      <c r="H126" s="10">
        <v>1</v>
      </c>
      <c r="I126" s="11">
        <v>2</v>
      </c>
      <c r="J126" s="10">
        <v>5</v>
      </c>
      <c r="K126" s="10">
        <v>2</v>
      </c>
      <c r="L126" s="10">
        <v>0</v>
      </c>
      <c r="M126" s="10">
        <v>1</v>
      </c>
      <c r="N126" s="10">
        <v>3</v>
      </c>
      <c r="Q126" s="22"/>
      <c r="R126" s="22" t="s">
        <v>172</v>
      </c>
      <c r="S126" s="22" t="s">
        <v>171</v>
      </c>
      <c r="T126" s="22" t="s">
        <v>173</v>
      </c>
      <c r="U126" s="22" t="s">
        <v>174</v>
      </c>
      <c r="V126" s="22" t="s">
        <v>187</v>
      </c>
    </row>
    <row r="127" spans="1:25" ht="15" x14ac:dyDescent="0.25">
      <c r="A127" s="10">
        <v>1000</v>
      </c>
      <c r="B127" s="6">
        <v>1</v>
      </c>
      <c r="C127" s="11">
        <v>44.7</v>
      </c>
      <c r="D127" s="10">
        <v>18.399999999999999</v>
      </c>
      <c r="E127" s="10">
        <v>3</v>
      </c>
      <c r="F127" s="10">
        <v>10</v>
      </c>
      <c r="G127" s="10">
        <v>6</v>
      </c>
      <c r="H127" s="10">
        <v>2</v>
      </c>
      <c r="I127" s="11">
        <v>5</v>
      </c>
      <c r="J127" s="10">
        <v>5</v>
      </c>
      <c r="K127" s="10">
        <v>2</v>
      </c>
      <c r="L127" s="10">
        <v>10.7</v>
      </c>
      <c r="M127" s="10">
        <v>1</v>
      </c>
      <c r="N127" s="10">
        <v>1</v>
      </c>
      <c r="Q127" s="20" t="s">
        <v>184</v>
      </c>
      <c r="R127" s="20">
        <v>4</v>
      </c>
      <c r="S127" s="20">
        <v>3194783.181681335</v>
      </c>
      <c r="T127" s="20">
        <v>798695.79542033374</v>
      </c>
      <c r="U127" s="20">
        <v>2.8543415743181466</v>
      </c>
      <c r="V127" s="20">
        <v>2.4762895436420851E-2</v>
      </c>
    </row>
    <row r="128" spans="1:25" ht="15" x14ac:dyDescent="0.25">
      <c r="A128" s="10">
        <v>800</v>
      </c>
      <c r="B128" s="6">
        <v>1</v>
      </c>
      <c r="C128" s="11">
        <v>32.1</v>
      </c>
      <c r="D128" s="10">
        <v>12.2</v>
      </c>
      <c r="E128" s="10">
        <v>3</v>
      </c>
      <c r="F128" s="10">
        <v>10</v>
      </c>
      <c r="G128" s="10">
        <v>2</v>
      </c>
      <c r="H128" s="10">
        <v>1</v>
      </c>
      <c r="I128" s="11">
        <v>4</v>
      </c>
      <c r="J128" s="10">
        <v>5</v>
      </c>
      <c r="K128" s="10">
        <v>2</v>
      </c>
      <c r="L128" s="10">
        <v>9</v>
      </c>
      <c r="M128" s="10">
        <v>2</v>
      </c>
      <c r="N128" s="10">
        <v>1</v>
      </c>
      <c r="Q128" s="20" t="s">
        <v>185</v>
      </c>
      <c r="R128" s="20">
        <v>206</v>
      </c>
      <c r="S128" s="20">
        <v>57642482.363342397</v>
      </c>
      <c r="T128" s="20">
        <v>279817.87555020582</v>
      </c>
      <c r="U128" s="20"/>
      <c r="V128" s="20"/>
    </row>
    <row r="129" spans="1:25" ht="15.75" thickBot="1" x14ac:dyDescent="0.3">
      <c r="A129" s="10">
        <v>1080</v>
      </c>
      <c r="B129" s="6">
        <v>1</v>
      </c>
      <c r="C129" s="11">
        <v>31.9</v>
      </c>
      <c r="D129" s="10">
        <v>14.4</v>
      </c>
      <c r="E129" s="10">
        <v>3</v>
      </c>
      <c r="F129" s="10">
        <v>10</v>
      </c>
      <c r="G129" s="10">
        <v>2</v>
      </c>
      <c r="H129" s="10">
        <v>2</v>
      </c>
      <c r="I129" s="11">
        <v>4</v>
      </c>
      <c r="J129" s="10">
        <v>9</v>
      </c>
      <c r="K129" s="10">
        <v>2</v>
      </c>
      <c r="L129" s="10">
        <v>8.8000000000000007</v>
      </c>
      <c r="M129" s="10">
        <v>2</v>
      </c>
      <c r="N129" s="10">
        <v>1</v>
      </c>
      <c r="Q129" s="21" t="s">
        <v>176</v>
      </c>
      <c r="R129" s="21">
        <v>210</v>
      </c>
      <c r="S129" s="21">
        <v>60837265.545023732</v>
      </c>
      <c r="T129" s="21"/>
      <c r="U129" s="21"/>
      <c r="V129" s="21"/>
    </row>
    <row r="130" spans="1:25" ht="15.75" thickBot="1" x14ac:dyDescent="0.3">
      <c r="A130" s="10">
        <v>1200</v>
      </c>
      <c r="B130" s="6">
        <v>1</v>
      </c>
      <c r="C130" s="11">
        <v>44.2</v>
      </c>
      <c r="D130" s="10">
        <v>19.7</v>
      </c>
      <c r="E130" s="10">
        <v>1</v>
      </c>
      <c r="F130" s="10">
        <v>10</v>
      </c>
      <c r="G130" s="10">
        <v>2</v>
      </c>
      <c r="H130" s="10">
        <v>1</v>
      </c>
      <c r="I130" s="11">
        <v>1</v>
      </c>
      <c r="J130" s="10">
        <v>9</v>
      </c>
      <c r="K130" s="10">
        <v>2</v>
      </c>
      <c r="L130" s="10">
        <v>11.6</v>
      </c>
      <c r="M130" s="10">
        <v>2</v>
      </c>
      <c r="N130" s="10">
        <v>1</v>
      </c>
    </row>
    <row r="131" spans="1:25" ht="15" x14ac:dyDescent="0.25">
      <c r="A131" s="10">
        <v>3000</v>
      </c>
      <c r="B131" s="6">
        <v>1</v>
      </c>
      <c r="C131" s="11">
        <v>36.6</v>
      </c>
      <c r="D131" s="10">
        <v>16.600000000000001</v>
      </c>
      <c r="E131" s="10">
        <v>2</v>
      </c>
      <c r="F131" s="10">
        <v>10</v>
      </c>
      <c r="G131" s="10">
        <v>6</v>
      </c>
      <c r="H131" s="10">
        <v>2</v>
      </c>
      <c r="I131" s="11">
        <v>4</v>
      </c>
      <c r="J131" s="10">
        <v>5</v>
      </c>
      <c r="K131" s="10">
        <v>3</v>
      </c>
      <c r="L131" s="10">
        <v>8.8000000000000007</v>
      </c>
      <c r="M131" s="10">
        <v>2</v>
      </c>
      <c r="N131" s="10">
        <v>1</v>
      </c>
      <c r="Q131" s="22"/>
      <c r="R131" s="22" t="s">
        <v>188</v>
      </c>
      <c r="S131" s="22" t="s">
        <v>182</v>
      </c>
      <c r="T131" s="22" t="s">
        <v>189</v>
      </c>
      <c r="U131" s="22" t="s">
        <v>175</v>
      </c>
      <c r="V131" s="22" t="s">
        <v>190</v>
      </c>
      <c r="W131" s="22" t="s">
        <v>191</v>
      </c>
      <c r="X131" s="22" t="s">
        <v>192</v>
      </c>
      <c r="Y131" s="22" t="s">
        <v>193</v>
      </c>
    </row>
    <row r="132" spans="1:25" ht="15" x14ac:dyDescent="0.25">
      <c r="A132" s="10">
        <v>1200</v>
      </c>
      <c r="B132" s="6">
        <v>1</v>
      </c>
      <c r="C132" s="11">
        <v>40.299999999999997</v>
      </c>
      <c r="D132" s="10">
        <v>16.7</v>
      </c>
      <c r="E132" s="10">
        <v>3</v>
      </c>
      <c r="F132" s="10">
        <v>10</v>
      </c>
      <c r="G132" s="10">
        <v>2</v>
      </c>
      <c r="H132" s="10">
        <v>2</v>
      </c>
      <c r="I132" s="11">
        <v>2</v>
      </c>
      <c r="J132" s="10">
        <v>5</v>
      </c>
      <c r="K132" s="10">
        <v>2</v>
      </c>
      <c r="L132" s="10">
        <v>8.5</v>
      </c>
      <c r="M132" s="10">
        <v>3</v>
      </c>
      <c r="N132" s="10">
        <v>1</v>
      </c>
      <c r="Q132" s="20" t="s">
        <v>186</v>
      </c>
      <c r="R132" s="20">
        <v>928.87761367179235</v>
      </c>
      <c r="S132" s="20">
        <v>182.03494981298118</v>
      </c>
      <c r="T132" s="20">
        <v>5.1027432623575928</v>
      </c>
      <c r="U132" s="20">
        <v>7.5857414803780325E-7</v>
      </c>
      <c r="V132" s="20">
        <v>569.98721464538039</v>
      </c>
      <c r="W132" s="20">
        <v>1287.7680126982043</v>
      </c>
      <c r="X132" s="20">
        <v>569.98721464538039</v>
      </c>
      <c r="Y132" s="20">
        <v>1287.7680126982043</v>
      </c>
    </row>
    <row r="133" spans="1:25" ht="15" x14ac:dyDescent="0.25">
      <c r="A133" s="10">
        <v>490</v>
      </c>
      <c r="B133" s="6">
        <v>1</v>
      </c>
      <c r="C133" s="11">
        <v>35.9</v>
      </c>
      <c r="D133" s="10">
        <v>15.1</v>
      </c>
      <c r="E133" s="10">
        <v>3</v>
      </c>
      <c r="F133" s="10">
        <v>11</v>
      </c>
      <c r="G133" s="10">
        <v>4</v>
      </c>
      <c r="H133" s="10">
        <v>1</v>
      </c>
      <c r="I133" s="11">
        <v>5</v>
      </c>
      <c r="J133" s="10">
        <v>5</v>
      </c>
      <c r="K133" s="10">
        <v>2</v>
      </c>
      <c r="L133" s="10">
        <v>8.5</v>
      </c>
      <c r="M133" s="10">
        <v>2</v>
      </c>
      <c r="N133" s="10">
        <v>1</v>
      </c>
      <c r="Q133" s="20" t="s">
        <v>1</v>
      </c>
      <c r="R133" s="20">
        <v>70.671293425202606</v>
      </c>
      <c r="S133" s="20">
        <v>42.612541396435098</v>
      </c>
      <c r="T133" s="20">
        <v>1.658462300282209</v>
      </c>
      <c r="U133" s="20">
        <v>9.8746031866969369E-2</v>
      </c>
      <c r="V133" s="20">
        <v>-13.341320641535859</v>
      </c>
      <c r="W133" s="20">
        <v>154.68390749194106</v>
      </c>
      <c r="X133" s="20">
        <v>-13.341320641535859</v>
      </c>
      <c r="Y133" s="20">
        <v>154.68390749194106</v>
      </c>
    </row>
    <row r="134" spans="1:25" ht="15" x14ac:dyDescent="0.25">
      <c r="A134" s="10">
        <v>1150</v>
      </c>
      <c r="B134" s="6">
        <v>1</v>
      </c>
      <c r="C134" s="11">
        <v>31.8</v>
      </c>
      <c r="D134" s="10">
        <v>12.3</v>
      </c>
      <c r="E134" s="10">
        <v>3</v>
      </c>
      <c r="F134" s="10">
        <v>11</v>
      </c>
      <c r="G134" s="10">
        <v>2</v>
      </c>
      <c r="H134" s="10">
        <v>2</v>
      </c>
      <c r="I134" s="11">
        <v>4</v>
      </c>
      <c r="J134" s="10">
        <v>5</v>
      </c>
      <c r="K134" s="10">
        <v>2</v>
      </c>
      <c r="L134" s="10">
        <v>8.6999999999999993</v>
      </c>
      <c r="M134" s="10">
        <v>2</v>
      </c>
      <c r="N134" s="10">
        <v>1</v>
      </c>
      <c r="Q134" s="20" t="s">
        <v>10</v>
      </c>
      <c r="R134" s="20">
        <v>-10.604728261835469</v>
      </c>
      <c r="S134" s="20">
        <v>4.6493246759510694</v>
      </c>
      <c r="T134" s="20">
        <v>-2.2809179829253714</v>
      </c>
      <c r="U134" s="20">
        <v>2.3576148006384443E-2</v>
      </c>
      <c r="V134" s="20">
        <v>-19.771088841876306</v>
      </c>
      <c r="W134" s="20">
        <v>-1.4383676817946309</v>
      </c>
      <c r="X134" s="20">
        <v>-19.771088841876306</v>
      </c>
      <c r="Y134" s="20">
        <v>-1.4383676817946309</v>
      </c>
    </row>
    <row r="135" spans="1:25" ht="15" x14ac:dyDescent="0.25">
      <c r="A135" s="10">
        <v>700</v>
      </c>
      <c r="B135" s="6">
        <v>1</v>
      </c>
      <c r="C135" s="11">
        <v>32</v>
      </c>
      <c r="D135" s="10">
        <v>12.3</v>
      </c>
      <c r="E135" s="10">
        <v>2</v>
      </c>
      <c r="F135" s="10">
        <v>11</v>
      </c>
      <c r="G135" s="10">
        <v>2</v>
      </c>
      <c r="H135" s="10">
        <v>1</v>
      </c>
      <c r="I135" s="11">
        <v>2</v>
      </c>
      <c r="J135" s="10">
        <v>9</v>
      </c>
      <c r="K135" s="10">
        <v>2</v>
      </c>
      <c r="L135" s="10">
        <v>8.6999999999999993</v>
      </c>
      <c r="M135" s="10">
        <v>2</v>
      </c>
      <c r="N135" s="10">
        <v>1</v>
      </c>
      <c r="Q135" s="20" t="s">
        <v>11</v>
      </c>
      <c r="R135" s="20">
        <v>12.298883751449978</v>
      </c>
      <c r="S135" s="20">
        <v>6.4414805767704877</v>
      </c>
      <c r="T135" s="20">
        <v>1.9093255975656716</v>
      </c>
      <c r="U135" s="20">
        <v>5.7609692032582059E-2</v>
      </c>
      <c r="V135" s="20">
        <v>-0.40079582597799401</v>
      </c>
      <c r="W135" s="20">
        <v>24.99856332887795</v>
      </c>
      <c r="X135" s="20">
        <v>-0.40079582597799401</v>
      </c>
      <c r="Y135" s="20">
        <v>24.99856332887795</v>
      </c>
    </row>
    <row r="136" spans="1:25" ht="15.75" thickBot="1" x14ac:dyDescent="0.3">
      <c r="A136" s="10">
        <v>700</v>
      </c>
      <c r="B136" s="6">
        <v>1</v>
      </c>
      <c r="C136" s="11">
        <v>40.200000000000003</v>
      </c>
      <c r="D136" s="10">
        <v>16.7</v>
      </c>
      <c r="E136" s="10">
        <v>3</v>
      </c>
      <c r="F136" s="10">
        <v>11</v>
      </c>
      <c r="G136" s="10">
        <v>2</v>
      </c>
      <c r="H136" s="10">
        <v>2</v>
      </c>
      <c r="I136" s="11">
        <v>4</v>
      </c>
      <c r="J136" s="10">
        <v>5</v>
      </c>
      <c r="K136" s="10">
        <v>2</v>
      </c>
      <c r="L136" s="10">
        <v>8.5</v>
      </c>
      <c r="M136" s="10">
        <v>1</v>
      </c>
      <c r="N136" s="10">
        <v>1</v>
      </c>
      <c r="Q136" s="21" t="s">
        <v>8</v>
      </c>
      <c r="R136" s="21">
        <v>25.463669393758082</v>
      </c>
      <c r="S136" s="21">
        <v>18.584580711893043</v>
      </c>
      <c r="T136" s="21">
        <v>1.3701503299163926</v>
      </c>
      <c r="U136" s="21">
        <v>0.17213136020564967</v>
      </c>
      <c r="V136" s="21">
        <v>-11.176698811810645</v>
      </c>
      <c r="W136" s="21">
        <v>62.104037599326809</v>
      </c>
      <c r="X136" s="21">
        <v>-11.176698811810645</v>
      </c>
      <c r="Y136" s="21">
        <v>62.104037599326809</v>
      </c>
    </row>
    <row r="137" spans="1:25" ht="15" x14ac:dyDescent="0.25">
      <c r="A137" s="10">
        <v>900</v>
      </c>
      <c r="B137" s="6">
        <v>1</v>
      </c>
      <c r="C137" s="11">
        <v>35.1</v>
      </c>
      <c r="D137" s="10">
        <v>12.1</v>
      </c>
      <c r="E137" s="10">
        <v>3</v>
      </c>
      <c r="F137" s="10">
        <v>11</v>
      </c>
      <c r="G137" s="10">
        <v>6</v>
      </c>
      <c r="H137" s="10">
        <v>1</v>
      </c>
      <c r="I137" s="11">
        <v>4</v>
      </c>
      <c r="J137" s="10">
        <v>9</v>
      </c>
      <c r="K137" s="10">
        <v>2</v>
      </c>
      <c r="L137" s="10">
        <v>12</v>
      </c>
      <c r="M137" s="10">
        <v>2</v>
      </c>
      <c r="N137" s="10">
        <v>1</v>
      </c>
    </row>
    <row r="138" spans="1:25" ht="15" x14ac:dyDescent="0.25">
      <c r="A138" s="10">
        <v>440</v>
      </c>
      <c r="B138" s="6">
        <v>1</v>
      </c>
      <c r="C138" s="11">
        <v>35.299999999999997</v>
      </c>
      <c r="D138" s="10">
        <v>14.9</v>
      </c>
      <c r="E138" s="10">
        <v>3</v>
      </c>
      <c r="F138" s="10">
        <v>11</v>
      </c>
      <c r="G138" s="10">
        <v>2</v>
      </c>
      <c r="H138" s="10">
        <v>2</v>
      </c>
      <c r="I138" s="11">
        <v>1</v>
      </c>
      <c r="J138" s="10">
        <v>5</v>
      </c>
      <c r="K138" s="10">
        <v>3</v>
      </c>
      <c r="L138" s="10">
        <v>11.9</v>
      </c>
      <c r="M138" s="10">
        <v>2</v>
      </c>
      <c r="N138" s="10">
        <v>1</v>
      </c>
      <c r="Q138" s="33" t="s">
        <v>16</v>
      </c>
      <c r="R138" s="33" t="s">
        <v>1</v>
      </c>
      <c r="S138" s="33" t="s">
        <v>203</v>
      </c>
      <c r="T138" s="33" t="s">
        <v>194</v>
      </c>
      <c r="U138" s="33" t="s">
        <v>9</v>
      </c>
    </row>
    <row r="139" spans="1:25" ht="15" x14ac:dyDescent="0.25">
      <c r="A139" s="10">
        <v>1430</v>
      </c>
      <c r="B139" s="6">
        <v>1</v>
      </c>
      <c r="C139" s="11">
        <v>36.200000000000003</v>
      </c>
      <c r="D139" s="10">
        <v>15</v>
      </c>
      <c r="E139" s="10">
        <v>3</v>
      </c>
      <c r="F139" s="10">
        <v>11</v>
      </c>
      <c r="G139" s="10">
        <v>2</v>
      </c>
      <c r="H139" s="10">
        <v>1</v>
      </c>
      <c r="I139" s="11">
        <v>3</v>
      </c>
      <c r="J139" s="10">
        <v>10</v>
      </c>
      <c r="K139" s="10">
        <v>2</v>
      </c>
      <c r="L139" s="10">
        <v>12</v>
      </c>
      <c r="M139" s="10">
        <v>1</v>
      </c>
      <c r="N139" s="10">
        <v>1</v>
      </c>
      <c r="Q139" t="s">
        <v>177</v>
      </c>
    </row>
    <row r="140" spans="1:25" ht="15.75" thickBot="1" x14ac:dyDescent="0.3">
      <c r="A140" s="10">
        <v>980</v>
      </c>
      <c r="B140" s="6">
        <v>1</v>
      </c>
      <c r="C140" s="11">
        <v>34.700000000000003</v>
      </c>
      <c r="D140" s="10">
        <v>17.5</v>
      </c>
      <c r="E140" s="10">
        <v>1</v>
      </c>
      <c r="F140" s="10">
        <v>11</v>
      </c>
      <c r="G140" s="10">
        <v>2</v>
      </c>
      <c r="H140" s="10">
        <v>2</v>
      </c>
      <c r="I140" s="11">
        <v>3</v>
      </c>
      <c r="J140" s="10">
        <v>9</v>
      </c>
      <c r="K140" s="10">
        <v>2</v>
      </c>
      <c r="L140" s="10">
        <v>6.8</v>
      </c>
      <c r="M140" s="10">
        <v>2</v>
      </c>
      <c r="N140" s="10">
        <v>1</v>
      </c>
    </row>
    <row r="141" spans="1:25" ht="15" x14ac:dyDescent="0.25">
      <c r="A141" s="10">
        <v>965</v>
      </c>
      <c r="B141" s="6">
        <v>1</v>
      </c>
      <c r="C141" s="11">
        <v>40.299999999999997</v>
      </c>
      <c r="D141" s="10">
        <v>16.8</v>
      </c>
      <c r="E141" s="10">
        <v>1</v>
      </c>
      <c r="F141" s="10">
        <v>11</v>
      </c>
      <c r="G141" s="10">
        <v>2</v>
      </c>
      <c r="H141" s="10">
        <v>1</v>
      </c>
      <c r="I141" s="11">
        <v>3</v>
      </c>
      <c r="J141" s="10">
        <v>5</v>
      </c>
      <c r="K141" s="10">
        <v>2</v>
      </c>
      <c r="L141" s="10">
        <v>8.6</v>
      </c>
      <c r="M141" s="10">
        <v>1</v>
      </c>
      <c r="N141" s="10">
        <v>1</v>
      </c>
      <c r="Q141" s="31" t="s">
        <v>178</v>
      </c>
      <c r="R141" s="31"/>
    </row>
    <row r="142" spans="1:25" ht="15" x14ac:dyDescent="0.25">
      <c r="A142" s="10">
        <v>1100</v>
      </c>
      <c r="B142" s="6">
        <v>1</v>
      </c>
      <c r="C142" s="11">
        <v>31</v>
      </c>
      <c r="D142" s="10">
        <v>21.6</v>
      </c>
      <c r="E142" s="10">
        <v>1</v>
      </c>
      <c r="F142" s="10">
        <v>11</v>
      </c>
      <c r="G142" s="10">
        <v>1</v>
      </c>
      <c r="H142" s="10">
        <v>2</v>
      </c>
      <c r="I142" s="11">
        <v>4</v>
      </c>
      <c r="J142" s="10">
        <v>5</v>
      </c>
      <c r="K142" s="10">
        <v>2</v>
      </c>
      <c r="L142" s="10">
        <v>0</v>
      </c>
      <c r="M142" s="10">
        <v>2</v>
      </c>
      <c r="N142" s="10">
        <v>1</v>
      </c>
      <c r="Q142" s="20" t="s">
        <v>179</v>
      </c>
      <c r="R142" s="20">
        <v>0.21488990205076894</v>
      </c>
    </row>
    <row r="143" spans="1:25" ht="15" x14ac:dyDescent="0.25">
      <c r="A143" s="10">
        <v>1590</v>
      </c>
      <c r="B143" s="6">
        <v>1</v>
      </c>
      <c r="C143" s="11">
        <v>24.1</v>
      </c>
      <c r="D143" s="10">
        <v>16.3</v>
      </c>
      <c r="E143" s="10">
        <v>2</v>
      </c>
      <c r="F143" s="10">
        <v>11</v>
      </c>
      <c r="G143" s="10">
        <v>4</v>
      </c>
      <c r="H143" s="10">
        <v>1</v>
      </c>
      <c r="I143" s="11">
        <v>3</v>
      </c>
      <c r="J143" s="10">
        <v>5</v>
      </c>
      <c r="K143" s="10">
        <v>2</v>
      </c>
      <c r="L143" s="10">
        <v>0</v>
      </c>
      <c r="M143" s="10">
        <v>3</v>
      </c>
      <c r="N143" s="10">
        <v>2</v>
      </c>
      <c r="Q143" s="20" t="s">
        <v>180</v>
      </c>
      <c r="R143" s="20">
        <v>4.6177670003389064E-2</v>
      </c>
    </row>
    <row r="144" spans="1:25" ht="15" x14ac:dyDescent="0.25">
      <c r="A144" s="10">
        <v>1130</v>
      </c>
      <c r="B144" s="6">
        <v>1</v>
      </c>
      <c r="C144" s="11">
        <v>32.5</v>
      </c>
      <c r="D144" s="10">
        <v>27.33</v>
      </c>
      <c r="E144" s="10">
        <v>3</v>
      </c>
      <c r="F144" s="10">
        <v>11</v>
      </c>
      <c r="G144" s="10">
        <v>2</v>
      </c>
      <c r="H144" s="10">
        <v>2</v>
      </c>
      <c r="I144" s="11">
        <v>3</v>
      </c>
      <c r="J144" s="10">
        <v>5</v>
      </c>
      <c r="K144" s="10">
        <v>2</v>
      </c>
      <c r="L144" s="10">
        <v>0</v>
      </c>
      <c r="M144" s="10">
        <v>3</v>
      </c>
      <c r="N144" s="10">
        <v>2</v>
      </c>
      <c r="Q144" s="20" t="s">
        <v>181</v>
      </c>
      <c r="R144" s="20">
        <v>2.76568480617073E-2</v>
      </c>
    </row>
    <row r="145" spans="1:25" ht="15" x14ac:dyDescent="0.25">
      <c r="A145" s="10">
        <v>1160</v>
      </c>
      <c r="B145" s="6">
        <v>1</v>
      </c>
      <c r="C145" s="11">
        <v>27.7</v>
      </c>
      <c r="D145" s="10">
        <v>12.2</v>
      </c>
      <c r="E145" s="10">
        <v>3</v>
      </c>
      <c r="F145" s="10">
        <v>1</v>
      </c>
      <c r="G145" s="10">
        <v>6</v>
      </c>
      <c r="H145" s="10">
        <v>1</v>
      </c>
      <c r="I145" s="11">
        <v>1</v>
      </c>
      <c r="J145" s="10">
        <v>9</v>
      </c>
      <c r="K145" s="10">
        <v>2</v>
      </c>
      <c r="L145" s="10">
        <v>5.6</v>
      </c>
      <c r="M145" s="10">
        <v>2</v>
      </c>
      <c r="N145" s="10">
        <v>1</v>
      </c>
      <c r="Q145" s="20" t="s">
        <v>182</v>
      </c>
      <c r="R145" s="20">
        <v>530.74385596495495</v>
      </c>
    </row>
    <row r="146" spans="1:25" ht="15.75" thickBot="1" x14ac:dyDescent="0.3">
      <c r="A146" s="10">
        <v>1250</v>
      </c>
      <c r="B146" s="6">
        <v>1</v>
      </c>
      <c r="C146" s="11">
        <v>29.1</v>
      </c>
      <c r="D146" s="10">
        <v>23.7</v>
      </c>
      <c r="E146" s="10">
        <v>3</v>
      </c>
      <c r="F146" s="10">
        <v>1</v>
      </c>
      <c r="G146" s="10">
        <v>2</v>
      </c>
      <c r="H146" s="10">
        <v>2</v>
      </c>
      <c r="I146" s="11">
        <v>3</v>
      </c>
      <c r="J146" s="10">
        <v>5</v>
      </c>
      <c r="K146" s="10">
        <v>2</v>
      </c>
      <c r="L146" s="10">
        <v>0</v>
      </c>
      <c r="M146" s="10">
        <v>1</v>
      </c>
      <c r="N146" s="10">
        <v>2</v>
      </c>
      <c r="Q146" s="21" t="s">
        <v>183</v>
      </c>
      <c r="R146" s="21">
        <v>211</v>
      </c>
    </row>
    <row r="147" spans="1:25" ht="15" x14ac:dyDescent="0.25">
      <c r="A147" s="10">
        <v>1590</v>
      </c>
      <c r="B147" s="6">
        <v>1</v>
      </c>
      <c r="C147" s="11">
        <v>31.4</v>
      </c>
      <c r="D147" s="10">
        <v>18.899999999999999</v>
      </c>
      <c r="E147" s="10">
        <v>3</v>
      </c>
      <c r="F147" s="10">
        <v>1</v>
      </c>
      <c r="G147" s="10">
        <v>2</v>
      </c>
      <c r="H147" s="10">
        <v>1</v>
      </c>
      <c r="I147" s="11">
        <v>1</v>
      </c>
      <c r="J147" s="10">
        <v>9</v>
      </c>
      <c r="K147" s="10">
        <v>2</v>
      </c>
      <c r="L147" s="10">
        <v>5.6</v>
      </c>
      <c r="M147" s="10">
        <v>2</v>
      </c>
      <c r="N147" s="10">
        <v>3</v>
      </c>
    </row>
    <row r="148" spans="1:25" ht="15.75" thickBot="1" x14ac:dyDescent="0.3">
      <c r="A148" s="10">
        <v>880</v>
      </c>
      <c r="B148" s="6">
        <v>1</v>
      </c>
      <c r="C148" s="11">
        <v>30.9</v>
      </c>
      <c r="D148" s="10">
        <v>19.2</v>
      </c>
      <c r="E148" s="10">
        <v>3</v>
      </c>
      <c r="F148" s="10">
        <v>1</v>
      </c>
      <c r="G148" s="10">
        <v>2</v>
      </c>
      <c r="H148" s="10">
        <v>2</v>
      </c>
      <c r="I148" s="11">
        <v>8</v>
      </c>
      <c r="J148" s="10">
        <v>10</v>
      </c>
      <c r="K148" s="10">
        <v>2</v>
      </c>
      <c r="L148" s="10">
        <v>6.1</v>
      </c>
      <c r="M148" s="10">
        <v>2</v>
      </c>
      <c r="N148" s="10">
        <v>1</v>
      </c>
      <c r="Q148" t="s">
        <v>170</v>
      </c>
    </row>
    <row r="149" spans="1:25" ht="15" x14ac:dyDescent="0.25">
      <c r="A149" s="10">
        <v>565</v>
      </c>
      <c r="B149" s="6">
        <v>1</v>
      </c>
      <c r="C149" s="11">
        <v>29.3</v>
      </c>
      <c r="D149" s="10">
        <v>16.8</v>
      </c>
      <c r="E149" s="10">
        <v>2</v>
      </c>
      <c r="F149" s="10">
        <v>1</v>
      </c>
      <c r="G149" s="10">
        <v>6</v>
      </c>
      <c r="H149" s="10">
        <v>1</v>
      </c>
      <c r="I149" s="11">
        <v>1</v>
      </c>
      <c r="J149" s="10">
        <v>5</v>
      </c>
      <c r="K149" s="10">
        <v>2</v>
      </c>
      <c r="L149" s="10">
        <v>6.3</v>
      </c>
      <c r="M149" s="10">
        <v>2</v>
      </c>
      <c r="N149" s="10">
        <v>2</v>
      </c>
      <c r="Q149" s="22"/>
      <c r="R149" s="22" t="s">
        <v>172</v>
      </c>
      <c r="S149" s="22" t="s">
        <v>171</v>
      </c>
      <c r="T149" s="22" t="s">
        <v>173</v>
      </c>
      <c r="U149" s="22" t="s">
        <v>174</v>
      </c>
      <c r="V149" s="22" t="s">
        <v>187</v>
      </c>
    </row>
    <row r="150" spans="1:25" ht="15" x14ac:dyDescent="0.25">
      <c r="A150" s="10">
        <v>1500</v>
      </c>
      <c r="B150" s="6">
        <v>1</v>
      </c>
      <c r="C150" s="11">
        <v>32.5</v>
      </c>
      <c r="D150" s="10">
        <v>17.5</v>
      </c>
      <c r="E150" s="10">
        <v>3</v>
      </c>
      <c r="F150" s="10">
        <v>1</v>
      </c>
      <c r="G150" s="10">
        <v>2</v>
      </c>
      <c r="H150" s="10">
        <v>2</v>
      </c>
      <c r="I150" s="11">
        <v>3</v>
      </c>
      <c r="J150" s="10">
        <v>9</v>
      </c>
      <c r="K150" s="10">
        <v>2</v>
      </c>
      <c r="L150" s="10">
        <v>5.7</v>
      </c>
      <c r="M150" s="10">
        <v>3</v>
      </c>
      <c r="N150" s="10">
        <v>2</v>
      </c>
      <c r="Q150" s="20" t="s">
        <v>184</v>
      </c>
      <c r="R150" s="20">
        <v>4</v>
      </c>
      <c r="S150" s="20">
        <v>2809323.1722466573</v>
      </c>
      <c r="T150" s="20">
        <v>702330.79306166433</v>
      </c>
      <c r="U150" s="20">
        <v>2.4932840534179848</v>
      </c>
      <c r="V150" s="20">
        <v>4.4186991011032795E-2</v>
      </c>
    </row>
    <row r="151" spans="1:25" ht="15" x14ac:dyDescent="0.25">
      <c r="A151" s="10">
        <v>500</v>
      </c>
      <c r="B151" s="6">
        <v>1</v>
      </c>
      <c r="C151" s="11">
        <v>54.4</v>
      </c>
      <c r="D151" s="10">
        <v>31</v>
      </c>
      <c r="E151" s="10">
        <v>2</v>
      </c>
      <c r="F151" s="10">
        <v>1</v>
      </c>
      <c r="G151" s="10">
        <v>6</v>
      </c>
      <c r="H151" s="10">
        <v>1</v>
      </c>
      <c r="I151" s="11">
        <v>3</v>
      </c>
      <c r="J151" s="10">
        <v>5</v>
      </c>
      <c r="K151" s="10">
        <v>2</v>
      </c>
      <c r="L151" s="10">
        <v>8.3000000000000007</v>
      </c>
      <c r="M151" s="10">
        <v>1</v>
      </c>
      <c r="N151" s="10">
        <v>1</v>
      </c>
      <c r="Q151" s="20" t="s">
        <v>185</v>
      </c>
      <c r="R151" s="20">
        <v>206</v>
      </c>
      <c r="S151" s="20">
        <v>58027942.372777075</v>
      </c>
      <c r="T151" s="20">
        <v>281689.04064454889</v>
      </c>
      <c r="U151" s="20"/>
      <c r="V151" s="20"/>
    </row>
    <row r="152" spans="1:25" ht="15.75" thickBot="1" x14ac:dyDescent="0.3">
      <c r="A152" s="10">
        <v>900</v>
      </c>
      <c r="B152" s="6">
        <v>1</v>
      </c>
      <c r="C152" s="11">
        <v>53.6</v>
      </c>
      <c r="D152" s="10">
        <v>31.7</v>
      </c>
      <c r="E152" s="10">
        <v>3</v>
      </c>
      <c r="F152" s="10">
        <v>1</v>
      </c>
      <c r="G152" s="10">
        <v>4</v>
      </c>
      <c r="H152" s="10">
        <v>2</v>
      </c>
      <c r="I152" s="11">
        <v>1</v>
      </c>
      <c r="J152" s="10">
        <v>5</v>
      </c>
      <c r="K152" s="10">
        <v>2</v>
      </c>
      <c r="L152" s="10">
        <v>8.3000000000000007</v>
      </c>
      <c r="M152" s="10">
        <v>3</v>
      </c>
      <c r="N152" s="10">
        <v>1</v>
      </c>
      <c r="Q152" s="21" t="s">
        <v>176</v>
      </c>
      <c r="R152" s="21">
        <v>210</v>
      </c>
      <c r="S152" s="21">
        <v>60837265.545023732</v>
      </c>
      <c r="T152" s="21"/>
      <c r="U152" s="21"/>
      <c r="V152" s="21"/>
    </row>
    <row r="153" spans="1:25" ht="15.75" thickBot="1" x14ac:dyDescent="0.3">
      <c r="A153" s="10">
        <v>900</v>
      </c>
      <c r="B153" s="6">
        <v>1</v>
      </c>
      <c r="C153" s="11">
        <v>40.200000000000003</v>
      </c>
      <c r="D153" s="10">
        <v>27.2</v>
      </c>
      <c r="E153" s="10">
        <v>3</v>
      </c>
      <c r="F153" s="10">
        <v>1</v>
      </c>
      <c r="G153" s="10">
        <v>6</v>
      </c>
      <c r="H153" s="10">
        <v>1</v>
      </c>
      <c r="I153" s="11">
        <v>9</v>
      </c>
      <c r="J153" s="10">
        <v>5</v>
      </c>
      <c r="K153" s="10">
        <v>2</v>
      </c>
      <c r="L153" s="10">
        <v>6.4</v>
      </c>
      <c r="M153" s="10">
        <v>2</v>
      </c>
      <c r="N153" s="10">
        <v>1</v>
      </c>
    </row>
    <row r="154" spans="1:25" ht="15" x14ac:dyDescent="0.25">
      <c r="A154" s="10">
        <v>925</v>
      </c>
      <c r="B154" s="6">
        <v>1</v>
      </c>
      <c r="C154" s="11">
        <v>44.2</v>
      </c>
      <c r="D154" s="10">
        <v>28</v>
      </c>
      <c r="E154" s="10">
        <v>1</v>
      </c>
      <c r="F154" s="10">
        <v>1</v>
      </c>
      <c r="G154" s="10">
        <v>2</v>
      </c>
      <c r="H154" s="10">
        <v>2</v>
      </c>
      <c r="I154" s="11">
        <v>3</v>
      </c>
      <c r="J154" s="10">
        <v>5</v>
      </c>
      <c r="K154" s="10">
        <v>2</v>
      </c>
      <c r="L154" s="10">
        <v>6</v>
      </c>
      <c r="M154" s="10">
        <v>2</v>
      </c>
      <c r="N154" s="10">
        <v>1</v>
      </c>
      <c r="Q154" s="22"/>
      <c r="R154" s="22" t="s">
        <v>188</v>
      </c>
      <c r="S154" s="22" t="s">
        <v>182</v>
      </c>
      <c r="T154" s="22" t="s">
        <v>189</v>
      </c>
      <c r="U154" s="22" t="s">
        <v>175</v>
      </c>
      <c r="V154" s="22" t="s">
        <v>190</v>
      </c>
      <c r="W154" s="22" t="s">
        <v>191</v>
      </c>
      <c r="X154" s="22" t="s">
        <v>192</v>
      </c>
      <c r="Y154" s="22" t="s">
        <v>193</v>
      </c>
    </row>
    <row r="155" spans="1:25" ht="15" x14ac:dyDescent="0.25">
      <c r="A155" s="10">
        <v>1280</v>
      </c>
      <c r="B155" s="6">
        <v>1</v>
      </c>
      <c r="C155" s="11">
        <v>41</v>
      </c>
      <c r="D155" s="10">
        <v>24</v>
      </c>
      <c r="E155" s="10">
        <v>1</v>
      </c>
      <c r="F155" s="10">
        <v>12</v>
      </c>
      <c r="G155" s="10">
        <v>2</v>
      </c>
      <c r="H155" s="10">
        <v>1</v>
      </c>
      <c r="I155" s="11">
        <v>9</v>
      </c>
      <c r="J155" s="10">
        <v>5</v>
      </c>
      <c r="K155" s="10">
        <v>2</v>
      </c>
      <c r="L155" s="10">
        <v>6</v>
      </c>
      <c r="M155" s="10">
        <v>2</v>
      </c>
      <c r="N155" s="10">
        <v>1</v>
      </c>
      <c r="Q155" s="20" t="s">
        <v>186</v>
      </c>
      <c r="R155" s="20">
        <v>969.9709876867787</v>
      </c>
      <c r="S155" s="20">
        <v>230.4830793255982</v>
      </c>
      <c r="T155" s="20">
        <v>4.2084260177577839</v>
      </c>
      <c r="U155" s="20">
        <v>3.8385336547165176E-5</v>
      </c>
      <c r="V155" s="20">
        <v>515.56284027891559</v>
      </c>
      <c r="W155" s="20">
        <v>1424.3791350946417</v>
      </c>
      <c r="X155" s="20">
        <v>515.56284027891559</v>
      </c>
      <c r="Y155" s="20">
        <v>1424.3791350946417</v>
      </c>
    </row>
    <row r="156" spans="1:25" ht="15" x14ac:dyDescent="0.25">
      <c r="A156" s="10">
        <v>1050</v>
      </c>
      <c r="B156" s="6">
        <v>1</v>
      </c>
      <c r="C156" s="11">
        <v>43.7</v>
      </c>
      <c r="D156" s="10">
        <v>31.8</v>
      </c>
      <c r="E156" s="10">
        <v>1</v>
      </c>
      <c r="F156" s="10">
        <v>12</v>
      </c>
      <c r="G156" s="10">
        <v>2</v>
      </c>
      <c r="H156" s="10">
        <v>2</v>
      </c>
      <c r="I156" s="11">
        <v>4</v>
      </c>
      <c r="J156" s="10">
        <v>5</v>
      </c>
      <c r="K156" s="10">
        <v>2</v>
      </c>
      <c r="L156" s="10">
        <v>6</v>
      </c>
      <c r="M156" s="10">
        <v>2</v>
      </c>
      <c r="N156" s="10">
        <v>1</v>
      </c>
      <c r="Q156" s="20" t="s">
        <v>1</v>
      </c>
      <c r="R156" s="20">
        <v>61.216305565658836</v>
      </c>
      <c r="S156" s="20">
        <v>42.842243180600832</v>
      </c>
      <c r="T156" s="20">
        <v>1.4288772253964952</v>
      </c>
      <c r="U156" s="20">
        <v>0.15455408673530224</v>
      </c>
      <c r="V156" s="20">
        <v>-23.2491762886172</v>
      </c>
      <c r="W156" s="20">
        <v>145.68178741993486</v>
      </c>
      <c r="X156" s="20">
        <v>-23.2491762886172</v>
      </c>
      <c r="Y156" s="20">
        <v>145.68178741993486</v>
      </c>
    </row>
    <row r="157" spans="1:25" ht="15" x14ac:dyDescent="0.25">
      <c r="A157" s="10">
        <v>1050</v>
      </c>
      <c r="B157" s="6">
        <v>1</v>
      </c>
      <c r="C157" s="11">
        <v>52.3</v>
      </c>
      <c r="D157" s="10">
        <v>32.4</v>
      </c>
      <c r="E157" s="10">
        <v>3</v>
      </c>
      <c r="F157" s="10">
        <v>12</v>
      </c>
      <c r="G157" s="10">
        <v>2</v>
      </c>
      <c r="H157" s="10">
        <v>1</v>
      </c>
      <c r="I157" s="11">
        <v>3</v>
      </c>
      <c r="J157" s="10">
        <v>5</v>
      </c>
      <c r="K157" s="10">
        <v>2</v>
      </c>
      <c r="L157" s="10">
        <v>8.3000000000000007</v>
      </c>
      <c r="M157" s="10">
        <v>2</v>
      </c>
      <c r="N157" s="10">
        <v>1</v>
      </c>
      <c r="Q157" s="20" t="s">
        <v>10</v>
      </c>
      <c r="R157" s="20">
        <v>-10.231164057825989</v>
      </c>
      <c r="S157" s="20">
        <v>4.704429997336967</v>
      </c>
      <c r="T157" s="20">
        <v>-2.1747935591809284</v>
      </c>
      <c r="U157" s="20">
        <v>3.0784636245509703E-2</v>
      </c>
      <c r="V157" s="20">
        <v>-19.506167350713902</v>
      </c>
      <c r="W157" s="20">
        <v>-0.95616076493807611</v>
      </c>
      <c r="X157" s="20">
        <v>-19.506167350713902</v>
      </c>
      <c r="Y157" s="20">
        <v>-0.95616076493807611</v>
      </c>
    </row>
    <row r="158" spans="1:25" ht="15" x14ac:dyDescent="0.25">
      <c r="A158" s="10">
        <v>450</v>
      </c>
      <c r="B158" s="6">
        <v>1</v>
      </c>
      <c r="C158" s="11">
        <v>60.2</v>
      </c>
      <c r="D158" s="10">
        <v>28.4</v>
      </c>
      <c r="E158" s="10">
        <v>2</v>
      </c>
      <c r="F158" s="10">
        <v>12</v>
      </c>
      <c r="G158" s="10">
        <v>2</v>
      </c>
      <c r="H158" s="10">
        <v>2</v>
      </c>
      <c r="I158" s="11">
        <v>4</v>
      </c>
      <c r="J158" s="10">
        <v>5</v>
      </c>
      <c r="K158" s="10">
        <v>2</v>
      </c>
      <c r="L158" s="10">
        <v>10.199999999999999</v>
      </c>
      <c r="M158" s="10">
        <v>3</v>
      </c>
      <c r="N158" s="10">
        <v>2</v>
      </c>
      <c r="Q158" s="20" t="s">
        <v>11</v>
      </c>
      <c r="R158" s="20">
        <v>11.414147868518645</v>
      </c>
      <c r="S158" s="20">
        <v>6.5186227839801285</v>
      </c>
      <c r="T158" s="20">
        <v>1.7510060401975609</v>
      </c>
      <c r="U158" s="20">
        <v>8.1433323797761956E-2</v>
      </c>
      <c r="V158" s="20">
        <v>-1.437621170607148</v>
      </c>
      <c r="W158" s="20">
        <v>24.265916907644439</v>
      </c>
      <c r="X158" s="20">
        <v>-1.437621170607148</v>
      </c>
      <c r="Y158" s="20">
        <v>24.265916907644439</v>
      </c>
    </row>
    <row r="159" spans="1:25" ht="15.75" thickBot="1" x14ac:dyDescent="0.3">
      <c r="A159" s="10">
        <v>450</v>
      </c>
      <c r="B159" s="6">
        <v>1</v>
      </c>
      <c r="C159" s="11">
        <v>50.6</v>
      </c>
      <c r="D159" s="10">
        <v>29</v>
      </c>
      <c r="E159" s="10">
        <v>2</v>
      </c>
      <c r="F159" s="10">
        <v>2</v>
      </c>
      <c r="G159" s="10">
        <v>2</v>
      </c>
      <c r="H159" s="10">
        <v>1</v>
      </c>
      <c r="I159" s="11">
        <v>1</v>
      </c>
      <c r="J159" s="10">
        <v>5</v>
      </c>
      <c r="K159" s="10">
        <v>2</v>
      </c>
      <c r="L159" s="10">
        <v>8</v>
      </c>
      <c r="M159" s="10">
        <v>3</v>
      </c>
      <c r="N159" s="10">
        <v>3</v>
      </c>
      <c r="Q159" s="21" t="s">
        <v>9</v>
      </c>
      <c r="R159" s="21">
        <v>62.623992738896099</v>
      </c>
      <c r="S159" s="21">
        <v>88.879498711094982</v>
      </c>
      <c r="T159" s="21">
        <v>0.70459435130768389</v>
      </c>
      <c r="U159" s="21">
        <v>0.4818585240506712</v>
      </c>
      <c r="V159" s="21">
        <v>-112.60608692692452</v>
      </c>
      <c r="W159" s="21">
        <v>237.85407240471673</v>
      </c>
      <c r="X159" s="21">
        <v>-112.60608692692452</v>
      </c>
      <c r="Y159" s="21">
        <v>237.85407240471673</v>
      </c>
    </row>
    <row r="160" spans="1:25" ht="15" x14ac:dyDescent="0.25">
      <c r="A160" s="10">
        <v>1790</v>
      </c>
      <c r="B160" s="6">
        <v>1</v>
      </c>
      <c r="C160" s="11">
        <v>66.3</v>
      </c>
      <c r="D160" s="10">
        <v>33.9</v>
      </c>
      <c r="E160" s="10">
        <v>3</v>
      </c>
      <c r="F160" s="10">
        <v>2</v>
      </c>
      <c r="G160" s="10">
        <v>2</v>
      </c>
      <c r="H160" s="10">
        <v>2</v>
      </c>
      <c r="I160" s="11">
        <v>4</v>
      </c>
      <c r="J160" s="10">
        <v>5</v>
      </c>
      <c r="K160" s="10">
        <v>2</v>
      </c>
      <c r="L160" s="10">
        <v>11.9</v>
      </c>
      <c r="M160" s="10">
        <v>2</v>
      </c>
      <c r="N160" s="10">
        <v>1</v>
      </c>
    </row>
    <row r="161" spans="1:22" ht="15" x14ac:dyDescent="0.25">
      <c r="A161" s="10">
        <v>550</v>
      </c>
      <c r="B161" s="6">
        <v>1</v>
      </c>
      <c r="C161" s="11">
        <v>49.3</v>
      </c>
      <c r="D161" s="10">
        <v>28</v>
      </c>
      <c r="E161" s="10">
        <v>1</v>
      </c>
      <c r="F161" s="10">
        <v>2</v>
      </c>
      <c r="G161" s="10">
        <v>2</v>
      </c>
      <c r="H161" s="10">
        <v>1</v>
      </c>
      <c r="I161" s="11">
        <v>2</v>
      </c>
      <c r="J161" s="10">
        <v>5</v>
      </c>
      <c r="K161" s="10">
        <v>2</v>
      </c>
      <c r="L161" s="10">
        <v>7.5</v>
      </c>
      <c r="M161" s="10">
        <v>2</v>
      </c>
      <c r="N161" s="10">
        <v>1</v>
      </c>
      <c r="Q161" s="33" t="s">
        <v>16</v>
      </c>
      <c r="R161" s="33" t="s">
        <v>1</v>
      </c>
      <c r="S161" s="33" t="s">
        <v>203</v>
      </c>
      <c r="T161" s="33" t="s">
        <v>194</v>
      </c>
      <c r="U161" s="33" t="s">
        <v>195</v>
      </c>
    </row>
    <row r="162" spans="1:22" ht="15" x14ac:dyDescent="0.25">
      <c r="A162" s="10">
        <v>750</v>
      </c>
      <c r="B162" s="6">
        <v>2</v>
      </c>
      <c r="C162" s="11">
        <v>48.5</v>
      </c>
      <c r="D162" s="10">
        <v>28.2</v>
      </c>
      <c r="E162" s="10">
        <v>3</v>
      </c>
      <c r="F162" s="10">
        <v>7</v>
      </c>
      <c r="G162" s="10">
        <v>6</v>
      </c>
      <c r="H162" s="10">
        <v>2</v>
      </c>
      <c r="I162" s="11">
        <v>1</v>
      </c>
      <c r="J162" s="10">
        <v>4</v>
      </c>
      <c r="K162" s="10">
        <v>2</v>
      </c>
      <c r="L162" s="10">
        <v>8.8000000000000007</v>
      </c>
      <c r="M162" s="10">
        <v>0</v>
      </c>
      <c r="N162" s="10">
        <v>1</v>
      </c>
      <c r="Q162" t="s">
        <v>177</v>
      </c>
    </row>
    <row r="163" spans="1:22" ht="15.75" thickBot="1" x14ac:dyDescent="0.3">
      <c r="A163" s="10">
        <v>1400</v>
      </c>
      <c r="B163" s="6">
        <v>2</v>
      </c>
      <c r="C163" s="11">
        <v>52.7</v>
      </c>
      <c r="D163" s="10">
        <v>30</v>
      </c>
      <c r="E163" s="10">
        <v>3</v>
      </c>
      <c r="F163" s="10">
        <v>7</v>
      </c>
      <c r="G163" s="10">
        <v>6</v>
      </c>
      <c r="H163" s="10">
        <v>1</v>
      </c>
      <c r="I163" s="11">
        <v>5</v>
      </c>
      <c r="J163" s="10">
        <v>5</v>
      </c>
      <c r="K163" s="10">
        <v>2</v>
      </c>
      <c r="L163" s="10">
        <v>9</v>
      </c>
      <c r="M163" s="10">
        <v>3</v>
      </c>
      <c r="N163" s="10">
        <v>2</v>
      </c>
    </row>
    <row r="164" spans="1:22" ht="15" x14ac:dyDescent="0.25">
      <c r="A164" s="10">
        <v>1000</v>
      </c>
      <c r="B164" s="6">
        <v>2</v>
      </c>
      <c r="C164" s="11">
        <v>45.9</v>
      </c>
      <c r="D164" s="10">
        <v>25.6</v>
      </c>
      <c r="E164" s="10">
        <v>1</v>
      </c>
      <c r="F164" s="10">
        <v>7</v>
      </c>
      <c r="G164" s="10">
        <v>2</v>
      </c>
      <c r="H164" s="10">
        <v>2</v>
      </c>
      <c r="I164" s="11">
        <v>5</v>
      </c>
      <c r="J164" s="10">
        <v>9</v>
      </c>
      <c r="K164" s="10">
        <v>2</v>
      </c>
      <c r="L164" s="10">
        <v>8.5</v>
      </c>
      <c r="M164" s="10">
        <v>3</v>
      </c>
      <c r="N164" s="10">
        <v>1</v>
      </c>
      <c r="Q164" s="31" t="s">
        <v>178</v>
      </c>
      <c r="R164" s="31"/>
    </row>
    <row r="165" spans="1:22" ht="15" x14ac:dyDescent="0.25">
      <c r="A165" s="10">
        <v>1350</v>
      </c>
      <c r="B165" s="6">
        <v>2</v>
      </c>
      <c r="C165" s="11">
        <v>53.6</v>
      </c>
      <c r="D165" s="10">
        <v>29.1</v>
      </c>
      <c r="E165" s="10">
        <v>3</v>
      </c>
      <c r="F165" s="10">
        <v>7</v>
      </c>
      <c r="G165" s="10">
        <v>6</v>
      </c>
      <c r="H165" s="10">
        <v>1</v>
      </c>
      <c r="I165" s="11">
        <v>10</v>
      </c>
      <c r="J165" s="10">
        <v>5</v>
      </c>
      <c r="K165" s="10">
        <v>2</v>
      </c>
      <c r="L165" s="10">
        <v>9</v>
      </c>
      <c r="M165" s="10">
        <v>3</v>
      </c>
      <c r="N165" s="10">
        <v>2</v>
      </c>
      <c r="Q165" s="20" t="s">
        <v>179</v>
      </c>
      <c r="R165" s="20">
        <v>0.2100152547065739</v>
      </c>
    </row>
    <row r="166" spans="1:22" ht="15" x14ac:dyDescent="0.25">
      <c r="A166" s="10">
        <v>470</v>
      </c>
      <c r="B166" s="6">
        <v>2</v>
      </c>
      <c r="C166" s="11">
        <v>52</v>
      </c>
      <c r="D166" s="10">
        <v>29.4</v>
      </c>
      <c r="E166" s="10">
        <v>2</v>
      </c>
      <c r="F166" s="10">
        <v>7</v>
      </c>
      <c r="G166" s="10">
        <v>4</v>
      </c>
      <c r="H166" s="10">
        <v>2</v>
      </c>
      <c r="I166" s="11">
        <v>5</v>
      </c>
      <c r="J166" s="10">
        <v>5</v>
      </c>
      <c r="K166" s="10">
        <v>2</v>
      </c>
      <c r="L166" s="10">
        <v>8.8000000000000007</v>
      </c>
      <c r="M166" s="10">
        <v>2</v>
      </c>
      <c r="N166" s="10">
        <v>2</v>
      </c>
      <c r="Q166" s="20" t="s">
        <v>180</v>
      </c>
      <c r="R166" s="20">
        <v>4.4106407209467104E-2</v>
      </c>
    </row>
    <row r="167" spans="1:22" ht="15" x14ac:dyDescent="0.25">
      <c r="A167" s="10">
        <v>1050</v>
      </c>
      <c r="B167" s="6">
        <v>2</v>
      </c>
      <c r="C167" s="11">
        <v>74.7</v>
      </c>
      <c r="D167" s="10">
        <v>41.9</v>
      </c>
      <c r="E167" s="10">
        <v>3</v>
      </c>
      <c r="F167" s="10">
        <v>7</v>
      </c>
      <c r="G167" s="10">
        <v>5</v>
      </c>
      <c r="H167" s="10">
        <v>1</v>
      </c>
      <c r="I167" s="11">
        <v>1</v>
      </c>
      <c r="J167" s="10">
        <v>9</v>
      </c>
      <c r="K167" s="10">
        <v>3</v>
      </c>
      <c r="L167" s="10">
        <v>12.1</v>
      </c>
      <c r="M167" s="10">
        <v>0</v>
      </c>
      <c r="N167" s="10">
        <v>3</v>
      </c>
      <c r="Q167" s="20" t="s">
        <v>181</v>
      </c>
      <c r="R167" s="20">
        <v>2.5545366572757723E-2</v>
      </c>
    </row>
    <row r="168" spans="1:22" ht="15" x14ac:dyDescent="0.25">
      <c r="A168" s="10">
        <v>950</v>
      </c>
      <c r="B168" s="6">
        <v>2</v>
      </c>
      <c r="C168" s="11">
        <v>57.3</v>
      </c>
      <c r="D168" s="10">
        <v>30</v>
      </c>
      <c r="E168" s="10">
        <v>3</v>
      </c>
      <c r="F168" s="10">
        <v>7</v>
      </c>
      <c r="G168" s="10">
        <v>6</v>
      </c>
      <c r="H168" s="10">
        <v>2</v>
      </c>
      <c r="I168" s="11">
        <v>3</v>
      </c>
      <c r="J168" s="10">
        <v>5</v>
      </c>
      <c r="K168" s="10">
        <v>2</v>
      </c>
      <c r="L168" s="10">
        <v>8.8000000000000007</v>
      </c>
      <c r="M168" s="10">
        <v>2</v>
      </c>
      <c r="N168" s="10">
        <v>2</v>
      </c>
      <c r="Q168" s="20" t="s">
        <v>182</v>
      </c>
      <c r="R168" s="20">
        <v>531.31980906217507</v>
      </c>
    </row>
    <row r="169" spans="1:22" ht="15.75" thickBot="1" x14ac:dyDescent="0.3">
      <c r="A169" s="10">
        <v>950</v>
      </c>
      <c r="B169" s="6">
        <v>2</v>
      </c>
      <c r="C169" s="11">
        <v>50.1</v>
      </c>
      <c r="D169" s="10">
        <v>28.3</v>
      </c>
      <c r="E169" s="10">
        <v>2</v>
      </c>
      <c r="F169" s="10">
        <v>7</v>
      </c>
      <c r="G169" s="10">
        <v>2</v>
      </c>
      <c r="H169" s="10">
        <v>1</v>
      </c>
      <c r="I169" s="11">
        <v>5</v>
      </c>
      <c r="J169" s="10">
        <v>5</v>
      </c>
      <c r="K169" s="10">
        <v>2</v>
      </c>
      <c r="L169" s="10">
        <v>8.9</v>
      </c>
      <c r="M169" s="10">
        <v>2</v>
      </c>
      <c r="N169" s="10">
        <v>2</v>
      </c>
      <c r="Q169" s="21" t="s">
        <v>183</v>
      </c>
      <c r="R169" s="21">
        <v>211</v>
      </c>
    </row>
    <row r="170" spans="1:22" ht="15" x14ac:dyDescent="0.25">
      <c r="A170" s="10">
        <v>1280</v>
      </c>
      <c r="B170" s="6">
        <v>2</v>
      </c>
      <c r="C170" s="11">
        <v>50.8</v>
      </c>
      <c r="D170" s="10">
        <v>29.9</v>
      </c>
      <c r="E170" s="10">
        <v>3</v>
      </c>
      <c r="F170" s="10">
        <v>7</v>
      </c>
      <c r="G170" s="10">
        <v>2</v>
      </c>
      <c r="H170" s="10">
        <v>2</v>
      </c>
      <c r="I170" s="11">
        <v>9</v>
      </c>
      <c r="J170" s="10">
        <v>14</v>
      </c>
      <c r="K170" s="10">
        <v>2</v>
      </c>
      <c r="L170" s="10">
        <v>8.8000000000000007</v>
      </c>
      <c r="M170" s="10">
        <v>2</v>
      </c>
      <c r="N170" s="10">
        <v>1</v>
      </c>
    </row>
    <row r="171" spans="1:22" ht="15.75" thickBot="1" x14ac:dyDescent="0.3">
      <c r="A171" s="10">
        <v>557</v>
      </c>
      <c r="B171" s="6">
        <v>2</v>
      </c>
      <c r="C171" s="11">
        <v>51.5</v>
      </c>
      <c r="D171" s="10">
        <v>29.5</v>
      </c>
      <c r="E171" s="10">
        <v>2</v>
      </c>
      <c r="F171" s="10">
        <v>7</v>
      </c>
      <c r="G171" s="10">
        <v>5</v>
      </c>
      <c r="H171" s="10">
        <v>1</v>
      </c>
      <c r="I171" s="11">
        <v>1</v>
      </c>
      <c r="J171" s="10">
        <v>5</v>
      </c>
      <c r="K171" s="10">
        <v>3</v>
      </c>
      <c r="L171" s="10">
        <v>10</v>
      </c>
      <c r="M171" s="10">
        <v>2</v>
      </c>
      <c r="N171" s="10">
        <v>2</v>
      </c>
      <c r="Q171" t="s">
        <v>170</v>
      </c>
    </row>
    <row r="172" spans="1:22" ht="15" x14ac:dyDescent="0.25">
      <c r="A172" s="10">
        <v>500</v>
      </c>
      <c r="B172" s="6">
        <v>2</v>
      </c>
      <c r="C172" s="11">
        <v>57.2</v>
      </c>
      <c r="D172" s="10">
        <v>30.3</v>
      </c>
      <c r="E172" s="10">
        <v>1</v>
      </c>
      <c r="F172" s="10">
        <v>7</v>
      </c>
      <c r="G172" s="10">
        <v>2</v>
      </c>
      <c r="H172" s="10">
        <v>2</v>
      </c>
      <c r="I172" s="11">
        <v>3</v>
      </c>
      <c r="J172" s="10">
        <v>5</v>
      </c>
      <c r="K172" s="10">
        <v>2</v>
      </c>
      <c r="L172" s="10">
        <v>8.8000000000000007</v>
      </c>
      <c r="M172" s="10">
        <v>2</v>
      </c>
      <c r="N172" s="10">
        <v>2</v>
      </c>
      <c r="Q172" s="22"/>
      <c r="R172" s="22" t="s">
        <v>172</v>
      </c>
      <c r="S172" s="22" t="s">
        <v>171</v>
      </c>
      <c r="T172" s="22" t="s">
        <v>173</v>
      </c>
      <c r="U172" s="22" t="s">
        <v>174</v>
      </c>
      <c r="V172" s="22" t="s">
        <v>187</v>
      </c>
    </row>
    <row r="173" spans="1:22" ht="15" x14ac:dyDescent="0.25">
      <c r="A173" s="10">
        <v>1100</v>
      </c>
      <c r="B173" s="6">
        <v>2</v>
      </c>
      <c r="C173" s="11">
        <v>69</v>
      </c>
      <c r="D173" s="10">
        <v>37.6</v>
      </c>
      <c r="E173" s="10">
        <v>1</v>
      </c>
      <c r="F173" s="10">
        <v>7</v>
      </c>
      <c r="G173" s="10">
        <v>2</v>
      </c>
      <c r="H173" s="10">
        <v>1</v>
      </c>
      <c r="I173" s="11">
        <v>3</v>
      </c>
      <c r="J173" s="10">
        <v>5</v>
      </c>
      <c r="K173" s="10">
        <v>3</v>
      </c>
      <c r="L173" s="10">
        <v>12</v>
      </c>
      <c r="M173" s="10">
        <v>3</v>
      </c>
      <c r="N173" s="10">
        <v>1</v>
      </c>
      <c r="Q173" s="20" t="s">
        <v>184</v>
      </c>
      <c r="R173" s="20">
        <v>4</v>
      </c>
      <c r="S173" s="20">
        <v>2683313.2076392993</v>
      </c>
      <c r="T173" s="20">
        <v>670828.30190982483</v>
      </c>
      <c r="U173" s="20">
        <v>2.3762895665577606</v>
      </c>
      <c r="V173" s="20">
        <v>5.3201692976847154E-2</v>
      </c>
    </row>
    <row r="174" spans="1:22" ht="15" x14ac:dyDescent="0.25">
      <c r="A174" s="10">
        <v>1200</v>
      </c>
      <c r="B174" s="6">
        <v>2</v>
      </c>
      <c r="C174" s="11">
        <v>53.1</v>
      </c>
      <c r="D174" s="10">
        <v>30</v>
      </c>
      <c r="E174" s="10">
        <v>1</v>
      </c>
      <c r="F174" s="10">
        <v>7</v>
      </c>
      <c r="G174" s="10">
        <v>6</v>
      </c>
      <c r="H174" s="10">
        <v>2</v>
      </c>
      <c r="I174" s="11">
        <v>1</v>
      </c>
      <c r="J174" s="10">
        <v>9</v>
      </c>
      <c r="K174" s="10">
        <v>2</v>
      </c>
      <c r="L174" s="10">
        <v>9</v>
      </c>
      <c r="M174" s="10">
        <v>2</v>
      </c>
      <c r="N174" s="10">
        <v>1</v>
      </c>
      <c r="Q174" s="20" t="s">
        <v>185</v>
      </c>
      <c r="R174" s="20">
        <v>206</v>
      </c>
      <c r="S174" s="20">
        <v>58153952.337384433</v>
      </c>
      <c r="T174" s="20">
        <v>282300.73950186616</v>
      </c>
      <c r="U174" s="20"/>
      <c r="V174" s="20"/>
    </row>
    <row r="175" spans="1:22" ht="15.75" thickBot="1" x14ac:dyDescent="0.3">
      <c r="A175" s="10">
        <v>1070</v>
      </c>
      <c r="B175" s="6">
        <v>2</v>
      </c>
      <c r="C175" s="11">
        <v>52.7</v>
      </c>
      <c r="D175" s="10">
        <v>30.38</v>
      </c>
      <c r="E175" s="10">
        <v>2</v>
      </c>
      <c r="F175" s="10">
        <v>7</v>
      </c>
      <c r="G175" s="10">
        <v>6</v>
      </c>
      <c r="H175" s="10">
        <v>1</v>
      </c>
      <c r="I175" s="11">
        <v>2</v>
      </c>
      <c r="J175" s="10">
        <v>5</v>
      </c>
      <c r="K175" s="10">
        <v>2</v>
      </c>
      <c r="L175" s="10">
        <v>8.7799999999999994</v>
      </c>
      <c r="M175" s="10">
        <v>2</v>
      </c>
      <c r="N175" s="10">
        <v>2</v>
      </c>
      <c r="Q175" s="21" t="s">
        <v>176</v>
      </c>
      <c r="R175" s="21">
        <v>210</v>
      </c>
      <c r="S175" s="21">
        <v>60837265.545023732</v>
      </c>
      <c r="T175" s="21"/>
      <c r="U175" s="21"/>
      <c r="V175" s="21"/>
    </row>
    <row r="176" spans="1:22" ht="15.75" thickBot="1" x14ac:dyDescent="0.3">
      <c r="A176" s="10">
        <v>1300</v>
      </c>
      <c r="B176" s="6">
        <v>2</v>
      </c>
      <c r="C176" s="11">
        <v>52.8</v>
      </c>
      <c r="D176" s="10">
        <v>29.1</v>
      </c>
      <c r="E176" s="10">
        <v>3</v>
      </c>
      <c r="F176" s="10">
        <v>7</v>
      </c>
      <c r="G176" s="10">
        <v>6</v>
      </c>
      <c r="H176" s="10">
        <v>2</v>
      </c>
      <c r="I176" s="11">
        <v>3</v>
      </c>
      <c r="J176" s="10">
        <v>5</v>
      </c>
      <c r="K176" s="10">
        <v>3</v>
      </c>
      <c r="L176" s="10">
        <v>8.6999999999999993</v>
      </c>
      <c r="M176" s="10">
        <v>2</v>
      </c>
      <c r="N176" s="10">
        <v>1</v>
      </c>
    </row>
    <row r="177" spans="1:25" ht="15" x14ac:dyDescent="0.25">
      <c r="A177" s="10">
        <v>850</v>
      </c>
      <c r="B177" s="6">
        <v>2</v>
      </c>
      <c r="C177" s="11">
        <v>54.7</v>
      </c>
      <c r="D177" s="10">
        <v>32</v>
      </c>
      <c r="E177" s="10">
        <v>3</v>
      </c>
      <c r="F177" s="10">
        <v>7</v>
      </c>
      <c r="G177" s="10">
        <v>4</v>
      </c>
      <c r="H177" s="10">
        <v>1</v>
      </c>
      <c r="I177" s="11">
        <v>2</v>
      </c>
      <c r="J177" s="10">
        <v>5</v>
      </c>
      <c r="K177" s="10">
        <v>2</v>
      </c>
      <c r="L177" s="10">
        <v>8.6999999999999993</v>
      </c>
      <c r="M177" s="10">
        <v>3</v>
      </c>
      <c r="N177" s="10">
        <v>1</v>
      </c>
      <c r="Q177" s="22"/>
      <c r="R177" s="22" t="s">
        <v>188</v>
      </c>
      <c r="S177" s="22" t="s">
        <v>182</v>
      </c>
      <c r="T177" s="22" t="s">
        <v>189</v>
      </c>
      <c r="U177" s="22" t="s">
        <v>175</v>
      </c>
      <c r="V177" s="22" t="s">
        <v>190</v>
      </c>
      <c r="W177" s="22" t="s">
        <v>191</v>
      </c>
      <c r="X177" s="22" t="s">
        <v>192</v>
      </c>
      <c r="Y177" s="22" t="s">
        <v>193</v>
      </c>
    </row>
    <row r="178" spans="1:25" ht="15" x14ac:dyDescent="0.25">
      <c r="A178" s="10">
        <v>520</v>
      </c>
      <c r="B178" s="6">
        <v>2</v>
      </c>
      <c r="C178" s="11">
        <v>46.5</v>
      </c>
      <c r="D178" s="10">
        <v>31.3</v>
      </c>
      <c r="E178" s="10">
        <v>3</v>
      </c>
      <c r="F178" s="10">
        <v>4</v>
      </c>
      <c r="G178" s="10">
        <v>2</v>
      </c>
      <c r="H178" s="10">
        <v>2</v>
      </c>
      <c r="I178" s="11">
        <v>5</v>
      </c>
      <c r="J178" s="10">
        <v>5</v>
      </c>
      <c r="K178" s="10">
        <v>2</v>
      </c>
      <c r="L178" s="10">
        <v>6.5</v>
      </c>
      <c r="M178" s="10">
        <v>2</v>
      </c>
      <c r="N178" s="10">
        <v>1</v>
      </c>
      <c r="Q178" s="20" t="s">
        <v>186</v>
      </c>
      <c r="R178" s="20">
        <v>1103.5008765489583</v>
      </c>
      <c r="S178" s="20">
        <v>130.16501996119646</v>
      </c>
      <c r="T178" s="20">
        <v>8.4777068130740751</v>
      </c>
      <c r="U178" s="20">
        <v>4.412847736350628E-15</v>
      </c>
      <c r="V178" s="20">
        <v>846.87446496618998</v>
      </c>
      <c r="W178" s="20">
        <v>1360.1272881317268</v>
      </c>
      <c r="X178" s="20">
        <v>846.87446496618998</v>
      </c>
      <c r="Y178" s="20">
        <v>1360.1272881317268</v>
      </c>
    </row>
    <row r="179" spans="1:25" ht="15" x14ac:dyDescent="0.25">
      <c r="A179" s="10">
        <v>670</v>
      </c>
      <c r="B179" s="6">
        <v>2</v>
      </c>
      <c r="C179" s="11">
        <v>49.8</v>
      </c>
      <c r="D179" s="10">
        <v>27.8</v>
      </c>
      <c r="E179" s="10">
        <v>3</v>
      </c>
      <c r="F179" s="10">
        <v>4</v>
      </c>
      <c r="G179" s="10">
        <v>2</v>
      </c>
      <c r="H179" s="10">
        <v>1</v>
      </c>
      <c r="I179" s="11">
        <v>1</v>
      </c>
      <c r="J179" s="10">
        <v>4</v>
      </c>
      <c r="K179" s="10">
        <v>3</v>
      </c>
      <c r="L179" s="10">
        <v>7.2</v>
      </c>
      <c r="M179" s="10">
        <v>2</v>
      </c>
      <c r="N179" s="10">
        <v>2</v>
      </c>
      <c r="Q179" s="20" t="s">
        <v>1</v>
      </c>
      <c r="R179" s="20">
        <v>64.188967322413617</v>
      </c>
      <c r="S179" s="20">
        <v>42.675384747965694</v>
      </c>
      <c r="T179" s="20">
        <v>1.5041215844099323</v>
      </c>
      <c r="U179" s="20">
        <v>0.13408165827458438</v>
      </c>
      <c r="V179" s="20">
        <v>-19.947545344731765</v>
      </c>
      <c r="W179" s="20">
        <v>148.325479989559</v>
      </c>
      <c r="X179" s="20">
        <v>-19.947545344731765</v>
      </c>
      <c r="Y179" s="20">
        <v>148.325479989559</v>
      </c>
    </row>
    <row r="180" spans="1:25" ht="15" x14ac:dyDescent="0.25">
      <c r="A180" s="10">
        <v>1850</v>
      </c>
      <c r="B180" s="6">
        <v>2</v>
      </c>
      <c r="C180" s="11">
        <v>69.5</v>
      </c>
      <c r="D180" s="10">
        <v>51.3</v>
      </c>
      <c r="E180" s="10">
        <v>2</v>
      </c>
      <c r="F180" s="10">
        <v>4</v>
      </c>
      <c r="G180" s="10">
        <v>6</v>
      </c>
      <c r="H180" s="10">
        <v>1</v>
      </c>
      <c r="I180" s="11">
        <v>4</v>
      </c>
      <c r="J180" s="10">
        <v>9</v>
      </c>
      <c r="K180" s="10">
        <v>3</v>
      </c>
      <c r="L180" s="10">
        <v>10.8</v>
      </c>
      <c r="M180" s="10">
        <v>1</v>
      </c>
      <c r="N180" s="10">
        <v>1</v>
      </c>
      <c r="Q180" s="20" t="s">
        <v>10</v>
      </c>
      <c r="R180" s="20">
        <v>-11.13548261704315</v>
      </c>
      <c r="S180" s="20">
        <v>5.1376026185495567</v>
      </c>
      <c r="T180" s="20">
        <v>-2.1674472402435261</v>
      </c>
      <c r="U180" s="20">
        <v>3.1347661656579318E-2</v>
      </c>
      <c r="V180" s="20">
        <v>-21.264505948577604</v>
      </c>
      <c r="W180" s="20">
        <v>-1.0064592855086971</v>
      </c>
      <c r="X180" s="20">
        <v>-21.264505948577604</v>
      </c>
      <c r="Y180" s="20">
        <v>-1.0064592855086971</v>
      </c>
    </row>
    <row r="181" spans="1:25" ht="15" x14ac:dyDescent="0.25">
      <c r="A181" s="10">
        <v>640</v>
      </c>
      <c r="B181" s="6">
        <v>2</v>
      </c>
      <c r="C181" s="11">
        <v>53.5</v>
      </c>
      <c r="D181" s="10">
        <v>28.3</v>
      </c>
      <c r="E181" s="10">
        <v>3</v>
      </c>
      <c r="F181" s="10">
        <v>4</v>
      </c>
      <c r="G181" s="10">
        <v>2</v>
      </c>
      <c r="H181" s="10">
        <v>2</v>
      </c>
      <c r="I181" s="11">
        <v>3</v>
      </c>
      <c r="J181" s="10">
        <v>5</v>
      </c>
      <c r="K181" s="10">
        <v>2</v>
      </c>
      <c r="L181" s="10">
        <v>7.2</v>
      </c>
      <c r="M181" s="10">
        <v>3</v>
      </c>
      <c r="N181" s="10">
        <v>1</v>
      </c>
      <c r="Q181" s="20" t="s">
        <v>11</v>
      </c>
      <c r="R181" s="20">
        <v>12.46952387915937</v>
      </c>
      <c r="S181" s="20">
        <v>6.7662504600423352</v>
      </c>
      <c r="T181" s="20">
        <v>1.8429001339511972</v>
      </c>
      <c r="U181" s="20">
        <v>6.6780512667859213E-2</v>
      </c>
      <c r="V181" s="20">
        <v>-0.87045467996932757</v>
      </c>
      <c r="W181" s="20">
        <v>25.809502438288067</v>
      </c>
      <c r="X181" s="20">
        <v>-0.87045467996932757</v>
      </c>
      <c r="Y181" s="20">
        <v>25.809502438288067</v>
      </c>
    </row>
    <row r="182" spans="1:25" ht="15.75" thickBot="1" x14ac:dyDescent="0.3">
      <c r="A182" s="10">
        <v>920</v>
      </c>
      <c r="B182" s="6">
        <v>2</v>
      </c>
      <c r="C182" s="11">
        <v>41.5</v>
      </c>
      <c r="D182" s="10">
        <v>25.5</v>
      </c>
      <c r="E182" s="10">
        <v>3</v>
      </c>
      <c r="F182" s="10">
        <v>4</v>
      </c>
      <c r="G182" s="10">
        <v>6</v>
      </c>
      <c r="H182" s="10">
        <v>2</v>
      </c>
      <c r="I182" s="11">
        <v>4</v>
      </c>
      <c r="J182" s="10">
        <v>5</v>
      </c>
      <c r="K182" s="10">
        <v>3</v>
      </c>
      <c r="L182" s="10">
        <v>6.2</v>
      </c>
      <c r="M182" s="10">
        <v>1</v>
      </c>
      <c r="N182" s="10">
        <v>1</v>
      </c>
      <c r="Q182" s="21" t="s">
        <v>12</v>
      </c>
      <c r="R182" s="21">
        <v>1.4828827572438588</v>
      </c>
      <c r="S182" s="21">
        <v>6.6983217689678227</v>
      </c>
      <c r="T182" s="21">
        <v>0.221381236732132</v>
      </c>
      <c r="U182" s="21">
        <v>0.82501488953905433</v>
      </c>
      <c r="V182" s="21">
        <v>-11.723171217237111</v>
      </c>
      <c r="W182" s="21">
        <v>14.688936731724828</v>
      </c>
      <c r="X182" s="21">
        <v>-11.723171217237111</v>
      </c>
      <c r="Y182" s="21">
        <v>14.688936731724828</v>
      </c>
    </row>
    <row r="183" spans="1:25" ht="15" x14ac:dyDescent="0.25">
      <c r="A183" s="10">
        <v>1250</v>
      </c>
      <c r="B183" s="6">
        <v>2</v>
      </c>
      <c r="C183" s="11">
        <v>42</v>
      </c>
      <c r="D183" s="10">
        <v>24.3</v>
      </c>
      <c r="E183" s="10">
        <v>3</v>
      </c>
      <c r="F183" s="10">
        <v>4</v>
      </c>
      <c r="G183" s="10">
        <v>2</v>
      </c>
      <c r="H183" s="10">
        <v>2</v>
      </c>
      <c r="I183" s="11">
        <v>4</v>
      </c>
      <c r="J183" s="10">
        <v>9</v>
      </c>
      <c r="K183" s="10">
        <v>3</v>
      </c>
      <c r="L183" s="10">
        <v>6.4</v>
      </c>
      <c r="M183" s="10">
        <v>2</v>
      </c>
      <c r="N183" s="10">
        <v>1</v>
      </c>
    </row>
    <row r="184" spans="1:25" ht="15" x14ac:dyDescent="0.25">
      <c r="A184" s="10">
        <v>2500</v>
      </c>
      <c r="B184" s="6">
        <v>2</v>
      </c>
      <c r="C184" s="11">
        <v>45.5</v>
      </c>
      <c r="D184" s="10">
        <v>31.6</v>
      </c>
      <c r="E184" s="10">
        <v>1</v>
      </c>
      <c r="F184" s="10">
        <v>4</v>
      </c>
      <c r="G184" s="10">
        <v>5</v>
      </c>
      <c r="H184" s="10">
        <v>2</v>
      </c>
      <c r="I184" s="11">
        <v>4</v>
      </c>
      <c r="J184" s="10">
        <v>9</v>
      </c>
      <c r="K184" s="10">
        <v>2</v>
      </c>
      <c r="L184" s="10">
        <v>6.2</v>
      </c>
      <c r="M184" s="10">
        <v>2</v>
      </c>
      <c r="N184" s="10">
        <v>1</v>
      </c>
      <c r="Q184" s="33" t="s">
        <v>16</v>
      </c>
      <c r="R184" s="33" t="s">
        <v>1</v>
      </c>
      <c r="S184" s="33" t="s">
        <v>203</v>
      </c>
      <c r="T184" s="33" t="s">
        <v>194</v>
      </c>
      <c r="U184" s="33" t="s">
        <v>13</v>
      </c>
    </row>
    <row r="185" spans="1:25" ht="15" x14ac:dyDescent="0.25">
      <c r="A185" s="10">
        <v>1200</v>
      </c>
      <c r="B185" s="6">
        <v>2</v>
      </c>
      <c r="C185" s="11">
        <v>43</v>
      </c>
      <c r="D185" s="10">
        <v>28</v>
      </c>
      <c r="E185" s="10">
        <v>3</v>
      </c>
      <c r="F185" s="10">
        <v>4</v>
      </c>
      <c r="G185" s="10">
        <v>2</v>
      </c>
      <c r="H185" s="10">
        <v>2</v>
      </c>
      <c r="I185" s="11">
        <v>3</v>
      </c>
      <c r="J185" s="10">
        <v>5</v>
      </c>
      <c r="K185" s="10">
        <v>3</v>
      </c>
      <c r="L185" s="10">
        <v>5.5</v>
      </c>
      <c r="M185" s="10">
        <v>1</v>
      </c>
      <c r="N185" s="10">
        <v>1</v>
      </c>
      <c r="Q185" t="s">
        <v>177</v>
      </c>
    </row>
    <row r="186" spans="1:25" ht="15.75" thickBot="1" x14ac:dyDescent="0.3">
      <c r="A186" s="10">
        <v>1000</v>
      </c>
      <c r="B186" s="6">
        <v>2</v>
      </c>
      <c r="C186" s="11">
        <v>41.8</v>
      </c>
      <c r="D186" s="10">
        <v>26.6</v>
      </c>
      <c r="E186" s="10">
        <v>1</v>
      </c>
      <c r="F186" s="10">
        <v>4</v>
      </c>
      <c r="G186" s="10">
        <v>6</v>
      </c>
      <c r="H186" s="10">
        <v>2</v>
      </c>
      <c r="I186" s="8">
        <v>4</v>
      </c>
      <c r="J186" s="7">
        <v>5</v>
      </c>
      <c r="K186" s="10">
        <v>2</v>
      </c>
      <c r="L186" s="10">
        <v>7</v>
      </c>
      <c r="M186" s="10">
        <v>2</v>
      </c>
      <c r="N186" s="10">
        <v>1</v>
      </c>
    </row>
    <row r="187" spans="1:25" ht="15" x14ac:dyDescent="0.25">
      <c r="A187" s="10">
        <v>1100</v>
      </c>
      <c r="B187" s="6">
        <v>2</v>
      </c>
      <c r="C187" s="11">
        <v>71.2</v>
      </c>
      <c r="D187" s="10">
        <v>37.799999999999997</v>
      </c>
      <c r="E187" s="10">
        <v>3</v>
      </c>
      <c r="F187" s="10">
        <v>4</v>
      </c>
      <c r="G187" s="10">
        <v>2</v>
      </c>
      <c r="H187" s="10">
        <v>1</v>
      </c>
      <c r="I187" s="11">
        <v>3</v>
      </c>
      <c r="J187" s="10">
        <v>9</v>
      </c>
      <c r="K187" s="10">
        <v>2</v>
      </c>
      <c r="L187" s="10">
        <v>16.2</v>
      </c>
      <c r="M187" s="10">
        <v>2</v>
      </c>
      <c r="N187" s="10">
        <v>1</v>
      </c>
      <c r="Q187" s="31" t="s">
        <v>178</v>
      </c>
      <c r="R187" s="31"/>
    </row>
    <row r="188" spans="1:25" ht="15" x14ac:dyDescent="0.25">
      <c r="A188" s="10">
        <v>1500</v>
      </c>
      <c r="B188" s="6">
        <v>2</v>
      </c>
      <c r="C188" s="11">
        <v>57.8</v>
      </c>
      <c r="D188" s="10">
        <v>42.3</v>
      </c>
      <c r="E188" s="10">
        <v>3</v>
      </c>
      <c r="F188" s="10">
        <v>4</v>
      </c>
      <c r="G188" s="10">
        <v>6</v>
      </c>
      <c r="H188" s="10">
        <v>1</v>
      </c>
      <c r="I188" s="11">
        <v>4</v>
      </c>
      <c r="J188" s="10">
        <v>5</v>
      </c>
      <c r="K188" s="10">
        <v>2</v>
      </c>
      <c r="L188" s="10">
        <v>6.1</v>
      </c>
      <c r="M188" s="10">
        <v>2</v>
      </c>
      <c r="N188" s="10">
        <v>3</v>
      </c>
      <c r="Q188" s="20" t="s">
        <v>179</v>
      </c>
      <c r="R188" s="20">
        <v>0.21532332861118772</v>
      </c>
    </row>
    <row r="189" spans="1:25" ht="15" x14ac:dyDescent="0.25">
      <c r="A189" s="10">
        <v>970</v>
      </c>
      <c r="B189" s="6">
        <v>2</v>
      </c>
      <c r="C189" s="11">
        <v>150.69999999999999</v>
      </c>
      <c r="D189" s="10">
        <v>102.5</v>
      </c>
      <c r="E189" s="10">
        <v>3</v>
      </c>
      <c r="F189" s="10">
        <v>4</v>
      </c>
      <c r="G189" s="10">
        <v>2</v>
      </c>
      <c r="H189" s="10">
        <v>1</v>
      </c>
      <c r="I189" s="11">
        <v>2</v>
      </c>
      <c r="J189" s="10">
        <v>9</v>
      </c>
      <c r="K189" s="10">
        <v>2</v>
      </c>
      <c r="L189" s="10">
        <v>51.5</v>
      </c>
      <c r="M189" s="10">
        <v>2</v>
      </c>
      <c r="N189" s="10">
        <v>1</v>
      </c>
      <c r="Q189" s="20" t="s">
        <v>180</v>
      </c>
      <c r="R189" s="20">
        <v>4.6364135844201536E-2</v>
      </c>
    </row>
    <row r="190" spans="1:25" ht="15" x14ac:dyDescent="0.25">
      <c r="A190" s="10">
        <v>1020</v>
      </c>
      <c r="B190" s="6">
        <v>2</v>
      </c>
      <c r="C190" s="11">
        <v>148.5</v>
      </c>
      <c r="D190" s="10">
        <v>107.02</v>
      </c>
      <c r="E190" s="10">
        <v>3</v>
      </c>
      <c r="F190" s="10">
        <v>3</v>
      </c>
      <c r="G190" s="10">
        <v>2</v>
      </c>
      <c r="H190" s="10">
        <v>1</v>
      </c>
      <c r="I190" s="11">
        <v>4</v>
      </c>
      <c r="J190" s="10">
        <v>5</v>
      </c>
      <c r="K190" s="10">
        <v>2</v>
      </c>
      <c r="L190" s="10">
        <v>0</v>
      </c>
      <c r="M190" s="10">
        <v>1</v>
      </c>
      <c r="N190" s="10">
        <v>1</v>
      </c>
      <c r="Q190" s="20" t="s">
        <v>181</v>
      </c>
      <c r="R190" s="20">
        <v>2.7846934598457877E-2</v>
      </c>
    </row>
    <row r="191" spans="1:25" ht="15" x14ac:dyDescent="0.25">
      <c r="A191" s="10">
        <v>1030</v>
      </c>
      <c r="B191" s="6">
        <v>2</v>
      </c>
      <c r="C191" s="11">
        <v>106</v>
      </c>
      <c r="D191" s="10">
        <v>72.2</v>
      </c>
      <c r="E191" s="10">
        <v>3</v>
      </c>
      <c r="F191" s="10">
        <v>3</v>
      </c>
      <c r="G191" s="10">
        <v>2</v>
      </c>
      <c r="H191" s="10">
        <v>2</v>
      </c>
      <c r="I191" s="11">
        <v>2</v>
      </c>
      <c r="J191" s="10">
        <v>5</v>
      </c>
      <c r="K191" s="10">
        <v>2</v>
      </c>
      <c r="L191" s="10">
        <v>37.5</v>
      </c>
      <c r="M191" s="10">
        <v>1</v>
      </c>
      <c r="N191" s="10">
        <v>1</v>
      </c>
      <c r="Q191" s="20" t="s">
        <v>182</v>
      </c>
      <c r="R191" s="20">
        <v>530.69197500479299</v>
      </c>
    </row>
    <row r="192" spans="1:25" ht="15.75" thickBot="1" x14ac:dyDescent="0.3">
      <c r="A192" s="10">
        <v>1120</v>
      </c>
      <c r="B192" s="6">
        <v>2</v>
      </c>
      <c r="C192" s="11">
        <v>60.8</v>
      </c>
      <c r="D192" s="10">
        <v>44.1</v>
      </c>
      <c r="E192" s="10">
        <v>3</v>
      </c>
      <c r="F192" s="10">
        <v>3</v>
      </c>
      <c r="G192" s="10">
        <v>2</v>
      </c>
      <c r="H192" s="10">
        <v>1</v>
      </c>
      <c r="I192" s="11">
        <v>7</v>
      </c>
      <c r="J192" s="10">
        <v>5</v>
      </c>
      <c r="K192" s="10">
        <v>3</v>
      </c>
      <c r="L192" s="10">
        <v>5.8</v>
      </c>
      <c r="M192" s="10">
        <v>2</v>
      </c>
      <c r="N192" s="10">
        <v>3</v>
      </c>
      <c r="Q192" s="21" t="s">
        <v>183</v>
      </c>
      <c r="R192" s="21">
        <v>211</v>
      </c>
    </row>
    <row r="193" spans="1:25" ht="15" x14ac:dyDescent="0.25">
      <c r="A193" s="10">
        <v>820</v>
      </c>
      <c r="B193" s="6">
        <v>2</v>
      </c>
      <c r="C193" s="11">
        <v>97.2</v>
      </c>
      <c r="D193" s="10">
        <v>66.099999999999994</v>
      </c>
      <c r="E193" s="10">
        <v>3</v>
      </c>
      <c r="F193" s="10">
        <v>3</v>
      </c>
      <c r="G193" s="10">
        <v>2</v>
      </c>
      <c r="H193" s="10">
        <v>1</v>
      </c>
      <c r="I193" s="11">
        <v>4</v>
      </c>
      <c r="J193" s="10">
        <v>5</v>
      </c>
      <c r="K193" s="10">
        <v>2</v>
      </c>
      <c r="L193" s="10">
        <v>10.8</v>
      </c>
      <c r="M193" s="10">
        <v>2</v>
      </c>
      <c r="N193" s="10">
        <v>1</v>
      </c>
    </row>
    <row r="194" spans="1:25" ht="15.75" thickBot="1" x14ac:dyDescent="0.3">
      <c r="A194" s="10">
        <v>1150</v>
      </c>
      <c r="B194" s="6">
        <v>2</v>
      </c>
      <c r="C194" s="11">
        <v>52.2</v>
      </c>
      <c r="D194" s="10">
        <v>36.6</v>
      </c>
      <c r="E194" s="10">
        <v>2</v>
      </c>
      <c r="F194" s="10">
        <v>3</v>
      </c>
      <c r="G194" s="10">
        <v>2</v>
      </c>
      <c r="H194" s="10">
        <v>2</v>
      </c>
      <c r="I194" s="11">
        <v>9</v>
      </c>
      <c r="J194" s="10">
        <v>5</v>
      </c>
      <c r="K194" s="10">
        <v>2</v>
      </c>
      <c r="L194" s="10">
        <v>0</v>
      </c>
      <c r="M194" s="10">
        <v>2</v>
      </c>
      <c r="N194" s="10">
        <v>3</v>
      </c>
      <c r="Q194" t="s">
        <v>170</v>
      </c>
    </row>
    <row r="195" spans="1:25" ht="15" x14ac:dyDescent="0.25">
      <c r="A195" s="10">
        <v>650</v>
      </c>
      <c r="B195" s="6">
        <v>2</v>
      </c>
      <c r="C195" s="11">
        <v>73.7</v>
      </c>
      <c r="D195" s="10">
        <v>30.1</v>
      </c>
      <c r="E195" s="10">
        <v>1</v>
      </c>
      <c r="F195" s="10">
        <v>3</v>
      </c>
      <c r="G195" s="10">
        <v>2</v>
      </c>
      <c r="H195" s="10">
        <v>2</v>
      </c>
      <c r="I195" s="11">
        <v>5</v>
      </c>
      <c r="J195" s="10">
        <v>5</v>
      </c>
      <c r="K195" s="10">
        <v>2</v>
      </c>
      <c r="L195" s="10">
        <v>28.1</v>
      </c>
      <c r="M195" s="10">
        <v>1</v>
      </c>
      <c r="N195" s="10">
        <v>1</v>
      </c>
      <c r="Q195" s="22"/>
      <c r="R195" s="22" t="s">
        <v>172</v>
      </c>
      <c r="S195" s="22" t="s">
        <v>171</v>
      </c>
      <c r="T195" s="22" t="s">
        <v>173</v>
      </c>
      <c r="U195" s="22" t="s">
        <v>174</v>
      </c>
      <c r="V195" s="22" t="s">
        <v>187</v>
      </c>
    </row>
    <row r="196" spans="1:25" ht="15" x14ac:dyDescent="0.25">
      <c r="A196" s="10">
        <v>600</v>
      </c>
      <c r="B196" s="6">
        <v>2</v>
      </c>
      <c r="C196" s="11">
        <v>60</v>
      </c>
      <c r="D196" s="10">
        <v>41.2</v>
      </c>
      <c r="E196" s="10">
        <v>3</v>
      </c>
      <c r="F196" s="10">
        <v>3</v>
      </c>
      <c r="G196" s="10">
        <v>2</v>
      </c>
      <c r="H196" s="10">
        <v>2</v>
      </c>
      <c r="I196" s="11">
        <v>2</v>
      </c>
      <c r="J196" s="10">
        <v>9</v>
      </c>
      <c r="K196" s="10">
        <v>2</v>
      </c>
      <c r="L196" s="10">
        <v>6.1</v>
      </c>
      <c r="M196" s="10">
        <v>2</v>
      </c>
      <c r="N196" s="10">
        <v>1</v>
      </c>
      <c r="Q196" s="20" t="s">
        <v>184</v>
      </c>
      <c r="R196" s="20">
        <v>4</v>
      </c>
      <c r="S196" s="20">
        <v>2820667.2441192418</v>
      </c>
      <c r="T196" s="20">
        <v>705166.81102981046</v>
      </c>
      <c r="U196" s="20">
        <v>2.5038414406636496</v>
      </c>
      <c r="V196" s="20">
        <v>4.3450554407427913E-2</v>
      </c>
    </row>
    <row r="197" spans="1:25" ht="15" x14ac:dyDescent="0.25">
      <c r="A197" s="10">
        <v>420</v>
      </c>
      <c r="B197" s="6">
        <v>2</v>
      </c>
      <c r="C197" s="11">
        <v>59</v>
      </c>
      <c r="D197" s="10">
        <v>42.8</v>
      </c>
      <c r="E197" s="10">
        <v>2</v>
      </c>
      <c r="F197" s="10">
        <v>3</v>
      </c>
      <c r="G197" s="10">
        <v>6</v>
      </c>
      <c r="H197" s="10">
        <v>2</v>
      </c>
      <c r="I197" s="11">
        <v>2</v>
      </c>
      <c r="J197" s="10">
        <v>5</v>
      </c>
      <c r="K197" s="10">
        <v>2</v>
      </c>
      <c r="L197" s="10">
        <v>5.6</v>
      </c>
      <c r="M197" s="10">
        <v>3</v>
      </c>
      <c r="N197" s="10">
        <v>1</v>
      </c>
      <c r="Q197" s="20" t="s">
        <v>185</v>
      </c>
      <c r="R197" s="20">
        <v>206</v>
      </c>
      <c r="S197" s="20">
        <v>58016598.30090449</v>
      </c>
      <c r="T197" s="20">
        <v>281633.97233448783</v>
      </c>
      <c r="U197" s="20"/>
      <c r="V197" s="20"/>
    </row>
    <row r="198" spans="1:25" ht="15.75" thickBot="1" x14ac:dyDescent="0.3">
      <c r="A198" s="10">
        <v>1700</v>
      </c>
      <c r="B198" s="6">
        <v>2</v>
      </c>
      <c r="C198" s="11">
        <v>63.8</v>
      </c>
      <c r="D198" s="10">
        <v>48.7</v>
      </c>
      <c r="E198" s="10">
        <v>3</v>
      </c>
      <c r="F198" s="10">
        <v>3</v>
      </c>
      <c r="G198" s="10">
        <v>2</v>
      </c>
      <c r="H198" s="10">
        <v>2</v>
      </c>
      <c r="I198" s="11">
        <v>1</v>
      </c>
      <c r="J198" s="10">
        <v>5</v>
      </c>
      <c r="K198" s="10">
        <v>2</v>
      </c>
      <c r="L198" s="10">
        <v>6</v>
      </c>
      <c r="M198" s="10">
        <v>2</v>
      </c>
      <c r="N198" s="10">
        <v>3</v>
      </c>
      <c r="Q198" s="21" t="s">
        <v>176</v>
      </c>
      <c r="R198" s="21">
        <v>210</v>
      </c>
      <c r="S198" s="21">
        <v>60837265.545023732</v>
      </c>
      <c r="T198" s="21"/>
      <c r="U198" s="21"/>
      <c r="V198" s="21"/>
    </row>
    <row r="199" spans="1:25" ht="15.75" thickBot="1" x14ac:dyDescent="0.3">
      <c r="A199" s="10">
        <v>1220</v>
      </c>
      <c r="B199" s="6">
        <v>2</v>
      </c>
      <c r="C199" s="11">
        <v>51.6</v>
      </c>
      <c r="D199" s="10">
        <v>36.799999999999997</v>
      </c>
      <c r="E199" s="10">
        <v>2</v>
      </c>
      <c r="F199" s="10">
        <v>7</v>
      </c>
      <c r="G199" s="10">
        <v>2</v>
      </c>
      <c r="H199" s="10">
        <v>1</v>
      </c>
      <c r="I199" s="11">
        <v>1</v>
      </c>
      <c r="J199" s="10">
        <v>5</v>
      </c>
      <c r="K199" s="10">
        <v>3</v>
      </c>
      <c r="L199" s="10">
        <v>6</v>
      </c>
      <c r="M199" s="10">
        <v>2</v>
      </c>
      <c r="N199" s="10">
        <v>3</v>
      </c>
    </row>
    <row r="200" spans="1:25" ht="15" x14ac:dyDescent="0.25">
      <c r="A200" s="10">
        <v>650</v>
      </c>
      <c r="B200" s="6">
        <v>2</v>
      </c>
      <c r="C200" s="11">
        <v>71.5</v>
      </c>
      <c r="D200" s="10">
        <v>47.5</v>
      </c>
      <c r="E200" s="10">
        <v>3</v>
      </c>
      <c r="F200" s="10">
        <v>7</v>
      </c>
      <c r="G200" s="10">
        <v>2</v>
      </c>
      <c r="H200" s="10">
        <v>1</v>
      </c>
      <c r="I200" s="11">
        <v>4</v>
      </c>
      <c r="J200" s="10">
        <v>5</v>
      </c>
      <c r="K200" s="10">
        <v>3</v>
      </c>
      <c r="L200" s="10">
        <v>7.5</v>
      </c>
      <c r="M200" s="10">
        <v>3</v>
      </c>
      <c r="N200" s="10">
        <v>3</v>
      </c>
      <c r="Q200" s="22"/>
      <c r="R200" s="22" t="s">
        <v>188</v>
      </c>
      <c r="S200" s="22" t="s">
        <v>182</v>
      </c>
      <c r="T200" s="22" t="s">
        <v>189</v>
      </c>
      <c r="U200" s="22" t="s">
        <v>175</v>
      </c>
      <c r="V200" s="22" t="s">
        <v>190</v>
      </c>
      <c r="W200" s="22" t="s">
        <v>191</v>
      </c>
      <c r="X200" s="22" t="s">
        <v>192</v>
      </c>
      <c r="Y200" s="22" t="s">
        <v>193</v>
      </c>
    </row>
    <row r="201" spans="1:25" ht="15" x14ac:dyDescent="0.25">
      <c r="A201" s="10">
        <v>1290</v>
      </c>
      <c r="B201" s="6">
        <v>2</v>
      </c>
      <c r="C201" s="11">
        <v>74.5</v>
      </c>
      <c r="D201" s="10">
        <v>44</v>
      </c>
      <c r="E201" s="10">
        <v>3</v>
      </c>
      <c r="F201" s="10">
        <v>7</v>
      </c>
      <c r="G201" s="10">
        <v>5</v>
      </c>
      <c r="H201" s="10">
        <v>1</v>
      </c>
      <c r="I201" s="11">
        <v>4</v>
      </c>
      <c r="J201" s="10">
        <v>9</v>
      </c>
      <c r="K201" s="10">
        <v>2</v>
      </c>
      <c r="L201" s="10">
        <v>11</v>
      </c>
      <c r="M201" s="10">
        <v>3</v>
      </c>
      <c r="N201" s="10">
        <v>1</v>
      </c>
      <c r="Q201" s="20" t="s">
        <v>186</v>
      </c>
      <c r="R201" s="20">
        <v>1023.4425134258639</v>
      </c>
      <c r="S201" s="20">
        <v>170.31248068252128</v>
      </c>
      <c r="T201" s="20">
        <v>6.0092044301419012</v>
      </c>
      <c r="U201" s="20">
        <v>8.3442703638519809E-9</v>
      </c>
      <c r="V201" s="20">
        <v>687.66350937128459</v>
      </c>
      <c r="W201" s="20">
        <v>1359.2215174804433</v>
      </c>
      <c r="X201" s="20">
        <v>687.66350937128459</v>
      </c>
      <c r="Y201" s="20">
        <v>1359.2215174804433</v>
      </c>
    </row>
    <row r="202" spans="1:25" ht="15" x14ac:dyDescent="0.25">
      <c r="A202" s="10">
        <v>1080</v>
      </c>
      <c r="B202" s="6">
        <v>2</v>
      </c>
      <c r="C202" s="11">
        <v>68.5</v>
      </c>
      <c r="D202" s="10">
        <v>40.200000000000003</v>
      </c>
      <c r="E202" s="10">
        <v>2</v>
      </c>
      <c r="F202" s="10">
        <v>7</v>
      </c>
      <c r="G202" s="10">
        <v>2</v>
      </c>
      <c r="H202" s="10">
        <v>1</v>
      </c>
      <c r="I202" s="11">
        <v>4</v>
      </c>
      <c r="J202" s="10">
        <v>9</v>
      </c>
      <c r="K202" s="10">
        <v>2</v>
      </c>
      <c r="L202" s="10">
        <v>8.5</v>
      </c>
      <c r="M202" s="10">
        <v>2</v>
      </c>
      <c r="N202" s="10">
        <v>3</v>
      </c>
      <c r="Q202" s="20" t="s">
        <v>1</v>
      </c>
      <c r="R202" s="20">
        <v>63.360768339566661</v>
      </c>
      <c r="S202" s="20">
        <v>42.579907219292565</v>
      </c>
      <c r="T202" s="20">
        <v>1.4880438328164904</v>
      </c>
      <c r="U202" s="20">
        <v>0.13826849679350522</v>
      </c>
      <c r="V202" s="20">
        <v>-20.587505923916353</v>
      </c>
      <c r="W202" s="20">
        <v>147.30904260304968</v>
      </c>
      <c r="X202" s="20">
        <v>-20.587505923916353</v>
      </c>
      <c r="Y202" s="20">
        <v>147.30904260304968</v>
      </c>
    </row>
    <row r="203" spans="1:25" ht="15" x14ac:dyDescent="0.25">
      <c r="A203" s="10">
        <v>3250</v>
      </c>
      <c r="B203" s="6">
        <v>2</v>
      </c>
      <c r="C203" s="11">
        <v>64.400000000000006</v>
      </c>
      <c r="D203" s="10">
        <v>40</v>
      </c>
      <c r="E203" s="10">
        <v>3</v>
      </c>
      <c r="F203" s="10">
        <v>7</v>
      </c>
      <c r="G203" s="10">
        <v>2</v>
      </c>
      <c r="H203" s="10">
        <v>1</v>
      </c>
      <c r="I203" s="11">
        <v>5</v>
      </c>
      <c r="J203" s="10">
        <v>5</v>
      </c>
      <c r="K203" s="10">
        <v>2</v>
      </c>
      <c r="L203" s="10">
        <v>9</v>
      </c>
      <c r="M203" s="10">
        <v>2</v>
      </c>
      <c r="N203" s="10">
        <v>2</v>
      </c>
      <c r="Q203" s="20" t="s">
        <v>10</v>
      </c>
      <c r="R203" s="20">
        <v>-10.591308473124124</v>
      </c>
      <c r="S203" s="20">
        <v>4.6651813102134891</v>
      </c>
      <c r="T203" s="20">
        <v>-2.2702887130960065</v>
      </c>
      <c r="U203" s="20">
        <v>2.4224730957192037E-2</v>
      </c>
      <c r="V203" s="20">
        <v>-19.788931147633647</v>
      </c>
      <c r="W203" s="20">
        <v>-1.3936857986146016</v>
      </c>
      <c r="X203" s="20">
        <v>-19.788931147633647</v>
      </c>
      <c r="Y203" s="20">
        <v>-1.3936857986146016</v>
      </c>
    </row>
    <row r="204" spans="1:25" ht="15" x14ac:dyDescent="0.25">
      <c r="A204" s="10">
        <v>900</v>
      </c>
      <c r="B204" s="6">
        <v>2</v>
      </c>
      <c r="C204" s="11">
        <v>64.099999999999994</v>
      </c>
      <c r="D204" s="10">
        <v>39.5</v>
      </c>
      <c r="E204" s="13">
        <v>3</v>
      </c>
      <c r="F204" s="10">
        <v>7</v>
      </c>
      <c r="G204" s="10">
        <v>6</v>
      </c>
      <c r="H204" s="10">
        <v>2</v>
      </c>
      <c r="I204" s="11">
        <v>2</v>
      </c>
      <c r="J204" s="10">
        <v>5</v>
      </c>
      <c r="K204" s="10">
        <v>2</v>
      </c>
      <c r="L204" s="10">
        <v>8.8000000000000007</v>
      </c>
      <c r="M204" s="10">
        <v>2</v>
      </c>
      <c r="N204" s="10">
        <v>2</v>
      </c>
      <c r="Q204" s="20" t="s">
        <v>11</v>
      </c>
      <c r="R204" s="20">
        <v>12.086075381249564</v>
      </c>
      <c r="S204" s="20">
        <v>6.4597976304360589</v>
      </c>
      <c r="T204" s="20">
        <v>1.8709681127323043</v>
      </c>
      <c r="U204" s="20">
        <v>6.27673805306877E-2</v>
      </c>
      <c r="V204" s="20">
        <v>-0.64971712232681433</v>
      </c>
      <c r="W204" s="20">
        <v>24.821867884825942</v>
      </c>
      <c r="X204" s="20">
        <v>-0.64971712232681433</v>
      </c>
      <c r="Y204" s="20">
        <v>24.821867884825942</v>
      </c>
    </row>
    <row r="205" spans="1:25" ht="15.75" thickBot="1" x14ac:dyDescent="0.3">
      <c r="A205" s="10">
        <v>900</v>
      </c>
      <c r="B205" s="6">
        <v>2</v>
      </c>
      <c r="C205" s="11">
        <v>86.1</v>
      </c>
      <c r="D205" s="10">
        <v>48.6</v>
      </c>
      <c r="E205" s="10">
        <v>2</v>
      </c>
      <c r="F205" s="10">
        <v>7</v>
      </c>
      <c r="G205" s="10">
        <v>2</v>
      </c>
      <c r="H205" s="10">
        <v>2</v>
      </c>
      <c r="I205" s="11">
        <v>9</v>
      </c>
      <c r="J205" s="10">
        <v>10</v>
      </c>
      <c r="K205" s="10">
        <v>2</v>
      </c>
      <c r="L205" s="10">
        <v>11.1</v>
      </c>
      <c r="M205" s="10">
        <v>2</v>
      </c>
      <c r="N205" s="10">
        <v>2</v>
      </c>
      <c r="Q205" s="21" t="s">
        <v>141</v>
      </c>
      <c r="R205" s="21">
        <v>39.203456616120164</v>
      </c>
      <c r="S205" s="21">
        <v>53.506441605459706</v>
      </c>
      <c r="T205" s="21">
        <v>0.73268667173187441</v>
      </c>
      <c r="U205" s="21">
        <v>0.4645824129673034</v>
      </c>
      <c r="V205" s="21">
        <v>-66.28699012498943</v>
      </c>
      <c r="W205" s="21">
        <v>144.69390335722977</v>
      </c>
      <c r="X205" s="21">
        <v>-66.28699012498943</v>
      </c>
      <c r="Y205" s="21">
        <v>144.69390335722977</v>
      </c>
    </row>
    <row r="206" spans="1:25" ht="15" x14ac:dyDescent="0.25">
      <c r="A206" s="10">
        <v>650</v>
      </c>
      <c r="B206" s="6">
        <v>2</v>
      </c>
      <c r="C206" s="10">
        <v>16.5</v>
      </c>
      <c r="D206" s="10">
        <v>22</v>
      </c>
      <c r="E206" s="10">
        <v>3</v>
      </c>
      <c r="F206" s="10">
        <v>7</v>
      </c>
      <c r="G206" s="10">
        <v>2</v>
      </c>
      <c r="H206" s="10">
        <v>1</v>
      </c>
      <c r="I206" s="11">
        <v>1</v>
      </c>
      <c r="J206" s="10">
        <v>5</v>
      </c>
      <c r="K206" s="10">
        <v>3</v>
      </c>
      <c r="L206" s="11">
        <v>8.5</v>
      </c>
      <c r="M206" s="10">
        <v>2</v>
      </c>
      <c r="N206" s="10">
        <v>3</v>
      </c>
    </row>
    <row r="207" spans="1:25" ht="15" x14ac:dyDescent="0.25">
      <c r="A207" s="10">
        <v>850</v>
      </c>
      <c r="B207" s="6">
        <v>2</v>
      </c>
      <c r="C207" s="10">
        <v>17</v>
      </c>
      <c r="D207" s="10">
        <v>17.899999999999999</v>
      </c>
      <c r="E207" s="10">
        <v>3</v>
      </c>
      <c r="F207" s="10">
        <v>7</v>
      </c>
      <c r="G207" s="10">
        <v>2</v>
      </c>
      <c r="H207" s="10">
        <v>1</v>
      </c>
      <c r="I207" s="11">
        <v>4</v>
      </c>
      <c r="J207" s="10">
        <v>5</v>
      </c>
      <c r="K207" s="10">
        <v>3</v>
      </c>
      <c r="L207" s="11">
        <v>9</v>
      </c>
      <c r="M207" s="10">
        <v>3</v>
      </c>
      <c r="N207" s="10">
        <v>3</v>
      </c>
      <c r="Q207" s="33" t="s">
        <v>16</v>
      </c>
      <c r="R207" s="33" t="s">
        <v>1</v>
      </c>
      <c r="S207" s="33" t="s">
        <v>203</v>
      </c>
      <c r="T207" s="33" t="s">
        <v>194</v>
      </c>
      <c r="U207" s="33" t="s">
        <v>14</v>
      </c>
    </row>
    <row r="208" spans="1:25" ht="15" x14ac:dyDescent="0.25">
      <c r="A208" s="10">
        <v>880</v>
      </c>
      <c r="B208" s="6">
        <v>2</v>
      </c>
      <c r="C208" s="10">
        <v>22</v>
      </c>
      <c r="D208" s="10">
        <v>9.6999999999999993</v>
      </c>
      <c r="E208" s="10">
        <v>3</v>
      </c>
      <c r="F208" s="10">
        <v>7</v>
      </c>
      <c r="G208" s="10">
        <v>5</v>
      </c>
      <c r="H208" s="10">
        <v>1</v>
      </c>
      <c r="I208" s="11">
        <v>4</v>
      </c>
      <c r="J208" s="10">
        <v>9</v>
      </c>
      <c r="K208" s="10">
        <v>2</v>
      </c>
      <c r="L208" s="11">
        <v>8.8000000000000007</v>
      </c>
      <c r="M208" s="10">
        <v>3</v>
      </c>
      <c r="N208" s="10">
        <v>1</v>
      </c>
      <c r="Q208" t="s">
        <v>177</v>
      </c>
    </row>
    <row r="209" spans="1:25" ht="15.75" thickBot="1" x14ac:dyDescent="0.3">
      <c r="A209" s="10">
        <v>970</v>
      </c>
      <c r="B209" s="6">
        <v>2</v>
      </c>
      <c r="C209" s="10">
        <v>17.100000000000001</v>
      </c>
      <c r="D209" s="10">
        <v>18.100000000000001</v>
      </c>
      <c r="E209" s="10">
        <v>3</v>
      </c>
      <c r="F209" s="10">
        <v>7</v>
      </c>
      <c r="G209" s="10">
        <v>2</v>
      </c>
      <c r="H209" s="10">
        <v>1</v>
      </c>
      <c r="I209" s="11">
        <v>4</v>
      </c>
      <c r="J209" s="10">
        <v>9</v>
      </c>
      <c r="K209" s="10">
        <v>2</v>
      </c>
      <c r="L209" s="11">
        <v>12.1</v>
      </c>
      <c r="M209" s="10">
        <v>2</v>
      </c>
      <c r="N209" s="10">
        <v>3</v>
      </c>
    </row>
    <row r="210" spans="1:25" ht="15" x14ac:dyDescent="0.25">
      <c r="A210" s="10">
        <v>800</v>
      </c>
      <c r="B210" s="6">
        <v>2</v>
      </c>
      <c r="C210" s="10">
        <v>17</v>
      </c>
      <c r="D210" s="10">
        <v>16.7</v>
      </c>
      <c r="E210" s="10">
        <v>3</v>
      </c>
      <c r="F210" s="10">
        <v>7</v>
      </c>
      <c r="G210" s="10">
        <v>2</v>
      </c>
      <c r="H210" s="10">
        <v>1</v>
      </c>
      <c r="I210" s="11">
        <v>5</v>
      </c>
      <c r="J210" s="10">
        <v>5</v>
      </c>
      <c r="K210" s="10">
        <v>2</v>
      </c>
      <c r="L210" s="11">
        <v>8.8000000000000007</v>
      </c>
      <c r="M210" s="10">
        <v>2</v>
      </c>
      <c r="N210" s="10">
        <v>2</v>
      </c>
      <c r="Q210" s="31" t="s">
        <v>178</v>
      </c>
      <c r="R210" s="31"/>
    </row>
    <row r="211" spans="1:25" ht="15" x14ac:dyDescent="0.25">
      <c r="A211" s="10">
        <v>3000</v>
      </c>
      <c r="B211" s="6">
        <v>2</v>
      </c>
      <c r="C211" s="10">
        <v>11.5</v>
      </c>
      <c r="D211" s="10">
        <v>15.8</v>
      </c>
      <c r="E211" s="10">
        <v>3</v>
      </c>
      <c r="F211" s="10">
        <v>7</v>
      </c>
      <c r="G211" s="10">
        <v>6</v>
      </c>
      <c r="H211" s="10">
        <v>2</v>
      </c>
      <c r="I211" s="11">
        <v>2</v>
      </c>
      <c r="J211" s="10">
        <v>5</v>
      </c>
      <c r="K211" s="10">
        <v>2</v>
      </c>
      <c r="L211" s="11">
        <v>8.9</v>
      </c>
      <c r="M211" s="10">
        <v>2</v>
      </c>
      <c r="N211" s="10">
        <v>2</v>
      </c>
      <c r="Q211" s="20" t="s">
        <v>179</v>
      </c>
      <c r="R211" s="20">
        <v>0.22344995919710769</v>
      </c>
    </row>
    <row r="212" spans="1:25" ht="15" x14ac:dyDescent="0.25">
      <c r="A212" s="10">
        <v>850</v>
      </c>
      <c r="B212" s="6">
        <v>2</v>
      </c>
      <c r="C212" s="10">
        <v>16.399999999999999</v>
      </c>
      <c r="D212" s="10">
        <v>17.100000000000001</v>
      </c>
      <c r="E212" s="10">
        <v>2</v>
      </c>
      <c r="F212" s="10">
        <v>7</v>
      </c>
      <c r="G212" s="10">
        <v>2</v>
      </c>
      <c r="H212" s="10">
        <v>2</v>
      </c>
      <c r="I212" s="11">
        <v>9</v>
      </c>
      <c r="J212" s="10">
        <v>10</v>
      </c>
      <c r="K212" s="10">
        <v>2</v>
      </c>
      <c r="L212" s="11">
        <v>8.8000000000000007</v>
      </c>
      <c r="M212" s="10">
        <v>2</v>
      </c>
      <c r="N212" s="10">
        <v>2</v>
      </c>
      <c r="Q212" s="20" t="s">
        <v>180</v>
      </c>
      <c r="R212" s="20">
        <v>4.9929884265189094E-2</v>
      </c>
    </row>
    <row r="213" spans="1:25" x14ac:dyDescent="0.2">
      <c r="Q213" s="20" t="s">
        <v>181</v>
      </c>
      <c r="R213" s="20">
        <v>3.1481920852862673E-2</v>
      </c>
    </row>
    <row r="214" spans="1:25" x14ac:dyDescent="0.2">
      <c r="Q214" s="20" t="s">
        <v>182</v>
      </c>
      <c r="R214" s="20">
        <v>529.69888825647558</v>
      </c>
    </row>
    <row r="215" spans="1:25" ht="13.5" thickBot="1" x14ac:dyDescent="0.25">
      <c r="Q215" s="21" t="s">
        <v>183</v>
      </c>
      <c r="R215" s="21">
        <v>211</v>
      </c>
    </row>
    <row r="217" spans="1:25" ht="13.5" thickBot="1" x14ac:dyDescent="0.25">
      <c r="Q217" t="s">
        <v>170</v>
      </c>
    </row>
    <row r="218" spans="1:25" x14ac:dyDescent="0.2">
      <c r="Q218" s="22"/>
      <c r="R218" s="22" t="s">
        <v>172</v>
      </c>
      <c r="S218" s="22" t="s">
        <v>171</v>
      </c>
      <c r="T218" s="22" t="s">
        <v>173</v>
      </c>
      <c r="U218" s="22" t="s">
        <v>174</v>
      </c>
      <c r="V218" s="22" t="s">
        <v>187</v>
      </c>
    </row>
    <row r="219" spans="1:25" x14ac:dyDescent="0.2">
      <c r="Q219" s="20" t="s">
        <v>184</v>
      </c>
      <c r="R219" s="20">
        <v>4</v>
      </c>
      <c r="S219" s="20">
        <v>3037597.627673611</v>
      </c>
      <c r="T219" s="20">
        <v>759399.40691840276</v>
      </c>
      <c r="U219" s="20">
        <v>2.7065255469786607</v>
      </c>
      <c r="V219" s="20">
        <v>3.141937667214259E-2</v>
      </c>
    </row>
    <row r="220" spans="1:25" x14ac:dyDescent="0.2">
      <c r="Q220" s="20" t="s">
        <v>185</v>
      </c>
      <c r="R220" s="20">
        <v>206</v>
      </c>
      <c r="S220" s="20">
        <v>57799667.917350121</v>
      </c>
      <c r="T220" s="20">
        <v>280580.91222014622</v>
      </c>
      <c r="U220" s="20"/>
      <c r="V220" s="20"/>
    </row>
    <row r="221" spans="1:25" ht="13.5" thickBot="1" x14ac:dyDescent="0.25">
      <c r="Q221" s="21" t="s">
        <v>176</v>
      </c>
      <c r="R221" s="21">
        <v>210</v>
      </c>
      <c r="S221" s="21">
        <v>60837265.545023732</v>
      </c>
      <c r="T221" s="21"/>
      <c r="U221" s="21"/>
      <c r="V221" s="21"/>
    </row>
    <row r="222" spans="1:25" ht="13.5" thickBot="1" x14ac:dyDescent="0.25"/>
    <row r="223" spans="1:25" x14ac:dyDescent="0.2">
      <c r="Q223" s="22"/>
      <c r="R223" s="22" t="s">
        <v>188</v>
      </c>
      <c r="S223" s="22" t="s">
        <v>182</v>
      </c>
      <c r="T223" s="22" t="s">
        <v>189</v>
      </c>
      <c r="U223" s="22" t="s">
        <v>175</v>
      </c>
      <c r="V223" s="22" t="s">
        <v>190</v>
      </c>
      <c r="W223" s="22" t="s">
        <v>191</v>
      </c>
      <c r="X223" s="22" t="s">
        <v>192</v>
      </c>
      <c r="Y223" s="22" t="s">
        <v>193</v>
      </c>
    </row>
    <row r="224" spans="1:25" x14ac:dyDescent="0.2">
      <c r="Q224" s="20" t="s">
        <v>186</v>
      </c>
      <c r="R224" s="20">
        <v>1195.624301159786</v>
      </c>
      <c r="S224" s="20">
        <v>152.38700642071456</v>
      </c>
      <c r="T224" s="20">
        <v>7.8459727587198023</v>
      </c>
      <c r="U224" s="20">
        <v>2.2954838958924668E-13</v>
      </c>
      <c r="V224" s="20">
        <v>895.18620618429782</v>
      </c>
      <c r="W224" s="20">
        <v>1496.0623961352742</v>
      </c>
      <c r="X224" s="20">
        <v>895.18620618429782</v>
      </c>
      <c r="Y224" s="20">
        <v>1496.0623961352742</v>
      </c>
    </row>
    <row r="225" spans="17:25" x14ac:dyDescent="0.2">
      <c r="Q225" s="20" t="s">
        <v>1</v>
      </c>
      <c r="R225" s="20">
        <v>66.298386235799427</v>
      </c>
      <c r="S225" s="20">
        <v>42.474683230404764</v>
      </c>
      <c r="T225" s="20">
        <v>1.5608918346998024</v>
      </c>
      <c r="U225" s="20">
        <v>0.12008420706607149</v>
      </c>
      <c r="V225" s="20">
        <v>-17.442434022846101</v>
      </c>
      <c r="W225" s="20">
        <v>150.03920649444495</v>
      </c>
      <c r="X225" s="20">
        <v>-17.442434022846101</v>
      </c>
      <c r="Y225" s="20">
        <v>150.03920649444495</v>
      </c>
    </row>
    <row r="226" spans="17:25" x14ac:dyDescent="0.2">
      <c r="Q226" s="20" t="s">
        <v>10</v>
      </c>
      <c r="R226" s="20">
        <v>-11.479688559380254</v>
      </c>
      <c r="S226" s="20">
        <v>4.7099894689967083</v>
      </c>
      <c r="T226" s="20">
        <v>-2.4373066298650521</v>
      </c>
      <c r="U226" s="20">
        <v>1.5645730028884464E-2</v>
      </c>
      <c r="V226" s="20">
        <v>-20.765652610102805</v>
      </c>
      <c r="W226" s="20">
        <v>-2.1937245086577022</v>
      </c>
      <c r="X226" s="20">
        <v>-20.765652610102805</v>
      </c>
      <c r="Y226" s="20">
        <v>-2.1937245086577022</v>
      </c>
    </row>
    <row r="227" spans="17:25" x14ac:dyDescent="0.2">
      <c r="Q227" s="20" t="s">
        <v>11</v>
      </c>
      <c r="R227" s="20">
        <v>12.916659705710027</v>
      </c>
      <c r="S227" s="20">
        <v>6.4936529999117445</v>
      </c>
      <c r="T227" s="20">
        <v>1.9891207161647808</v>
      </c>
      <c r="U227" s="20">
        <v>4.8011070718154886E-2</v>
      </c>
      <c r="V227" s="20">
        <v>0.11411976120102274</v>
      </c>
      <c r="W227" s="20">
        <v>25.719199650219032</v>
      </c>
      <c r="X227" s="20">
        <v>0.11411976120102274</v>
      </c>
      <c r="Y227" s="20">
        <v>25.719199650219032</v>
      </c>
    </row>
    <row r="228" spans="17:25" ht="13.5" thickBot="1" x14ac:dyDescent="0.25">
      <c r="Q228" s="21" t="s">
        <v>14</v>
      </c>
      <c r="R228" s="21">
        <v>-53.169603140069945</v>
      </c>
      <c r="S228" s="21">
        <v>46.419220545376199</v>
      </c>
      <c r="T228" s="21">
        <v>-1.1454221444346537</v>
      </c>
      <c r="U228" s="21">
        <v>0.25336326856142777</v>
      </c>
      <c r="V228" s="21">
        <v>-144.68726280454982</v>
      </c>
      <c r="W228" s="21">
        <v>38.348056524409934</v>
      </c>
      <c r="X228" s="21">
        <v>-144.68726280454982</v>
      </c>
      <c r="Y228" s="21">
        <v>38.348056524409934</v>
      </c>
    </row>
    <row r="230" spans="17:25" x14ac:dyDescent="0.2">
      <c r="Q230" s="33" t="s">
        <v>16</v>
      </c>
      <c r="R230" s="33" t="s">
        <v>1</v>
      </c>
      <c r="S230" s="33" t="s">
        <v>203</v>
      </c>
      <c r="T230" s="33" t="s">
        <v>194</v>
      </c>
      <c r="U230" s="33" t="s">
        <v>196</v>
      </c>
    </row>
    <row r="231" spans="17:25" x14ac:dyDescent="0.2">
      <c r="Q231" t="s">
        <v>177</v>
      </c>
    </row>
    <row r="232" spans="17:25" ht="13.5" thickBot="1" x14ac:dyDescent="0.25"/>
    <row r="233" spans="17:25" x14ac:dyDescent="0.2">
      <c r="Q233" s="31" t="s">
        <v>178</v>
      </c>
      <c r="R233" s="31"/>
    </row>
    <row r="234" spans="17:25" x14ac:dyDescent="0.2">
      <c r="Q234" s="20" t="s">
        <v>179</v>
      </c>
      <c r="R234" s="20">
        <v>0.21286390893173926</v>
      </c>
    </row>
    <row r="235" spans="17:25" x14ac:dyDescent="0.2">
      <c r="Q235" s="20" t="s">
        <v>180</v>
      </c>
      <c r="R235" s="20">
        <v>4.531104372569978E-2</v>
      </c>
    </row>
    <row r="236" spans="17:25" x14ac:dyDescent="0.2">
      <c r="Q236" s="20" t="s">
        <v>181</v>
      </c>
      <c r="R236" s="20">
        <v>2.6773394089305604E-2</v>
      </c>
    </row>
    <row r="237" spans="17:25" x14ac:dyDescent="0.2">
      <c r="Q237" s="20" t="s">
        <v>182</v>
      </c>
      <c r="R237" s="20">
        <v>530.98491351212738</v>
      </c>
    </row>
    <row r="238" spans="17:25" ht="13.5" thickBot="1" x14ac:dyDescent="0.25">
      <c r="Q238" s="21" t="s">
        <v>183</v>
      </c>
      <c r="R238" s="21">
        <v>211</v>
      </c>
    </row>
    <row r="240" spans="17:25" ht="13.5" thickBot="1" x14ac:dyDescent="0.25">
      <c r="Q240" t="s">
        <v>170</v>
      </c>
    </row>
    <row r="241" spans="17:25" x14ac:dyDescent="0.2">
      <c r="Q241" s="22"/>
      <c r="R241" s="22" t="s">
        <v>172</v>
      </c>
      <c r="S241" s="22" t="s">
        <v>171</v>
      </c>
      <c r="T241" s="22" t="s">
        <v>173</v>
      </c>
      <c r="U241" s="22" t="s">
        <v>174</v>
      </c>
      <c r="V241" s="22" t="s">
        <v>187</v>
      </c>
    </row>
    <row r="242" spans="17:25" x14ac:dyDescent="0.2">
      <c r="Q242" s="20" t="s">
        <v>184</v>
      </c>
      <c r="R242" s="20">
        <v>4</v>
      </c>
      <c r="S242" s="20">
        <v>2756599.9992625788</v>
      </c>
      <c r="T242" s="20">
        <v>689149.9998156447</v>
      </c>
      <c r="U242" s="20">
        <v>2.4442712325699874</v>
      </c>
      <c r="V242" s="20">
        <v>4.776740579341953E-2</v>
      </c>
    </row>
    <row r="243" spans="17:25" x14ac:dyDescent="0.2">
      <c r="Q243" s="20" t="s">
        <v>185</v>
      </c>
      <c r="R243" s="20">
        <v>206</v>
      </c>
      <c r="S243" s="20">
        <v>58080665.545761153</v>
      </c>
      <c r="T243" s="20">
        <v>281944.97837748134</v>
      </c>
      <c r="U243" s="20"/>
      <c r="V243" s="20"/>
    </row>
    <row r="244" spans="17:25" ht="13.5" thickBot="1" x14ac:dyDescent="0.25">
      <c r="Q244" s="21" t="s">
        <v>176</v>
      </c>
      <c r="R244" s="21">
        <v>210</v>
      </c>
      <c r="S244" s="21">
        <v>60837265.545023732</v>
      </c>
      <c r="T244" s="21"/>
      <c r="U244" s="21"/>
      <c r="V244" s="21"/>
    </row>
    <row r="245" spans="17:25" ht="13.5" thickBot="1" x14ac:dyDescent="0.25"/>
    <row r="246" spans="17:25" x14ac:dyDescent="0.2">
      <c r="Q246" s="22"/>
      <c r="R246" s="22" t="s">
        <v>188</v>
      </c>
      <c r="S246" s="22" t="s">
        <v>182</v>
      </c>
      <c r="T246" s="22" t="s">
        <v>189</v>
      </c>
      <c r="U246" s="22" t="s">
        <v>175</v>
      </c>
      <c r="V246" s="22" t="s">
        <v>190</v>
      </c>
      <c r="W246" s="22" t="s">
        <v>191</v>
      </c>
      <c r="X246" s="22" t="s">
        <v>192</v>
      </c>
      <c r="Y246" s="22" t="s">
        <v>193</v>
      </c>
    </row>
    <row r="247" spans="17:25" x14ac:dyDescent="0.2">
      <c r="Q247" s="20" t="s">
        <v>186</v>
      </c>
      <c r="R247" s="20">
        <v>1032.9189681643638</v>
      </c>
      <c r="S247" s="20">
        <v>182.47960970451354</v>
      </c>
      <c r="T247" s="20">
        <v>5.6604623926857025</v>
      </c>
      <c r="U247" s="20">
        <v>5.0193840333813045E-8</v>
      </c>
      <c r="V247" s="20">
        <v>673.15190140976529</v>
      </c>
      <c r="W247" s="20">
        <v>1392.6860349189624</v>
      </c>
      <c r="X247" s="20">
        <v>673.15190140976529</v>
      </c>
      <c r="Y247" s="20">
        <v>1392.6860349189624</v>
      </c>
    </row>
    <row r="248" spans="17:25" x14ac:dyDescent="0.2">
      <c r="Q248" s="20" t="s">
        <v>1</v>
      </c>
      <c r="R248" s="20">
        <v>64.095981509114608</v>
      </c>
      <c r="S248" s="20">
        <v>42.576846235179929</v>
      </c>
      <c r="T248" s="20">
        <v>1.5054187234787269</v>
      </c>
      <c r="U248" s="20">
        <v>0.13374822055974944</v>
      </c>
      <c r="V248" s="20">
        <v>-19.846257881335916</v>
      </c>
      <c r="W248" s="20">
        <v>148.03822089956515</v>
      </c>
      <c r="X248" s="20">
        <v>-19.846257881335916</v>
      </c>
      <c r="Y248" s="20">
        <v>148.03822089956515</v>
      </c>
    </row>
    <row r="249" spans="17:25" x14ac:dyDescent="0.2">
      <c r="Q249" s="20" t="s">
        <v>10</v>
      </c>
      <c r="R249" s="20">
        <v>-10.402656257427466</v>
      </c>
      <c r="S249" s="20">
        <v>4.6899090752248007</v>
      </c>
      <c r="T249" s="20">
        <v>-2.2180933767737998</v>
      </c>
      <c r="U249" s="20">
        <v>2.7640656748414115E-2</v>
      </c>
      <c r="V249" s="20">
        <v>-19.649030874687867</v>
      </c>
      <c r="W249" s="20">
        <v>-1.1562816401670677</v>
      </c>
      <c r="X249" s="20">
        <v>-19.649030874687867</v>
      </c>
      <c r="Y249" s="20">
        <v>-1.1562816401670677</v>
      </c>
    </row>
    <row r="250" spans="17:25" x14ac:dyDescent="0.2">
      <c r="Q250" s="20" t="s">
        <v>11</v>
      </c>
      <c r="R250" s="20">
        <v>11.660319454121179</v>
      </c>
      <c r="S250" s="20">
        <v>6.4968266648991335</v>
      </c>
      <c r="T250" s="20">
        <v>1.7947715177810137</v>
      </c>
      <c r="U250" s="20">
        <v>7.4156171100673005E-2</v>
      </c>
      <c r="V250" s="20">
        <v>-1.1484775190236469</v>
      </c>
      <c r="W250" s="20">
        <v>24.469116427266005</v>
      </c>
      <c r="X250" s="20">
        <v>-1.1484775190236469</v>
      </c>
      <c r="Y250" s="20">
        <v>24.469116427266005</v>
      </c>
    </row>
    <row r="251" spans="17:25" ht="13.5" thickBot="1" x14ac:dyDescent="0.25">
      <c r="Q251" s="21" t="s">
        <v>15</v>
      </c>
      <c r="R251" s="21">
        <v>28.20769393436597</v>
      </c>
      <c r="S251" s="21">
        <v>50.744060559654478</v>
      </c>
      <c r="T251" s="21">
        <v>0.55588168592076181</v>
      </c>
      <c r="U251" s="21">
        <v>0.5788949808369388</v>
      </c>
      <c r="V251" s="21">
        <v>-71.836589656147709</v>
      </c>
      <c r="W251" s="21">
        <v>128.25197752487963</v>
      </c>
      <c r="X251" s="21">
        <v>-71.836589656147709</v>
      </c>
      <c r="Y251" s="21">
        <v>128.25197752487963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3D695-BC0E-428A-AC6E-7D43B614BBA5}">
  <dimension ref="A1:Y238"/>
  <sheetViews>
    <sheetView topLeftCell="N1" zoomScale="70" zoomScaleNormal="70" workbookViewId="0">
      <pane ySplit="1" topLeftCell="A23" activePane="bottomLeft" state="frozen"/>
      <selection pane="bottomLeft" activeCell="R46" sqref="R46"/>
    </sheetView>
  </sheetViews>
  <sheetFormatPr defaultRowHeight="12.75" x14ac:dyDescent="0.2"/>
  <cols>
    <col min="17" max="17" width="26.140625" customWidth="1"/>
    <col min="18" max="18" width="18.5703125" customWidth="1"/>
    <col min="19" max="19" width="19.85546875" customWidth="1"/>
    <col min="20" max="20" width="16.5703125" customWidth="1"/>
    <col min="21" max="21" width="19.5703125" customWidth="1"/>
    <col min="22" max="22" width="16.7109375" customWidth="1"/>
    <col min="23" max="23" width="14.5703125" customWidth="1"/>
    <col min="24" max="24" width="20.140625" customWidth="1"/>
    <col min="25" max="25" width="13.28515625" customWidth="1"/>
  </cols>
  <sheetData>
    <row r="1" spans="1:22" ht="15" x14ac:dyDescent="0.25">
      <c r="A1" s="32" t="s">
        <v>16</v>
      </c>
      <c r="B1" s="48" t="s">
        <v>1</v>
      </c>
      <c r="C1" s="32" t="s">
        <v>10</v>
      </c>
      <c r="D1" s="32" t="s">
        <v>11</v>
      </c>
      <c r="E1" s="32" t="s">
        <v>5</v>
      </c>
      <c r="F1" s="34" t="s">
        <v>2</v>
      </c>
      <c r="G1" s="35" t="s">
        <v>6</v>
      </c>
      <c r="H1" s="35" t="s">
        <v>7</v>
      </c>
      <c r="I1" s="34" t="s">
        <v>8</v>
      </c>
      <c r="J1" s="34" t="s">
        <v>9</v>
      </c>
      <c r="K1" s="34" t="s">
        <v>12</v>
      </c>
      <c r="L1" s="34" t="s">
        <v>141</v>
      </c>
      <c r="M1" s="34" t="s">
        <v>14</v>
      </c>
      <c r="N1" s="34" t="s">
        <v>15</v>
      </c>
      <c r="Q1" s="33" t="s">
        <v>16</v>
      </c>
      <c r="R1" s="33" t="s">
        <v>1</v>
      </c>
      <c r="S1" s="33" t="s">
        <v>203</v>
      </c>
      <c r="T1" s="33" t="s">
        <v>194</v>
      </c>
      <c r="U1" s="33" t="s">
        <v>5</v>
      </c>
    </row>
    <row r="2" spans="1:22" ht="15" x14ac:dyDescent="0.25">
      <c r="A2" s="7">
        <v>1060</v>
      </c>
      <c r="B2" s="6">
        <v>3</v>
      </c>
      <c r="C2" s="8">
        <v>48.5</v>
      </c>
      <c r="D2" s="7">
        <v>23.5</v>
      </c>
      <c r="E2" s="7">
        <v>6</v>
      </c>
      <c r="F2" s="7">
        <v>8</v>
      </c>
      <c r="G2" s="7">
        <v>1</v>
      </c>
      <c r="H2" s="8">
        <v>1</v>
      </c>
      <c r="I2" s="7">
        <v>5</v>
      </c>
      <c r="J2" s="7">
        <v>2</v>
      </c>
      <c r="K2" s="7">
        <v>6</v>
      </c>
      <c r="L2" s="7">
        <v>2</v>
      </c>
      <c r="M2" s="7">
        <v>1</v>
      </c>
      <c r="N2" s="7">
        <v>3</v>
      </c>
      <c r="Q2" t="s">
        <v>177</v>
      </c>
    </row>
    <row r="3" spans="1:22" ht="15.75" thickBot="1" x14ac:dyDescent="0.3">
      <c r="A3" s="10">
        <v>1030</v>
      </c>
      <c r="B3" s="6">
        <v>3</v>
      </c>
      <c r="C3" s="11">
        <v>30.6</v>
      </c>
      <c r="D3" s="10">
        <v>18.100000000000001</v>
      </c>
      <c r="E3" s="10">
        <v>2</v>
      </c>
      <c r="F3" s="10">
        <v>6</v>
      </c>
      <c r="G3" s="10">
        <v>1</v>
      </c>
      <c r="H3" s="11">
        <v>2</v>
      </c>
      <c r="I3" s="10">
        <v>5</v>
      </c>
      <c r="J3" s="10">
        <v>3</v>
      </c>
      <c r="K3" s="10">
        <v>6.7</v>
      </c>
      <c r="L3" s="10">
        <v>2</v>
      </c>
      <c r="M3" s="10">
        <v>1</v>
      </c>
      <c r="N3" s="7">
        <v>3</v>
      </c>
    </row>
    <row r="4" spans="1:22" ht="15" x14ac:dyDescent="0.25">
      <c r="A4" s="10">
        <v>1290</v>
      </c>
      <c r="B4" s="6">
        <v>3</v>
      </c>
      <c r="C4" s="11">
        <v>58.5</v>
      </c>
      <c r="D4" s="10">
        <v>29.9</v>
      </c>
      <c r="E4" s="10">
        <v>2</v>
      </c>
      <c r="F4" s="10">
        <v>7</v>
      </c>
      <c r="G4" s="10">
        <v>1</v>
      </c>
      <c r="H4" s="11">
        <v>7</v>
      </c>
      <c r="I4" s="10">
        <v>5</v>
      </c>
      <c r="J4" s="10">
        <v>3</v>
      </c>
      <c r="K4" s="10">
        <v>18.2</v>
      </c>
      <c r="L4" s="10">
        <v>3</v>
      </c>
      <c r="M4" s="10">
        <v>1</v>
      </c>
      <c r="N4" s="7">
        <v>3</v>
      </c>
      <c r="Q4" s="31" t="s">
        <v>178</v>
      </c>
      <c r="R4" s="31"/>
    </row>
    <row r="5" spans="1:22" ht="15" x14ac:dyDescent="0.25">
      <c r="A5" s="10">
        <v>1150</v>
      </c>
      <c r="B5" s="6">
        <v>3</v>
      </c>
      <c r="C5" s="11">
        <v>40.299999999999997</v>
      </c>
      <c r="D5" s="10">
        <v>18</v>
      </c>
      <c r="E5" s="10">
        <v>2</v>
      </c>
      <c r="F5" s="10">
        <v>9</v>
      </c>
      <c r="G5" s="10">
        <v>1</v>
      </c>
      <c r="H5" s="11">
        <v>3</v>
      </c>
      <c r="I5" s="10">
        <v>9</v>
      </c>
      <c r="J5" s="10">
        <v>2</v>
      </c>
      <c r="K5" s="10">
        <v>9</v>
      </c>
      <c r="L5" s="10">
        <v>2</v>
      </c>
      <c r="M5" s="10">
        <v>3</v>
      </c>
      <c r="N5" s="7">
        <v>3</v>
      </c>
      <c r="Q5" s="20" t="s">
        <v>179</v>
      </c>
      <c r="R5" s="20">
        <v>0.24622230228224876</v>
      </c>
    </row>
    <row r="6" spans="1:22" ht="15" x14ac:dyDescent="0.25">
      <c r="A6" s="10">
        <v>2250</v>
      </c>
      <c r="B6" s="6">
        <v>3</v>
      </c>
      <c r="C6" s="11">
        <v>35.4</v>
      </c>
      <c r="D6" s="10">
        <v>12.5</v>
      </c>
      <c r="E6" s="10">
        <v>6</v>
      </c>
      <c r="F6" s="10">
        <v>6</v>
      </c>
      <c r="G6" s="10">
        <v>2</v>
      </c>
      <c r="H6" s="11">
        <v>4</v>
      </c>
      <c r="I6" s="10">
        <v>5</v>
      </c>
      <c r="J6" s="10">
        <v>2</v>
      </c>
      <c r="K6" s="10">
        <v>12.4</v>
      </c>
      <c r="L6" s="10">
        <v>2</v>
      </c>
      <c r="M6" s="10">
        <v>1</v>
      </c>
      <c r="N6" s="7">
        <v>3</v>
      </c>
      <c r="Q6" s="20" t="s">
        <v>180</v>
      </c>
      <c r="R6" s="20">
        <v>6.062542214117108E-2</v>
      </c>
    </row>
    <row r="7" spans="1:22" ht="15" x14ac:dyDescent="0.25">
      <c r="A7" s="10">
        <v>1150</v>
      </c>
      <c r="B7" s="6">
        <v>3</v>
      </c>
      <c r="C7" s="11">
        <v>31.2</v>
      </c>
      <c r="D7" s="10">
        <v>21.2</v>
      </c>
      <c r="E7" s="10">
        <v>2</v>
      </c>
      <c r="F7" s="10">
        <v>5</v>
      </c>
      <c r="G7" s="10">
        <v>2</v>
      </c>
      <c r="H7" s="11">
        <v>1</v>
      </c>
      <c r="I7" s="10">
        <v>9</v>
      </c>
      <c r="J7" s="10">
        <v>2</v>
      </c>
      <c r="K7" s="10">
        <v>0</v>
      </c>
      <c r="L7" s="10">
        <v>3</v>
      </c>
      <c r="M7" s="10">
        <v>1</v>
      </c>
      <c r="N7" s="7">
        <v>2</v>
      </c>
      <c r="Q7" s="20" t="s">
        <v>181</v>
      </c>
      <c r="R7" s="20">
        <v>4.2385139075951102E-2</v>
      </c>
    </row>
    <row r="8" spans="1:22" ht="15" x14ac:dyDescent="0.25">
      <c r="A8" s="10">
        <v>747</v>
      </c>
      <c r="B8" s="6">
        <v>3</v>
      </c>
      <c r="C8" s="11">
        <v>26.5</v>
      </c>
      <c r="D8" s="10">
        <v>16.2</v>
      </c>
      <c r="E8" s="10">
        <v>2</v>
      </c>
      <c r="F8" s="10">
        <v>7</v>
      </c>
      <c r="G8" s="10">
        <v>2</v>
      </c>
      <c r="H8" s="11">
        <v>8</v>
      </c>
      <c r="I8" s="10">
        <v>2</v>
      </c>
      <c r="J8" s="10">
        <v>3</v>
      </c>
      <c r="K8" s="10">
        <v>0</v>
      </c>
      <c r="L8" s="10">
        <v>2</v>
      </c>
      <c r="M8" s="10">
        <v>3</v>
      </c>
      <c r="N8" s="7">
        <v>3</v>
      </c>
      <c r="Q8" s="20" t="s">
        <v>182</v>
      </c>
      <c r="R8" s="20">
        <v>526.70887225657862</v>
      </c>
    </row>
    <row r="9" spans="1:22" ht="15.75" thickBot="1" x14ac:dyDescent="0.3">
      <c r="A9" s="10">
        <v>1250</v>
      </c>
      <c r="B9" s="6">
        <v>3</v>
      </c>
      <c r="C9" s="11">
        <v>36.6</v>
      </c>
      <c r="D9" s="10">
        <v>16.600000000000001</v>
      </c>
      <c r="E9" s="10">
        <v>2</v>
      </c>
      <c r="F9" s="10">
        <v>8</v>
      </c>
      <c r="G9" s="10">
        <v>1</v>
      </c>
      <c r="H9" s="11">
        <v>9</v>
      </c>
      <c r="I9" s="10">
        <v>2</v>
      </c>
      <c r="J9" s="10">
        <v>3</v>
      </c>
      <c r="K9" s="10">
        <v>8.8000000000000007</v>
      </c>
      <c r="L9" s="10">
        <v>3</v>
      </c>
      <c r="M9" s="10">
        <v>1</v>
      </c>
      <c r="N9" s="7">
        <v>3</v>
      </c>
      <c r="Q9" s="21" t="s">
        <v>183</v>
      </c>
      <c r="R9" s="21">
        <v>211</v>
      </c>
    </row>
    <row r="10" spans="1:22" ht="15" x14ac:dyDescent="0.25">
      <c r="A10" s="10">
        <v>1020</v>
      </c>
      <c r="B10" s="6">
        <v>3</v>
      </c>
      <c r="C10" s="11">
        <v>35.9</v>
      </c>
      <c r="D10" s="10">
        <v>15.1</v>
      </c>
      <c r="E10" s="10">
        <v>2</v>
      </c>
      <c r="F10" s="10">
        <v>6</v>
      </c>
      <c r="G10" s="10">
        <v>1</v>
      </c>
      <c r="H10" s="11">
        <v>3</v>
      </c>
      <c r="I10" s="10">
        <v>5</v>
      </c>
      <c r="J10" s="10">
        <v>2</v>
      </c>
      <c r="K10" s="10">
        <v>8.6</v>
      </c>
      <c r="L10" s="10">
        <v>1</v>
      </c>
      <c r="M10" s="10">
        <v>1</v>
      </c>
      <c r="N10" s="7">
        <v>2</v>
      </c>
    </row>
    <row r="11" spans="1:22" ht="15.75" thickBot="1" x14ac:dyDescent="0.3">
      <c r="A11" s="10">
        <v>1050</v>
      </c>
      <c r="B11" s="6">
        <v>3</v>
      </c>
      <c r="C11" s="11">
        <v>40.299999999999997</v>
      </c>
      <c r="D11" s="10">
        <v>16.7</v>
      </c>
      <c r="E11" s="10">
        <v>6</v>
      </c>
      <c r="F11" s="10">
        <v>13</v>
      </c>
      <c r="G11" s="10">
        <v>2</v>
      </c>
      <c r="H11" s="11">
        <v>5</v>
      </c>
      <c r="I11" s="10">
        <v>5</v>
      </c>
      <c r="J11" s="10">
        <v>2</v>
      </c>
      <c r="K11" s="10">
        <v>8.6</v>
      </c>
      <c r="L11" s="10">
        <v>3</v>
      </c>
      <c r="M11" s="10">
        <v>1</v>
      </c>
      <c r="N11" s="7">
        <v>1</v>
      </c>
      <c r="Q11" t="s">
        <v>170</v>
      </c>
    </row>
    <row r="12" spans="1:22" ht="15" x14ac:dyDescent="0.25">
      <c r="A12" s="10">
        <v>1265</v>
      </c>
      <c r="B12" s="6">
        <v>3</v>
      </c>
      <c r="C12" s="11">
        <v>40.1</v>
      </c>
      <c r="D12" s="10">
        <v>16.600000000000001</v>
      </c>
      <c r="E12" s="10">
        <v>5</v>
      </c>
      <c r="F12" s="10">
        <v>7</v>
      </c>
      <c r="G12" s="10">
        <v>2</v>
      </c>
      <c r="H12" s="11">
        <v>4</v>
      </c>
      <c r="I12" s="10">
        <v>5</v>
      </c>
      <c r="J12" s="10">
        <v>2</v>
      </c>
      <c r="K12" s="10">
        <v>8.5</v>
      </c>
      <c r="L12" s="10">
        <v>1</v>
      </c>
      <c r="M12" s="10">
        <v>3</v>
      </c>
      <c r="N12" s="7">
        <v>2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2" ht="15" x14ac:dyDescent="0.25">
      <c r="A13" s="10">
        <v>550</v>
      </c>
      <c r="B13" s="6">
        <v>3</v>
      </c>
      <c r="C13" s="11">
        <v>40.1</v>
      </c>
      <c r="D13" s="10">
        <v>16.600000000000001</v>
      </c>
      <c r="E13" s="10">
        <v>1</v>
      </c>
      <c r="F13" s="10">
        <v>7</v>
      </c>
      <c r="G13" s="10">
        <v>1</v>
      </c>
      <c r="H13" s="11">
        <v>5</v>
      </c>
      <c r="I13" s="10">
        <v>3</v>
      </c>
      <c r="J13" s="10">
        <v>2</v>
      </c>
      <c r="K13" s="10">
        <v>8.5</v>
      </c>
      <c r="L13" s="10">
        <v>2</v>
      </c>
      <c r="M13" s="10">
        <v>1</v>
      </c>
      <c r="N13" s="7">
        <v>3</v>
      </c>
      <c r="Q13" s="20" t="s">
        <v>184</v>
      </c>
      <c r="R13" s="20">
        <v>4</v>
      </c>
      <c r="S13" s="20">
        <v>3688284.9055815861</v>
      </c>
      <c r="T13" s="20">
        <v>922071.22639539652</v>
      </c>
      <c r="U13" s="20">
        <v>3.3237105983716777</v>
      </c>
      <c r="V13" s="20">
        <v>1.1545166874902233E-2</v>
      </c>
    </row>
    <row r="14" spans="1:22" ht="15" x14ac:dyDescent="0.25">
      <c r="A14" s="10">
        <v>1500</v>
      </c>
      <c r="B14" s="6">
        <v>3</v>
      </c>
      <c r="C14" s="11">
        <v>31.3</v>
      </c>
      <c r="D14" s="10">
        <v>22</v>
      </c>
      <c r="E14" s="10">
        <v>2</v>
      </c>
      <c r="F14" s="10">
        <v>8</v>
      </c>
      <c r="G14" s="10">
        <v>2</v>
      </c>
      <c r="H14" s="11">
        <v>9</v>
      </c>
      <c r="I14" s="10">
        <v>9</v>
      </c>
      <c r="J14" s="10">
        <v>3</v>
      </c>
      <c r="K14" s="10">
        <v>0</v>
      </c>
      <c r="L14" s="10">
        <v>1</v>
      </c>
      <c r="M14" s="10">
        <v>1</v>
      </c>
      <c r="N14" s="7">
        <v>3</v>
      </c>
      <c r="Q14" s="20" t="s">
        <v>185</v>
      </c>
      <c r="R14" s="20">
        <v>206</v>
      </c>
      <c r="S14" s="20">
        <v>57148980.639442146</v>
      </c>
      <c r="T14" s="20">
        <v>277422.23611379683</v>
      </c>
      <c r="U14" s="20"/>
      <c r="V14" s="20"/>
    </row>
    <row r="15" spans="1:22" ht="15.75" thickBot="1" x14ac:dyDescent="0.3">
      <c r="A15" s="10">
        <v>1000</v>
      </c>
      <c r="B15" s="6">
        <v>3</v>
      </c>
      <c r="C15" s="11">
        <v>44.7</v>
      </c>
      <c r="D15" s="10">
        <v>18.399999999999999</v>
      </c>
      <c r="E15" s="10">
        <v>2</v>
      </c>
      <c r="F15" s="10">
        <v>7</v>
      </c>
      <c r="G15" s="10">
        <v>2</v>
      </c>
      <c r="H15" s="11">
        <v>1</v>
      </c>
      <c r="I15" s="10">
        <v>5</v>
      </c>
      <c r="J15" s="10">
        <v>2</v>
      </c>
      <c r="K15" s="10">
        <v>10.7</v>
      </c>
      <c r="L15" s="10">
        <v>2</v>
      </c>
      <c r="M15" s="10">
        <v>1</v>
      </c>
      <c r="N15" s="7">
        <v>3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2" ht="15.75" thickBot="1" x14ac:dyDescent="0.3">
      <c r="A16" s="10">
        <v>1180</v>
      </c>
      <c r="B16" s="6">
        <v>3</v>
      </c>
      <c r="C16" s="11">
        <v>32.1</v>
      </c>
      <c r="D16" s="10">
        <v>12.2</v>
      </c>
      <c r="E16" s="10">
        <v>6</v>
      </c>
      <c r="F16" s="10">
        <v>7</v>
      </c>
      <c r="G16" s="10">
        <v>1</v>
      </c>
      <c r="H16" s="11">
        <v>7</v>
      </c>
      <c r="I16" s="10">
        <v>9</v>
      </c>
      <c r="J16" s="10">
        <v>2</v>
      </c>
      <c r="K16" s="10">
        <v>9</v>
      </c>
      <c r="L16" s="10">
        <v>2</v>
      </c>
      <c r="M16" s="10">
        <v>1</v>
      </c>
      <c r="N16" s="7">
        <v>3</v>
      </c>
    </row>
    <row r="17" spans="1:25" ht="15" x14ac:dyDescent="0.25">
      <c r="A17" s="10">
        <v>1350</v>
      </c>
      <c r="B17" s="6">
        <v>3</v>
      </c>
      <c r="C17" s="11">
        <v>31.9</v>
      </c>
      <c r="D17" s="10">
        <v>14.4</v>
      </c>
      <c r="E17" s="10">
        <v>2</v>
      </c>
      <c r="F17" s="10">
        <v>6</v>
      </c>
      <c r="G17" s="10">
        <v>2</v>
      </c>
      <c r="H17" s="11">
        <v>2</v>
      </c>
      <c r="I17" s="10">
        <v>9</v>
      </c>
      <c r="J17" s="10">
        <v>2</v>
      </c>
      <c r="K17" s="10">
        <v>8.8000000000000007</v>
      </c>
      <c r="L17" s="10">
        <v>2</v>
      </c>
      <c r="M17" s="10">
        <v>1</v>
      </c>
      <c r="N17" s="7">
        <v>3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1">
        <v>44.2</v>
      </c>
      <c r="D18" s="10">
        <v>19.7</v>
      </c>
      <c r="E18" s="10">
        <v>2</v>
      </c>
      <c r="F18" s="10">
        <v>7</v>
      </c>
      <c r="G18" s="10">
        <v>2</v>
      </c>
      <c r="H18" s="11">
        <v>2</v>
      </c>
      <c r="I18" s="10">
        <v>5</v>
      </c>
      <c r="J18" s="10">
        <v>2</v>
      </c>
      <c r="K18" s="10">
        <v>11.6</v>
      </c>
      <c r="L18" s="10">
        <v>3</v>
      </c>
      <c r="M18" s="10">
        <v>1</v>
      </c>
      <c r="N18" s="7">
        <v>2</v>
      </c>
      <c r="Q18" s="20" t="s">
        <v>186</v>
      </c>
      <c r="R18" s="20">
        <v>982.46436413367394</v>
      </c>
      <c r="S18" s="20">
        <v>143.77231301579246</v>
      </c>
      <c r="T18" s="20">
        <v>6.833474008488384</v>
      </c>
      <c r="U18" s="20">
        <v>9.1831731149436335E-11</v>
      </c>
      <c r="V18" s="20">
        <v>699.01053924895177</v>
      </c>
      <c r="W18" s="20">
        <v>1265.9181890183961</v>
      </c>
      <c r="X18" s="20">
        <v>699.01053924895177</v>
      </c>
      <c r="Y18" s="20">
        <v>1265.9181890183961</v>
      </c>
    </row>
    <row r="19" spans="1:25" ht="15" x14ac:dyDescent="0.25">
      <c r="A19" s="10">
        <v>2120</v>
      </c>
      <c r="B19" s="6">
        <v>3</v>
      </c>
      <c r="C19" s="11">
        <v>36.6</v>
      </c>
      <c r="D19" s="10">
        <v>16.600000000000001</v>
      </c>
      <c r="E19" s="10">
        <v>6</v>
      </c>
      <c r="F19" s="10">
        <v>2</v>
      </c>
      <c r="G19" s="10">
        <v>1</v>
      </c>
      <c r="H19" s="11">
        <v>5</v>
      </c>
      <c r="I19" s="10">
        <v>5</v>
      </c>
      <c r="J19" s="10">
        <v>2</v>
      </c>
      <c r="K19" s="10">
        <v>8.8000000000000007</v>
      </c>
      <c r="L19" s="10">
        <v>2</v>
      </c>
      <c r="M19" s="10">
        <v>1</v>
      </c>
      <c r="N19" s="7">
        <v>1</v>
      </c>
      <c r="Q19" s="20" t="s">
        <v>1</v>
      </c>
      <c r="R19" s="20">
        <v>67.005376807403408</v>
      </c>
      <c r="S19" s="20">
        <v>42.230633971867199</v>
      </c>
      <c r="T19" s="20">
        <v>1.5866533486577636</v>
      </c>
      <c r="U19" s="20">
        <v>0.1141249423183633</v>
      </c>
      <c r="V19" s="20">
        <v>-16.254288948391803</v>
      </c>
      <c r="W19" s="20">
        <v>150.26504256319862</v>
      </c>
      <c r="X19" s="20">
        <v>-16.254288948391803</v>
      </c>
      <c r="Y19" s="20">
        <v>150.26504256319862</v>
      </c>
    </row>
    <row r="20" spans="1:25" ht="15" x14ac:dyDescent="0.25">
      <c r="A20" s="10">
        <v>1200</v>
      </c>
      <c r="B20" s="6">
        <v>3</v>
      </c>
      <c r="C20" s="11">
        <v>40.299999999999997</v>
      </c>
      <c r="D20" s="10">
        <v>16.7</v>
      </c>
      <c r="E20" s="10">
        <v>1</v>
      </c>
      <c r="F20" s="10">
        <v>6</v>
      </c>
      <c r="G20" s="10">
        <v>1</v>
      </c>
      <c r="H20" s="11">
        <v>1</v>
      </c>
      <c r="I20" s="10">
        <v>5</v>
      </c>
      <c r="J20" s="10">
        <v>2</v>
      </c>
      <c r="K20" s="10">
        <v>8.5</v>
      </c>
      <c r="L20" s="10">
        <v>2</v>
      </c>
      <c r="M20" s="10">
        <v>1</v>
      </c>
      <c r="N20" s="7">
        <v>3</v>
      </c>
      <c r="Q20" s="20" t="s">
        <v>10</v>
      </c>
      <c r="R20" s="20">
        <v>-11.157042609657719</v>
      </c>
      <c r="S20" s="20">
        <v>4.6364208918424055</v>
      </c>
      <c r="T20" s="20">
        <v>-2.4063912379672181</v>
      </c>
      <c r="U20" s="20">
        <v>1.6993830321996341E-2</v>
      </c>
      <c r="V20" s="20">
        <v>-20.297962777115881</v>
      </c>
      <c r="W20" s="20">
        <v>-2.0161224421995563</v>
      </c>
      <c r="X20" s="20">
        <v>-20.297962777115881</v>
      </c>
      <c r="Y20" s="20">
        <v>-2.0161224421995563</v>
      </c>
    </row>
    <row r="21" spans="1:25" ht="15" x14ac:dyDescent="0.25">
      <c r="A21" s="10">
        <v>850</v>
      </c>
      <c r="B21" s="6">
        <v>3</v>
      </c>
      <c r="C21" s="11">
        <v>35.9</v>
      </c>
      <c r="D21" s="10">
        <v>15.1</v>
      </c>
      <c r="E21" s="10">
        <v>2</v>
      </c>
      <c r="F21" s="10">
        <v>14</v>
      </c>
      <c r="G21" s="10">
        <v>2</v>
      </c>
      <c r="H21" s="11">
        <v>3</v>
      </c>
      <c r="I21" s="10">
        <v>5</v>
      </c>
      <c r="J21" s="10">
        <v>2</v>
      </c>
      <c r="K21" s="10">
        <v>8.5</v>
      </c>
      <c r="L21" s="10">
        <v>2</v>
      </c>
      <c r="M21" s="10">
        <v>1</v>
      </c>
      <c r="N21" s="7">
        <v>3</v>
      </c>
      <c r="Q21" s="20" t="s">
        <v>11</v>
      </c>
      <c r="R21" s="20">
        <v>12.572750453485742</v>
      </c>
      <c r="S21" s="20">
        <v>6.4171239204011474</v>
      </c>
      <c r="T21" s="20">
        <v>1.9592500642717516</v>
      </c>
      <c r="U21" s="20">
        <v>5.1432665477246294E-2</v>
      </c>
      <c r="V21" s="20">
        <v>-7.8908839198435388E-2</v>
      </c>
      <c r="W21" s="20">
        <v>25.224409746169918</v>
      </c>
      <c r="X21" s="20">
        <v>-7.8908839198435388E-2</v>
      </c>
      <c r="Y21" s="20">
        <v>25.224409746169918</v>
      </c>
    </row>
    <row r="22" spans="1:25" ht="15.75" thickBot="1" x14ac:dyDescent="0.3">
      <c r="A22" s="10">
        <v>1300</v>
      </c>
      <c r="B22" s="6">
        <v>3</v>
      </c>
      <c r="C22" s="11">
        <v>31.8</v>
      </c>
      <c r="D22" s="10">
        <v>12.3</v>
      </c>
      <c r="E22" s="10">
        <v>2</v>
      </c>
      <c r="F22" s="10">
        <v>8</v>
      </c>
      <c r="G22" s="10">
        <v>2</v>
      </c>
      <c r="H22" s="11">
        <v>2</v>
      </c>
      <c r="I22" s="10">
        <v>9</v>
      </c>
      <c r="J22" s="10">
        <v>2</v>
      </c>
      <c r="K22" s="10">
        <v>8.6999999999999993</v>
      </c>
      <c r="L22" s="10">
        <v>2</v>
      </c>
      <c r="M22" s="10">
        <v>1</v>
      </c>
      <c r="N22" s="7">
        <v>1</v>
      </c>
      <c r="Q22" s="21" t="s">
        <v>5</v>
      </c>
      <c r="R22" s="21">
        <v>38.040561267405984</v>
      </c>
      <c r="S22" s="21">
        <v>19.850504831395419</v>
      </c>
      <c r="T22" s="21">
        <v>1.9163523341351651</v>
      </c>
      <c r="U22" s="21">
        <v>5.6704401183242471E-2</v>
      </c>
      <c r="V22" s="21">
        <v>-1.0956354197380307</v>
      </c>
      <c r="W22" s="21">
        <v>77.176757954549998</v>
      </c>
      <c r="X22" s="21">
        <v>-1.0956354197380307</v>
      </c>
      <c r="Y22" s="21">
        <v>77.176757954549998</v>
      </c>
    </row>
    <row r="23" spans="1:25" ht="15" x14ac:dyDescent="0.25">
      <c r="A23" s="10">
        <v>950</v>
      </c>
      <c r="B23" s="6">
        <v>3</v>
      </c>
      <c r="C23" s="11">
        <v>32</v>
      </c>
      <c r="D23" s="10">
        <v>12.3</v>
      </c>
      <c r="E23" s="10">
        <v>2</v>
      </c>
      <c r="F23" s="10">
        <v>9</v>
      </c>
      <c r="G23" s="10">
        <v>2</v>
      </c>
      <c r="H23" s="11">
        <v>5</v>
      </c>
      <c r="I23" s="10">
        <v>9</v>
      </c>
      <c r="J23" s="10">
        <v>2</v>
      </c>
      <c r="K23" s="10">
        <v>8.6999999999999993</v>
      </c>
      <c r="L23" s="10">
        <v>3</v>
      </c>
      <c r="M23" s="10">
        <v>3</v>
      </c>
      <c r="N23" s="7">
        <v>3</v>
      </c>
    </row>
    <row r="24" spans="1:25" ht="15" x14ac:dyDescent="0.25">
      <c r="A24" s="10">
        <v>650</v>
      </c>
      <c r="B24" s="6">
        <v>3</v>
      </c>
      <c r="C24" s="11">
        <v>40.200000000000003</v>
      </c>
      <c r="D24" s="10">
        <v>16.7</v>
      </c>
      <c r="E24" s="10">
        <v>2</v>
      </c>
      <c r="F24" s="10">
        <v>15</v>
      </c>
      <c r="G24" s="10">
        <v>1</v>
      </c>
      <c r="H24" s="11">
        <v>2</v>
      </c>
      <c r="I24" s="10">
        <v>5</v>
      </c>
      <c r="J24" s="10">
        <v>2</v>
      </c>
      <c r="K24" s="10">
        <v>8.5</v>
      </c>
      <c r="L24" s="10">
        <v>3</v>
      </c>
      <c r="M24" s="10">
        <v>1</v>
      </c>
      <c r="N24" s="7">
        <v>2</v>
      </c>
      <c r="Q24" s="33" t="s">
        <v>16</v>
      </c>
      <c r="R24" s="33" t="s">
        <v>1</v>
      </c>
      <c r="S24" s="33" t="s">
        <v>203</v>
      </c>
      <c r="T24" s="33" t="s">
        <v>194</v>
      </c>
      <c r="U24" s="33" t="s">
        <v>5</v>
      </c>
      <c r="V24" s="33" t="s">
        <v>2</v>
      </c>
    </row>
    <row r="25" spans="1:25" ht="15" x14ac:dyDescent="0.25">
      <c r="A25" s="10">
        <v>500</v>
      </c>
      <c r="B25" s="6">
        <v>3</v>
      </c>
      <c r="C25" s="11">
        <v>35.1</v>
      </c>
      <c r="D25" s="10">
        <v>12.1</v>
      </c>
      <c r="E25" s="10">
        <v>6</v>
      </c>
      <c r="F25" s="10">
        <v>7</v>
      </c>
      <c r="G25" s="10">
        <v>1</v>
      </c>
      <c r="H25" s="11">
        <v>3</v>
      </c>
      <c r="I25" s="10">
        <v>5</v>
      </c>
      <c r="J25" s="10">
        <v>3</v>
      </c>
      <c r="K25" s="10">
        <v>12</v>
      </c>
      <c r="L25" s="10">
        <v>2</v>
      </c>
      <c r="M25" s="10">
        <v>3</v>
      </c>
      <c r="N25" s="7">
        <v>3</v>
      </c>
      <c r="Q25" t="s">
        <v>177</v>
      </c>
    </row>
    <row r="26" spans="1:25" ht="15.75" thickBot="1" x14ac:dyDescent="0.3">
      <c r="A26" s="10">
        <v>1357</v>
      </c>
      <c r="B26" s="6">
        <v>3</v>
      </c>
      <c r="C26" s="11">
        <v>35.299999999999997</v>
      </c>
      <c r="D26" s="10">
        <v>14.9</v>
      </c>
      <c r="E26" s="10">
        <v>2</v>
      </c>
      <c r="F26" s="10">
        <v>2</v>
      </c>
      <c r="G26" s="10">
        <v>1</v>
      </c>
      <c r="H26" s="11">
        <v>2</v>
      </c>
      <c r="I26" s="10">
        <v>10</v>
      </c>
      <c r="J26" s="10">
        <v>3</v>
      </c>
      <c r="K26" s="10">
        <v>11.9</v>
      </c>
      <c r="L26" s="10">
        <v>2</v>
      </c>
      <c r="M26" s="10">
        <v>1</v>
      </c>
      <c r="N26" s="7">
        <v>3</v>
      </c>
    </row>
    <row r="27" spans="1:25" ht="15" x14ac:dyDescent="0.25">
      <c r="A27" s="10">
        <v>490</v>
      </c>
      <c r="B27" s="6">
        <v>3</v>
      </c>
      <c r="C27" s="11">
        <v>36.200000000000003</v>
      </c>
      <c r="D27" s="10">
        <v>15</v>
      </c>
      <c r="E27" s="10">
        <v>6</v>
      </c>
      <c r="F27" s="10">
        <v>9</v>
      </c>
      <c r="G27" s="10">
        <v>1</v>
      </c>
      <c r="H27" s="11">
        <v>1</v>
      </c>
      <c r="I27" s="10">
        <v>5</v>
      </c>
      <c r="J27" s="10">
        <v>2</v>
      </c>
      <c r="K27" s="10">
        <v>12</v>
      </c>
      <c r="L27" s="10">
        <v>2</v>
      </c>
      <c r="M27" s="10">
        <v>1</v>
      </c>
      <c r="N27" s="7">
        <v>3</v>
      </c>
      <c r="Q27" s="31" t="s">
        <v>178</v>
      </c>
      <c r="R27" s="31"/>
    </row>
    <row r="28" spans="1:25" ht="15" x14ac:dyDescent="0.25">
      <c r="A28" s="10">
        <v>2250</v>
      </c>
      <c r="B28" s="6">
        <v>3</v>
      </c>
      <c r="C28" s="11">
        <v>34.700000000000003</v>
      </c>
      <c r="D28" s="10">
        <v>17.5</v>
      </c>
      <c r="E28" s="10">
        <v>6</v>
      </c>
      <c r="F28" s="10">
        <v>7</v>
      </c>
      <c r="G28" s="10">
        <v>2</v>
      </c>
      <c r="H28" s="11">
        <v>3</v>
      </c>
      <c r="I28" s="10">
        <v>9</v>
      </c>
      <c r="J28" s="10">
        <v>2</v>
      </c>
      <c r="K28" s="10">
        <v>6.8</v>
      </c>
      <c r="L28" s="10">
        <v>2</v>
      </c>
      <c r="M28" s="10">
        <v>1</v>
      </c>
      <c r="N28" s="7">
        <v>2</v>
      </c>
      <c r="Q28" s="20" t="s">
        <v>179</v>
      </c>
      <c r="R28" s="20">
        <v>0.24665362017465522</v>
      </c>
    </row>
    <row r="29" spans="1:25" ht="15" x14ac:dyDescent="0.25">
      <c r="A29" s="10">
        <v>890</v>
      </c>
      <c r="B29" s="6">
        <v>3</v>
      </c>
      <c r="C29" s="11">
        <v>40.299999999999997</v>
      </c>
      <c r="D29" s="10">
        <v>16.8</v>
      </c>
      <c r="E29" s="10">
        <v>6</v>
      </c>
      <c r="F29" s="10">
        <v>2</v>
      </c>
      <c r="G29" s="10">
        <v>2</v>
      </c>
      <c r="H29" s="11">
        <v>2</v>
      </c>
      <c r="I29" s="10">
        <v>5</v>
      </c>
      <c r="J29" s="10">
        <v>3</v>
      </c>
      <c r="K29" s="10">
        <v>8.6</v>
      </c>
      <c r="L29" s="10">
        <v>2</v>
      </c>
      <c r="M29" s="10">
        <v>1</v>
      </c>
      <c r="N29" s="7">
        <v>2</v>
      </c>
      <c r="Q29" s="20" t="s">
        <v>180</v>
      </c>
      <c r="R29" s="20">
        <v>6.0838008345263081E-2</v>
      </c>
    </row>
    <row r="30" spans="1:25" ht="15" x14ac:dyDescent="0.25">
      <c r="A30" s="10">
        <v>1300</v>
      </c>
      <c r="B30" s="6">
        <v>3</v>
      </c>
      <c r="C30" s="11">
        <v>31</v>
      </c>
      <c r="D30" s="10">
        <v>21.6</v>
      </c>
      <c r="E30" s="10">
        <v>2</v>
      </c>
      <c r="F30" s="10">
        <v>8</v>
      </c>
      <c r="G30" s="10">
        <v>2</v>
      </c>
      <c r="H30" s="11">
        <v>14</v>
      </c>
      <c r="I30" s="10">
        <v>5</v>
      </c>
      <c r="J30" s="10">
        <v>2</v>
      </c>
      <c r="K30" s="10">
        <v>0</v>
      </c>
      <c r="L30" s="10">
        <v>2</v>
      </c>
      <c r="M30" s="10">
        <v>1</v>
      </c>
      <c r="N30" s="7">
        <v>3</v>
      </c>
      <c r="Q30" s="20" t="s">
        <v>181</v>
      </c>
      <c r="R30" s="20">
        <v>3.7931618304903644E-2</v>
      </c>
    </row>
    <row r="31" spans="1:25" ht="15" x14ac:dyDescent="0.25">
      <c r="A31" s="10">
        <v>950</v>
      </c>
      <c r="B31" s="6">
        <v>3</v>
      </c>
      <c r="C31" s="11">
        <v>24.1</v>
      </c>
      <c r="D31" s="10">
        <v>16.3</v>
      </c>
      <c r="E31" s="10">
        <v>6</v>
      </c>
      <c r="F31" s="10">
        <v>14</v>
      </c>
      <c r="G31" s="10">
        <v>2</v>
      </c>
      <c r="H31" s="11">
        <v>4</v>
      </c>
      <c r="I31" s="10">
        <v>5</v>
      </c>
      <c r="J31" s="10">
        <v>2</v>
      </c>
      <c r="K31" s="10">
        <v>0</v>
      </c>
      <c r="L31" s="10">
        <v>2</v>
      </c>
      <c r="M31" s="10">
        <v>1</v>
      </c>
      <c r="N31" s="7">
        <v>1</v>
      </c>
      <c r="Q31" s="20" t="s">
        <v>182</v>
      </c>
      <c r="R31" s="20">
        <v>527.93221791499593</v>
      </c>
    </row>
    <row r="32" spans="1:25" ht="15.75" thickBot="1" x14ac:dyDescent="0.3">
      <c r="A32" s="10">
        <v>900</v>
      </c>
      <c r="B32" s="6">
        <v>3</v>
      </c>
      <c r="C32" s="11">
        <v>32.5</v>
      </c>
      <c r="D32" s="10">
        <v>27.33</v>
      </c>
      <c r="E32" s="10">
        <v>1</v>
      </c>
      <c r="F32" s="10">
        <v>8</v>
      </c>
      <c r="G32" s="10">
        <v>2</v>
      </c>
      <c r="H32" s="11">
        <v>5</v>
      </c>
      <c r="I32" s="10">
        <v>5</v>
      </c>
      <c r="J32" s="10">
        <v>3</v>
      </c>
      <c r="K32" s="10">
        <v>0</v>
      </c>
      <c r="L32" s="10">
        <v>2</v>
      </c>
      <c r="M32" s="10">
        <v>1</v>
      </c>
      <c r="N32" s="7">
        <v>3</v>
      </c>
      <c r="Q32" s="21" t="s">
        <v>183</v>
      </c>
      <c r="R32" s="21">
        <v>211</v>
      </c>
    </row>
    <row r="33" spans="1:25" ht="15" x14ac:dyDescent="0.25">
      <c r="A33" s="10">
        <v>950</v>
      </c>
      <c r="B33" s="6">
        <v>3</v>
      </c>
      <c r="C33" s="11">
        <v>27.7</v>
      </c>
      <c r="D33" s="10">
        <v>12.2</v>
      </c>
      <c r="E33" s="10">
        <v>2</v>
      </c>
      <c r="F33" s="10">
        <v>14</v>
      </c>
      <c r="G33" s="10">
        <v>2</v>
      </c>
      <c r="H33" s="11">
        <v>3</v>
      </c>
      <c r="I33" s="10">
        <v>13</v>
      </c>
      <c r="J33" s="10">
        <v>2</v>
      </c>
      <c r="K33" s="10">
        <v>5.6</v>
      </c>
      <c r="L33" s="10">
        <v>1</v>
      </c>
      <c r="M33" s="10">
        <v>1</v>
      </c>
      <c r="N33" s="7">
        <v>3</v>
      </c>
    </row>
    <row r="34" spans="1:25" ht="15.75" thickBot="1" x14ac:dyDescent="0.3">
      <c r="A34" s="10">
        <v>790</v>
      </c>
      <c r="B34" s="6">
        <v>3</v>
      </c>
      <c r="C34" s="11">
        <v>29.1</v>
      </c>
      <c r="D34" s="10">
        <v>23.7</v>
      </c>
      <c r="E34" s="10">
        <v>3</v>
      </c>
      <c r="F34" s="10">
        <v>2</v>
      </c>
      <c r="G34" s="10">
        <v>1</v>
      </c>
      <c r="H34" s="11">
        <v>4</v>
      </c>
      <c r="I34" s="10">
        <v>9</v>
      </c>
      <c r="J34" s="10">
        <v>3</v>
      </c>
      <c r="K34" s="10">
        <v>0</v>
      </c>
      <c r="L34" s="10">
        <v>2</v>
      </c>
      <c r="M34" s="10">
        <v>1</v>
      </c>
      <c r="N34" s="7">
        <v>1</v>
      </c>
      <c r="Q34" t="s">
        <v>170</v>
      </c>
    </row>
    <row r="35" spans="1:25" ht="15" x14ac:dyDescent="0.25">
      <c r="A35" s="10">
        <v>5300</v>
      </c>
      <c r="B35" s="6">
        <v>3</v>
      </c>
      <c r="C35" s="11">
        <v>31.4</v>
      </c>
      <c r="D35" s="10">
        <v>18.899999999999999</v>
      </c>
      <c r="E35" s="10">
        <v>6</v>
      </c>
      <c r="F35" s="10">
        <v>5</v>
      </c>
      <c r="G35" s="10">
        <v>2</v>
      </c>
      <c r="H35" s="11">
        <v>2</v>
      </c>
      <c r="I35" s="10">
        <v>5</v>
      </c>
      <c r="J35" s="10">
        <v>3</v>
      </c>
      <c r="K35" s="10">
        <v>5.6</v>
      </c>
      <c r="L35" s="10">
        <v>2</v>
      </c>
      <c r="M35" s="10">
        <v>1</v>
      </c>
      <c r="N35" s="7">
        <v>3</v>
      </c>
      <c r="Q35" s="22"/>
      <c r="R35" s="22" t="s">
        <v>172</v>
      </c>
      <c r="S35" s="22" t="s">
        <v>171</v>
      </c>
      <c r="T35" s="22" t="s">
        <v>173</v>
      </c>
      <c r="U35" s="22" t="s">
        <v>174</v>
      </c>
      <c r="V35" s="22" t="s">
        <v>187</v>
      </c>
    </row>
    <row r="36" spans="1:25" ht="15" x14ac:dyDescent="0.25">
      <c r="A36" s="10">
        <v>500</v>
      </c>
      <c r="B36" s="6">
        <v>3</v>
      </c>
      <c r="C36" s="11">
        <v>30.9</v>
      </c>
      <c r="D36" s="10">
        <v>19.2</v>
      </c>
      <c r="E36" s="10">
        <v>4</v>
      </c>
      <c r="F36" s="10">
        <v>2</v>
      </c>
      <c r="G36" s="10">
        <v>1</v>
      </c>
      <c r="H36" s="11">
        <v>9</v>
      </c>
      <c r="I36" s="10">
        <v>5</v>
      </c>
      <c r="J36" s="10">
        <v>2</v>
      </c>
      <c r="K36" s="10">
        <v>6.1</v>
      </c>
      <c r="L36" s="10">
        <v>2</v>
      </c>
      <c r="M36" s="10">
        <v>1</v>
      </c>
      <c r="N36" s="7">
        <v>2</v>
      </c>
      <c r="Q36" s="20" t="s">
        <v>184</v>
      </c>
      <c r="R36" s="20">
        <v>5</v>
      </c>
      <c r="S36" s="20">
        <v>3701218.06893114</v>
      </c>
      <c r="T36" s="20">
        <v>740243.613786228</v>
      </c>
      <c r="U36" s="20">
        <v>2.6559404706752492</v>
      </c>
      <c r="V36" s="20">
        <v>2.3749953230043475E-2</v>
      </c>
    </row>
    <row r="37" spans="1:25" ht="15" x14ac:dyDescent="0.25">
      <c r="A37" s="10">
        <v>550</v>
      </c>
      <c r="B37" s="6">
        <v>3</v>
      </c>
      <c r="C37" s="11">
        <v>29.3</v>
      </c>
      <c r="D37" s="10">
        <v>16.8</v>
      </c>
      <c r="E37" s="10">
        <v>2</v>
      </c>
      <c r="F37" s="10">
        <v>7</v>
      </c>
      <c r="G37" s="10">
        <v>1</v>
      </c>
      <c r="H37" s="11">
        <v>3</v>
      </c>
      <c r="I37" s="10">
        <v>9</v>
      </c>
      <c r="J37" s="10">
        <v>2</v>
      </c>
      <c r="K37" s="10">
        <v>6.3</v>
      </c>
      <c r="L37" s="10">
        <v>3</v>
      </c>
      <c r="M37" s="10">
        <v>1</v>
      </c>
      <c r="N37" s="7">
        <v>3</v>
      </c>
      <c r="Q37" s="20" t="s">
        <v>185</v>
      </c>
      <c r="R37" s="20">
        <v>205</v>
      </c>
      <c r="S37" s="20">
        <v>57136047.476092592</v>
      </c>
      <c r="T37" s="20">
        <v>278712.42671264679</v>
      </c>
      <c r="U37" s="20"/>
      <c r="V37" s="20"/>
    </row>
    <row r="38" spans="1:25" ht="15.75" thickBot="1" x14ac:dyDescent="0.3">
      <c r="A38" s="10">
        <v>650</v>
      </c>
      <c r="B38" s="6">
        <v>3</v>
      </c>
      <c r="C38" s="11">
        <v>32.5</v>
      </c>
      <c r="D38" s="10">
        <v>17.5</v>
      </c>
      <c r="E38" s="10">
        <v>6</v>
      </c>
      <c r="F38" s="10">
        <v>8</v>
      </c>
      <c r="G38" s="10">
        <v>2</v>
      </c>
      <c r="H38" s="11">
        <v>2</v>
      </c>
      <c r="I38" s="10">
        <v>5</v>
      </c>
      <c r="J38" s="10">
        <v>3</v>
      </c>
      <c r="K38" s="10">
        <v>5.7</v>
      </c>
      <c r="L38" s="10">
        <v>1</v>
      </c>
      <c r="M38" s="10">
        <v>1</v>
      </c>
      <c r="N38" s="7">
        <v>3</v>
      </c>
      <c r="Q38" s="21" t="s">
        <v>176</v>
      </c>
      <c r="R38" s="21">
        <v>210</v>
      </c>
      <c r="S38" s="21">
        <v>60837265.545023732</v>
      </c>
      <c r="T38" s="21"/>
      <c r="U38" s="21"/>
      <c r="V38" s="21"/>
    </row>
    <row r="39" spans="1:25" ht="15.75" thickBot="1" x14ac:dyDescent="0.3">
      <c r="A39" s="10">
        <v>850</v>
      </c>
      <c r="B39" s="6">
        <v>3</v>
      </c>
      <c r="C39" s="11">
        <v>54.4</v>
      </c>
      <c r="D39" s="10">
        <v>31</v>
      </c>
      <c r="E39" s="10">
        <v>6</v>
      </c>
      <c r="F39" s="10">
        <v>7</v>
      </c>
      <c r="G39" s="10">
        <v>1</v>
      </c>
      <c r="H39" s="11">
        <v>4</v>
      </c>
      <c r="I39" s="10">
        <v>5</v>
      </c>
      <c r="J39" s="10">
        <v>2</v>
      </c>
      <c r="K39" s="10">
        <v>8.3000000000000007</v>
      </c>
      <c r="L39" s="10">
        <v>1</v>
      </c>
      <c r="M39" s="10">
        <v>3</v>
      </c>
      <c r="N39" s="7">
        <v>1</v>
      </c>
    </row>
    <row r="40" spans="1:25" ht="15" x14ac:dyDescent="0.25">
      <c r="A40" s="10">
        <v>1200</v>
      </c>
      <c r="B40" s="6">
        <v>3</v>
      </c>
      <c r="C40" s="11">
        <v>53.6</v>
      </c>
      <c r="D40" s="10">
        <v>31.7</v>
      </c>
      <c r="E40" s="10">
        <v>2</v>
      </c>
      <c r="F40" s="10">
        <v>9</v>
      </c>
      <c r="G40" s="10">
        <v>21</v>
      </c>
      <c r="H40" s="11">
        <v>1</v>
      </c>
      <c r="I40" s="10">
        <v>5</v>
      </c>
      <c r="J40" s="10">
        <v>2</v>
      </c>
      <c r="K40" s="10">
        <v>8.3000000000000007</v>
      </c>
      <c r="L40" s="10">
        <v>3</v>
      </c>
      <c r="M40" s="10">
        <v>3</v>
      </c>
      <c r="N40" s="7">
        <v>2</v>
      </c>
      <c r="Q40" s="22"/>
      <c r="R40" s="22" t="s">
        <v>188</v>
      </c>
      <c r="S40" s="22" t="s">
        <v>182</v>
      </c>
      <c r="T40" s="22" t="s">
        <v>189</v>
      </c>
      <c r="U40" s="22" t="s">
        <v>175</v>
      </c>
      <c r="V40" s="22" t="s">
        <v>190</v>
      </c>
      <c r="W40" s="22" t="s">
        <v>191</v>
      </c>
      <c r="X40" s="22" t="s">
        <v>192</v>
      </c>
      <c r="Y40" s="22" t="s">
        <v>193</v>
      </c>
    </row>
    <row r="41" spans="1:25" ht="15" x14ac:dyDescent="0.25">
      <c r="A41" s="10">
        <v>1150</v>
      </c>
      <c r="B41" s="6">
        <v>3</v>
      </c>
      <c r="C41" s="11">
        <v>40.200000000000003</v>
      </c>
      <c r="D41" s="10">
        <v>27.2</v>
      </c>
      <c r="E41" s="10">
        <v>4</v>
      </c>
      <c r="F41" s="10">
        <v>6</v>
      </c>
      <c r="G41" s="10">
        <v>1</v>
      </c>
      <c r="H41" s="11">
        <v>4</v>
      </c>
      <c r="I41" s="10">
        <v>5</v>
      </c>
      <c r="J41" s="10">
        <v>2</v>
      </c>
      <c r="K41" s="10">
        <v>6.4</v>
      </c>
      <c r="L41" s="10">
        <v>2</v>
      </c>
      <c r="M41" s="10">
        <v>3</v>
      </c>
      <c r="N41" s="7">
        <v>3</v>
      </c>
      <c r="Q41" s="20" t="s">
        <v>186</v>
      </c>
      <c r="R41" s="20">
        <v>1003.97722944103</v>
      </c>
      <c r="S41" s="20">
        <v>175.32860650751653</v>
      </c>
      <c r="T41" s="20">
        <v>5.726260246059673</v>
      </c>
      <c r="U41" s="20">
        <v>3.6175962332330975E-8</v>
      </c>
      <c r="V41" s="20">
        <v>658.298735329642</v>
      </c>
      <c r="W41" s="20">
        <v>1349.6557235524201</v>
      </c>
      <c r="X41" s="20">
        <v>658.298735329642</v>
      </c>
      <c r="Y41" s="20">
        <v>1349.6557235524201</v>
      </c>
    </row>
    <row r="42" spans="1:25" ht="15" x14ac:dyDescent="0.25">
      <c r="A42" s="10">
        <v>750</v>
      </c>
      <c r="B42" s="6">
        <v>3</v>
      </c>
      <c r="C42" s="11">
        <v>44.2</v>
      </c>
      <c r="D42" s="10">
        <v>28</v>
      </c>
      <c r="E42" s="10">
        <v>2</v>
      </c>
      <c r="F42" s="10">
        <v>9</v>
      </c>
      <c r="G42" s="10">
        <v>2</v>
      </c>
      <c r="H42" s="11">
        <v>2</v>
      </c>
      <c r="I42" s="10">
        <v>5</v>
      </c>
      <c r="J42" s="10">
        <v>2</v>
      </c>
      <c r="K42" s="10">
        <v>6</v>
      </c>
      <c r="L42" s="10">
        <v>1</v>
      </c>
      <c r="M42" s="10">
        <v>3</v>
      </c>
      <c r="N42" s="7">
        <v>3</v>
      </c>
      <c r="Q42" s="20" t="s">
        <v>1</v>
      </c>
      <c r="R42" s="20">
        <v>65.4640170378307</v>
      </c>
      <c r="S42" s="20">
        <v>42.929235927792426</v>
      </c>
      <c r="T42" s="20">
        <v>1.5249285393278864</v>
      </c>
      <c r="U42" s="20">
        <v>0.12881816436592286</v>
      </c>
      <c r="V42" s="20">
        <v>-19.175414738156334</v>
      </c>
      <c r="W42" s="20">
        <v>150.10344881381781</v>
      </c>
      <c r="X42" s="20">
        <v>-19.175414738156334</v>
      </c>
      <c r="Y42" s="20">
        <v>150.10344881381781</v>
      </c>
    </row>
    <row r="43" spans="1:25" ht="15" x14ac:dyDescent="0.25">
      <c r="A43" s="10">
        <v>520</v>
      </c>
      <c r="B43" s="6">
        <v>3</v>
      </c>
      <c r="C43" s="11">
        <v>41</v>
      </c>
      <c r="D43" s="10">
        <v>24</v>
      </c>
      <c r="E43" s="10">
        <v>2</v>
      </c>
      <c r="F43" s="10">
        <v>15</v>
      </c>
      <c r="G43" s="10">
        <v>2</v>
      </c>
      <c r="H43" s="11">
        <v>1</v>
      </c>
      <c r="I43" s="10">
        <v>5</v>
      </c>
      <c r="J43" s="10">
        <v>2</v>
      </c>
      <c r="K43" s="10">
        <v>6</v>
      </c>
      <c r="L43" s="10">
        <v>2</v>
      </c>
      <c r="M43" s="10">
        <v>1</v>
      </c>
      <c r="N43" s="7">
        <v>3</v>
      </c>
      <c r="Q43" s="20" t="s">
        <v>10</v>
      </c>
      <c r="R43" s="20">
        <v>-11.016565240341478</v>
      </c>
      <c r="S43" s="20">
        <v>4.692722049529964</v>
      </c>
      <c r="T43" s="20">
        <v>-2.3475852871884726</v>
      </c>
      <c r="U43" s="20">
        <v>1.9848625052768857E-2</v>
      </c>
      <c r="V43" s="20">
        <v>-20.268752454270455</v>
      </c>
      <c r="W43" s="20">
        <v>-1.7643780264124995</v>
      </c>
      <c r="X43" s="20">
        <v>-20.268752454270455</v>
      </c>
      <c r="Y43" s="20">
        <v>-1.7643780264124995</v>
      </c>
    </row>
    <row r="44" spans="1:25" ht="15" x14ac:dyDescent="0.25">
      <c r="A44" s="10">
        <v>2620</v>
      </c>
      <c r="B44" s="6">
        <v>3</v>
      </c>
      <c r="C44" s="11">
        <v>43.7</v>
      </c>
      <c r="D44" s="10">
        <v>31.8</v>
      </c>
      <c r="E44" s="10">
        <v>2</v>
      </c>
      <c r="F44" s="10">
        <v>15</v>
      </c>
      <c r="G44" s="10">
        <v>1</v>
      </c>
      <c r="H44" s="11">
        <v>6</v>
      </c>
      <c r="I44" s="10">
        <v>5</v>
      </c>
      <c r="J44" s="10">
        <v>2</v>
      </c>
      <c r="K44" s="10">
        <v>6</v>
      </c>
      <c r="L44" s="10">
        <v>3</v>
      </c>
      <c r="M44" s="10">
        <v>1</v>
      </c>
      <c r="N44" s="7">
        <v>3</v>
      </c>
      <c r="Q44" s="20" t="s">
        <v>11</v>
      </c>
      <c r="R44" s="20">
        <v>12.356528385154837</v>
      </c>
      <c r="S44" s="20">
        <v>6.5098775323863007</v>
      </c>
      <c r="T44" s="20">
        <v>1.8981199452189006</v>
      </c>
      <c r="U44" s="20">
        <v>5.9085226823703783E-2</v>
      </c>
      <c r="V44" s="20">
        <v>-0.47836893748137577</v>
      </c>
      <c r="W44" s="20">
        <v>25.191425707791048</v>
      </c>
      <c r="X44" s="20">
        <v>-0.47836893748137577</v>
      </c>
      <c r="Y44" s="20">
        <v>25.191425707791048</v>
      </c>
    </row>
    <row r="45" spans="1:25" ht="15" x14ac:dyDescent="0.25">
      <c r="A45" s="10">
        <v>1290</v>
      </c>
      <c r="B45" s="6">
        <v>3</v>
      </c>
      <c r="C45" s="11">
        <v>52.3</v>
      </c>
      <c r="D45" s="10">
        <v>32.4</v>
      </c>
      <c r="E45" s="10">
        <v>2</v>
      </c>
      <c r="F45" s="10">
        <v>6</v>
      </c>
      <c r="G45" s="10">
        <v>1</v>
      </c>
      <c r="H45" s="11">
        <v>2</v>
      </c>
      <c r="I45" s="10">
        <v>9</v>
      </c>
      <c r="J45" s="10">
        <v>3</v>
      </c>
      <c r="K45" s="10">
        <v>8.3000000000000007</v>
      </c>
      <c r="L45" s="10">
        <v>2</v>
      </c>
      <c r="M45" s="10">
        <v>1</v>
      </c>
      <c r="N45" s="7">
        <v>3</v>
      </c>
      <c r="Q45" s="20" t="s">
        <v>5</v>
      </c>
      <c r="R45" s="20">
        <v>37.574312527717744</v>
      </c>
      <c r="S45" s="20">
        <v>20.013991278020466</v>
      </c>
      <c r="T45" s="20">
        <v>1.877402263534619</v>
      </c>
      <c r="U45" s="20">
        <v>6.1883195639301496E-2</v>
      </c>
      <c r="V45" s="20">
        <v>-1.8853427102766958</v>
      </c>
      <c r="W45" s="20">
        <v>77.033967765712191</v>
      </c>
      <c r="X45" s="20">
        <v>-1.8853427102766958</v>
      </c>
      <c r="Y45" s="20">
        <v>77.033967765712191</v>
      </c>
    </row>
    <row r="46" spans="1:25" ht="15.75" thickBot="1" x14ac:dyDescent="0.3">
      <c r="A46" s="10">
        <v>550</v>
      </c>
      <c r="B46" s="6">
        <v>3</v>
      </c>
      <c r="C46" s="11">
        <v>60.2</v>
      </c>
      <c r="D46" s="10">
        <v>28.4</v>
      </c>
      <c r="E46" s="10">
        <v>2</v>
      </c>
      <c r="F46" s="10">
        <v>2</v>
      </c>
      <c r="G46" s="10">
        <v>2</v>
      </c>
      <c r="H46" s="11">
        <v>5</v>
      </c>
      <c r="I46" s="10">
        <v>5</v>
      </c>
      <c r="J46" s="10">
        <v>2</v>
      </c>
      <c r="K46" s="10">
        <v>10.199999999999999</v>
      </c>
      <c r="L46" s="10">
        <v>2</v>
      </c>
      <c r="M46" s="10">
        <v>1</v>
      </c>
      <c r="N46" s="7">
        <v>3</v>
      </c>
      <c r="Q46" s="21" t="s">
        <v>2</v>
      </c>
      <c r="R46" s="21">
        <v>-2.2987767182226317</v>
      </c>
      <c r="S46" s="21">
        <v>10.671428892995895</v>
      </c>
      <c r="T46" s="21">
        <v>-0.21541414381080823</v>
      </c>
      <c r="U46" s="21">
        <v>0.82965860825475779</v>
      </c>
      <c r="V46" s="21">
        <v>-23.338603265805681</v>
      </c>
      <c r="W46" s="21">
        <v>18.741049829360421</v>
      </c>
      <c r="X46" s="21">
        <v>-23.338603265805681</v>
      </c>
      <c r="Y46" s="21">
        <v>18.741049829360421</v>
      </c>
    </row>
    <row r="47" spans="1:25" ht="15" x14ac:dyDescent="0.25">
      <c r="A47" s="10">
        <v>1307</v>
      </c>
      <c r="B47" s="6">
        <v>3</v>
      </c>
      <c r="C47" s="11">
        <v>50.6</v>
      </c>
      <c r="D47" s="10">
        <v>29</v>
      </c>
      <c r="E47" s="10">
        <v>2</v>
      </c>
      <c r="F47" s="10">
        <v>6</v>
      </c>
      <c r="G47" s="10">
        <v>2</v>
      </c>
      <c r="H47" s="11">
        <v>7</v>
      </c>
      <c r="I47" s="10">
        <v>5</v>
      </c>
      <c r="J47" s="10">
        <v>2</v>
      </c>
      <c r="K47" s="10">
        <v>8</v>
      </c>
      <c r="L47" s="10">
        <v>2</v>
      </c>
      <c r="M47" s="10">
        <v>3</v>
      </c>
      <c r="N47" s="7">
        <v>2</v>
      </c>
    </row>
    <row r="48" spans="1:25" ht="15" x14ac:dyDescent="0.25">
      <c r="A48" s="10">
        <v>480</v>
      </c>
      <c r="B48" s="6">
        <v>3</v>
      </c>
      <c r="C48" s="11">
        <v>66.3</v>
      </c>
      <c r="D48" s="10">
        <v>33.9</v>
      </c>
      <c r="E48" s="10">
        <v>6</v>
      </c>
      <c r="F48" s="10">
        <v>9</v>
      </c>
      <c r="G48" s="10">
        <v>1</v>
      </c>
      <c r="H48" s="11">
        <v>5</v>
      </c>
      <c r="I48" s="10">
        <v>9</v>
      </c>
      <c r="J48" s="10">
        <v>2</v>
      </c>
      <c r="K48" s="10">
        <v>11.9</v>
      </c>
      <c r="L48" s="10">
        <v>2</v>
      </c>
      <c r="M48" s="10">
        <v>1</v>
      </c>
      <c r="N48" s="10">
        <v>3</v>
      </c>
      <c r="Q48" s="33" t="s">
        <v>16</v>
      </c>
      <c r="R48" s="33" t="s">
        <v>1</v>
      </c>
      <c r="S48" s="33" t="s">
        <v>203</v>
      </c>
      <c r="T48" s="33" t="s">
        <v>194</v>
      </c>
      <c r="U48" s="33" t="s">
        <v>5</v>
      </c>
      <c r="V48" s="33" t="s">
        <v>6</v>
      </c>
    </row>
    <row r="49" spans="1:25" ht="15" x14ac:dyDescent="0.25">
      <c r="A49" s="10">
        <v>1250</v>
      </c>
      <c r="B49" s="6">
        <v>3</v>
      </c>
      <c r="C49" s="11">
        <v>49.3</v>
      </c>
      <c r="D49" s="10">
        <v>28</v>
      </c>
      <c r="E49" s="10">
        <v>2</v>
      </c>
      <c r="F49" s="10">
        <v>8</v>
      </c>
      <c r="G49" s="10">
        <v>2</v>
      </c>
      <c r="H49" s="11">
        <v>1</v>
      </c>
      <c r="I49" s="10">
        <v>5</v>
      </c>
      <c r="J49" s="10">
        <v>2</v>
      </c>
      <c r="K49" s="10">
        <v>7.5</v>
      </c>
      <c r="L49" s="10">
        <v>2</v>
      </c>
      <c r="M49" s="10">
        <v>3</v>
      </c>
      <c r="N49" s="12">
        <v>3</v>
      </c>
      <c r="Q49" t="s">
        <v>177</v>
      </c>
    </row>
    <row r="50" spans="1:25" ht="15.75" thickBot="1" x14ac:dyDescent="0.3">
      <c r="A50" s="10">
        <v>1230</v>
      </c>
      <c r="B50" s="6">
        <v>3</v>
      </c>
      <c r="C50" s="11">
        <v>48.5</v>
      </c>
      <c r="D50" s="10">
        <v>28.2</v>
      </c>
      <c r="E50" s="10">
        <v>6</v>
      </c>
      <c r="F50" s="10">
        <v>8</v>
      </c>
      <c r="G50" s="10">
        <v>2</v>
      </c>
      <c r="H50" s="11">
        <v>5</v>
      </c>
      <c r="I50" s="10">
        <v>5</v>
      </c>
      <c r="J50" s="10">
        <v>2</v>
      </c>
      <c r="K50" s="10">
        <v>8.8000000000000007</v>
      </c>
      <c r="L50" s="10">
        <v>2</v>
      </c>
      <c r="M50" s="10">
        <v>3</v>
      </c>
      <c r="N50" s="10">
        <v>3</v>
      </c>
    </row>
    <row r="51" spans="1:25" ht="15" x14ac:dyDescent="0.25">
      <c r="A51" s="10">
        <v>650</v>
      </c>
      <c r="B51" s="6">
        <v>3</v>
      </c>
      <c r="C51" s="11">
        <v>52.7</v>
      </c>
      <c r="D51" s="10">
        <v>30</v>
      </c>
      <c r="E51" s="10">
        <v>2</v>
      </c>
      <c r="F51" s="10">
        <v>6</v>
      </c>
      <c r="G51" s="10">
        <v>2</v>
      </c>
      <c r="H51" s="11">
        <v>2</v>
      </c>
      <c r="I51" s="10">
        <v>5</v>
      </c>
      <c r="J51" s="10">
        <v>2</v>
      </c>
      <c r="K51" s="10">
        <v>9</v>
      </c>
      <c r="L51" s="10">
        <v>3</v>
      </c>
      <c r="M51" s="10">
        <v>1</v>
      </c>
      <c r="N51" s="10">
        <v>3</v>
      </c>
      <c r="Q51" s="31" t="s">
        <v>178</v>
      </c>
      <c r="R51" s="31"/>
    </row>
    <row r="52" spans="1:25" ht="15" x14ac:dyDescent="0.25">
      <c r="A52" s="10">
        <v>950</v>
      </c>
      <c r="B52" s="6">
        <v>3</v>
      </c>
      <c r="C52" s="11">
        <v>45.9</v>
      </c>
      <c r="D52" s="10">
        <v>25.6</v>
      </c>
      <c r="E52" s="10">
        <v>2</v>
      </c>
      <c r="F52" s="10">
        <v>5</v>
      </c>
      <c r="G52" s="10">
        <v>1</v>
      </c>
      <c r="H52" s="11">
        <v>1</v>
      </c>
      <c r="I52" s="10">
        <v>5</v>
      </c>
      <c r="J52" s="10">
        <v>2</v>
      </c>
      <c r="K52" s="10">
        <v>8.5</v>
      </c>
      <c r="L52" s="10">
        <v>2</v>
      </c>
      <c r="M52" s="10">
        <v>1</v>
      </c>
      <c r="N52" s="10">
        <v>3</v>
      </c>
      <c r="Q52" s="20" t="s">
        <v>179</v>
      </c>
      <c r="R52" s="20">
        <v>0.24659948693690206</v>
      </c>
    </row>
    <row r="53" spans="1:25" ht="15" x14ac:dyDescent="0.25">
      <c r="A53" s="10">
        <v>850</v>
      </c>
      <c r="B53" s="6">
        <v>3</v>
      </c>
      <c r="C53" s="11">
        <v>53.6</v>
      </c>
      <c r="D53" s="10">
        <v>29.1</v>
      </c>
      <c r="E53" s="10">
        <v>6</v>
      </c>
      <c r="F53" s="10">
        <v>2</v>
      </c>
      <c r="G53" s="10">
        <v>1</v>
      </c>
      <c r="H53" s="11">
        <v>5</v>
      </c>
      <c r="I53" s="10">
        <v>5</v>
      </c>
      <c r="J53" s="10">
        <v>1</v>
      </c>
      <c r="K53" s="10">
        <v>9</v>
      </c>
      <c r="L53" s="10">
        <v>2</v>
      </c>
      <c r="M53" s="10">
        <v>3</v>
      </c>
      <c r="N53" s="10">
        <v>3</v>
      </c>
      <c r="Q53" s="20" t="s">
        <v>180</v>
      </c>
      <c r="R53" s="20">
        <v>6.0811306957543332E-2</v>
      </c>
    </row>
    <row r="54" spans="1:25" ht="15" x14ac:dyDescent="0.25">
      <c r="A54" s="10">
        <v>800</v>
      </c>
      <c r="B54" s="6">
        <v>3</v>
      </c>
      <c r="C54" s="11">
        <v>52</v>
      </c>
      <c r="D54" s="10">
        <v>29.4</v>
      </c>
      <c r="E54" s="10">
        <v>2</v>
      </c>
      <c r="F54" s="10">
        <v>6</v>
      </c>
      <c r="G54" s="10">
        <v>1</v>
      </c>
      <c r="H54" s="11">
        <v>1</v>
      </c>
      <c r="I54" s="10">
        <v>5</v>
      </c>
      <c r="J54" s="10">
        <v>2</v>
      </c>
      <c r="K54" s="10">
        <v>8.8000000000000007</v>
      </c>
      <c r="L54" s="10">
        <v>3</v>
      </c>
      <c r="M54" s="10">
        <v>3</v>
      </c>
      <c r="N54" s="10">
        <v>3</v>
      </c>
      <c r="Q54" s="20" t="s">
        <v>181</v>
      </c>
      <c r="R54" s="20">
        <v>3.7904265663824876E-2</v>
      </c>
    </row>
    <row r="55" spans="1:25" ht="15" x14ac:dyDescent="0.25">
      <c r="A55" s="10">
        <v>550</v>
      </c>
      <c r="B55" s="6">
        <v>3</v>
      </c>
      <c r="C55" s="11">
        <v>74.7</v>
      </c>
      <c r="D55" s="10">
        <v>41.9</v>
      </c>
      <c r="E55" s="10">
        <v>6</v>
      </c>
      <c r="F55" s="10">
        <v>5</v>
      </c>
      <c r="G55" s="10">
        <v>2</v>
      </c>
      <c r="H55" s="11">
        <v>3</v>
      </c>
      <c r="I55" s="10">
        <v>5</v>
      </c>
      <c r="J55" s="10">
        <v>3</v>
      </c>
      <c r="K55" s="10">
        <v>12.1</v>
      </c>
      <c r="L55" s="10">
        <v>3</v>
      </c>
      <c r="M55" s="10">
        <v>3</v>
      </c>
      <c r="N55" s="10">
        <v>2</v>
      </c>
      <c r="Q55" s="20" t="s">
        <v>182</v>
      </c>
      <c r="R55" s="20">
        <v>527.93972270265351</v>
      </c>
    </row>
    <row r="56" spans="1:25" ht="15.75" thickBot="1" x14ac:dyDescent="0.3">
      <c r="A56" s="10">
        <v>1300</v>
      </c>
      <c r="B56" s="6">
        <v>3</v>
      </c>
      <c r="C56" s="11">
        <v>57.3</v>
      </c>
      <c r="D56" s="10">
        <v>30</v>
      </c>
      <c r="E56" s="10">
        <v>6</v>
      </c>
      <c r="F56" s="10">
        <v>8</v>
      </c>
      <c r="G56" s="10">
        <v>2</v>
      </c>
      <c r="H56" s="11">
        <v>4</v>
      </c>
      <c r="I56" s="10">
        <v>5</v>
      </c>
      <c r="J56" s="10">
        <v>2</v>
      </c>
      <c r="K56" s="10">
        <v>8.8000000000000007</v>
      </c>
      <c r="L56" s="10">
        <v>2</v>
      </c>
      <c r="M56" s="10">
        <v>1</v>
      </c>
      <c r="N56" s="10">
        <v>3</v>
      </c>
      <c r="Q56" s="21" t="s">
        <v>183</v>
      </c>
      <c r="R56" s="21">
        <v>211</v>
      </c>
    </row>
    <row r="57" spans="1:25" ht="15" x14ac:dyDescent="0.25">
      <c r="A57" s="10">
        <v>1040</v>
      </c>
      <c r="B57" s="6">
        <v>3</v>
      </c>
      <c r="C57" s="11">
        <v>50.1</v>
      </c>
      <c r="D57" s="10">
        <v>28.3</v>
      </c>
      <c r="E57" s="10">
        <v>2</v>
      </c>
      <c r="F57" s="10">
        <v>7</v>
      </c>
      <c r="G57" s="10">
        <v>1</v>
      </c>
      <c r="H57" s="11">
        <v>4</v>
      </c>
      <c r="I57" s="10">
        <v>5</v>
      </c>
      <c r="J57" s="10">
        <v>3</v>
      </c>
      <c r="K57" s="10">
        <v>8.9</v>
      </c>
      <c r="L57" s="10">
        <v>2</v>
      </c>
      <c r="M57" s="10">
        <v>1</v>
      </c>
      <c r="N57" s="10">
        <v>2</v>
      </c>
    </row>
    <row r="58" spans="1:25" ht="15.75" thickBot="1" x14ac:dyDescent="0.3">
      <c r="A58" s="10">
        <v>1000</v>
      </c>
      <c r="B58" s="6">
        <v>3</v>
      </c>
      <c r="C58" s="11">
        <v>50.8</v>
      </c>
      <c r="D58" s="10">
        <v>29.9</v>
      </c>
      <c r="E58" s="10">
        <v>2</v>
      </c>
      <c r="F58" s="10">
        <v>6</v>
      </c>
      <c r="G58" s="10">
        <v>1</v>
      </c>
      <c r="H58" s="11">
        <v>3</v>
      </c>
      <c r="I58" s="10">
        <v>5</v>
      </c>
      <c r="J58" s="10">
        <v>2</v>
      </c>
      <c r="K58" s="10">
        <v>8.8000000000000007</v>
      </c>
      <c r="L58" s="10">
        <v>2</v>
      </c>
      <c r="M58" s="10">
        <v>1</v>
      </c>
      <c r="N58" s="10">
        <v>3</v>
      </c>
      <c r="Q58" t="s">
        <v>170</v>
      </c>
    </row>
    <row r="59" spans="1:25" ht="15" x14ac:dyDescent="0.25">
      <c r="A59" s="10">
        <v>1350</v>
      </c>
      <c r="B59" s="6">
        <v>3</v>
      </c>
      <c r="C59" s="11">
        <v>51.5</v>
      </c>
      <c r="D59" s="10">
        <v>29.5</v>
      </c>
      <c r="E59" s="10">
        <v>5</v>
      </c>
      <c r="F59" s="10">
        <v>6</v>
      </c>
      <c r="G59" s="10">
        <v>2</v>
      </c>
      <c r="H59" s="11">
        <v>4</v>
      </c>
      <c r="I59" s="10">
        <v>4</v>
      </c>
      <c r="J59" s="10">
        <v>3</v>
      </c>
      <c r="K59" s="10">
        <v>10</v>
      </c>
      <c r="L59" s="10">
        <v>1</v>
      </c>
      <c r="M59" s="10">
        <v>1</v>
      </c>
      <c r="N59" s="10">
        <v>1</v>
      </c>
      <c r="Q59" s="22"/>
      <c r="R59" s="22" t="s">
        <v>172</v>
      </c>
      <c r="S59" s="22" t="s">
        <v>171</v>
      </c>
      <c r="T59" s="22" t="s">
        <v>173</v>
      </c>
      <c r="U59" s="22" t="s">
        <v>174</v>
      </c>
      <c r="V59" s="22" t="s">
        <v>187</v>
      </c>
    </row>
    <row r="60" spans="1:25" ht="15" x14ac:dyDescent="0.25">
      <c r="A60" s="10">
        <v>1200</v>
      </c>
      <c r="B60" s="6">
        <v>3</v>
      </c>
      <c r="C60" s="11">
        <v>57.2</v>
      </c>
      <c r="D60" s="10">
        <v>30.3</v>
      </c>
      <c r="E60" s="10">
        <v>2</v>
      </c>
      <c r="F60" s="10">
        <v>14</v>
      </c>
      <c r="G60" s="10">
        <v>1</v>
      </c>
      <c r="H60" s="11">
        <v>4</v>
      </c>
      <c r="I60" s="10">
        <v>5</v>
      </c>
      <c r="J60" s="10">
        <v>2</v>
      </c>
      <c r="K60" s="10">
        <v>8.8000000000000007</v>
      </c>
      <c r="L60" s="10">
        <v>1</v>
      </c>
      <c r="M60" s="10">
        <v>1</v>
      </c>
      <c r="N60" s="10">
        <v>3</v>
      </c>
      <c r="Q60" s="20" t="s">
        <v>184</v>
      </c>
      <c r="R60" s="20">
        <v>5</v>
      </c>
      <c r="S60" s="20">
        <v>3699593.629516013</v>
      </c>
      <c r="T60" s="20">
        <v>739918.72590320255</v>
      </c>
      <c r="U60" s="20">
        <v>2.6546993205193612</v>
      </c>
      <c r="V60" s="20">
        <v>2.3805865651848151E-2</v>
      </c>
    </row>
    <row r="61" spans="1:25" ht="15" x14ac:dyDescent="0.25">
      <c r="A61" s="10">
        <v>550</v>
      </c>
      <c r="B61" s="6">
        <v>3</v>
      </c>
      <c r="C61" s="11">
        <v>69</v>
      </c>
      <c r="D61" s="10">
        <v>37.6</v>
      </c>
      <c r="E61" s="10">
        <v>2</v>
      </c>
      <c r="F61" s="10">
        <v>7</v>
      </c>
      <c r="G61" s="10">
        <v>1</v>
      </c>
      <c r="H61" s="11">
        <v>3</v>
      </c>
      <c r="I61" s="10">
        <v>5</v>
      </c>
      <c r="J61" s="10">
        <v>2</v>
      </c>
      <c r="K61" s="10">
        <v>12</v>
      </c>
      <c r="L61" s="10">
        <v>2</v>
      </c>
      <c r="M61" s="10">
        <v>1</v>
      </c>
      <c r="N61" s="10">
        <v>2</v>
      </c>
      <c r="Q61" s="20" t="s">
        <v>185</v>
      </c>
      <c r="R61" s="20">
        <v>205</v>
      </c>
      <c r="S61" s="20">
        <v>57137671.915507719</v>
      </c>
      <c r="T61" s="20">
        <v>278720.35080735473</v>
      </c>
      <c r="U61" s="20"/>
      <c r="V61" s="20"/>
    </row>
    <row r="62" spans="1:25" ht="15.75" thickBot="1" x14ac:dyDescent="0.3">
      <c r="A62" s="10">
        <v>1150</v>
      </c>
      <c r="B62" s="6">
        <v>3</v>
      </c>
      <c r="C62" s="11">
        <v>53.1</v>
      </c>
      <c r="D62" s="10">
        <v>30</v>
      </c>
      <c r="E62" s="10">
        <v>6</v>
      </c>
      <c r="F62" s="10">
        <v>7</v>
      </c>
      <c r="G62" s="10">
        <v>1</v>
      </c>
      <c r="H62" s="11">
        <v>3</v>
      </c>
      <c r="I62" s="10">
        <v>5</v>
      </c>
      <c r="J62" s="10">
        <v>2</v>
      </c>
      <c r="K62" s="10">
        <v>9</v>
      </c>
      <c r="L62" s="10">
        <v>2</v>
      </c>
      <c r="M62" s="10">
        <v>1</v>
      </c>
      <c r="N62" s="10">
        <v>3</v>
      </c>
      <c r="Q62" s="21" t="s">
        <v>176</v>
      </c>
      <c r="R62" s="21">
        <v>210</v>
      </c>
      <c r="S62" s="21">
        <v>60837265.545023732</v>
      </c>
      <c r="T62" s="21"/>
      <c r="U62" s="21"/>
      <c r="V62" s="21"/>
    </row>
    <row r="63" spans="1:25" ht="15.75" thickBot="1" x14ac:dyDescent="0.3">
      <c r="A63" s="10">
        <v>1150</v>
      </c>
      <c r="B63" s="6">
        <v>3</v>
      </c>
      <c r="C63" s="11">
        <v>52.7</v>
      </c>
      <c r="D63" s="10">
        <v>30.38</v>
      </c>
      <c r="E63" s="10">
        <v>2</v>
      </c>
      <c r="F63" s="10">
        <v>9</v>
      </c>
      <c r="G63" s="10">
        <v>2</v>
      </c>
      <c r="H63" s="11">
        <v>1</v>
      </c>
      <c r="I63" s="10">
        <v>5</v>
      </c>
      <c r="J63" s="10">
        <v>2</v>
      </c>
      <c r="K63" s="10">
        <v>8.7799999999999994</v>
      </c>
      <c r="L63" s="10">
        <v>2</v>
      </c>
      <c r="M63" s="10">
        <v>3</v>
      </c>
      <c r="N63" s="10">
        <v>2</v>
      </c>
    </row>
    <row r="64" spans="1:25" ht="15" x14ac:dyDescent="0.25">
      <c r="A64" s="10">
        <v>950</v>
      </c>
      <c r="B64" s="6">
        <v>3</v>
      </c>
      <c r="C64" s="11">
        <v>52.8</v>
      </c>
      <c r="D64" s="10">
        <v>29.1</v>
      </c>
      <c r="E64" s="10">
        <v>2</v>
      </c>
      <c r="F64" s="10">
        <v>8</v>
      </c>
      <c r="G64" s="10">
        <v>2</v>
      </c>
      <c r="H64" s="11">
        <v>1</v>
      </c>
      <c r="I64" s="10">
        <v>5</v>
      </c>
      <c r="J64" s="10">
        <v>2</v>
      </c>
      <c r="K64" s="10">
        <v>8.6999999999999993</v>
      </c>
      <c r="L64" s="10">
        <v>3</v>
      </c>
      <c r="M64" s="10">
        <v>1</v>
      </c>
      <c r="N64" s="10">
        <v>2</v>
      </c>
      <c r="Q64" s="22"/>
      <c r="R64" s="22" t="s">
        <v>188</v>
      </c>
      <c r="S64" s="22" t="s">
        <v>182</v>
      </c>
      <c r="T64" s="22" t="s">
        <v>189</v>
      </c>
      <c r="U64" s="22" t="s">
        <v>175</v>
      </c>
      <c r="V64" s="22" t="s">
        <v>190</v>
      </c>
      <c r="W64" s="22" t="s">
        <v>191</v>
      </c>
      <c r="X64" s="22" t="s">
        <v>192</v>
      </c>
      <c r="Y64" s="22" t="s">
        <v>193</v>
      </c>
    </row>
    <row r="65" spans="1:25" ht="15" x14ac:dyDescent="0.25">
      <c r="A65" s="10">
        <v>950</v>
      </c>
      <c r="B65" s="6">
        <v>3</v>
      </c>
      <c r="C65" s="11">
        <v>54.7</v>
      </c>
      <c r="D65" s="10">
        <v>32</v>
      </c>
      <c r="E65" s="10">
        <v>2</v>
      </c>
      <c r="F65" s="10">
        <v>7</v>
      </c>
      <c r="G65" s="10">
        <v>2</v>
      </c>
      <c r="H65" s="11">
        <v>8</v>
      </c>
      <c r="I65" s="10">
        <v>5</v>
      </c>
      <c r="J65" s="10">
        <v>3</v>
      </c>
      <c r="K65" s="10">
        <v>8.6999999999999993</v>
      </c>
      <c r="L65" s="10">
        <v>2</v>
      </c>
      <c r="M65" s="10">
        <v>1</v>
      </c>
      <c r="N65" s="10">
        <v>3</v>
      </c>
      <c r="Q65" s="20" t="s">
        <v>186</v>
      </c>
      <c r="R65" s="20">
        <v>976.56144986003915</v>
      </c>
      <c r="S65" s="20">
        <v>147.05778255942815</v>
      </c>
      <c r="T65" s="20">
        <v>6.6406648656312814</v>
      </c>
      <c r="U65" s="20">
        <v>2.7478233877200332E-10</v>
      </c>
      <c r="V65" s="20">
        <v>686.62181117179193</v>
      </c>
      <c r="W65" s="20">
        <v>1266.5010885482864</v>
      </c>
      <c r="X65" s="20">
        <v>686.62181117179193</v>
      </c>
      <c r="Y65" s="20">
        <v>1266.5010885482864</v>
      </c>
    </row>
    <row r="66" spans="1:25" ht="15" x14ac:dyDescent="0.25">
      <c r="A66" s="10">
        <v>1200</v>
      </c>
      <c r="B66" s="6">
        <v>3</v>
      </c>
      <c r="C66" s="11">
        <v>46.5</v>
      </c>
      <c r="D66" s="10">
        <v>31.3</v>
      </c>
      <c r="E66" s="10">
        <v>1</v>
      </c>
      <c r="F66" s="10">
        <v>14</v>
      </c>
      <c r="G66" s="10">
        <v>1</v>
      </c>
      <c r="H66" s="11">
        <v>4</v>
      </c>
      <c r="I66" s="10">
        <v>5</v>
      </c>
      <c r="J66" s="10">
        <v>2</v>
      </c>
      <c r="K66" s="10">
        <v>6.5</v>
      </c>
      <c r="L66" s="10">
        <v>3</v>
      </c>
      <c r="M66" s="10">
        <v>1</v>
      </c>
      <c r="N66" s="10">
        <v>2</v>
      </c>
      <c r="Q66" s="20" t="s">
        <v>1</v>
      </c>
      <c r="R66" s="20">
        <v>66.160477553872084</v>
      </c>
      <c r="S66" s="20">
        <v>42.536636823087584</v>
      </c>
      <c r="T66" s="20">
        <v>1.5553763178089859</v>
      </c>
      <c r="U66" s="20">
        <v>0.12139891866622134</v>
      </c>
      <c r="V66" s="20">
        <v>-17.704904453470803</v>
      </c>
      <c r="W66" s="20">
        <v>150.02585956121499</v>
      </c>
      <c r="X66" s="20">
        <v>-17.704904453470803</v>
      </c>
      <c r="Y66" s="20">
        <v>150.02585956121499</v>
      </c>
    </row>
    <row r="67" spans="1:25" ht="15" x14ac:dyDescent="0.25">
      <c r="A67" s="10">
        <v>700</v>
      </c>
      <c r="B67" s="6">
        <v>3</v>
      </c>
      <c r="C67" s="11">
        <v>49.8</v>
      </c>
      <c r="D67" s="10">
        <v>27.8</v>
      </c>
      <c r="E67" s="10">
        <v>2</v>
      </c>
      <c r="F67" s="10">
        <v>7</v>
      </c>
      <c r="G67" s="10">
        <v>1</v>
      </c>
      <c r="H67" s="11">
        <v>3</v>
      </c>
      <c r="I67" s="10">
        <v>5</v>
      </c>
      <c r="J67" s="10">
        <v>3</v>
      </c>
      <c r="K67" s="10">
        <v>7.2</v>
      </c>
      <c r="L67" s="10">
        <v>2</v>
      </c>
      <c r="M67" s="10">
        <v>3</v>
      </c>
      <c r="N67" s="10">
        <v>3</v>
      </c>
      <c r="Q67" s="20" t="s">
        <v>10</v>
      </c>
      <c r="R67" s="20">
        <v>-11.115820029011267</v>
      </c>
      <c r="S67" s="20">
        <v>4.6517595045071625</v>
      </c>
      <c r="T67" s="20">
        <v>-2.389594736839034</v>
      </c>
      <c r="U67" s="20">
        <v>1.7772924452387727E-2</v>
      </c>
      <c r="V67" s="20">
        <v>-20.28724534583451</v>
      </c>
      <c r="W67" s="20">
        <v>-1.944394712188025</v>
      </c>
      <c r="X67" s="20">
        <v>-20.28724534583451</v>
      </c>
      <c r="Y67" s="20">
        <v>-1.944394712188025</v>
      </c>
    </row>
    <row r="68" spans="1:25" ht="15" x14ac:dyDescent="0.25">
      <c r="A68" s="10">
        <v>1100</v>
      </c>
      <c r="B68" s="6">
        <v>3</v>
      </c>
      <c r="C68" s="11">
        <v>69.5</v>
      </c>
      <c r="D68" s="10">
        <v>51.3</v>
      </c>
      <c r="E68" s="10">
        <v>6</v>
      </c>
      <c r="F68" s="10">
        <v>6</v>
      </c>
      <c r="G68" s="10">
        <v>2</v>
      </c>
      <c r="H68" s="11">
        <v>5</v>
      </c>
      <c r="I68" s="10">
        <v>9</v>
      </c>
      <c r="J68" s="10">
        <v>2</v>
      </c>
      <c r="K68" s="10">
        <v>10.8</v>
      </c>
      <c r="L68" s="10">
        <v>2</v>
      </c>
      <c r="M68" s="10">
        <v>1</v>
      </c>
      <c r="N68" s="10">
        <v>3</v>
      </c>
      <c r="Q68" s="20" t="s">
        <v>11</v>
      </c>
      <c r="R68" s="20">
        <v>12.521533431555142</v>
      </c>
      <c r="S68" s="20">
        <v>6.4371436814490472</v>
      </c>
      <c r="T68" s="20">
        <v>1.9452002396094497</v>
      </c>
      <c r="U68" s="20">
        <v>5.3118457743488057E-2</v>
      </c>
      <c r="V68" s="20">
        <v>-0.16996157605819917</v>
      </c>
      <c r="W68" s="20">
        <v>25.213028439168482</v>
      </c>
      <c r="X68" s="20">
        <v>-0.16996157605819917</v>
      </c>
      <c r="Y68" s="20">
        <v>25.213028439168482</v>
      </c>
    </row>
    <row r="69" spans="1:25" ht="15" x14ac:dyDescent="0.25">
      <c r="A69" s="10">
        <v>1240</v>
      </c>
      <c r="B69" s="6">
        <v>3</v>
      </c>
      <c r="C69" s="11">
        <v>53.5</v>
      </c>
      <c r="D69" s="10">
        <v>28.3</v>
      </c>
      <c r="E69" s="10">
        <v>2</v>
      </c>
      <c r="F69" s="10">
        <v>15</v>
      </c>
      <c r="G69" s="10">
        <v>1</v>
      </c>
      <c r="H69" s="11">
        <v>5</v>
      </c>
      <c r="I69" s="10">
        <v>3</v>
      </c>
      <c r="J69" s="10">
        <v>2</v>
      </c>
      <c r="K69" s="10">
        <v>7.2</v>
      </c>
      <c r="L69" s="10">
        <v>1</v>
      </c>
      <c r="M69" s="10">
        <v>1</v>
      </c>
      <c r="N69" s="10">
        <v>2</v>
      </c>
      <c r="Q69" s="20" t="s">
        <v>5</v>
      </c>
      <c r="R69" s="20">
        <v>38.308704453372435</v>
      </c>
      <c r="S69" s="20">
        <v>19.941375285794127</v>
      </c>
      <c r="T69" s="20">
        <v>1.921066320870199</v>
      </c>
      <c r="U69" s="20">
        <v>5.6110524846122264E-2</v>
      </c>
      <c r="V69" s="20">
        <v>-1.0077808402459922</v>
      </c>
      <c r="W69" s="20">
        <v>77.625189746990856</v>
      </c>
      <c r="X69" s="20">
        <v>-1.0077808402459922</v>
      </c>
      <c r="Y69" s="20">
        <v>77.625189746990856</v>
      </c>
    </row>
    <row r="70" spans="1:25" ht="15.75" thickBot="1" x14ac:dyDescent="0.3">
      <c r="A70" s="10">
        <v>1130</v>
      </c>
      <c r="B70" s="6">
        <v>3</v>
      </c>
      <c r="C70" s="11">
        <v>41.5</v>
      </c>
      <c r="D70" s="10">
        <v>25.5</v>
      </c>
      <c r="E70" s="10">
        <v>2</v>
      </c>
      <c r="F70" s="10">
        <v>15</v>
      </c>
      <c r="G70" s="10">
        <v>2</v>
      </c>
      <c r="H70" s="11">
        <v>3</v>
      </c>
      <c r="I70" s="10">
        <v>2</v>
      </c>
      <c r="J70" s="10">
        <v>2</v>
      </c>
      <c r="K70" s="10">
        <v>6.2</v>
      </c>
      <c r="L70" s="10">
        <v>1</v>
      </c>
      <c r="M70" s="10">
        <v>3</v>
      </c>
      <c r="N70" s="10">
        <v>3</v>
      </c>
      <c r="Q70" s="21" t="s">
        <v>6</v>
      </c>
      <c r="R70" s="21">
        <v>3.6897048649249773</v>
      </c>
      <c r="S70" s="21">
        <v>18.317625160593224</v>
      </c>
      <c r="T70" s="21">
        <v>0.20142921544560555</v>
      </c>
      <c r="U70" s="21">
        <v>0.84056269971008202</v>
      </c>
      <c r="V70" s="21">
        <v>-32.425388999916166</v>
      </c>
      <c r="W70" s="21">
        <v>39.804798729766119</v>
      </c>
      <c r="X70" s="21">
        <v>-32.425388999916166</v>
      </c>
      <c r="Y70" s="21">
        <v>39.804798729766119</v>
      </c>
    </row>
    <row r="71" spans="1:25" ht="15" x14ac:dyDescent="0.25">
      <c r="A71" s="10">
        <v>1350</v>
      </c>
      <c r="B71" s="6">
        <v>3</v>
      </c>
      <c r="C71" s="11">
        <v>42</v>
      </c>
      <c r="D71" s="10">
        <v>24.3</v>
      </c>
      <c r="E71" s="10">
        <v>2</v>
      </c>
      <c r="F71" s="10">
        <v>8</v>
      </c>
      <c r="G71" s="10">
        <v>1</v>
      </c>
      <c r="H71" s="11">
        <v>2</v>
      </c>
      <c r="I71" s="10">
        <v>5</v>
      </c>
      <c r="J71" s="10">
        <v>2</v>
      </c>
      <c r="K71" s="10">
        <v>6.4</v>
      </c>
      <c r="L71" s="10">
        <v>2</v>
      </c>
      <c r="M71" s="10">
        <v>1</v>
      </c>
      <c r="N71" s="10">
        <v>2</v>
      </c>
    </row>
    <row r="72" spans="1:25" ht="15" x14ac:dyDescent="0.25">
      <c r="A72" s="10">
        <v>1050</v>
      </c>
      <c r="B72" s="6">
        <v>3</v>
      </c>
      <c r="C72" s="11">
        <v>45.5</v>
      </c>
      <c r="D72" s="10">
        <v>31.6</v>
      </c>
      <c r="E72" s="10">
        <v>2</v>
      </c>
      <c r="F72" s="10">
        <v>9</v>
      </c>
      <c r="G72" s="10">
        <v>2</v>
      </c>
      <c r="H72" s="11">
        <v>2</v>
      </c>
      <c r="I72" s="10">
        <v>5</v>
      </c>
      <c r="J72" s="10">
        <v>3</v>
      </c>
      <c r="K72" s="10">
        <v>6.2</v>
      </c>
      <c r="L72" s="10">
        <v>2</v>
      </c>
      <c r="M72" s="10">
        <v>1</v>
      </c>
      <c r="N72" s="10">
        <v>3</v>
      </c>
      <c r="Q72" s="33" t="s">
        <v>16</v>
      </c>
      <c r="R72" s="33" t="s">
        <v>1</v>
      </c>
      <c r="S72" s="33" t="s">
        <v>203</v>
      </c>
      <c r="T72" s="33" t="s">
        <v>194</v>
      </c>
      <c r="U72" s="33" t="s">
        <v>5</v>
      </c>
      <c r="V72" s="33" t="s">
        <v>7</v>
      </c>
    </row>
    <row r="73" spans="1:25" ht="15" x14ac:dyDescent="0.25">
      <c r="A73" s="10">
        <v>1590</v>
      </c>
      <c r="B73" s="6">
        <v>3</v>
      </c>
      <c r="C73" s="11">
        <v>43</v>
      </c>
      <c r="D73" s="10">
        <v>28</v>
      </c>
      <c r="E73" s="10">
        <v>2</v>
      </c>
      <c r="F73" s="10">
        <v>6</v>
      </c>
      <c r="G73" s="10">
        <v>1</v>
      </c>
      <c r="H73" s="11">
        <v>5</v>
      </c>
      <c r="I73" s="10">
        <v>5</v>
      </c>
      <c r="J73" s="10">
        <v>2</v>
      </c>
      <c r="K73" s="10">
        <v>5.5</v>
      </c>
      <c r="L73" s="10">
        <v>3</v>
      </c>
      <c r="M73" s="10">
        <v>1</v>
      </c>
      <c r="N73" s="10">
        <v>3</v>
      </c>
      <c r="Q73" t="s">
        <v>177</v>
      </c>
    </row>
    <row r="74" spans="1:25" ht="15.75" thickBot="1" x14ac:dyDescent="0.3">
      <c r="A74" s="10">
        <v>1050</v>
      </c>
      <c r="B74" s="6">
        <v>3</v>
      </c>
      <c r="C74" s="11">
        <v>41.8</v>
      </c>
      <c r="D74" s="10">
        <v>26.6</v>
      </c>
      <c r="E74" s="10">
        <v>2</v>
      </c>
      <c r="F74" s="10">
        <v>7</v>
      </c>
      <c r="G74" s="10">
        <v>2</v>
      </c>
      <c r="H74" s="11">
        <v>4</v>
      </c>
      <c r="I74" s="10">
        <v>5</v>
      </c>
      <c r="J74" s="10">
        <v>2</v>
      </c>
      <c r="K74" s="10">
        <v>7</v>
      </c>
      <c r="L74" s="10">
        <v>3</v>
      </c>
      <c r="M74" s="10">
        <v>1</v>
      </c>
      <c r="N74" s="10">
        <v>3</v>
      </c>
    </row>
    <row r="75" spans="1:25" ht="15" x14ac:dyDescent="0.25">
      <c r="A75" s="10">
        <v>650</v>
      </c>
      <c r="B75" s="6">
        <v>3</v>
      </c>
      <c r="C75" s="11">
        <v>71.2</v>
      </c>
      <c r="D75" s="10">
        <v>37.799999999999997</v>
      </c>
      <c r="E75" s="10">
        <v>2</v>
      </c>
      <c r="F75" s="10">
        <v>9</v>
      </c>
      <c r="G75" s="10">
        <v>1</v>
      </c>
      <c r="H75" s="11">
        <v>1</v>
      </c>
      <c r="I75" s="10">
        <v>5</v>
      </c>
      <c r="J75" s="10">
        <v>2</v>
      </c>
      <c r="K75" s="10">
        <v>16.2</v>
      </c>
      <c r="L75" s="10">
        <v>2</v>
      </c>
      <c r="M75" s="10">
        <v>1</v>
      </c>
      <c r="N75" s="10">
        <v>3</v>
      </c>
      <c r="Q75" s="31" t="s">
        <v>178</v>
      </c>
      <c r="R75" s="31"/>
    </row>
    <row r="76" spans="1:25" ht="15" x14ac:dyDescent="0.25">
      <c r="A76" s="10">
        <v>1350</v>
      </c>
      <c r="B76" s="6">
        <v>3</v>
      </c>
      <c r="C76" s="11">
        <v>57.8</v>
      </c>
      <c r="D76" s="10">
        <v>42.3</v>
      </c>
      <c r="E76" s="10">
        <v>2</v>
      </c>
      <c r="F76" s="10">
        <v>9</v>
      </c>
      <c r="G76" s="10">
        <v>2</v>
      </c>
      <c r="H76" s="11">
        <v>2</v>
      </c>
      <c r="I76" s="10">
        <v>5</v>
      </c>
      <c r="J76" s="10">
        <v>2</v>
      </c>
      <c r="K76" s="10">
        <v>6.1</v>
      </c>
      <c r="L76" s="10">
        <v>2</v>
      </c>
      <c r="M76" s="10">
        <v>3</v>
      </c>
      <c r="N76" s="10">
        <v>2</v>
      </c>
      <c r="Q76" s="20" t="s">
        <v>179</v>
      </c>
      <c r="R76" s="20">
        <v>0.24774702092176645</v>
      </c>
    </row>
    <row r="77" spans="1:25" ht="15" x14ac:dyDescent="0.25">
      <c r="A77" s="10">
        <v>950</v>
      </c>
      <c r="B77" s="6">
        <v>3</v>
      </c>
      <c r="C77" s="11">
        <v>150.69999999999999</v>
      </c>
      <c r="D77" s="10">
        <v>102.5</v>
      </c>
      <c r="E77" s="10">
        <v>6</v>
      </c>
      <c r="F77" s="10">
        <v>2</v>
      </c>
      <c r="G77" s="10">
        <v>1</v>
      </c>
      <c r="H77" s="11">
        <v>1</v>
      </c>
      <c r="I77" s="10">
        <v>5</v>
      </c>
      <c r="J77" s="10">
        <v>2</v>
      </c>
      <c r="K77" s="10">
        <v>51.5</v>
      </c>
      <c r="L77" s="10">
        <v>2</v>
      </c>
      <c r="M77" s="10">
        <v>1</v>
      </c>
      <c r="N77" s="10">
        <v>3</v>
      </c>
      <c r="Q77" s="20" t="s">
        <v>180</v>
      </c>
      <c r="R77" s="20">
        <v>6.1378586375610188E-2</v>
      </c>
    </row>
    <row r="78" spans="1:25" ht="15" x14ac:dyDescent="0.25">
      <c r="A78" s="10">
        <v>1100</v>
      </c>
      <c r="B78" s="6">
        <v>3</v>
      </c>
      <c r="C78" s="11">
        <v>148.5</v>
      </c>
      <c r="D78" s="10">
        <v>107.02</v>
      </c>
      <c r="E78" s="10">
        <v>2</v>
      </c>
      <c r="F78" s="10">
        <v>6</v>
      </c>
      <c r="G78" s="10">
        <v>2</v>
      </c>
      <c r="H78" s="11">
        <v>7</v>
      </c>
      <c r="I78" s="10">
        <v>5</v>
      </c>
      <c r="J78" s="10">
        <v>3</v>
      </c>
      <c r="K78" s="10">
        <v>0</v>
      </c>
      <c r="L78" s="10">
        <v>3</v>
      </c>
      <c r="M78" s="10">
        <v>1</v>
      </c>
      <c r="N78" s="10">
        <v>2</v>
      </c>
      <c r="Q78" s="20" t="s">
        <v>181</v>
      </c>
      <c r="R78" s="20">
        <v>3.8485381165259215E-2</v>
      </c>
    </row>
    <row r="79" spans="1:25" ht="15" x14ac:dyDescent="0.25">
      <c r="A79" s="10">
        <v>880</v>
      </c>
      <c r="B79" s="6">
        <v>3</v>
      </c>
      <c r="C79" s="11">
        <v>106</v>
      </c>
      <c r="D79" s="10">
        <v>72.2</v>
      </c>
      <c r="E79" s="10">
        <v>2</v>
      </c>
      <c r="F79" s="10">
        <v>7</v>
      </c>
      <c r="G79" s="10">
        <v>1</v>
      </c>
      <c r="H79" s="11">
        <v>1</v>
      </c>
      <c r="I79" s="10">
        <v>5</v>
      </c>
      <c r="J79" s="10">
        <v>3</v>
      </c>
      <c r="K79" s="10">
        <v>37.5</v>
      </c>
      <c r="L79" s="10">
        <v>2</v>
      </c>
      <c r="M79" s="10">
        <v>1</v>
      </c>
      <c r="N79" s="10">
        <v>1</v>
      </c>
      <c r="Q79" s="20" t="s">
        <v>182</v>
      </c>
      <c r="R79" s="20">
        <v>527.78025816789375</v>
      </c>
    </row>
    <row r="80" spans="1:25" ht="15.75" thickBot="1" x14ac:dyDescent="0.3">
      <c r="A80" s="10">
        <v>570</v>
      </c>
      <c r="B80" s="6">
        <v>3</v>
      </c>
      <c r="C80" s="11">
        <v>60.8</v>
      </c>
      <c r="D80" s="10">
        <v>44.1</v>
      </c>
      <c r="E80" s="10">
        <v>6</v>
      </c>
      <c r="F80" s="10">
        <v>6</v>
      </c>
      <c r="G80" s="10">
        <v>2</v>
      </c>
      <c r="H80" s="11">
        <v>2</v>
      </c>
      <c r="I80" s="10">
        <v>5</v>
      </c>
      <c r="J80" s="10">
        <v>2</v>
      </c>
      <c r="K80" s="10">
        <v>5.8</v>
      </c>
      <c r="L80" s="10">
        <v>2</v>
      </c>
      <c r="M80" s="10">
        <v>1</v>
      </c>
      <c r="N80" s="10">
        <v>1</v>
      </c>
      <c r="Q80" s="21" t="s">
        <v>183</v>
      </c>
      <c r="R80" s="21">
        <v>211</v>
      </c>
    </row>
    <row r="81" spans="1:25" ht="15" x14ac:dyDescent="0.25">
      <c r="A81" s="10">
        <v>1140</v>
      </c>
      <c r="B81" s="6">
        <v>3</v>
      </c>
      <c r="C81" s="11">
        <v>97.2</v>
      </c>
      <c r="D81" s="10">
        <v>66.099999999999994</v>
      </c>
      <c r="E81" s="10">
        <v>6</v>
      </c>
      <c r="F81" s="10">
        <v>7</v>
      </c>
      <c r="G81" s="10">
        <v>2</v>
      </c>
      <c r="H81" s="11">
        <v>4</v>
      </c>
      <c r="I81" s="10">
        <v>5</v>
      </c>
      <c r="J81" s="10">
        <v>2</v>
      </c>
      <c r="K81" s="10">
        <v>10.8</v>
      </c>
      <c r="L81" s="10">
        <v>1</v>
      </c>
      <c r="M81" s="10">
        <v>1</v>
      </c>
      <c r="N81" s="10">
        <v>3</v>
      </c>
    </row>
    <row r="82" spans="1:25" ht="15.75" thickBot="1" x14ac:dyDescent="0.3">
      <c r="A82" s="10">
        <v>950</v>
      </c>
      <c r="B82" s="6">
        <v>3</v>
      </c>
      <c r="C82" s="11">
        <v>52.2</v>
      </c>
      <c r="D82" s="10">
        <v>36.6</v>
      </c>
      <c r="E82" s="10">
        <v>2</v>
      </c>
      <c r="F82" s="10">
        <v>2</v>
      </c>
      <c r="G82" s="10">
        <v>22</v>
      </c>
      <c r="H82" s="11">
        <v>3</v>
      </c>
      <c r="I82" s="10">
        <v>5</v>
      </c>
      <c r="J82" s="10">
        <v>2</v>
      </c>
      <c r="K82" s="10">
        <v>0</v>
      </c>
      <c r="L82" s="10">
        <v>1</v>
      </c>
      <c r="M82" s="10">
        <v>3</v>
      </c>
      <c r="N82" s="10">
        <v>3</v>
      </c>
      <c r="Q82" t="s">
        <v>170</v>
      </c>
    </row>
    <row r="83" spans="1:25" ht="15" x14ac:dyDescent="0.25">
      <c r="A83" s="10">
        <v>370</v>
      </c>
      <c r="B83" s="6">
        <v>3</v>
      </c>
      <c r="C83" s="11">
        <v>73.7</v>
      </c>
      <c r="D83" s="10">
        <v>30.1</v>
      </c>
      <c r="E83" s="10">
        <v>2</v>
      </c>
      <c r="F83" s="10">
        <v>9</v>
      </c>
      <c r="G83" s="10">
        <v>2</v>
      </c>
      <c r="H83" s="11">
        <v>2</v>
      </c>
      <c r="I83" s="10">
        <v>5</v>
      </c>
      <c r="J83" s="10">
        <v>2</v>
      </c>
      <c r="K83" s="10">
        <v>28.1</v>
      </c>
      <c r="L83" s="10">
        <v>1</v>
      </c>
      <c r="M83" s="10">
        <v>1</v>
      </c>
      <c r="N83" s="10">
        <v>1</v>
      </c>
      <c r="Q83" s="22"/>
      <c r="R83" s="22" t="s">
        <v>172</v>
      </c>
      <c r="S83" s="22" t="s">
        <v>171</v>
      </c>
      <c r="T83" s="22" t="s">
        <v>173</v>
      </c>
      <c r="U83" s="22" t="s">
        <v>174</v>
      </c>
      <c r="V83" s="22" t="s">
        <v>187</v>
      </c>
    </row>
    <row r="84" spans="1:25" ht="15" x14ac:dyDescent="0.25">
      <c r="A84" s="10">
        <v>550</v>
      </c>
      <c r="B84" s="6">
        <v>3</v>
      </c>
      <c r="C84" s="11">
        <v>60</v>
      </c>
      <c r="D84" s="10">
        <v>41.2</v>
      </c>
      <c r="E84" s="10">
        <v>2</v>
      </c>
      <c r="F84" s="10">
        <v>15</v>
      </c>
      <c r="G84" s="10">
        <v>1</v>
      </c>
      <c r="H84" s="11">
        <v>4</v>
      </c>
      <c r="I84" s="10">
        <v>5</v>
      </c>
      <c r="J84" s="10">
        <v>2</v>
      </c>
      <c r="K84" s="10">
        <v>6.1</v>
      </c>
      <c r="L84" s="10">
        <v>1</v>
      </c>
      <c r="M84" s="10">
        <v>1</v>
      </c>
      <c r="N84" s="10">
        <v>3</v>
      </c>
      <c r="Q84" s="20" t="s">
        <v>184</v>
      </c>
      <c r="R84" s="20">
        <v>5</v>
      </c>
      <c r="S84" s="20">
        <v>3734105.3581111729</v>
      </c>
      <c r="T84" s="20">
        <v>746821.07162223454</v>
      </c>
      <c r="U84" s="20">
        <v>2.6810831341283032</v>
      </c>
      <c r="V84" s="20">
        <v>2.2644391792638042E-2</v>
      </c>
    </row>
    <row r="85" spans="1:25" ht="15" x14ac:dyDescent="0.25">
      <c r="A85" s="10">
        <v>800</v>
      </c>
      <c r="B85" s="6">
        <v>3</v>
      </c>
      <c r="C85" s="11">
        <v>59</v>
      </c>
      <c r="D85" s="10">
        <v>42.8</v>
      </c>
      <c r="E85" s="10">
        <v>6</v>
      </c>
      <c r="F85" s="10">
        <v>5</v>
      </c>
      <c r="G85" s="10">
        <v>1</v>
      </c>
      <c r="H85" s="11">
        <v>3</v>
      </c>
      <c r="I85" s="10">
        <v>9</v>
      </c>
      <c r="J85" s="10">
        <v>3</v>
      </c>
      <c r="K85" s="10">
        <v>5.6</v>
      </c>
      <c r="L85" s="10">
        <v>1</v>
      </c>
      <c r="M85" s="10">
        <v>3</v>
      </c>
      <c r="N85" s="10">
        <v>3</v>
      </c>
      <c r="Q85" s="20" t="s">
        <v>185</v>
      </c>
      <c r="R85" s="20">
        <v>205</v>
      </c>
      <c r="S85" s="20">
        <v>57103160.186912559</v>
      </c>
      <c r="T85" s="20">
        <v>278552.00091176858</v>
      </c>
      <c r="U85" s="20"/>
      <c r="V85" s="20"/>
    </row>
    <row r="86" spans="1:25" ht="15.75" thickBot="1" x14ac:dyDescent="0.3">
      <c r="A86" s="10">
        <v>2100</v>
      </c>
      <c r="B86" s="6">
        <v>3</v>
      </c>
      <c r="C86" s="11">
        <v>63.8</v>
      </c>
      <c r="D86" s="10">
        <v>48.7</v>
      </c>
      <c r="E86" s="10">
        <v>6</v>
      </c>
      <c r="F86" s="10">
        <v>8</v>
      </c>
      <c r="G86" s="10">
        <v>1</v>
      </c>
      <c r="H86" s="11">
        <v>5</v>
      </c>
      <c r="I86" s="10">
        <v>5</v>
      </c>
      <c r="J86" s="10">
        <v>2</v>
      </c>
      <c r="K86" s="10">
        <v>6</v>
      </c>
      <c r="L86" s="10">
        <v>2</v>
      </c>
      <c r="M86" s="10">
        <v>1</v>
      </c>
      <c r="N86" s="10">
        <v>3</v>
      </c>
      <c r="Q86" s="21" t="s">
        <v>176</v>
      </c>
      <c r="R86" s="21">
        <v>210</v>
      </c>
      <c r="S86" s="21">
        <v>60837265.545023732</v>
      </c>
      <c r="T86" s="21"/>
      <c r="U86" s="21"/>
      <c r="V86" s="21"/>
    </row>
    <row r="87" spans="1:25" ht="15.75" thickBot="1" x14ac:dyDescent="0.3">
      <c r="A87" s="10">
        <v>1670</v>
      </c>
      <c r="B87" s="6">
        <v>3</v>
      </c>
      <c r="C87" s="11">
        <v>51.6</v>
      </c>
      <c r="D87" s="10">
        <v>36.799999999999997</v>
      </c>
      <c r="E87" s="10">
        <v>2</v>
      </c>
      <c r="F87" s="10">
        <v>2</v>
      </c>
      <c r="G87" s="10">
        <v>2</v>
      </c>
      <c r="H87" s="11">
        <v>5</v>
      </c>
      <c r="I87" s="10">
        <v>5</v>
      </c>
      <c r="J87" s="10">
        <v>2</v>
      </c>
      <c r="K87" s="10">
        <v>6</v>
      </c>
      <c r="L87" s="10">
        <v>3</v>
      </c>
      <c r="M87" s="10">
        <v>1</v>
      </c>
      <c r="N87" s="10">
        <v>3</v>
      </c>
    </row>
    <row r="88" spans="1:25" ht="15" x14ac:dyDescent="0.25">
      <c r="A88" s="10">
        <v>850</v>
      </c>
      <c r="B88" s="6">
        <v>3</v>
      </c>
      <c r="C88" s="11">
        <v>71.5</v>
      </c>
      <c r="D88" s="10">
        <v>47.5</v>
      </c>
      <c r="E88" s="10">
        <v>6</v>
      </c>
      <c r="F88" s="10">
        <v>2</v>
      </c>
      <c r="G88" s="10">
        <v>2</v>
      </c>
      <c r="H88" s="11">
        <v>5</v>
      </c>
      <c r="I88" s="10">
        <v>5</v>
      </c>
      <c r="J88" s="10">
        <v>2</v>
      </c>
      <c r="K88" s="10">
        <v>7.5</v>
      </c>
      <c r="L88" s="10">
        <v>1</v>
      </c>
      <c r="M88" s="10">
        <v>1</v>
      </c>
      <c r="N88" s="10">
        <v>2</v>
      </c>
      <c r="Q88" s="22"/>
      <c r="R88" s="22" t="s">
        <v>188</v>
      </c>
      <c r="S88" s="22" t="s">
        <v>182</v>
      </c>
      <c r="T88" s="22" t="s">
        <v>189</v>
      </c>
      <c r="U88" s="22" t="s">
        <v>175</v>
      </c>
      <c r="V88" s="22" t="s">
        <v>190</v>
      </c>
      <c r="W88" s="22" t="s">
        <v>191</v>
      </c>
      <c r="X88" s="22" t="s">
        <v>192</v>
      </c>
      <c r="Y88" s="22" t="s">
        <v>193</v>
      </c>
    </row>
    <row r="89" spans="1:25" ht="15" x14ac:dyDescent="0.25">
      <c r="A89" s="10">
        <v>1150</v>
      </c>
      <c r="B89" s="6">
        <v>3</v>
      </c>
      <c r="C89" s="11">
        <v>74.5</v>
      </c>
      <c r="D89" s="10">
        <v>44</v>
      </c>
      <c r="E89" s="10">
        <v>1</v>
      </c>
      <c r="F89" s="10">
        <v>9</v>
      </c>
      <c r="G89" s="10">
        <v>1</v>
      </c>
      <c r="H89" s="11">
        <v>2</v>
      </c>
      <c r="I89" s="10">
        <v>5</v>
      </c>
      <c r="J89" s="10">
        <v>2</v>
      </c>
      <c r="K89" s="10">
        <v>11</v>
      </c>
      <c r="L89" s="10">
        <v>1</v>
      </c>
      <c r="M89" s="10">
        <v>1</v>
      </c>
      <c r="N89" s="10">
        <v>3</v>
      </c>
      <c r="Q89" s="20" t="s">
        <v>186</v>
      </c>
      <c r="R89" s="20">
        <v>958.70294464275867</v>
      </c>
      <c r="S89" s="20">
        <v>155.52172376383001</v>
      </c>
      <c r="T89" s="20">
        <v>6.1644310610819382</v>
      </c>
      <c r="U89" s="20">
        <v>3.6971363992874604E-9</v>
      </c>
      <c r="V89" s="20">
        <v>652.07576985834362</v>
      </c>
      <c r="W89" s="20">
        <v>1265.3301194271737</v>
      </c>
      <c r="X89" s="20">
        <v>652.07576985834362</v>
      </c>
      <c r="Y89" s="20">
        <v>1265.3301194271737</v>
      </c>
    </row>
    <row r="90" spans="1:25" ht="15" x14ac:dyDescent="0.25">
      <c r="A90" s="10">
        <v>1250</v>
      </c>
      <c r="B90" s="6">
        <v>3</v>
      </c>
      <c r="C90" s="11">
        <v>68.5</v>
      </c>
      <c r="D90" s="10">
        <v>40.200000000000003</v>
      </c>
      <c r="E90" s="10">
        <v>4</v>
      </c>
      <c r="F90" s="10">
        <v>8</v>
      </c>
      <c r="G90" s="10">
        <v>2</v>
      </c>
      <c r="H90" s="11">
        <v>4</v>
      </c>
      <c r="I90" s="10">
        <v>9</v>
      </c>
      <c r="J90" s="10">
        <v>3</v>
      </c>
      <c r="K90" s="10">
        <v>8.5</v>
      </c>
      <c r="L90" s="10">
        <v>2</v>
      </c>
      <c r="M90" s="10">
        <v>1</v>
      </c>
      <c r="N90" s="10">
        <v>3</v>
      </c>
      <c r="Q90" s="20" t="s">
        <v>1</v>
      </c>
      <c r="R90" s="20">
        <v>67.132078148578827</v>
      </c>
      <c r="S90" s="20">
        <v>42.317688987569063</v>
      </c>
      <c r="T90" s="20">
        <v>1.5863833719345841</v>
      </c>
      <c r="U90" s="20">
        <v>0.11419363218219125</v>
      </c>
      <c r="V90" s="20">
        <v>-16.301625540099351</v>
      </c>
      <c r="W90" s="20">
        <v>150.56578183725702</v>
      </c>
      <c r="X90" s="20">
        <v>-16.301625540099351</v>
      </c>
      <c r="Y90" s="20">
        <v>150.56578183725702</v>
      </c>
    </row>
    <row r="91" spans="1:25" ht="15" x14ac:dyDescent="0.25">
      <c r="A91" s="10">
        <v>1230</v>
      </c>
      <c r="B91" s="6">
        <v>3</v>
      </c>
      <c r="C91" s="11">
        <v>64.400000000000006</v>
      </c>
      <c r="D91" s="10">
        <v>40</v>
      </c>
      <c r="E91" s="10">
        <v>2</v>
      </c>
      <c r="F91" s="10">
        <v>15</v>
      </c>
      <c r="G91" s="10">
        <v>1</v>
      </c>
      <c r="H91" s="11">
        <v>2</v>
      </c>
      <c r="I91" s="10">
        <v>5</v>
      </c>
      <c r="J91" s="10">
        <v>2</v>
      </c>
      <c r="K91" s="10">
        <v>9</v>
      </c>
      <c r="L91" s="10">
        <v>3</v>
      </c>
      <c r="M91" s="10">
        <v>1</v>
      </c>
      <c r="N91" s="10">
        <v>1</v>
      </c>
      <c r="Q91" s="20" t="s">
        <v>10</v>
      </c>
      <c r="R91" s="20">
        <v>-11.052904833940715</v>
      </c>
      <c r="S91" s="20">
        <v>4.6529417481509627</v>
      </c>
      <c r="T91" s="20">
        <v>-2.3754659809212182</v>
      </c>
      <c r="U91" s="20">
        <v>1.8448588754479387E-2</v>
      </c>
      <c r="V91" s="20">
        <v>-20.226661066469056</v>
      </c>
      <c r="W91" s="20">
        <v>-1.8791486014123731</v>
      </c>
      <c r="X91" s="20">
        <v>-20.226661066469056</v>
      </c>
      <c r="Y91" s="20">
        <v>-1.8791486014123731</v>
      </c>
    </row>
    <row r="92" spans="1:25" ht="15" x14ac:dyDescent="0.25">
      <c r="A92" s="10">
        <v>457</v>
      </c>
      <c r="B92" s="6">
        <v>3</v>
      </c>
      <c r="C92" s="11">
        <v>64.099999999999994</v>
      </c>
      <c r="D92" s="10">
        <v>39.5</v>
      </c>
      <c r="E92" s="10">
        <v>2</v>
      </c>
      <c r="F92" s="10">
        <v>6</v>
      </c>
      <c r="G92" s="10">
        <v>2</v>
      </c>
      <c r="H92" s="11">
        <v>17</v>
      </c>
      <c r="I92" s="10">
        <v>5</v>
      </c>
      <c r="J92" s="10">
        <v>2</v>
      </c>
      <c r="K92" s="10">
        <v>8.8000000000000007</v>
      </c>
      <c r="L92" s="10">
        <v>2</v>
      </c>
      <c r="M92" s="10">
        <v>1</v>
      </c>
      <c r="N92" s="10">
        <v>2</v>
      </c>
      <c r="Q92" s="20" t="s">
        <v>11</v>
      </c>
      <c r="R92" s="20">
        <v>12.400816625345975</v>
      </c>
      <c r="S92" s="20">
        <v>6.4441357996528792</v>
      </c>
      <c r="T92" s="20">
        <v>1.9243568122841173</v>
      </c>
      <c r="U92" s="20">
        <v>5.5694433386571381E-2</v>
      </c>
      <c r="V92" s="20">
        <v>-0.3044640669853127</v>
      </c>
      <c r="W92" s="20">
        <v>25.106097317677261</v>
      </c>
      <c r="X92" s="20">
        <v>-0.3044640669853127</v>
      </c>
      <c r="Y92" s="20">
        <v>25.106097317677261</v>
      </c>
    </row>
    <row r="93" spans="1:25" ht="15" x14ac:dyDescent="0.25">
      <c r="A93" s="10">
        <v>800</v>
      </c>
      <c r="B93" s="6">
        <v>3</v>
      </c>
      <c r="C93" s="11">
        <v>86.1</v>
      </c>
      <c r="D93" s="10">
        <v>48.6</v>
      </c>
      <c r="E93" s="10">
        <v>2</v>
      </c>
      <c r="F93" s="10">
        <v>2</v>
      </c>
      <c r="G93" s="10">
        <v>1</v>
      </c>
      <c r="H93" s="11">
        <v>2</v>
      </c>
      <c r="I93" s="10">
        <v>5</v>
      </c>
      <c r="J93" s="10">
        <v>2</v>
      </c>
      <c r="K93" s="10">
        <v>11.1</v>
      </c>
      <c r="L93" s="10">
        <v>2</v>
      </c>
      <c r="M93" s="10">
        <v>1</v>
      </c>
      <c r="N93" s="10">
        <v>3</v>
      </c>
      <c r="Q93" s="20" t="s">
        <v>5</v>
      </c>
      <c r="R93" s="20">
        <v>38.278068011900096</v>
      </c>
      <c r="S93" s="20">
        <v>19.899501303302859</v>
      </c>
      <c r="T93" s="20">
        <v>1.9235692105282467</v>
      </c>
      <c r="U93" s="20">
        <v>5.5793791290433173E-2</v>
      </c>
      <c r="V93" s="20">
        <v>-0.95585839131040728</v>
      </c>
      <c r="W93" s="20">
        <v>77.511994415110593</v>
      </c>
      <c r="X93" s="20">
        <v>-0.95585839131040728</v>
      </c>
      <c r="Y93" s="20">
        <v>77.511994415110593</v>
      </c>
    </row>
    <row r="94" spans="1:25" ht="15.75" thickBot="1" x14ac:dyDescent="0.3">
      <c r="A94" s="10">
        <v>430</v>
      </c>
      <c r="B94" s="6">
        <v>1</v>
      </c>
      <c r="C94" s="11">
        <v>62.9</v>
      </c>
      <c r="D94" s="10">
        <v>42.9</v>
      </c>
      <c r="E94" s="10">
        <v>6</v>
      </c>
      <c r="F94" s="10">
        <v>11</v>
      </c>
      <c r="G94" s="10">
        <v>2</v>
      </c>
      <c r="H94" s="11">
        <v>4</v>
      </c>
      <c r="I94" s="10">
        <v>5</v>
      </c>
      <c r="J94" s="10">
        <v>2</v>
      </c>
      <c r="K94" s="10">
        <v>8.5</v>
      </c>
      <c r="L94" s="10">
        <v>1</v>
      </c>
      <c r="M94" s="10">
        <v>1</v>
      </c>
      <c r="N94" s="10">
        <v>3</v>
      </c>
      <c r="Q94" s="21" t="s">
        <v>7</v>
      </c>
      <c r="R94" s="21">
        <v>6.0153563515570463</v>
      </c>
      <c r="S94" s="21">
        <v>14.831491062452642</v>
      </c>
      <c r="T94" s="21">
        <v>0.40558001391953802</v>
      </c>
      <c r="U94" s="21">
        <v>0.68547419272761756</v>
      </c>
      <c r="V94" s="21">
        <v>-23.226463326484819</v>
      </c>
      <c r="W94" s="21">
        <v>35.257176029598909</v>
      </c>
      <c r="X94" s="21">
        <v>-23.226463326484819</v>
      </c>
      <c r="Y94" s="21">
        <v>35.257176029598909</v>
      </c>
    </row>
    <row r="95" spans="1:25" ht="15" x14ac:dyDescent="0.25">
      <c r="A95" s="10">
        <v>650</v>
      </c>
      <c r="B95" s="6">
        <v>1</v>
      </c>
      <c r="C95" s="11">
        <v>68.900000000000006</v>
      </c>
      <c r="D95" s="10">
        <v>44.9</v>
      </c>
      <c r="E95" s="10">
        <v>2</v>
      </c>
      <c r="F95" s="10">
        <v>11</v>
      </c>
      <c r="G95" s="10">
        <v>1</v>
      </c>
      <c r="H95" s="11">
        <v>3</v>
      </c>
      <c r="I95" s="10">
        <v>5</v>
      </c>
      <c r="J95" s="10">
        <v>3</v>
      </c>
      <c r="K95" s="10">
        <v>8.5</v>
      </c>
      <c r="L95" s="10">
        <v>2</v>
      </c>
      <c r="M95" s="10">
        <v>1</v>
      </c>
      <c r="N95" s="10">
        <v>3</v>
      </c>
    </row>
    <row r="96" spans="1:25" ht="15" x14ac:dyDescent="0.25">
      <c r="A96" s="10">
        <v>795</v>
      </c>
      <c r="B96" s="6">
        <v>1</v>
      </c>
      <c r="C96" s="11">
        <v>91.6</v>
      </c>
      <c r="D96" s="10">
        <v>50.6</v>
      </c>
      <c r="E96" s="10">
        <v>2</v>
      </c>
      <c r="F96" s="10">
        <v>11</v>
      </c>
      <c r="G96" s="10">
        <v>2</v>
      </c>
      <c r="H96" s="11">
        <v>6</v>
      </c>
      <c r="I96" s="10">
        <v>5</v>
      </c>
      <c r="J96" s="10">
        <v>2</v>
      </c>
      <c r="K96" s="10">
        <v>11.4</v>
      </c>
      <c r="L96" s="10">
        <v>3</v>
      </c>
      <c r="M96" s="10">
        <v>1</v>
      </c>
      <c r="N96" s="10">
        <v>3</v>
      </c>
      <c r="Q96" s="33" t="s">
        <v>16</v>
      </c>
      <c r="R96" s="33" t="s">
        <v>1</v>
      </c>
      <c r="S96" s="33" t="s">
        <v>203</v>
      </c>
      <c r="T96" s="33" t="s">
        <v>194</v>
      </c>
      <c r="U96" s="33" t="s">
        <v>5</v>
      </c>
      <c r="V96" s="33" t="s">
        <v>8</v>
      </c>
    </row>
    <row r="97" spans="1:25" ht="15" x14ac:dyDescent="0.25">
      <c r="A97" s="10">
        <v>1150</v>
      </c>
      <c r="B97" s="6">
        <v>1</v>
      </c>
      <c r="C97" s="11">
        <v>77.400000000000006</v>
      </c>
      <c r="D97" s="10">
        <v>45.25</v>
      </c>
      <c r="E97" s="10">
        <v>6</v>
      </c>
      <c r="F97" s="10">
        <v>11</v>
      </c>
      <c r="G97" s="10">
        <v>1</v>
      </c>
      <c r="H97" s="11">
        <v>5</v>
      </c>
      <c r="I97" s="10">
        <v>5</v>
      </c>
      <c r="J97" s="10">
        <v>2</v>
      </c>
      <c r="K97" s="10">
        <v>14.09</v>
      </c>
      <c r="L97" s="10">
        <v>2</v>
      </c>
      <c r="M97" s="10">
        <v>1</v>
      </c>
      <c r="N97" s="10">
        <v>3</v>
      </c>
      <c r="Q97" t="s">
        <v>177</v>
      </c>
    </row>
    <row r="98" spans="1:25" ht="15.75" thickBot="1" x14ac:dyDescent="0.3">
      <c r="A98" s="10">
        <v>1350</v>
      </c>
      <c r="B98" s="6">
        <v>1</v>
      </c>
      <c r="C98" s="11">
        <v>69.900000000000006</v>
      </c>
      <c r="D98" s="10">
        <v>49</v>
      </c>
      <c r="E98" s="10">
        <v>6</v>
      </c>
      <c r="F98" s="10">
        <v>11</v>
      </c>
      <c r="G98" s="10">
        <v>2</v>
      </c>
      <c r="H98" s="11">
        <v>3</v>
      </c>
      <c r="I98" s="10">
        <v>5</v>
      </c>
      <c r="J98" s="10">
        <v>3</v>
      </c>
      <c r="K98" s="10">
        <v>8.5</v>
      </c>
      <c r="L98" s="10">
        <v>2</v>
      </c>
      <c r="M98" s="10">
        <v>1</v>
      </c>
      <c r="N98" s="10">
        <v>2</v>
      </c>
    </row>
    <row r="99" spans="1:25" ht="15" x14ac:dyDescent="0.25">
      <c r="A99" s="10">
        <v>480</v>
      </c>
      <c r="B99" s="6">
        <v>1</v>
      </c>
      <c r="C99" s="11">
        <v>72.19</v>
      </c>
      <c r="D99" s="10">
        <v>49</v>
      </c>
      <c r="E99" s="10">
        <v>2</v>
      </c>
      <c r="F99" s="10">
        <v>11</v>
      </c>
      <c r="G99" s="10">
        <v>1</v>
      </c>
      <c r="H99" s="11">
        <v>7</v>
      </c>
      <c r="I99" s="10">
        <v>5</v>
      </c>
      <c r="J99" s="10">
        <v>2</v>
      </c>
      <c r="K99" s="10">
        <v>8</v>
      </c>
      <c r="L99" s="10">
        <v>1</v>
      </c>
      <c r="M99" s="10">
        <v>1</v>
      </c>
      <c r="N99" s="10">
        <v>2</v>
      </c>
      <c r="Q99" s="31" t="s">
        <v>178</v>
      </c>
      <c r="R99" s="31"/>
    </row>
    <row r="100" spans="1:25" ht="15" x14ac:dyDescent="0.25">
      <c r="A100" s="10">
        <v>1050</v>
      </c>
      <c r="B100" s="6">
        <v>1</v>
      </c>
      <c r="C100" s="11">
        <v>156.19999999999999</v>
      </c>
      <c r="D100" s="10">
        <v>93.4</v>
      </c>
      <c r="E100" s="10">
        <v>2</v>
      </c>
      <c r="F100" s="10">
        <v>12</v>
      </c>
      <c r="G100" s="10">
        <v>2</v>
      </c>
      <c r="H100" s="11">
        <v>4</v>
      </c>
      <c r="I100" s="10">
        <v>5</v>
      </c>
      <c r="J100" s="10">
        <v>2</v>
      </c>
      <c r="K100" s="10">
        <v>19.399999999999999</v>
      </c>
      <c r="L100" s="10">
        <v>0</v>
      </c>
      <c r="M100" s="10">
        <v>1</v>
      </c>
      <c r="N100" s="10">
        <v>3</v>
      </c>
      <c r="Q100" s="20" t="s">
        <v>179</v>
      </c>
      <c r="R100" s="20">
        <v>0.26664831957980634</v>
      </c>
    </row>
    <row r="101" spans="1:25" ht="15" x14ac:dyDescent="0.25">
      <c r="A101" s="10">
        <v>850</v>
      </c>
      <c r="B101" s="6">
        <v>1</v>
      </c>
      <c r="C101" s="11">
        <v>67.400000000000006</v>
      </c>
      <c r="D101" s="10">
        <v>38.299999999999997</v>
      </c>
      <c r="E101" s="10">
        <v>6</v>
      </c>
      <c r="F101" s="10">
        <v>12</v>
      </c>
      <c r="G101" s="10">
        <v>1</v>
      </c>
      <c r="H101" s="11">
        <v>3</v>
      </c>
      <c r="I101" s="10">
        <v>5</v>
      </c>
      <c r="J101" s="10">
        <v>2</v>
      </c>
      <c r="K101" s="10">
        <v>12.2</v>
      </c>
      <c r="L101" s="10">
        <v>3</v>
      </c>
      <c r="M101" s="10">
        <v>1</v>
      </c>
      <c r="N101" s="10">
        <v>3</v>
      </c>
      <c r="Q101" s="20" t="s">
        <v>180</v>
      </c>
      <c r="R101" s="20">
        <v>7.1101326334734524E-2</v>
      </c>
    </row>
    <row r="102" spans="1:25" ht="15" x14ac:dyDescent="0.25">
      <c r="A102" s="10">
        <v>900</v>
      </c>
      <c r="B102" s="6">
        <v>1</v>
      </c>
      <c r="C102" s="11">
        <v>74</v>
      </c>
      <c r="D102" s="10">
        <v>50.5</v>
      </c>
      <c r="E102" s="10">
        <v>2</v>
      </c>
      <c r="F102" s="10">
        <v>12</v>
      </c>
      <c r="G102" s="10">
        <v>2</v>
      </c>
      <c r="H102" s="11">
        <v>5</v>
      </c>
      <c r="I102" s="10">
        <v>5</v>
      </c>
      <c r="J102" s="10">
        <v>2</v>
      </c>
      <c r="K102" s="10">
        <v>8.3000000000000007</v>
      </c>
      <c r="L102" s="10">
        <v>2</v>
      </c>
      <c r="M102" s="10">
        <v>1</v>
      </c>
      <c r="N102" s="10">
        <v>2</v>
      </c>
      <c r="Q102" s="20" t="s">
        <v>181</v>
      </c>
      <c r="R102" s="20">
        <v>4.8445261123386589E-2</v>
      </c>
    </row>
    <row r="103" spans="1:25" ht="15" x14ac:dyDescent="0.25">
      <c r="A103" s="10">
        <v>950</v>
      </c>
      <c r="B103" s="6">
        <v>1</v>
      </c>
      <c r="C103" s="11">
        <v>102.2</v>
      </c>
      <c r="D103" s="10">
        <v>79.099999999999994</v>
      </c>
      <c r="E103" s="10">
        <v>4</v>
      </c>
      <c r="F103" s="10">
        <v>10</v>
      </c>
      <c r="G103" s="10">
        <v>1</v>
      </c>
      <c r="H103" s="11">
        <v>5</v>
      </c>
      <c r="I103" s="10">
        <v>5</v>
      </c>
      <c r="J103" s="10">
        <v>2</v>
      </c>
      <c r="K103" s="10">
        <v>25.8</v>
      </c>
      <c r="L103" s="10">
        <v>2</v>
      </c>
      <c r="M103" s="10">
        <v>1</v>
      </c>
      <c r="N103" s="10">
        <v>3</v>
      </c>
      <c r="Q103" s="20" t="s">
        <v>182</v>
      </c>
      <c r="R103" s="20">
        <v>525.03962811737335</v>
      </c>
    </row>
    <row r="104" spans="1:25" ht="15.75" thickBot="1" x14ac:dyDescent="0.3">
      <c r="A104" s="10">
        <v>520</v>
      </c>
      <c r="B104" s="6">
        <v>1</v>
      </c>
      <c r="C104" s="11">
        <v>82.2</v>
      </c>
      <c r="D104" s="10">
        <v>49.3</v>
      </c>
      <c r="E104" s="10">
        <v>6</v>
      </c>
      <c r="F104" s="10">
        <v>10</v>
      </c>
      <c r="G104" s="10">
        <v>2</v>
      </c>
      <c r="H104" s="11">
        <v>1</v>
      </c>
      <c r="I104" s="10">
        <v>5</v>
      </c>
      <c r="J104" s="10">
        <v>2</v>
      </c>
      <c r="K104" s="10">
        <v>9.6999999999999993</v>
      </c>
      <c r="L104" s="10">
        <v>2</v>
      </c>
      <c r="M104" s="10">
        <v>1</v>
      </c>
      <c r="N104" s="10">
        <v>1</v>
      </c>
      <c r="Q104" s="21" t="s">
        <v>183</v>
      </c>
      <c r="R104" s="21">
        <v>211</v>
      </c>
    </row>
    <row r="105" spans="1:25" ht="15" x14ac:dyDescent="0.25">
      <c r="A105" s="10">
        <v>1150</v>
      </c>
      <c r="B105" s="6">
        <v>1</v>
      </c>
      <c r="C105" s="11">
        <v>90.3</v>
      </c>
      <c r="D105" s="10">
        <v>60.9</v>
      </c>
      <c r="E105" s="10">
        <v>2</v>
      </c>
      <c r="F105" s="10">
        <v>10</v>
      </c>
      <c r="G105" s="10">
        <v>1</v>
      </c>
      <c r="H105" s="11">
        <v>3</v>
      </c>
      <c r="I105" s="10">
        <v>5</v>
      </c>
      <c r="J105" s="10">
        <v>2</v>
      </c>
      <c r="K105" s="10">
        <v>7.9</v>
      </c>
      <c r="L105" s="10">
        <v>2</v>
      </c>
      <c r="M105" s="10">
        <v>1</v>
      </c>
      <c r="N105" s="10">
        <v>3</v>
      </c>
    </row>
    <row r="106" spans="1:25" ht="15.75" thickBot="1" x14ac:dyDescent="0.3">
      <c r="A106" s="10">
        <v>520</v>
      </c>
      <c r="B106" s="6">
        <v>1</v>
      </c>
      <c r="C106" s="11">
        <v>66</v>
      </c>
      <c r="D106" s="10">
        <v>44</v>
      </c>
      <c r="E106" s="10">
        <v>2</v>
      </c>
      <c r="F106" s="10">
        <v>10</v>
      </c>
      <c r="G106" s="10">
        <v>1</v>
      </c>
      <c r="H106" s="11">
        <v>7</v>
      </c>
      <c r="I106" s="10">
        <v>9</v>
      </c>
      <c r="J106" s="10">
        <v>2</v>
      </c>
      <c r="K106" s="10">
        <v>9</v>
      </c>
      <c r="L106" s="10">
        <v>3</v>
      </c>
      <c r="M106" s="10">
        <v>1</v>
      </c>
      <c r="N106" s="10">
        <v>1</v>
      </c>
      <c r="Q106" t="s">
        <v>170</v>
      </c>
    </row>
    <row r="107" spans="1:25" ht="15" x14ac:dyDescent="0.25">
      <c r="A107" s="10">
        <v>530</v>
      </c>
      <c r="B107" s="6">
        <v>1</v>
      </c>
      <c r="C107" s="11">
        <v>61.4</v>
      </c>
      <c r="D107" s="10">
        <v>43.6</v>
      </c>
      <c r="E107" s="10">
        <v>6</v>
      </c>
      <c r="F107" s="10">
        <v>10</v>
      </c>
      <c r="G107" s="10">
        <v>1</v>
      </c>
      <c r="H107" s="11">
        <v>5</v>
      </c>
      <c r="I107" s="10">
        <v>5</v>
      </c>
      <c r="J107" s="10">
        <v>2</v>
      </c>
      <c r="K107" s="10">
        <v>7.1</v>
      </c>
      <c r="L107" s="10">
        <v>0</v>
      </c>
      <c r="M107" s="10">
        <v>1</v>
      </c>
      <c r="N107" s="10">
        <v>3</v>
      </c>
      <c r="Q107" s="22"/>
      <c r="R107" s="22" t="s">
        <v>172</v>
      </c>
      <c r="S107" s="22" t="s">
        <v>171</v>
      </c>
      <c r="T107" s="22" t="s">
        <v>173</v>
      </c>
      <c r="U107" s="22" t="s">
        <v>174</v>
      </c>
      <c r="V107" s="22" t="s">
        <v>187</v>
      </c>
    </row>
    <row r="108" spans="1:25" ht="15" x14ac:dyDescent="0.25">
      <c r="A108" s="10">
        <v>1300</v>
      </c>
      <c r="B108" s="6">
        <v>1</v>
      </c>
      <c r="C108" s="11">
        <v>150.80000000000001</v>
      </c>
      <c r="D108" s="10">
        <v>107.3</v>
      </c>
      <c r="E108" s="10">
        <v>2</v>
      </c>
      <c r="F108" s="10">
        <v>10</v>
      </c>
      <c r="G108" s="10">
        <v>1</v>
      </c>
      <c r="H108" s="11">
        <v>3</v>
      </c>
      <c r="I108" s="10">
        <v>9</v>
      </c>
      <c r="J108" s="10">
        <v>2</v>
      </c>
      <c r="K108" s="10">
        <v>12.2</v>
      </c>
      <c r="L108" s="10">
        <v>1</v>
      </c>
      <c r="M108" s="10">
        <v>1</v>
      </c>
      <c r="N108" s="10">
        <v>3</v>
      </c>
      <c r="Q108" s="20" t="s">
        <v>184</v>
      </c>
      <c r="R108" s="20">
        <v>5</v>
      </c>
      <c r="S108" s="20">
        <v>4325610.2708296329</v>
      </c>
      <c r="T108" s="20">
        <v>865122.05416592653</v>
      </c>
      <c r="U108" s="20">
        <v>3.1382910347168926</v>
      </c>
      <c r="V108" s="20">
        <v>9.4252723618821182E-3</v>
      </c>
    </row>
    <row r="109" spans="1:25" ht="15" x14ac:dyDescent="0.25">
      <c r="A109" s="10">
        <v>730</v>
      </c>
      <c r="B109" s="6">
        <v>1</v>
      </c>
      <c r="C109" s="11">
        <v>162.30000000000001</v>
      </c>
      <c r="D109" s="10">
        <v>87.4</v>
      </c>
      <c r="E109" s="10">
        <v>6</v>
      </c>
      <c r="F109" s="10">
        <v>10</v>
      </c>
      <c r="G109" s="10">
        <v>1</v>
      </c>
      <c r="H109" s="11">
        <v>5</v>
      </c>
      <c r="I109" s="10">
        <v>5</v>
      </c>
      <c r="J109" s="10">
        <v>2</v>
      </c>
      <c r="K109" s="10">
        <v>19.600000000000001</v>
      </c>
      <c r="L109" s="10">
        <v>2</v>
      </c>
      <c r="M109" s="10">
        <v>3</v>
      </c>
      <c r="N109" s="10">
        <v>1</v>
      </c>
      <c r="Q109" s="20" t="s">
        <v>185</v>
      </c>
      <c r="R109" s="20">
        <v>205</v>
      </c>
      <c r="S109" s="20">
        <v>56511655.274194099</v>
      </c>
      <c r="T109" s="20">
        <v>275666.61109362973</v>
      </c>
      <c r="U109" s="20"/>
      <c r="V109" s="20"/>
    </row>
    <row r="110" spans="1:25" ht="15.75" thickBot="1" x14ac:dyDescent="0.3">
      <c r="A110" s="10">
        <v>550</v>
      </c>
      <c r="B110" s="6">
        <v>1</v>
      </c>
      <c r="C110" s="11">
        <v>159.69999999999999</v>
      </c>
      <c r="D110" s="10">
        <v>102.1</v>
      </c>
      <c r="E110" s="10">
        <v>6</v>
      </c>
      <c r="F110" s="10">
        <v>10</v>
      </c>
      <c r="G110" s="10">
        <v>1</v>
      </c>
      <c r="H110" s="11">
        <v>3</v>
      </c>
      <c r="I110" s="10">
        <v>2</v>
      </c>
      <c r="J110" s="10">
        <v>2</v>
      </c>
      <c r="K110" s="10">
        <v>0</v>
      </c>
      <c r="L110" s="10">
        <v>3</v>
      </c>
      <c r="M110" s="10">
        <v>1</v>
      </c>
      <c r="N110" s="10">
        <v>3</v>
      </c>
      <c r="Q110" s="21" t="s">
        <v>176</v>
      </c>
      <c r="R110" s="21">
        <v>210</v>
      </c>
      <c r="S110" s="21">
        <v>60837265.545023732</v>
      </c>
      <c r="T110" s="21"/>
      <c r="U110" s="21"/>
      <c r="V110" s="21"/>
    </row>
    <row r="111" spans="1:25" ht="15.75" thickBot="1" x14ac:dyDescent="0.3">
      <c r="A111" s="10">
        <v>1020</v>
      </c>
      <c r="B111" s="6">
        <v>1</v>
      </c>
      <c r="C111" s="11">
        <v>114.7</v>
      </c>
      <c r="D111" s="10">
        <v>73.2</v>
      </c>
      <c r="E111" s="10">
        <v>4</v>
      </c>
      <c r="F111" s="10">
        <v>10</v>
      </c>
      <c r="G111" s="10">
        <v>1</v>
      </c>
      <c r="H111" s="11">
        <v>14</v>
      </c>
      <c r="I111" s="10">
        <v>5</v>
      </c>
      <c r="J111" s="10">
        <v>2</v>
      </c>
      <c r="K111" s="10">
        <v>10</v>
      </c>
      <c r="L111" s="10">
        <v>2</v>
      </c>
      <c r="M111" s="10">
        <v>1</v>
      </c>
      <c r="N111" s="10">
        <v>3</v>
      </c>
    </row>
    <row r="112" spans="1:25" ht="15" x14ac:dyDescent="0.25">
      <c r="A112" s="10">
        <v>350</v>
      </c>
      <c r="B112" s="6">
        <v>1</v>
      </c>
      <c r="C112" s="11">
        <v>154.30000000000001</v>
      </c>
      <c r="D112" s="10">
        <v>117.6</v>
      </c>
      <c r="E112" s="10">
        <v>2</v>
      </c>
      <c r="F112" s="10">
        <v>10</v>
      </c>
      <c r="G112" s="10">
        <v>1</v>
      </c>
      <c r="H112" s="11">
        <v>1</v>
      </c>
      <c r="I112" s="10">
        <v>5</v>
      </c>
      <c r="J112" s="10">
        <v>3</v>
      </c>
      <c r="K112" s="10">
        <v>12.3</v>
      </c>
      <c r="L112" s="10">
        <v>1</v>
      </c>
      <c r="M112" s="10">
        <v>1</v>
      </c>
      <c r="N112" s="10">
        <v>3</v>
      </c>
      <c r="Q112" s="22"/>
      <c r="R112" s="22" t="s">
        <v>188</v>
      </c>
      <c r="S112" s="22" t="s">
        <v>182</v>
      </c>
      <c r="T112" s="22" t="s">
        <v>189</v>
      </c>
      <c r="U112" s="22" t="s">
        <v>175</v>
      </c>
      <c r="V112" s="22" t="s">
        <v>190</v>
      </c>
      <c r="W112" s="22" t="s">
        <v>191</v>
      </c>
      <c r="X112" s="22" t="s">
        <v>192</v>
      </c>
      <c r="Y112" s="22" t="s">
        <v>193</v>
      </c>
    </row>
    <row r="113" spans="1:25" ht="15" x14ac:dyDescent="0.25">
      <c r="A113" s="10">
        <v>1050</v>
      </c>
      <c r="B113" s="6">
        <v>1</v>
      </c>
      <c r="C113" s="11">
        <v>116</v>
      </c>
      <c r="D113" s="10">
        <v>86</v>
      </c>
      <c r="E113" s="10">
        <v>6</v>
      </c>
      <c r="F113" s="10">
        <v>10</v>
      </c>
      <c r="G113" s="10">
        <v>2</v>
      </c>
      <c r="H113" s="11">
        <v>5</v>
      </c>
      <c r="I113" s="10">
        <v>5</v>
      </c>
      <c r="J113" s="10">
        <v>2</v>
      </c>
      <c r="K113" s="10">
        <v>10.9</v>
      </c>
      <c r="L113" s="10">
        <v>2</v>
      </c>
      <c r="M113" s="10">
        <v>1</v>
      </c>
      <c r="N113" s="10">
        <v>2</v>
      </c>
      <c r="Q113" s="20" t="s">
        <v>186</v>
      </c>
      <c r="R113" s="20">
        <v>782.17194432928295</v>
      </c>
      <c r="S113" s="20">
        <v>194.65807438610048</v>
      </c>
      <c r="T113" s="20">
        <v>4.0181839196552422</v>
      </c>
      <c r="U113" s="20">
        <v>8.2335666656324061E-5</v>
      </c>
      <c r="V113" s="20">
        <v>398.38340370955689</v>
      </c>
      <c r="W113" s="20">
        <v>1165.960484949009</v>
      </c>
      <c r="X113" s="20">
        <v>398.38340370955689</v>
      </c>
      <c r="Y113" s="20">
        <v>1165.960484949009</v>
      </c>
    </row>
    <row r="114" spans="1:25" ht="15" x14ac:dyDescent="0.25">
      <c r="A114" s="10">
        <v>1100</v>
      </c>
      <c r="B114" s="6">
        <v>1</v>
      </c>
      <c r="C114" s="8">
        <v>48.5</v>
      </c>
      <c r="D114" s="7">
        <v>23.5</v>
      </c>
      <c r="E114" s="10">
        <v>2</v>
      </c>
      <c r="F114" s="10">
        <v>10</v>
      </c>
      <c r="G114" s="10">
        <v>2</v>
      </c>
      <c r="H114" s="11">
        <v>4</v>
      </c>
      <c r="I114" s="10">
        <v>9</v>
      </c>
      <c r="J114" s="10">
        <v>3</v>
      </c>
      <c r="K114" s="7">
        <v>6</v>
      </c>
      <c r="L114" s="10">
        <v>2</v>
      </c>
      <c r="M114" s="10">
        <v>1</v>
      </c>
      <c r="N114" s="10">
        <v>3</v>
      </c>
      <c r="Q114" s="20" t="s">
        <v>1</v>
      </c>
      <c r="R114" s="20">
        <v>73.606966946638195</v>
      </c>
      <c r="S114" s="20">
        <v>42.320097796603086</v>
      </c>
      <c r="T114" s="20">
        <v>1.7392910408762434</v>
      </c>
      <c r="U114" s="20">
        <v>8.3484620762363959E-2</v>
      </c>
      <c r="V114" s="20">
        <v>-9.8314859583605312</v>
      </c>
      <c r="W114" s="20">
        <v>157.04541985163692</v>
      </c>
      <c r="X114" s="20">
        <v>-9.8314859583605312</v>
      </c>
      <c r="Y114" s="20">
        <v>157.04541985163692</v>
      </c>
    </row>
    <row r="115" spans="1:25" ht="15" x14ac:dyDescent="0.25">
      <c r="A115" s="10">
        <v>950</v>
      </c>
      <c r="B115" s="6">
        <v>1</v>
      </c>
      <c r="C115" s="11">
        <v>30.6</v>
      </c>
      <c r="D115" s="10">
        <v>18.100000000000001</v>
      </c>
      <c r="E115" s="10">
        <v>2</v>
      </c>
      <c r="F115" s="10">
        <v>10</v>
      </c>
      <c r="G115" s="10">
        <v>2</v>
      </c>
      <c r="H115" s="11">
        <v>3</v>
      </c>
      <c r="I115" s="10">
        <v>5</v>
      </c>
      <c r="J115" s="10">
        <v>2</v>
      </c>
      <c r="K115" s="10">
        <v>6.7</v>
      </c>
      <c r="L115" s="10">
        <v>2</v>
      </c>
      <c r="M115" s="10">
        <v>1</v>
      </c>
      <c r="N115" s="10">
        <v>3</v>
      </c>
      <c r="Q115" s="20" t="s">
        <v>10</v>
      </c>
      <c r="R115" s="20">
        <v>-11.122481255292877</v>
      </c>
      <c r="S115" s="20">
        <v>4.6217830553041281</v>
      </c>
      <c r="T115" s="20">
        <v>-2.4065346906597678</v>
      </c>
      <c r="U115" s="20">
        <v>1.6991690028085017E-2</v>
      </c>
      <c r="V115" s="20">
        <v>-20.234804899971891</v>
      </c>
      <c r="W115" s="20">
        <v>-2.0101576106138612</v>
      </c>
      <c r="X115" s="20">
        <v>-20.234804899971891</v>
      </c>
      <c r="Y115" s="20">
        <v>-2.0101576106138612</v>
      </c>
    </row>
    <row r="116" spans="1:25" ht="15" x14ac:dyDescent="0.25">
      <c r="A116" s="10">
        <v>1380</v>
      </c>
      <c r="B116" s="6">
        <v>1</v>
      </c>
      <c r="C116" s="11">
        <v>58.5</v>
      </c>
      <c r="D116" s="10">
        <v>29.9</v>
      </c>
      <c r="E116" s="10">
        <v>2</v>
      </c>
      <c r="F116" s="10">
        <v>12</v>
      </c>
      <c r="G116" s="10">
        <v>2</v>
      </c>
      <c r="H116" s="11">
        <v>8</v>
      </c>
      <c r="I116" s="10">
        <v>9</v>
      </c>
      <c r="J116" s="10">
        <v>3</v>
      </c>
      <c r="K116" s="10">
        <v>18.2</v>
      </c>
      <c r="L116" s="10">
        <v>2</v>
      </c>
      <c r="M116" s="10">
        <v>1</v>
      </c>
      <c r="N116" s="10">
        <v>3</v>
      </c>
      <c r="Q116" s="20" t="s">
        <v>11</v>
      </c>
      <c r="R116" s="20">
        <v>12.901380191296346</v>
      </c>
      <c r="S116" s="20">
        <v>6.4004370267827424</v>
      </c>
      <c r="T116" s="20">
        <v>2.0157030117334629</v>
      </c>
      <c r="U116" s="20">
        <v>4.5136462514442185E-2</v>
      </c>
      <c r="V116" s="20">
        <v>0.28225615246938496</v>
      </c>
      <c r="W116" s="20">
        <v>25.520504230123308</v>
      </c>
      <c r="X116" s="20">
        <v>0.28225615246938496</v>
      </c>
      <c r="Y116" s="20">
        <v>25.520504230123308</v>
      </c>
    </row>
    <row r="117" spans="1:25" ht="15" x14ac:dyDescent="0.25">
      <c r="A117" s="10">
        <v>950</v>
      </c>
      <c r="B117" s="6">
        <v>1</v>
      </c>
      <c r="C117" s="11">
        <v>40.299999999999997</v>
      </c>
      <c r="D117" s="10">
        <v>18</v>
      </c>
      <c r="E117" s="10">
        <v>2</v>
      </c>
      <c r="F117" s="10">
        <v>12</v>
      </c>
      <c r="G117" s="10">
        <v>2</v>
      </c>
      <c r="H117" s="11">
        <v>7</v>
      </c>
      <c r="I117" s="10">
        <v>5</v>
      </c>
      <c r="J117" s="10">
        <v>2</v>
      </c>
      <c r="K117" s="10">
        <v>9</v>
      </c>
      <c r="L117" s="10">
        <v>3</v>
      </c>
      <c r="M117" s="10">
        <v>1</v>
      </c>
      <c r="N117" s="10">
        <v>3</v>
      </c>
      <c r="Q117" s="20" t="s">
        <v>5</v>
      </c>
      <c r="R117" s="20">
        <v>40.178395616051027</v>
      </c>
      <c r="S117" s="20">
        <v>19.837483228750255</v>
      </c>
      <c r="T117" s="20">
        <v>2.0253776727997885</v>
      </c>
      <c r="U117" s="20">
        <v>4.4124976943098387E-2</v>
      </c>
      <c r="V117" s="20">
        <v>1.0667442656460864</v>
      </c>
      <c r="W117" s="20">
        <v>79.290046966455975</v>
      </c>
      <c r="X117" s="20">
        <v>1.0667442656460864</v>
      </c>
      <c r="Y117" s="20">
        <v>79.290046966455975</v>
      </c>
    </row>
    <row r="118" spans="1:25" ht="15.75" thickBot="1" x14ac:dyDescent="0.3">
      <c r="A118" s="10">
        <v>640</v>
      </c>
      <c r="B118" s="6">
        <v>1</v>
      </c>
      <c r="C118" s="11">
        <v>35.4</v>
      </c>
      <c r="D118" s="10">
        <v>12.5</v>
      </c>
      <c r="E118" s="10">
        <v>6</v>
      </c>
      <c r="F118" s="10">
        <v>12</v>
      </c>
      <c r="G118" s="10">
        <v>1</v>
      </c>
      <c r="H118" s="11">
        <v>5</v>
      </c>
      <c r="I118" s="10">
        <v>5</v>
      </c>
      <c r="J118" s="10">
        <v>2</v>
      </c>
      <c r="K118" s="10">
        <v>12.4</v>
      </c>
      <c r="L118" s="10">
        <v>1</v>
      </c>
      <c r="M118" s="10">
        <v>3</v>
      </c>
      <c r="N118" s="10">
        <v>3</v>
      </c>
      <c r="Q118" s="21" t="s">
        <v>8</v>
      </c>
      <c r="R118" s="21">
        <v>28.118309603919901</v>
      </c>
      <c r="S118" s="21">
        <v>18.492715587889037</v>
      </c>
      <c r="T118" s="21">
        <v>1.5205073300502554</v>
      </c>
      <c r="U118" s="21">
        <v>0.12992438825819114</v>
      </c>
      <c r="V118" s="21">
        <v>-8.3419931600653889</v>
      </c>
      <c r="W118" s="21">
        <v>64.578612367905194</v>
      </c>
      <c r="X118" s="21">
        <v>-8.3419931600653889</v>
      </c>
      <c r="Y118" s="21">
        <v>64.578612367905194</v>
      </c>
    </row>
    <row r="119" spans="1:25" ht="15" x14ac:dyDescent="0.25">
      <c r="A119" s="10">
        <v>680</v>
      </c>
      <c r="B119" s="6">
        <v>1</v>
      </c>
      <c r="C119" s="11">
        <v>31.2</v>
      </c>
      <c r="D119" s="10">
        <v>21.2</v>
      </c>
      <c r="E119" s="10">
        <v>4</v>
      </c>
      <c r="F119" s="10">
        <v>12</v>
      </c>
      <c r="G119" s="10">
        <v>2</v>
      </c>
      <c r="H119" s="8">
        <v>4</v>
      </c>
      <c r="I119" s="7">
        <v>5</v>
      </c>
      <c r="J119" s="10">
        <v>2</v>
      </c>
      <c r="K119" s="10">
        <v>0</v>
      </c>
      <c r="L119" s="10">
        <v>2</v>
      </c>
      <c r="M119" s="10">
        <v>3</v>
      </c>
      <c r="N119" s="10">
        <v>3</v>
      </c>
    </row>
    <row r="120" spans="1:25" ht="15" x14ac:dyDescent="0.25">
      <c r="A120" s="10">
        <v>900</v>
      </c>
      <c r="B120" s="6">
        <v>1</v>
      </c>
      <c r="C120" s="11">
        <v>26.5</v>
      </c>
      <c r="D120" s="10">
        <v>16.2</v>
      </c>
      <c r="E120" s="10">
        <v>6</v>
      </c>
      <c r="F120" s="10">
        <v>12</v>
      </c>
      <c r="G120" s="10">
        <v>1</v>
      </c>
      <c r="H120" s="11">
        <v>3</v>
      </c>
      <c r="I120" s="10">
        <v>5</v>
      </c>
      <c r="J120" s="10">
        <v>2</v>
      </c>
      <c r="K120" s="10">
        <v>0</v>
      </c>
      <c r="L120" s="10">
        <v>2</v>
      </c>
      <c r="M120" s="10">
        <v>3</v>
      </c>
      <c r="N120" s="10">
        <v>3</v>
      </c>
      <c r="Q120" s="33" t="s">
        <v>16</v>
      </c>
      <c r="R120" s="33" t="s">
        <v>1</v>
      </c>
      <c r="S120" s="33" t="s">
        <v>203</v>
      </c>
      <c r="T120" s="33" t="s">
        <v>194</v>
      </c>
      <c r="U120" s="33" t="s">
        <v>5</v>
      </c>
      <c r="V120" s="33" t="s">
        <v>9</v>
      </c>
    </row>
    <row r="121" spans="1:25" ht="15" x14ac:dyDescent="0.25">
      <c r="A121" s="10">
        <v>900</v>
      </c>
      <c r="B121" s="6">
        <v>1</v>
      </c>
      <c r="C121" s="11">
        <v>36.6</v>
      </c>
      <c r="D121" s="10">
        <v>16.600000000000001</v>
      </c>
      <c r="E121" s="10">
        <v>6</v>
      </c>
      <c r="F121" s="10">
        <v>12</v>
      </c>
      <c r="G121" s="10">
        <v>2</v>
      </c>
      <c r="H121" s="11">
        <v>2</v>
      </c>
      <c r="I121" s="10">
        <v>5</v>
      </c>
      <c r="J121" s="10">
        <v>2</v>
      </c>
      <c r="K121" s="10">
        <v>8.8000000000000007</v>
      </c>
      <c r="L121" s="10">
        <v>2</v>
      </c>
      <c r="M121" s="10">
        <v>3</v>
      </c>
      <c r="N121" s="10">
        <v>3</v>
      </c>
      <c r="Q121" t="s">
        <v>177</v>
      </c>
    </row>
    <row r="122" spans="1:25" ht="15.75" thickBot="1" x14ac:dyDescent="0.3">
      <c r="A122" s="10">
        <v>1070</v>
      </c>
      <c r="B122" s="6">
        <v>1</v>
      </c>
      <c r="C122" s="11">
        <v>35.9</v>
      </c>
      <c r="D122" s="10">
        <v>15.1</v>
      </c>
      <c r="E122" s="10">
        <v>2</v>
      </c>
      <c r="F122" s="10">
        <v>12</v>
      </c>
      <c r="G122" s="10">
        <v>1</v>
      </c>
      <c r="H122" s="11">
        <v>1</v>
      </c>
      <c r="I122" s="10">
        <v>10</v>
      </c>
      <c r="J122" s="10">
        <v>3</v>
      </c>
      <c r="K122" s="10">
        <v>8.6</v>
      </c>
      <c r="L122" s="10">
        <v>2</v>
      </c>
      <c r="M122" s="10">
        <v>3</v>
      </c>
      <c r="N122" s="10">
        <v>2</v>
      </c>
    </row>
    <row r="123" spans="1:25" ht="15" x14ac:dyDescent="0.25">
      <c r="A123" s="10">
        <v>1100</v>
      </c>
      <c r="B123" s="6">
        <v>1</v>
      </c>
      <c r="C123" s="11">
        <v>40.299999999999997</v>
      </c>
      <c r="D123" s="10">
        <v>16.7</v>
      </c>
      <c r="E123" s="10">
        <v>2</v>
      </c>
      <c r="F123" s="10">
        <v>10</v>
      </c>
      <c r="G123" s="10">
        <v>2</v>
      </c>
      <c r="H123" s="11">
        <v>1</v>
      </c>
      <c r="I123" s="10">
        <v>9</v>
      </c>
      <c r="J123" s="10">
        <v>2</v>
      </c>
      <c r="K123" s="10">
        <v>8.6</v>
      </c>
      <c r="L123" s="10">
        <v>2</v>
      </c>
      <c r="M123" s="10">
        <v>1</v>
      </c>
      <c r="N123" s="10">
        <v>2</v>
      </c>
      <c r="Q123" s="31" t="s">
        <v>178</v>
      </c>
      <c r="R123" s="31"/>
    </row>
    <row r="124" spans="1:25" ht="15" x14ac:dyDescent="0.25">
      <c r="A124" s="10">
        <v>1000</v>
      </c>
      <c r="B124" s="6">
        <v>1</v>
      </c>
      <c r="C124" s="11">
        <v>40.1</v>
      </c>
      <c r="D124" s="10">
        <v>16.600000000000001</v>
      </c>
      <c r="E124" s="10">
        <v>6</v>
      </c>
      <c r="F124" s="10">
        <v>10</v>
      </c>
      <c r="G124" s="10">
        <v>1</v>
      </c>
      <c r="H124" s="11">
        <v>3</v>
      </c>
      <c r="I124" s="10">
        <v>9</v>
      </c>
      <c r="J124" s="10">
        <v>2</v>
      </c>
      <c r="K124" s="10">
        <v>8.5</v>
      </c>
      <c r="L124" s="10">
        <v>3</v>
      </c>
      <c r="M124" s="10">
        <v>1</v>
      </c>
      <c r="N124" s="10">
        <v>3</v>
      </c>
      <c r="Q124" s="20" t="s">
        <v>179</v>
      </c>
      <c r="R124" s="20">
        <v>0.25173019686563575</v>
      </c>
    </row>
    <row r="125" spans="1:25" ht="15" x14ac:dyDescent="0.25">
      <c r="A125" s="10">
        <v>500</v>
      </c>
      <c r="B125" s="6">
        <v>1</v>
      </c>
      <c r="C125" s="11">
        <v>40.1</v>
      </c>
      <c r="D125" s="10">
        <v>16.600000000000001</v>
      </c>
      <c r="E125" s="10">
        <v>2</v>
      </c>
      <c r="F125" s="10">
        <v>10</v>
      </c>
      <c r="G125" s="10">
        <v>2</v>
      </c>
      <c r="H125" s="11">
        <v>3</v>
      </c>
      <c r="I125" s="10">
        <v>5</v>
      </c>
      <c r="J125" s="10">
        <v>2</v>
      </c>
      <c r="K125" s="10">
        <v>8.5</v>
      </c>
      <c r="L125" s="10">
        <v>0</v>
      </c>
      <c r="M125" s="10">
        <v>1</v>
      </c>
      <c r="N125" s="10">
        <v>2</v>
      </c>
      <c r="Q125" s="20" t="s">
        <v>180</v>
      </c>
      <c r="R125" s="20">
        <v>6.3368092014011723E-2</v>
      </c>
    </row>
    <row r="126" spans="1:25" ht="15" x14ac:dyDescent="0.25">
      <c r="A126" s="10">
        <v>820</v>
      </c>
      <c r="B126" s="6">
        <v>1</v>
      </c>
      <c r="C126" s="11">
        <v>31.3</v>
      </c>
      <c r="D126" s="10">
        <v>22</v>
      </c>
      <c r="E126" s="10">
        <v>2</v>
      </c>
      <c r="F126" s="10">
        <v>10</v>
      </c>
      <c r="G126" s="10">
        <v>1</v>
      </c>
      <c r="H126" s="11">
        <v>2</v>
      </c>
      <c r="I126" s="10">
        <v>5</v>
      </c>
      <c r="J126" s="10">
        <v>2</v>
      </c>
      <c r="K126" s="10">
        <v>0</v>
      </c>
      <c r="L126" s="10">
        <v>1</v>
      </c>
      <c r="M126" s="10">
        <v>3</v>
      </c>
      <c r="N126" s="10">
        <v>3</v>
      </c>
      <c r="Q126" s="20" t="s">
        <v>181</v>
      </c>
      <c r="R126" s="20">
        <v>4.0523411331426645E-2</v>
      </c>
    </row>
    <row r="127" spans="1:25" ht="15" x14ac:dyDescent="0.25">
      <c r="A127" s="10">
        <v>1000</v>
      </c>
      <c r="B127" s="6">
        <v>1</v>
      </c>
      <c r="C127" s="11">
        <v>44.7</v>
      </c>
      <c r="D127" s="10">
        <v>18.399999999999999</v>
      </c>
      <c r="E127" s="10">
        <v>6</v>
      </c>
      <c r="F127" s="10">
        <v>10</v>
      </c>
      <c r="G127" s="10">
        <v>2</v>
      </c>
      <c r="H127" s="11">
        <v>5</v>
      </c>
      <c r="I127" s="10">
        <v>5</v>
      </c>
      <c r="J127" s="10">
        <v>2</v>
      </c>
      <c r="K127" s="10">
        <v>10.7</v>
      </c>
      <c r="L127" s="10">
        <v>1</v>
      </c>
      <c r="M127" s="10">
        <v>1</v>
      </c>
      <c r="N127" s="10">
        <v>3</v>
      </c>
      <c r="Q127" s="20" t="s">
        <v>182</v>
      </c>
      <c r="R127" s="20">
        <v>527.22061890212569</v>
      </c>
    </row>
    <row r="128" spans="1:25" ht="15.75" thickBot="1" x14ac:dyDescent="0.3">
      <c r="A128" s="10">
        <v>800</v>
      </c>
      <c r="B128" s="6">
        <v>1</v>
      </c>
      <c r="C128" s="11">
        <v>32.1</v>
      </c>
      <c r="D128" s="10">
        <v>12.2</v>
      </c>
      <c r="E128" s="10">
        <v>2</v>
      </c>
      <c r="F128" s="10">
        <v>10</v>
      </c>
      <c r="G128" s="10">
        <v>1</v>
      </c>
      <c r="H128" s="11">
        <v>4</v>
      </c>
      <c r="I128" s="10">
        <v>5</v>
      </c>
      <c r="J128" s="10">
        <v>2</v>
      </c>
      <c r="K128" s="10">
        <v>9</v>
      </c>
      <c r="L128" s="10">
        <v>2</v>
      </c>
      <c r="M128" s="10">
        <v>1</v>
      </c>
      <c r="N128" s="10">
        <v>3</v>
      </c>
      <c r="Q128" s="21" t="s">
        <v>183</v>
      </c>
      <c r="R128" s="21">
        <v>211</v>
      </c>
    </row>
    <row r="129" spans="1:25" ht="15" x14ac:dyDescent="0.25">
      <c r="A129" s="10">
        <v>1080</v>
      </c>
      <c r="B129" s="6">
        <v>1</v>
      </c>
      <c r="C129" s="11">
        <v>31.9</v>
      </c>
      <c r="D129" s="10">
        <v>14.4</v>
      </c>
      <c r="E129" s="10">
        <v>2</v>
      </c>
      <c r="F129" s="10">
        <v>10</v>
      </c>
      <c r="G129" s="10">
        <v>2</v>
      </c>
      <c r="H129" s="11">
        <v>4</v>
      </c>
      <c r="I129" s="10">
        <v>9</v>
      </c>
      <c r="J129" s="10">
        <v>2</v>
      </c>
      <c r="K129" s="10">
        <v>8.8000000000000007</v>
      </c>
      <c r="L129" s="10">
        <v>2</v>
      </c>
      <c r="M129" s="10">
        <v>1</v>
      </c>
      <c r="N129" s="10">
        <v>3</v>
      </c>
    </row>
    <row r="130" spans="1:25" ht="15.75" thickBot="1" x14ac:dyDescent="0.3">
      <c r="A130" s="10">
        <v>1200</v>
      </c>
      <c r="B130" s="6">
        <v>1</v>
      </c>
      <c r="C130" s="11">
        <v>44.2</v>
      </c>
      <c r="D130" s="10">
        <v>19.7</v>
      </c>
      <c r="E130" s="10">
        <v>2</v>
      </c>
      <c r="F130" s="10">
        <v>10</v>
      </c>
      <c r="G130" s="10">
        <v>1</v>
      </c>
      <c r="H130" s="11">
        <v>1</v>
      </c>
      <c r="I130" s="10">
        <v>9</v>
      </c>
      <c r="J130" s="10">
        <v>2</v>
      </c>
      <c r="K130" s="10">
        <v>11.6</v>
      </c>
      <c r="L130" s="10">
        <v>2</v>
      </c>
      <c r="M130" s="10">
        <v>1</v>
      </c>
      <c r="N130" s="10">
        <v>1</v>
      </c>
      <c r="Q130" t="s">
        <v>170</v>
      </c>
    </row>
    <row r="131" spans="1:25" ht="15" x14ac:dyDescent="0.25">
      <c r="A131" s="10">
        <v>3000</v>
      </c>
      <c r="B131" s="6">
        <v>1</v>
      </c>
      <c r="C131" s="11">
        <v>36.6</v>
      </c>
      <c r="D131" s="10">
        <v>16.600000000000001</v>
      </c>
      <c r="E131" s="10">
        <v>6</v>
      </c>
      <c r="F131" s="10">
        <v>10</v>
      </c>
      <c r="G131" s="10">
        <v>2</v>
      </c>
      <c r="H131" s="11">
        <v>4</v>
      </c>
      <c r="I131" s="10">
        <v>5</v>
      </c>
      <c r="J131" s="10">
        <v>3</v>
      </c>
      <c r="K131" s="10">
        <v>8.8000000000000007</v>
      </c>
      <c r="L131" s="10">
        <v>2</v>
      </c>
      <c r="M131" s="10">
        <v>1</v>
      </c>
      <c r="N131" s="10">
        <v>2</v>
      </c>
      <c r="Q131" s="22"/>
      <c r="R131" s="22" t="s">
        <v>172</v>
      </c>
      <c r="S131" s="22" t="s">
        <v>171</v>
      </c>
      <c r="T131" s="22" t="s">
        <v>173</v>
      </c>
      <c r="U131" s="22" t="s">
        <v>174</v>
      </c>
      <c r="V131" s="22" t="s">
        <v>187</v>
      </c>
    </row>
    <row r="132" spans="1:25" ht="15" x14ac:dyDescent="0.25">
      <c r="A132" s="10">
        <v>1200</v>
      </c>
      <c r="B132" s="6">
        <v>1</v>
      </c>
      <c r="C132" s="11">
        <v>40.299999999999997</v>
      </c>
      <c r="D132" s="10">
        <v>16.7</v>
      </c>
      <c r="E132" s="10">
        <v>2</v>
      </c>
      <c r="F132" s="10">
        <v>10</v>
      </c>
      <c r="G132" s="10">
        <v>2</v>
      </c>
      <c r="H132" s="11">
        <v>2</v>
      </c>
      <c r="I132" s="10">
        <v>5</v>
      </c>
      <c r="J132" s="10">
        <v>2</v>
      </c>
      <c r="K132" s="10">
        <v>8.5</v>
      </c>
      <c r="L132" s="10">
        <v>3</v>
      </c>
      <c r="M132" s="10">
        <v>1</v>
      </c>
      <c r="N132" s="10">
        <v>3</v>
      </c>
      <c r="Q132" s="20" t="s">
        <v>184</v>
      </c>
      <c r="R132" s="20">
        <v>5</v>
      </c>
      <c r="S132" s="20">
        <v>3855141.4409379289</v>
      </c>
      <c r="T132" s="20">
        <v>771028.28818758577</v>
      </c>
      <c r="U132" s="20">
        <v>2.7738663934277876</v>
      </c>
      <c r="V132" s="20">
        <v>1.8981519186991681E-2</v>
      </c>
    </row>
    <row r="133" spans="1:25" ht="15" x14ac:dyDescent="0.25">
      <c r="A133" s="10">
        <v>490</v>
      </c>
      <c r="B133" s="6">
        <v>1</v>
      </c>
      <c r="C133" s="11">
        <v>35.9</v>
      </c>
      <c r="D133" s="10">
        <v>15.1</v>
      </c>
      <c r="E133" s="10">
        <v>4</v>
      </c>
      <c r="F133" s="10">
        <v>11</v>
      </c>
      <c r="G133" s="10">
        <v>1</v>
      </c>
      <c r="H133" s="11">
        <v>5</v>
      </c>
      <c r="I133" s="10">
        <v>5</v>
      </c>
      <c r="J133" s="10">
        <v>2</v>
      </c>
      <c r="K133" s="10">
        <v>8.5</v>
      </c>
      <c r="L133" s="10">
        <v>2</v>
      </c>
      <c r="M133" s="10">
        <v>1</v>
      </c>
      <c r="N133" s="10">
        <v>3</v>
      </c>
      <c r="Q133" s="20" t="s">
        <v>185</v>
      </c>
      <c r="R133" s="20">
        <v>205</v>
      </c>
      <c r="S133" s="20">
        <v>56982124.104085803</v>
      </c>
      <c r="T133" s="20">
        <v>277961.58099554048</v>
      </c>
      <c r="U133" s="20"/>
      <c r="V133" s="20"/>
    </row>
    <row r="134" spans="1:25" ht="15.75" thickBot="1" x14ac:dyDescent="0.3">
      <c r="A134" s="10">
        <v>1150</v>
      </c>
      <c r="B134" s="6">
        <v>1</v>
      </c>
      <c r="C134" s="11">
        <v>31.8</v>
      </c>
      <c r="D134" s="10">
        <v>12.3</v>
      </c>
      <c r="E134" s="10">
        <v>2</v>
      </c>
      <c r="F134" s="10">
        <v>11</v>
      </c>
      <c r="G134" s="10">
        <v>2</v>
      </c>
      <c r="H134" s="11">
        <v>4</v>
      </c>
      <c r="I134" s="10">
        <v>5</v>
      </c>
      <c r="J134" s="10">
        <v>2</v>
      </c>
      <c r="K134" s="10">
        <v>8.6999999999999993</v>
      </c>
      <c r="L134" s="10">
        <v>2</v>
      </c>
      <c r="M134" s="10">
        <v>1</v>
      </c>
      <c r="N134" s="10">
        <v>3</v>
      </c>
      <c r="Q134" s="21" t="s">
        <v>176</v>
      </c>
      <c r="R134" s="21">
        <v>210</v>
      </c>
      <c r="S134" s="21">
        <v>60837265.545023732</v>
      </c>
      <c r="T134" s="21"/>
      <c r="U134" s="21"/>
      <c r="V134" s="21"/>
    </row>
    <row r="135" spans="1:25" ht="15.75" thickBot="1" x14ac:dyDescent="0.3">
      <c r="A135" s="10">
        <v>700</v>
      </c>
      <c r="B135" s="6">
        <v>1</v>
      </c>
      <c r="C135" s="11">
        <v>32</v>
      </c>
      <c r="D135" s="10">
        <v>12.3</v>
      </c>
      <c r="E135" s="10">
        <v>2</v>
      </c>
      <c r="F135" s="10">
        <v>11</v>
      </c>
      <c r="G135" s="10">
        <v>1</v>
      </c>
      <c r="H135" s="11">
        <v>2</v>
      </c>
      <c r="I135" s="10">
        <v>9</v>
      </c>
      <c r="J135" s="10">
        <v>2</v>
      </c>
      <c r="K135" s="10">
        <v>8.6999999999999993</v>
      </c>
      <c r="L135" s="10">
        <v>2</v>
      </c>
      <c r="M135" s="10">
        <v>1</v>
      </c>
      <c r="N135" s="10">
        <v>2</v>
      </c>
    </row>
    <row r="136" spans="1:25" ht="15" x14ac:dyDescent="0.25">
      <c r="A136" s="10">
        <v>700</v>
      </c>
      <c r="B136" s="6">
        <v>1</v>
      </c>
      <c r="C136" s="11">
        <v>40.200000000000003</v>
      </c>
      <c r="D136" s="10">
        <v>16.7</v>
      </c>
      <c r="E136" s="10">
        <v>2</v>
      </c>
      <c r="F136" s="10">
        <v>11</v>
      </c>
      <c r="G136" s="10">
        <v>2</v>
      </c>
      <c r="H136" s="11">
        <v>4</v>
      </c>
      <c r="I136" s="10">
        <v>5</v>
      </c>
      <c r="J136" s="10">
        <v>2</v>
      </c>
      <c r="K136" s="10">
        <v>8.5</v>
      </c>
      <c r="L136" s="10">
        <v>1</v>
      </c>
      <c r="M136" s="10">
        <v>1</v>
      </c>
      <c r="N136" s="10">
        <v>3</v>
      </c>
      <c r="Q136" s="22"/>
      <c r="R136" s="22" t="s">
        <v>188</v>
      </c>
      <c r="S136" s="22" t="s">
        <v>182</v>
      </c>
      <c r="T136" s="22" t="s">
        <v>189</v>
      </c>
      <c r="U136" s="22" t="s">
        <v>175</v>
      </c>
      <c r="V136" s="22" t="s">
        <v>190</v>
      </c>
      <c r="W136" s="22" t="s">
        <v>191</v>
      </c>
      <c r="X136" s="22" t="s">
        <v>192</v>
      </c>
      <c r="Y136" s="22" t="s">
        <v>193</v>
      </c>
    </row>
    <row r="137" spans="1:25" ht="15" x14ac:dyDescent="0.25">
      <c r="A137" s="10">
        <v>900</v>
      </c>
      <c r="B137" s="6">
        <v>1</v>
      </c>
      <c r="C137" s="11">
        <v>35.1</v>
      </c>
      <c r="D137" s="10">
        <v>12.1</v>
      </c>
      <c r="E137" s="10">
        <v>6</v>
      </c>
      <c r="F137" s="10">
        <v>11</v>
      </c>
      <c r="G137" s="10">
        <v>1</v>
      </c>
      <c r="H137" s="11">
        <v>4</v>
      </c>
      <c r="I137" s="10">
        <v>9</v>
      </c>
      <c r="J137" s="10">
        <v>2</v>
      </c>
      <c r="K137" s="10">
        <v>12</v>
      </c>
      <c r="L137" s="10">
        <v>2</v>
      </c>
      <c r="M137" s="10">
        <v>1</v>
      </c>
      <c r="N137" s="10">
        <v>3</v>
      </c>
      <c r="Q137" s="20" t="s">
        <v>186</v>
      </c>
      <c r="R137" s="20">
        <v>834.22724462720623</v>
      </c>
      <c r="S137" s="20">
        <v>239.40955438412936</v>
      </c>
      <c r="T137" s="20">
        <v>3.4845194327069335</v>
      </c>
      <c r="U137" s="20">
        <v>6.0280332097114372E-4</v>
      </c>
      <c r="V137" s="20">
        <v>362.20652944610089</v>
      </c>
      <c r="W137" s="20">
        <v>1306.2479598083116</v>
      </c>
      <c r="X137" s="20">
        <v>362.20652944610089</v>
      </c>
      <c r="Y137" s="20">
        <v>1306.2479598083116</v>
      </c>
    </row>
    <row r="138" spans="1:25" ht="15" x14ac:dyDescent="0.25">
      <c r="A138" s="10">
        <v>440</v>
      </c>
      <c r="B138" s="6">
        <v>1</v>
      </c>
      <c r="C138" s="11">
        <v>35.299999999999997</v>
      </c>
      <c r="D138" s="10">
        <v>14.9</v>
      </c>
      <c r="E138" s="10">
        <v>2</v>
      </c>
      <c r="F138" s="10">
        <v>11</v>
      </c>
      <c r="G138" s="10">
        <v>2</v>
      </c>
      <c r="H138" s="11">
        <v>1</v>
      </c>
      <c r="I138" s="10">
        <v>5</v>
      </c>
      <c r="J138" s="10">
        <v>3</v>
      </c>
      <c r="K138" s="10">
        <v>11.9</v>
      </c>
      <c r="L138" s="10">
        <v>2</v>
      </c>
      <c r="M138" s="10">
        <v>1</v>
      </c>
      <c r="N138" s="10">
        <v>3</v>
      </c>
      <c r="Q138" s="20" t="s">
        <v>1</v>
      </c>
      <c r="R138" s="20">
        <v>63.113459478843779</v>
      </c>
      <c r="S138" s="20">
        <v>42.569080930943159</v>
      </c>
      <c r="T138" s="20">
        <v>1.4826126873922492</v>
      </c>
      <c r="U138" s="20">
        <v>0.13971298356128464</v>
      </c>
      <c r="V138" s="20">
        <v>-20.815889445077673</v>
      </c>
      <c r="W138" s="20">
        <v>147.04280840276522</v>
      </c>
      <c r="X138" s="20">
        <v>-20.815889445077673</v>
      </c>
      <c r="Y138" s="20">
        <v>147.04280840276522</v>
      </c>
    </row>
    <row r="139" spans="1:25" ht="15" x14ac:dyDescent="0.25">
      <c r="A139" s="10">
        <v>1430</v>
      </c>
      <c r="B139" s="6">
        <v>1</v>
      </c>
      <c r="C139" s="11">
        <v>36.200000000000003</v>
      </c>
      <c r="D139" s="10">
        <v>15</v>
      </c>
      <c r="E139" s="10">
        <v>2</v>
      </c>
      <c r="F139" s="10">
        <v>11</v>
      </c>
      <c r="G139" s="10">
        <v>1</v>
      </c>
      <c r="H139" s="11">
        <v>3</v>
      </c>
      <c r="I139" s="10">
        <v>10</v>
      </c>
      <c r="J139" s="10">
        <v>2</v>
      </c>
      <c r="K139" s="10">
        <v>12</v>
      </c>
      <c r="L139" s="10">
        <v>1</v>
      </c>
      <c r="M139" s="10">
        <v>1</v>
      </c>
      <c r="N139" s="10">
        <v>3</v>
      </c>
      <c r="Q139" s="20" t="s">
        <v>10</v>
      </c>
      <c r="R139" s="20">
        <v>-10.693792277594069</v>
      </c>
      <c r="S139" s="20">
        <v>4.6792828506625188</v>
      </c>
      <c r="T139" s="20">
        <v>-2.28534854995568</v>
      </c>
      <c r="U139" s="20">
        <v>2.3315313153982643E-2</v>
      </c>
      <c r="V139" s="20">
        <v>-19.919482720008681</v>
      </c>
      <c r="W139" s="20">
        <v>-1.468101835179457</v>
      </c>
      <c r="X139" s="20">
        <v>-19.919482720008681</v>
      </c>
      <c r="Y139" s="20">
        <v>-1.468101835179457</v>
      </c>
    </row>
    <row r="140" spans="1:25" ht="15" x14ac:dyDescent="0.25">
      <c r="A140" s="10">
        <v>980</v>
      </c>
      <c r="B140" s="6">
        <v>1</v>
      </c>
      <c r="C140" s="11">
        <v>34.700000000000003</v>
      </c>
      <c r="D140" s="10">
        <v>17.5</v>
      </c>
      <c r="E140" s="10">
        <v>2</v>
      </c>
      <c r="F140" s="10">
        <v>11</v>
      </c>
      <c r="G140" s="10">
        <v>2</v>
      </c>
      <c r="H140" s="11">
        <v>3</v>
      </c>
      <c r="I140" s="10">
        <v>9</v>
      </c>
      <c r="J140" s="10">
        <v>2</v>
      </c>
      <c r="K140" s="10">
        <v>6.8</v>
      </c>
      <c r="L140" s="10">
        <v>2</v>
      </c>
      <c r="M140" s="10">
        <v>1</v>
      </c>
      <c r="N140" s="10">
        <v>1</v>
      </c>
      <c r="Q140" s="20" t="s">
        <v>11</v>
      </c>
      <c r="R140" s="20">
        <v>11.908279649765452</v>
      </c>
      <c r="S140" s="20">
        <v>6.4803592306667355</v>
      </c>
      <c r="T140" s="20">
        <v>1.8375956063380552</v>
      </c>
      <c r="U140" s="20">
        <v>6.7569400890600331E-2</v>
      </c>
      <c r="V140" s="20">
        <v>-0.86841928590812145</v>
      </c>
      <c r="W140" s="20">
        <v>24.684978585439026</v>
      </c>
      <c r="X140" s="20">
        <v>-0.86841928590812145</v>
      </c>
      <c r="Y140" s="20">
        <v>24.684978585439026</v>
      </c>
    </row>
    <row r="141" spans="1:25" ht="15" x14ac:dyDescent="0.25">
      <c r="A141" s="10">
        <v>965</v>
      </c>
      <c r="B141" s="6">
        <v>1</v>
      </c>
      <c r="C141" s="11">
        <v>40.299999999999997</v>
      </c>
      <c r="D141" s="10">
        <v>16.8</v>
      </c>
      <c r="E141" s="10">
        <v>2</v>
      </c>
      <c r="F141" s="10">
        <v>11</v>
      </c>
      <c r="G141" s="10">
        <v>1</v>
      </c>
      <c r="H141" s="11">
        <v>3</v>
      </c>
      <c r="I141" s="10">
        <v>5</v>
      </c>
      <c r="J141" s="10">
        <v>2</v>
      </c>
      <c r="K141" s="10">
        <v>8.6</v>
      </c>
      <c r="L141" s="10">
        <v>1</v>
      </c>
      <c r="M141" s="10">
        <v>1</v>
      </c>
      <c r="N141" s="10">
        <v>1</v>
      </c>
      <c r="Q141" s="20" t="s">
        <v>5</v>
      </c>
      <c r="R141" s="20">
        <v>38.563791702331713</v>
      </c>
      <c r="S141" s="20">
        <v>19.881264492415443</v>
      </c>
      <c r="T141" s="20">
        <v>1.9397051790666291</v>
      </c>
      <c r="U141" s="20">
        <v>5.3787648066680252E-2</v>
      </c>
      <c r="V141" s="20">
        <v>-0.63417894071773162</v>
      </c>
      <c r="W141" s="20">
        <v>77.761762345381158</v>
      </c>
      <c r="X141" s="20">
        <v>-0.63417894071773162</v>
      </c>
      <c r="Y141" s="20">
        <v>77.761762345381158</v>
      </c>
    </row>
    <row r="142" spans="1:25" ht="15.75" thickBot="1" x14ac:dyDescent="0.3">
      <c r="A142" s="10">
        <v>1100</v>
      </c>
      <c r="B142" s="6">
        <v>1</v>
      </c>
      <c r="C142" s="11">
        <v>31</v>
      </c>
      <c r="D142" s="10">
        <v>21.6</v>
      </c>
      <c r="E142" s="10">
        <v>1</v>
      </c>
      <c r="F142" s="10">
        <v>11</v>
      </c>
      <c r="G142" s="10">
        <v>2</v>
      </c>
      <c r="H142" s="11">
        <v>4</v>
      </c>
      <c r="I142" s="10">
        <v>5</v>
      </c>
      <c r="J142" s="10">
        <v>2</v>
      </c>
      <c r="K142" s="10">
        <v>0</v>
      </c>
      <c r="L142" s="10">
        <v>2</v>
      </c>
      <c r="M142" s="10">
        <v>1</v>
      </c>
      <c r="N142" s="10">
        <v>1</v>
      </c>
      <c r="Q142" s="21" t="s">
        <v>9</v>
      </c>
      <c r="R142" s="21">
        <v>68.44455846991147</v>
      </c>
      <c r="S142" s="21">
        <v>88.340469297278531</v>
      </c>
      <c r="T142" s="21">
        <v>0.77478146781839674</v>
      </c>
      <c r="U142" s="21">
        <v>0.4393615256445601</v>
      </c>
      <c r="V142" s="21">
        <v>-105.72781992327148</v>
      </c>
      <c r="W142" s="21">
        <v>242.61693686309442</v>
      </c>
      <c r="X142" s="21">
        <v>-105.72781992327148</v>
      </c>
      <c r="Y142" s="21">
        <v>242.61693686309442</v>
      </c>
    </row>
    <row r="143" spans="1:25" ht="15" x14ac:dyDescent="0.25">
      <c r="A143" s="10">
        <v>1590</v>
      </c>
      <c r="B143" s="6">
        <v>1</v>
      </c>
      <c r="C143" s="11">
        <v>24.1</v>
      </c>
      <c r="D143" s="10">
        <v>16.3</v>
      </c>
      <c r="E143" s="10">
        <v>4</v>
      </c>
      <c r="F143" s="10">
        <v>11</v>
      </c>
      <c r="G143" s="10">
        <v>1</v>
      </c>
      <c r="H143" s="11">
        <v>3</v>
      </c>
      <c r="I143" s="10">
        <v>5</v>
      </c>
      <c r="J143" s="10">
        <v>2</v>
      </c>
      <c r="K143" s="10">
        <v>0</v>
      </c>
      <c r="L143" s="10">
        <v>3</v>
      </c>
      <c r="M143" s="10">
        <v>2</v>
      </c>
      <c r="N143" s="10">
        <v>2</v>
      </c>
    </row>
    <row r="144" spans="1:25" ht="15" x14ac:dyDescent="0.25">
      <c r="A144" s="10">
        <v>1130</v>
      </c>
      <c r="B144" s="6">
        <v>1</v>
      </c>
      <c r="C144" s="11">
        <v>32.5</v>
      </c>
      <c r="D144" s="10">
        <v>27.33</v>
      </c>
      <c r="E144" s="10">
        <v>2</v>
      </c>
      <c r="F144" s="10">
        <v>11</v>
      </c>
      <c r="G144" s="10">
        <v>2</v>
      </c>
      <c r="H144" s="11">
        <v>3</v>
      </c>
      <c r="I144" s="10">
        <v>5</v>
      </c>
      <c r="J144" s="10">
        <v>2</v>
      </c>
      <c r="K144" s="10">
        <v>0</v>
      </c>
      <c r="L144" s="10">
        <v>3</v>
      </c>
      <c r="M144" s="10">
        <v>2</v>
      </c>
      <c r="N144" s="10">
        <v>3</v>
      </c>
      <c r="Q144" s="33" t="s">
        <v>16</v>
      </c>
      <c r="R144" s="33" t="s">
        <v>1</v>
      </c>
      <c r="S144" s="33" t="s">
        <v>203</v>
      </c>
      <c r="T144" s="33" t="s">
        <v>194</v>
      </c>
      <c r="U144" s="33" t="s">
        <v>5</v>
      </c>
      <c r="V144" s="33" t="s">
        <v>195</v>
      </c>
    </row>
    <row r="145" spans="1:25" ht="15" x14ac:dyDescent="0.25">
      <c r="A145" s="10">
        <v>1160</v>
      </c>
      <c r="B145" s="6">
        <v>1</v>
      </c>
      <c r="C145" s="11">
        <v>27.7</v>
      </c>
      <c r="D145" s="10">
        <v>12.2</v>
      </c>
      <c r="E145" s="10">
        <v>6</v>
      </c>
      <c r="F145" s="10">
        <v>1</v>
      </c>
      <c r="G145" s="10">
        <v>1</v>
      </c>
      <c r="H145" s="11">
        <v>1</v>
      </c>
      <c r="I145" s="10">
        <v>9</v>
      </c>
      <c r="J145" s="10">
        <v>2</v>
      </c>
      <c r="K145" s="10">
        <v>5.6</v>
      </c>
      <c r="L145" s="10">
        <v>2</v>
      </c>
      <c r="M145" s="10">
        <v>1</v>
      </c>
      <c r="N145" s="10">
        <v>3</v>
      </c>
      <c r="Q145" t="s">
        <v>177</v>
      </c>
    </row>
    <row r="146" spans="1:25" ht="15.75" thickBot="1" x14ac:dyDescent="0.3">
      <c r="A146" s="10">
        <v>1250</v>
      </c>
      <c r="B146" s="6">
        <v>1</v>
      </c>
      <c r="C146" s="11">
        <v>29.1</v>
      </c>
      <c r="D146" s="10">
        <v>23.7</v>
      </c>
      <c r="E146" s="10">
        <v>2</v>
      </c>
      <c r="F146" s="10">
        <v>1</v>
      </c>
      <c r="G146" s="10">
        <v>2</v>
      </c>
      <c r="H146" s="11">
        <v>3</v>
      </c>
      <c r="I146" s="10">
        <v>5</v>
      </c>
      <c r="J146" s="10">
        <v>2</v>
      </c>
      <c r="K146" s="10">
        <v>0</v>
      </c>
      <c r="L146" s="10">
        <v>1</v>
      </c>
      <c r="M146" s="10">
        <v>2</v>
      </c>
      <c r="N146" s="10">
        <v>3</v>
      </c>
    </row>
    <row r="147" spans="1:25" ht="15" x14ac:dyDescent="0.25">
      <c r="A147" s="10">
        <v>1590</v>
      </c>
      <c r="B147" s="6">
        <v>1</v>
      </c>
      <c r="C147" s="11">
        <v>31.4</v>
      </c>
      <c r="D147" s="10">
        <v>18.899999999999999</v>
      </c>
      <c r="E147" s="10">
        <v>2</v>
      </c>
      <c r="F147" s="10">
        <v>1</v>
      </c>
      <c r="G147" s="10">
        <v>1</v>
      </c>
      <c r="H147" s="11">
        <v>1</v>
      </c>
      <c r="I147" s="10">
        <v>9</v>
      </c>
      <c r="J147" s="10">
        <v>2</v>
      </c>
      <c r="K147" s="10">
        <v>5.6</v>
      </c>
      <c r="L147" s="10">
        <v>2</v>
      </c>
      <c r="M147" s="10">
        <v>3</v>
      </c>
      <c r="N147" s="10">
        <v>3</v>
      </c>
      <c r="Q147" s="31" t="s">
        <v>178</v>
      </c>
      <c r="R147" s="31"/>
    </row>
    <row r="148" spans="1:25" ht="15" x14ac:dyDescent="0.25">
      <c r="A148" s="10">
        <v>880</v>
      </c>
      <c r="B148" s="6">
        <v>1</v>
      </c>
      <c r="C148" s="11">
        <v>30.9</v>
      </c>
      <c r="D148" s="10">
        <v>19.2</v>
      </c>
      <c r="E148" s="10">
        <v>2</v>
      </c>
      <c r="F148" s="10">
        <v>1</v>
      </c>
      <c r="G148" s="10">
        <v>2</v>
      </c>
      <c r="H148" s="11">
        <v>8</v>
      </c>
      <c r="I148" s="10">
        <v>10</v>
      </c>
      <c r="J148" s="10">
        <v>2</v>
      </c>
      <c r="K148" s="10">
        <v>6.1</v>
      </c>
      <c r="L148" s="10">
        <v>2</v>
      </c>
      <c r="M148" s="10">
        <v>1</v>
      </c>
      <c r="N148" s="10">
        <v>3</v>
      </c>
      <c r="Q148" s="20" t="s">
        <v>179</v>
      </c>
      <c r="R148" s="20">
        <v>0.24672252625223187</v>
      </c>
    </row>
    <row r="149" spans="1:25" ht="15" x14ac:dyDescent="0.25">
      <c r="A149" s="10">
        <v>565</v>
      </c>
      <c r="B149" s="6">
        <v>1</v>
      </c>
      <c r="C149" s="11">
        <v>29.3</v>
      </c>
      <c r="D149" s="10">
        <v>16.8</v>
      </c>
      <c r="E149" s="10">
        <v>6</v>
      </c>
      <c r="F149" s="10">
        <v>1</v>
      </c>
      <c r="G149" s="10">
        <v>1</v>
      </c>
      <c r="H149" s="11">
        <v>1</v>
      </c>
      <c r="I149" s="10">
        <v>5</v>
      </c>
      <c r="J149" s="10">
        <v>2</v>
      </c>
      <c r="K149" s="10">
        <v>6.3</v>
      </c>
      <c r="L149" s="10">
        <v>2</v>
      </c>
      <c r="M149" s="10">
        <v>2</v>
      </c>
      <c r="N149" s="10">
        <v>2</v>
      </c>
      <c r="Q149" s="20" t="s">
        <v>180</v>
      </c>
      <c r="R149" s="20">
        <v>6.0872004960283242E-2</v>
      </c>
    </row>
    <row r="150" spans="1:25" ht="15" x14ac:dyDescent="0.25">
      <c r="A150" s="10">
        <v>1500</v>
      </c>
      <c r="B150" s="6">
        <v>1</v>
      </c>
      <c r="C150" s="11">
        <v>32.5</v>
      </c>
      <c r="D150" s="10">
        <v>17.5</v>
      </c>
      <c r="E150" s="10">
        <v>2</v>
      </c>
      <c r="F150" s="10">
        <v>1</v>
      </c>
      <c r="G150" s="10">
        <v>2</v>
      </c>
      <c r="H150" s="11">
        <v>3</v>
      </c>
      <c r="I150" s="10">
        <v>9</v>
      </c>
      <c r="J150" s="10">
        <v>2</v>
      </c>
      <c r="K150" s="10">
        <v>5.7</v>
      </c>
      <c r="L150" s="10">
        <v>3</v>
      </c>
      <c r="M150" s="10">
        <v>2</v>
      </c>
      <c r="N150" s="10">
        <v>3</v>
      </c>
      <c r="Q150" s="20" t="s">
        <v>181</v>
      </c>
      <c r="R150" s="20">
        <v>3.7966444105656007E-2</v>
      </c>
    </row>
    <row r="151" spans="1:25" ht="15" x14ac:dyDescent="0.25">
      <c r="A151" s="10">
        <v>500</v>
      </c>
      <c r="B151" s="6">
        <v>1</v>
      </c>
      <c r="C151" s="11">
        <v>54.4</v>
      </c>
      <c r="D151" s="10">
        <v>31</v>
      </c>
      <c r="E151" s="10">
        <v>6</v>
      </c>
      <c r="F151" s="10">
        <v>1</v>
      </c>
      <c r="G151" s="10">
        <v>1</v>
      </c>
      <c r="H151" s="11">
        <v>3</v>
      </c>
      <c r="I151" s="10">
        <v>5</v>
      </c>
      <c r="J151" s="10">
        <v>2</v>
      </c>
      <c r="K151" s="10">
        <v>8.3000000000000007</v>
      </c>
      <c r="L151" s="10">
        <v>1</v>
      </c>
      <c r="M151" s="10">
        <v>1</v>
      </c>
      <c r="N151" s="10">
        <v>2</v>
      </c>
      <c r="Q151" s="20" t="s">
        <v>182</v>
      </c>
      <c r="R151" s="20">
        <v>527.92266255023719</v>
      </c>
    </row>
    <row r="152" spans="1:25" ht="15.75" thickBot="1" x14ac:dyDescent="0.3">
      <c r="A152" s="10">
        <v>900</v>
      </c>
      <c r="B152" s="6">
        <v>1</v>
      </c>
      <c r="C152" s="11">
        <v>53.6</v>
      </c>
      <c r="D152" s="10">
        <v>31.7</v>
      </c>
      <c r="E152" s="10">
        <v>4</v>
      </c>
      <c r="F152" s="10">
        <v>1</v>
      </c>
      <c r="G152" s="10">
        <v>2</v>
      </c>
      <c r="H152" s="11">
        <v>1</v>
      </c>
      <c r="I152" s="10">
        <v>5</v>
      </c>
      <c r="J152" s="10">
        <v>2</v>
      </c>
      <c r="K152" s="10">
        <v>8.3000000000000007</v>
      </c>
      <c r="L152" s="10">
        <v>3</v>
      </c>
      <c r="M152" s="10">
        <v>1</v>
      </c>
      <c r="N152" s="10">
        <v>3</v>
      </c>
      <c r="Q152" s="21" t="s">
        <v>183</v>
      </c>
      <c r="R152" s="21">
        <v>211</v>
      </c>
    </row>
    <row r="153" spans="1:25" ht="15" x14ac:dyDescent="0.25">
      <c r="A153" s="10">
        <v>900</v>
      </c>
      <c r="B153" s="6">
        <v>1</v>
      </c>
      <c r="C153" s="11">
        <v>40.200000000000003</v>
      </c>
      <c r="D153" s="10">
        <v>27.2</v>
      </c>
      <c r="E153" s="10">
        <v>6</v>
      </c>
      <c r="F153" s="10">
        <v>1</v>
      </c>
      <c r="G153" s="10">
        <v>1</v>
      </c>
      <c r="H153" s="11">
        <v>9</v>
      </c>
      <c r="I153" s="10">
        <v>5</v>
      </c>
      <c r="J153" s="10">
        <v>2</v>
      </c>
      <c r="K153" s="10">
        <v>6.4</v>
      </c>
      <c r="L153" s="10">
        <v>2</v>
      </c>
      <c r="M153" s="10">
        <v>1</v>
      </c>
      <c r="N153" s="10">
        <v>3</v>
      </c>
    </row>
    <row r="154" spans="1:25" ht="15.75" thickBot="1" x14ac:dyDescent="0.3">
      <c r="A154" s="10">
        <v>925</v>
      </c>
      <c r="B154" s="6">
        <v>1</v>
      </c>
      <c r="C154" s="11">
        <v>44.2</v>
      </c>
      <c r="D154" s="10">
        <v>28</v>
      </c>
      <c r="E154" s="10">
        <v>2</v>
      </c>
      <c r="F154" s="10">
        <v>1</v>
      </c>
      <c r="G154" s="10">
        <v>2</v>
      </c>
      <c r="H154" s="11">
        <v>3</v>
      </c>
      <c r="I154" s="10">
        <v>5</v>
      </c>
      <c r="J154" s="10">
        <v>2</v>
      </c>
      <c r="K154" s="10">
        <v>6</v>
      </c>
      <c r="L154" s="10">
        <v>2</v>
      </c>
      <c r="M154" s="10">
        <v>1</v>
      </c>
      <c r="N154" s="10">
        <v>1</v>
      </c>
      <c r="Q154" t="s">
        <v>170</v>
      </c>
    </row>
    <row r="155" spans="1:25" ht="15" x14ac:dyDescent="0.25">
      <c r="A155" s="10">
        <v>1280</v>
      </c>
      <c r="B155" s="6">
        <v>1</v>
      </c>
      <c r="C155" s="11">
        <v>41</v>
      </c>
      <c r="D155" s="10">
        <v>24</v>
      </c>
      <c r="E155" s="10">
        <v>2</v>
      </c>
      <c r="F155" s="10">
        <v>12</v>
      </c>
      <c r="G155" s="10">
        <v>1</v>
      </c>
      <c r="H155" s="11">
        <v>9</v>
      </c>
      <c r="I155" s="10">
        <v>5</v>
      </c>
      <c r="J155" s="10">
        <v>2</v>
      </c>
      <c r="K155" s="10">
        <v>6</v>
      </c>
      <c r="L155" s="10">
        <v>2</v>
      </c>
      <c r="M155" s="10">
        <v>1</v>
      </c>
      <c r="N155" s="10">
        <v>1</v>
      </c>
      <c r="Q155" s="22"/>
      <c r="R155" s="22" t="s">
        <v>172</v>
      </c>
      <c r="S155" s="22" t="s">
        <v>171</v>
      </c>
      <c r="T155" s="22" t="s">
        <v>173</v>
      </c>
      <c r="U155" s="22" t="s">
        <v>174</v>
      </c>
      <c r="V155" s="22" t="s">
        <v>187</v>
      </c>
    </row>
    <row r="156" spans="1:25" ht="15" x14ac:dyDescent="0.25">
      <c r="A156" s="10">
        <v>1050</v>
      </c>
      <c r="B156" s="6">
        <v>1</v>
      </c>
      <c r="C156" s="11">
        <v>43.7</v>
      </c>
      <c r="D156" s="10">
        <v>31.8</v>
      </c>
      <c r="E156" s="10">
        <v>2</v>
      </c>
      <c r="F156" s="10">
        <v>12</v>
      </c>
      <c r="G156" s="10">
        <v>2</v>
      </c>
      <c r="H156" s="11">
        <v>4</v>
      </c>
      <c r="I156" s="10">
        <v>5</v>
      </c>
      <c r="J156" s="10">
        <v>2</v>
      </c>
      <c r="K156" s="10">
        <v>6</v>
      </c>
      <c r="L156" s="10">
        <v>2</v>
      </c>
      <c r="M156" s="10">
        <v>1</v>
      </c>
      <c r="N156" s="10">
        <v>1</v>
      </c>
      <c r="Q156" s="20" t="s">
        <v>184</v>
      </c>
      <c r="R156" s="20">
        <v>5</v>
      </c>
      <c r="S156" s="20">
        <v>3703286.3300267532</v>
      </c>
      <c r="T156" s="20">
        <v>740657.26600535063</v>
      </c>
      <c r="U156" s="20">
        <v>2.6575208241620616</v>
      </c>
      <c r="V156" s="20">
        <v>2.3678944673339967E-2</v>
      </c>
    </row>
    <row r="157" spans="1:25" ht="15" x14ac:dyDescent="0.25">
      <c r="A157" s="10">
        <v>1050</v>
      </c>
      <c r="B157" s="6">
        <v>1</v>
      </c>
      <c r="C157" s="11">
        <v>52.3</v>
      </c>
      <c r="D157" s="10">
        <v>32.4</v>
      </c>
      <c r="E157" s="10">
        <v>2</v>
      </c>
      <c r="F157" s="10">
        <v>12</v>
      </c>
      <c r="G157" s="10">
        <v>1</v>
      </c>
      <c r="H157" s="11">
        <v>3</v>
      </c>
      <c r="I157" s="10">
        <v>5</v>
      </c>
      <c r="J157" s="10">
        <v>2</v>
      </c>
      <c r="K157" s="10">
        <v>8.3000000000000007</v>
      </c>
      <c r="L157" s="10">
        <v>2</v>
      </c>
      <c r="M157" s="10">
        <v>1</v>
      </c>
      <c r="N157" s="10">
        <v>3</v>
      </c>
      <c r="Q157" s="20" t="s">
        <v>185</v>
      </c>
      <c r="R157" s="20">
        <v>205</v>
      </c>
      <c r="S157" s="20">
        <v>57133979.214996979</v>
      </c>
      <c r="T157" s="20">
        <v>278702.3376341316</v>
      </c>
      <c r="U157" s="20"/>
      <c r="V157" s="20"/>
    </row>
    <row r="158" spans="1:25" ht="15.75" thickBot="1" x14ac:dyDescent="0.3">
      <c r="A158" s="10">
        <v>450</v>
      </c>
      <c r="B158" s="6">
        <v>1</v>
      </c>
      <c r="C158" s="11">
        <v>60.2</v>
      </c>
      <c r="D158" s="10">
        <v>28.4</v>
      </c>
      <c r="E158" s="10">
        <v>2</v>
      </c>
      <c r="F158" s="10">
        <v>12</v>
      </c>
      <c r="G158" s="10">
        <v>2</v>
      </c>
      <c r="H158" s="11">
        <v>4</v>
      </c>
      <c r="I158" s="10">
        <v>5</v>
      </c>
      <c r="J158" s="10">
        <v>2</v>
      </c>
      <c r="K158" s="10">
        <v>10.199999999999999</v>
      </c>
      <c r="L158" s="10">
        <v>3</v>
      </c>
      <c r="M158" s="10">
        <v>2</v>
      </c>
      <c r="N158" s="10">
        <v>2</v>
      </c>
      <c r="Q158" s="21" t="s">
        <v>176</v>
      </c>
      <c r="R158" s="21">
        <v>210</v>
      </c>
      <c r="S158" s="21">
        <v>60837265.545023732</v>
      </c>
      <c r="T158" s="21"/>
      <c r="U158" s="21"/>
      <c r="V158" s="21"/>
    </row>
    <row r="159" spans="1:25" ht="15.75" thickBot="1" x14ac:dyDescent="0.3">
      <c r="A159" s="10">
        <v>450</v>
      </c>
      <c r="B159" s="6">
        <v>1</v>
      </c>
      <c r="C159" s="11">
        <v>50.6</v>
      </c>
      <c r="D159" s="10">
        <v>29</v>
      </c>
      <c r="E159" s="10">
        <v>2</v>
      </c>
      <c r="F159" s="10">
        <v>2</v>
      </c>
      <c r="G159" s="10">
        <v>1</v>
      </c>
      <c r="H159" s="11">
        <v>1</v>
      </c>
      <c r="I159" s="10">
        <v>5</v>
      </c>
      <c r="J159" s="10">
        <v>2</v>
      </c>
      <c r="K159" s="10">
        <v>8</v>
      </c>
      <c r="L159" s="10">
        <v>3</v>
      </c>
      <c r="M159" s="10">
        <v>3</v>
      </c>
      <c r="N159" s="10">
        <v>2</v>
      </c>
    </row>
    <row r="160" spans="1:25" ht="15" x14ac:dyDescent="0.25">
      <c r="A160" s="10">
        <v>1790</v>
      </c>
      <c r="B160" s="6">
        <v>1</v>
      </c>
      <c r="C160" s="11">
        <v>66.3</v>
      </c>
      <c r="D160" s="10">
        <v>33.9</v>
      </c>
      <c r="E160" s="10">
        <v>2</v>
      </c>
      <c r="F160" s="10">
        <v>2</v>
      </c>
      <c r="G160" s="10">
        <v>2</v>
      </c>
      <c r="H160" s="11">
        <v>4</v>
      </c>
      <c r="I160" s="10">
        <v>5</v>
      </c>
      <c r="J160" s="10">
        <v>2</v>
      </c>
      <c r="K160" s="10">
        <v>11.9</v>
      </c>
      <c r="L160" s="10">
        <v>2</v>
      </c>
      <c r="M160" s="10">
        <v>1</v>
      </c>
      <c r="N160" s="10">
        <v>3</v>
      </c>
      <c r="Q160" s="22"/>
      <c r="R160" s="22" t="s">
        <v>188</v>
      </c>
      <c r="S160" s="22" t="s">
        <v>182</v>
      </c>
      <c r="T160" s="22" t="s">
        <v>189</v>
      </c>
      <c r="U160" s="22" t="s">
        <v>175</v>
      </c>
      <c r="V160" s="22" t="s">
        <v>190</v>
      </c>
      <c r="W160" s="22" t="s">
        <v>191</v>
      </c>
      <c r="X160" s="22" t="s">
        <v>192</v>
      </c>
      <c r="Y160" s="22" t="s">
        <v>193</v>
      </c>
    </row>
    <row r="161" spans="1:25" ht="15" x14ac:dyDescent="0.25">
      <c r="A161" s="10">
        <v>550</v>
      </c>
      <c r="B161" s="6">
        <v>1</v>
      </c>
      <c r="C161" s="11">
        <v>49.3</v>
      </c>
      <c r="D161" s="10">
        <v>28</v>
      </c>
      <c r="E161" s="10">
        <v>2</v>
      </c>
      <c r="F161" s="10">
        <v>2</v>
      </c>
      <c r="G161" s="10">
        <v>1</v>
      </c>
      <c r="H161" s="11">
        <v>2</v>
      </c>
      <c r="I161" s="10">
        <v>5</v>
      </c>
      <c r="J161" s="10">
        <v>2</v>
      </c>
      <c r="K161" s="10">
        <v>7.5</v>
      </c>
      <c r="L161" s="10">
        <v>2</v>
      </c>
      <c r="M161" s="10">
        <v>1</v>
      </c>
      <c r="N161" s="10">
        <v>1</v>
      </c>
      <c r="Q161" s="20" t="s">
        <v>186</v>
      </c>
      <c r="R161" s="20">
        <v>981.79917377573531</v>
      </c>
      <c r="S161" s="20">
        <v>144.13215366840305</v>
      </c>
      <c r="T161" s="20">
        <v>6.8117984001994927</v>
      </c>
      <c r="U161" s="20">
        <v>1.0491918204273478E-10</v>
      </c>
      <c r="V161" s="20">
        <v>697.62771524658251</v>
      </c>
      <c r="W161" s="20">
        <v>1265.9706323048881</v>
      </c>
      <c r="X161" s="20">
        <v>697.62771524658251</v>
      </c>
      <c r="Y161" s="20">
        <v>1265.9706323048881</v>
      </c>
    </row>
    <row r="162" spans="1:25" ht="15" x14ac:dyDescent="0.25">
      <c r="A162" s="10">
        <v>750</v>
      </c>
      <c r="B162" s="6">
        <v>2</v>
      </c>
      <c r="C162" s="11">
        <v>48.5</v>
      </c>
      <c r="D162" s="10">
        <v>28.2</v>
      </c>
      <c r="E162" s="10">
        <v>6</v>
      </c>
      <c r="F162" s="10">
        <v>7</v>
      </c>
      <c r="G162" s="10">
        <v>2</v>
      </c>
      <c r="H162" s="11">
        <v>1</v>
      </c>
      <c r="I162" s="10">
        <v>4</v>
      </c>
      <c r="J162" s="10">
        <v>2</v>
      </c>
      <c r="K162" s="10">
        <v>8.8000000000000007</v>
      </c>
      <c r="L162" s="10">
        <v>0</v>
      </c>
      <c r="M162" s="10">
        <v>1</v>
      </c>
      <c r="N162" s="10">
        <v>3</v>
      </c>
      <c r="Q162" s="20" t="s">
        <v>1</v>
      </c>
      <c r="R162" s="20">
        <v>66.365246564269086</v>
      </c>
      <c r="S162" s="20">
        <v>42.417784787016295</v>
      </c>
      <c r="T162" s="20">
        <v>1.5645618199416886</v>
      </c>
      <c r="U162" s="20">
        <v>0.11922803650172629</v>
      </c>
      <c r="V162" s="20">
        <v>-17.265806352860935</v>
      </c>
      <c r="W162" s="20">
        <v>149.99629948139909</v>
      </c>
      <c r="X162" s="20">
        <v>-17.265806352860935</v>
      </c>
      <c r="Y162" s="20">
        <v>149.99629948139909</v>
      </c>
    </row>
    <row r="163" spans="1:25" ht="15" x14ac:dyDescent="0.25">
      <c r="A163" s="10">
        <v>1400</v>
      </c>
      <c r="B163" s="6">
        <v>2</v>
      </c>
      <c r="C163" s="11">
        <v>52.7</v>
      </c>
      <c r="D163" s="10">
        <v>30</v>
      </c>
      <c r="E163" s="10">
        <v>6</v>
      </c>
      <c r="F163" s="10">
        <v>7</v>
      </c>
      <c r="G163" s="10">
        <v>1</v>
      </c>
      <c r="H163" s="11">
        <v>5</v>
      </c>
      <c r="I163" s="10">
        <v>5</v>
      </c>
      <c r="J163" s="10">
        <v>2</v>
      </c>
      <c r="K163" s="10">
        <v>9</v>
      </c>
      <c r="L163" s="10">
        <v>3</v>
      </c>
      <c r="M163" s="10">
        <v>2</v>
      </c>
      <c r="N163" s="10">
        <v>3</v>
      </c>
      <c r="Q163" s="20" t="s">
        <v>10</v>
      </c>
      <c r="R163" s="20">
        <v>-11.651139751008664</v>
      </c>
      <c r="S163" s="20">
        <v>5.1118654641061161</v>
      </c>
      <c r="T163" s="20">
        <v>-2.2792344268093987</v>
      </c>
      <c r="U163" s="20">
        <v>2.3682884371490714E-2</v>
      </c>
      <c r="V163" s="20">
        <v>-21.729711587809657</v>
      </c>
      <c r="W163" s="20">
        <v>-1.5725679142076707</v>
      </c>
      <c r="X163" s="20">
        <v>-21.729711587809657</v>
      </c>
      <c r="Y163" s="20">
        <v>-1.5725679142076707</v>
      </c>
    </row>
    <row r="164" spans="1:25" ht="15" x14ac:dyDescent="0.25">
      <c r="A164" s="10">
        <v>1000</v>
      </c>
      <c r="B164" s="6">
        <v>2</v>
      </c>
      <c r="C164" s="11">
        <v>45.9</v>
      </c>
      <c r="D164" s="10">
        <v>25.6</v>
      </c>
      <c r="E164" s="10">
        <v>2</v>
      </c>
      <c r="F164" s="10">
        <v>7</v>
      </c>
      <c r="G164" s="10">
        <v>2</v>
      </c>
      <c r="H164" s="11">
        <v>5</v>
      </c>
      <c r="I164" s="10">
        <v>9</v>
      </c>
      <c r="J164" s="10">
        <v>2</v>
      </c>
      <c r="K164" s="10">
        <v>8.5</v>
      </c>
      <c r="L164" s="10">
        <v>3</v>
      </c>
      <c r="M164" s="10">
        <v>1</v>
      </c>
      <c r="N164" s="10">
        <v>1</v>
      </c>
      <c r="Q164" s="20" t="s">
        <v>11</v>
      </c>
      <c r="R164" s="20">
        <v>13.031830438058776</v>
      </c>
      <c r="S164" s="20">
        <v>6.7294109012746599</v>
      </c>
      <c r="T164" s="20">
        <v>1.9365484779047057</v>
      </c>
      <c r="U164" s="20">
        <v>5.4175268444585881E-2</v>
      </c>
      <c r="V164" s="20">
        <v>-0.23589964288305154</v>
      </c>
      <c r="W164" s="20">
        <v>26.299560519000604</v>
      </c>
      <c r="X164" s="20">
        <v>-0.23589964288305154</v>
      </c>
      <c r="Y164" s="20">
        <v>26.299560519000604</v>
      </c>
    </row>
    <row r="165" spans="1:25" ht="15" x14ac:dyDescent="0.25">
      <c r="A165" s="10">
        <v>1350</v>
      </c>
      <c r="B165" s="6">
        <v>2</v>
      </c>
      <c r="C165" s="11">
        <v>53.6</v>
      </c>
      <c r="D165" s="10">
        <v>29.1</v>
      </c>
      <c r="E165" s="10">
        <v>6</v>
      </c>
      <c r="F165" s="10">
        <v>7</v>
      </c>
      <c r="G165" s="10">
        <v>1</v>
      </c>
      <c r="H165" s="11">
        <v>10</v>
      </c>
      <c r="I165" s="10">
        <v>5</v>
      </c>
      <c r="J165" s="10">
        <v>2</v>
      </c>
      <c r="K165" s="10">
        <v>9</v>
      </c>
      <c r="L165" s="10">
        <v>3</v>
      </c>
      <c r="M165" s="10">
        <v>2</v>
      </c>
      <c r="N165" s="10">
        <v>3</v>
      </c>
      <c r="Q165" s="20" t="s">
        <v>5</v>
      </c>
      <c r="R165" s="20">
        <v>38.062762856130796</v>
      </c>
      <c r="S165" s="20">
        <v>19.896480061102977</v>
      </c>
      <c r="T165" s="20">
        <v>1.9130400321684216</v>
      </c>
      <c r="U165" s="20">
        <v>5.7136419041337524E-2</v>
      </c>
      <c r="V165" s="20">
        <v>-1.1652068553862946</v>
      </c>
      <c r="W165" s="20">
        <v>77.290732567647893</v>
      </c>
      <c r="X165" s="20">
        <v>-1.1652068553862946</v>
      </c>
      <c r="Y165" s="20">
        <v>77.290732567647893</v>
      </c>
    </row>
    <row r="166" spans="1:25" ht="15.75" thickBot="1" x14ac:dyDescent="0.3">
      <c r="A166" s="10">
        <v>470</v>
      </c>
      <c r="B166" s="6">
        <v>2</v>
      </c>
      <c r="C166" s="11">
        <v>52</v>
      </c>
      <c r="D166" s="10">
        <v>29.4</v>
      </c>
      <c r="E166" s="10">
        <v>4</v>
      </c>
      <c r="F166" s="10">
        <v>7</v>
      </c>
      <c r="G166" s="10">
        <v>2</v>
      </c>
      <c r="H166" s="11">
        <v>5</v>
      </c>
      <c r="I166" s="10">
        <v>5</v>
      </c>
      <c r="J166" s="10">
        <v>2</v>
      </c>
      <c r="K166" s="10">
        <v>8.8000000000000007</v>
      </c>
      <c r="L166" s="10">
        <v>2</v>
      </c>
      <c r="M166" s="10">
        <v>2</v>
      </c>
      <c r="N166" s="10">
        <v>2</v>
      </c>
      <c r="Q166" s="21" t="s">
        <v>12</v>
      </c>
      <c r="R166" s="21">
        <v>1.5441207918185578</v>
      </c>
      <c r="S166" s="21">
        <v>6.6555710965800721</v>
      </c>
      <c r="T166" s="21">
        <v>0.23200425168803254</v>
      </c>
      <c r="U166" s="21">
        <v>0.81676614478119247</v>
      </c>
      <c r="V166" s="21">
        <v>-11.578026471802414</v>
      </c>
      <c r="W166" s="21">
        <v>14.666268055439527</v>
      </c>
      <c r="X166" s="21">
        <v>-11.578026471802414</v>
      </c>
      <c r="Y166" s="21">
        <v>14.666268055439527</v>
      </c>
    </row>
    <row r="167" spans="1:25" ht="15" x14ac:dyDescent="0.25">
      <c r="A167" s="10">
        <v>1050</v>
      </c>
      <c r="B167" s="6">
        <v>2</v>
      </c>
      <c r="C167" s="11">
        <v>74.7</v>
      </c>
      <c r="D167" s="10">
        <v>41.9</v>
      </c>
      <c r="E167" s="10">
        <v>5</v>
      </c>
      <c r="F167" s="10">
        <v>7</v>
      </c>
      <c r="G167" s="10">
        <v>1</v>
      </c>
      <c r="H167" s="11">
        <v>1</v>
      </c>
      <c r="I167" s="10">
        <v>9</v>
      </c>
      <c r="J167" s="10">
        <v>3</v>
      </c>
      <c r="K167" s="10">
        <v>12.1</v>
      </c>
      <c r="L167" s="10">
        <v>0</v>
      </c>
      <c r="M167" s="10">
        <v>3</v>
      </c>
      <c r="N167" s="10">
        <v>3</v>
      </c>
    </row>
    <row r="168" spans="1:25" ht="15" x14ac:dyDescent="0.25">
      <c r="A168" s="10">
        <v>950</v>
      </c>
      <c r="B168" s="6">
        <v>2</v>
      </c>
      <c r="C168" s="11">
        <v>57.3</v>
      </c>
      <c r="D168" s="10">
        <v>30</v>
      </c>
      <c r="E168" s="10">
        <v>6</v>
      </c>
      <c r="F168" s="10">
        <v>7</v>
      </c>
      <c r="G168" s="10">
        <v>2</v>
      </c>
      <c r="H168" s="11">
        <v>3</v>
      </c>
      <c r="I168" s="10">
        <v>5</v>
      </c>
      <c r="J168" s="10">
        <v>2</v>
      </c>
      <c r="K168" s="10">
        <v>8.8000000000000007</v>
      </c>
      <c r="L168" s="10">
        <v>2</v>
      </c>
      <c r="M168" s="10">
        <v>2</v>
      </c>
      <c r="N168" s="10">
        <v>3</v>
      </c>
      <c r="Q168" s="33" t="s">
        <v>16</v>
      </c>
      <c r="R168" s="33" t="s">
        <v>1</v>
      </c>
      <c r="S168" s="33" t="s">
        <v>203</v>
      </c>
      <c r="T168" s="33" t="s">
        <v>194</v>
      </c>
      <c r="U168" s="33" t="s">
        <v>5</v>
      </c>
      <c r="V168" s="33" t="s">
        <v>13</v>
      </c>
    </row>
    <row r="169" spans="1:25" ht="15" x14ac:dyDescent="0.25">
      <c r="A169" s="10">
        <v>950</v>
      </c>
      <c r="B169" s="6">
        <v>2</v>
      </c>
      <c r="C169" s="11">
        <v>50.1</v>
      </c>
      <c r="D169" s="10">
        <v>28.3</v>
      </c>
      <c r="E169" s="10">
        <v>2</v>
      </c>
      <c r="F169" s="10">
        <v>7</v>
      </c>
      <c r="G169" s="10">
        <v>1</v>
      </c>
      <c r="H169" s="11">
        <v>5</v>
      </c>
      <c r="I169" s="10">
        <v>5</v>
      </c>
      <c r="J169" s="10">
        <v>2</v>
      </c>
      <c r="K169" s="10">
        <v>8.9</v>
      </c>
      <c r="L169" s="10">
        <v>2</v>
      </c>
      <c r="M169" s="10">
        <v>2</v>
      </c>
      <c r="N169" s="10">
        <v>2</v>
      </c>
      <c r="Q169" t="s">
        <v>177</v>
      </c>
    </row>
    <row r="170" spans="1:25" ht="15.75" thickBot="1" x14ac:dyDescent="0.3">
      <c r="A170" s="10">
        <v>1280</v>
      </c>
      <c r="B170" s="6">
        <v>2</v>
      </c>
      <c r="C170" s="11">
        <v>50.8</v>
      </c>
      <c r="D170" s="10">
        <v>29.9</v>
      </c>
      <c r="E170" s="10">
        <v>2</v>
      </c>
      <c r="F170" s="10">
        <v>7</v>
      </c>
      <c r="G170" s="10">
        <v>2</v>
      </c>
      <c r="H170" s="11">
        <v>9</v>
      </c>
      <c r="I170" s="10">
        <v>14</v>
      </c>
      <c r="J170" s="10">
        <v>2</v>
      </c>
      <c r="K170" s="10">
        <v>8.8000000000000007</v>
      </c>
      <c r="L170" s="10">
        <v>2</v>
      </c>
      <c r="M170" s="10">
        <v>1</v>
      </c>
      <c r="N170" s="10">
        <v>3</v>
      </c>
    </row>
    <row r="171" spans="1:25" ht="15" x14ac:dyDescent="0.25">
      <c r="A171" s="10">
        <v>557</v>
      </c>
      <c r="B171" s="6">
        <v>2</v>
      </c>
      <c r="C171" s="11">
        <v>51.5</v>
      </c>
      <c r="D171" s="10">
        <v>29.5</v>
      </c>
      <c r="E171" s="10">
        <v>5</v>
      </c>
      <c r="F171" s="10">
        <v>7</v>
      </c>
      <c r="G171" s="10">
        <v>1</v>
      </c>
      <c r="H171" s="11">
        <v>1</v>
      </c>
      <c r="I171" s="10">
        <v>5</v>
      </c>
      <c r="J171" s="10">
        <v>3</v>
      </c>
      <c r="K171" s="10">
        <v>10</v>
      </c>
      <c r="L171" s="10">
        <v>2</v>
      </c>
      <c r="M171" s="10">
        <v>2</v>
      </c>
      <c r="N171" s="10">
        <v>2</v>
      </c>
      <c r="Q171" s="31" t="s">
        <v>178</v>
      </c>
      <c r="R171" s="31"/>
    </row>
    <row r="172" spans="1:25" ht="15" x14ac:dyDescent="0.25">
      <c r="A172" s="10">
        <v>500</v>
      </c>
      <c r="B172" s="6">
        <v>2</v>
      </c>
      <c r="C172" s="11">
        <v>57.2</v>
      </c>
      <c r="D172" s="10">
        <v>30.3</v>
      </c>
      <c r="E172" s="10">
        <v>2</v>
      </c>
      <c r="F172" s="10">
        <v>7</v>
      </c>
      <c r="G172" s="10">
        <v>2</v>
      </c>
      <c r="H172" s="11">
        <v>3</v>
      </c>
      <c r="I172" s="10">
        <v>5</v>
      </c>
      <c r="J172" s="10">
        <v>2</v>
      </c>
      <c r="K172" s="10">
        <v>8.8000000000000007</v>
      </c>
      <c r="L172" s="10">
        <v>2</v>
      </c>
      <c r="M172" s="10">
        <v>2</v>
      </c>
      <c r="N172" s="10">
        <v>1</v>
      </c>
      <c r="Q172" s="20" t="s">
        <v>179</v>
      </c>
      <c r="R172" s="20">
        <v>0.2538365902351557</v>
      </c>
    </row>
    <row r="173" spans="1:25" ht="15" x14ac:dyDescent="0.25">
      <c r="A173" s="10">
        <v>1100</v>
      </c>
      <c r="B173" s="6">
        <v>2</v>
      </c>
      <c r="C173" s="11">
        <v>69</v>
      </c>
      <c r="D173" s="10">
        <v>37.6</v>
      </c>
      <c r="E173" s="10">
        <v>2</v>
      </c>
      <c r="F173" s="10">
        <v>7</v>
      </c>
      <c r="G173" s="10">
        <v>1</v>
      </c>
      <c r="H173" s="11">
        <v>3</v>
      </c>
      <c r="I173" s="10">
        <v>5</v>
      </c>
      <c r="J173" s="10">
        <v>3</v>
      </c>
      <c r="K173" s="10">
        <v>12</v>
      </c>
      <c r="L173" s="10">
        <v>3</v>
      </c>
      <c r="M173" s="10">
        <v>1</v>
      </c>
      <c r="N173" s="10">
        <v>1</v>
      </c>
      <c r="Q173" s="20" t="s">
        <v>180</v>
      </c>
      <c r="R173" s="20">
        <v>6.4433014542210329E-2</v>
      </c>
    </row>
    <row r="174" spans="1:25" ht="15" x14ac:dyDescent="0.25">
      <c r="A174" s="10">
        <v>1200</v>
      </c>
      <c r="B174" s="6">
        <v>2</v>
      </c>
      <c r="C174" s="11">
        <v>53.1</v>
      </c>
      <c r="D174" s="10">
        <v>30</v>
      </c>
      <c r="E174" s="10">
        <v>6</v>
      </c>
      <c r="F174" s="10">
        <v>7</v>
      </c>
      <c r="G174" s="10">
        <v>2</v>
      </c>
      <c r="H174" s="11">
        <v>1</v>
      </c>
      <c r="I174" s="10">
        <v>9</v>
      </c>
      <c r="J174" s="10">
        <v>2</v>
      </c>
      <c r="K174" s="10">
        <v>9</v>
      </c>
      <c r="L174" s="10">
        <v>2</v>
      </c>
      <c r="M174" s="10">
        <v>1</v>
      </c>
      <c r="N174" s="10">
        <v>1</v>
      </c>
      <c r="Q174" s="20" t="s">
        <v>181</v>
      </c>
      <c r="R174" s="20">
        <v>4.1614307579825219E-2</v>
      </c>
    </row>
    <row r="175" spans="1:25" ht="15" x14ac:dyDescent="0.25">
      <c r="A175" s="10">
        <v>1070</v>
      </c>
      <c r="B175" s="6">
        <v>2</v>
      </c>
      <c r="C175" s="11">
        <v>52.7</v>
      </c>
      <c r="D175" s="10">
        <v>30.38</v>
      </c>
      <c r="E175" s="10">
        <v>6</v>
      </c>
      <c r="F175" s="10">
        <v>7</v>
      </c>
      <c r="G175" s="10">
        <v>1</v>
      </c>
      <c r="H175" s="11">
        <v>2</v>
      </c>
      <c r="I175" s="10">
        <v>5</v>
      </c>
      <c r="J175" s="10">
        <v>2</v>
      </c>
      <c r="K175" s="10">
        <v>8.7799999999999994</v>
      </c>
      <c r="L175" s="10">
        <v>2</v>
      </c>
      <c r="M175" s="10">
        <v>2</v>
      </c>
      <c r="N175" s="10">
        <v>2</v>
      </c>
      <c r="Q175" s="20" t="s">
        <v>182</v>
      </c>
      <c r="R175" s="20">
        <v>526.92081660619658</v>
      </c>
    </row>
    <row r="176" spans="1:25" ht="15.75" thickBot="1" x14ac:dyDescent="0.3">
      <c r="A176" s="10">
        <v>1300</v>
      </c>
      <c r="B176" s="6">
        <v>2</v>
      </c>
      <c r="C176" s="11">
        <v>52.8</v>
      </c>
      <c r="D176" s="10">
        <v>29.1</v>
      </c>
      <c r="E176" s="10">
        <v>6</v>
      </c>
      <c r="F176" s="10">
        <v>7</v>
      </c>
      <c r="G176" s="10">
        <v>2</v>
      </c>
      <c r="H176" s="11">
        <v>3</v>
      </c>
      <c r="I176" s="10">
        <v>5</v>
      </c>
      <c r="J176" s="10">
        <v>3</v>
      </c>
      <c r="K176" s="10">
        <v>8.6999999999999993</v>
      </c>
      <c r="L176" s="10">
        <v>2</v>
      </c>
      <c r="M176" s="10">
        <v>1</v>
      </c>
      <c r="N176" s="10">
        <v>3</v>
      </c>
      <c r="Q176" s="21" t="s">
        <v>183</v>
      </c>
      <c r="R176" s="21">
        <v>211</v>
      </c>
    </row>
    <row r="177" spans="1:25" ht="15" x14ac:dyDescent="0.25">
      <c r="A177" s="10">
        <v>850</v>
      </c>
      <c r="B177" s="6">
        <v>2</v>
      </c>
      <c r="C177" s="11">
        <v>54.7</v>
      </c>
      <c r="D177" s="10">
        <v>32</v>
      </c>
      <c r="E177" s="10">
        <v>4</v>
      </c>
      <c r="F177" s="10">
        <v>7</v>
      </c>
      <c r="G177" s="10">
        <v>1</v>
      </c>
      <c r="H177" s="11">
        <v>2</v>
      </c>
      <c r="I177" s="10">
        <v>5</v>
      </c>
      <c r="J177" s="10">
        <v>2</v>
      </c>
      <c r="K177" s="10">
        <v>8.6999999999999993</v>
      </c>
      <c r="L177" s="10">
        <v>3</v>
      </c>
      <c r="M177" s="10">
        <v>1</v>
      </c>
      <c r="N177" s="10">
        <v>3</v>
      </c>
    </row>
    <row r="178" spans="1:25" ht="15.75" thickBot="1" x14ac:dyDescent="0.3">
      <c r="A178" s="10">
        <v>520</v>
      </c>
      <c r="B178" s="6">
        <v>2</v>
      </c>
      <c r="C178" s="11">
        <v>46.5</v>
      </c>
      <c r="D178" s="10">
        <v>31.3</v>
      </c>
      <c r="E178" s="10">
        <v>2</v>
      </c>
      <c r="F178" s="10">
        <v>4</v>
      </c>
      <c r="G178" s="10">
        <v>2</v>
      </c>
      <c r="H178" s="11">
        <v>5</v>
      </c>
      <c r="I178" s="10">
        <v>5</v>
      </c>
      <c r="J178" s="10">
        <v>2</v>
      </c>
      <c r="K178" s="10">
        <v>6.5</v>
      </c>
      <c r="L178" s="10">
        <v>2</v>
      </c>
      <c r="M178" s="10">
        <v>1</v>
      </c>
      <c r="N178" s="10">
        <v>3</v>
      </c>
      <c r="Q178" t="s">
        <v>170</v>
      </c>
    </row>
    <row r="179" spans="1:25" ht="15" x14ac:dyDescent="0.25">
      <c r="A179" s="10">
        <v>670</v>
      </c>
      <c r="B179" s="6">
        <v>2</v>
      </c>
      <c r="C179" s="11">
        <v>49.8</v>
      </c>
      <c r="D179" s="10">
        <v>27.8</v>
      </c>
      <c r="E179" s="10">
        <v>2</v>
      </c>
      <c r="F179" s="10">
        <v>4</v>
      </c>
      <c r="G179" s="10">
        <v>1</v>
      </c>
      <c r="H179" s="11">
        <v>1</v>
      </c>
      <c r="I179" s="10">
        <v>4</v>
      </c>
      <c r="J179" s="10">
        <v>3</v>
      </c>
      <c r="K179" s="10">
        <v>7.2</v>
      </c>
      <c r="L179" s="10">
        <v>2</v>
      </c>
      <c r="M179" s="10">
        <v>2</v>
      </c>
      <c r="N179" s="10">
        <v>3</v>
      </c>
      <c r="Q179" s="22"/>
      <c r="R179" s="22" t="s">
        <v>172</v>
      </c>
      <c r="S179" s="22" t="s">
        <v>171</v>
      </c>
      <c r="T179" s="22" t="s">
        <v>173</v>
      </c>
      <c r="U179" s="22" t="s">
        <v>174</v>
      </c>
      <c r="V179" s="22" t="s">
        <v>187</v>
      </c>
    </row>
    <row r="180" spans="1:25" ht="15" x14ac:dyDescent="0.25">
      <c r="A180" s="10">
        <v>1850</v>
      </c>
      <c r="B180" s="6">
        <v>2</v>
      </c>
      <c r="C180" s="11">
        <v>69.5</v>
      </c>
      <c r="D180" s="10">
        <v>51.3</v>
      </c>
      <c r="E180" s="10">
        <v>6</v>
      </c>
      <c r="F180" s="10">
        <v>4</v>
      </c>
      <c r="G180" s="10">
        <v>1</v>
      </c>
      <c r="H180" s="11">
        <v>4</v>
      </c>
      <c r="I180" s="10">
        <v>9</v>
      </c>
      <c r="J180" s="10">
        <v>3</v>
      </c>
      <c r="K180" s="10">
        <v>10.8</v>
      </c>
      <c r="L180" s="10">
        <v>1</v>
      </c>
      <c r="M180" s="10">
        <v>1</v>
      </c>
      <c r="N180" s="10">
        <v>2</v>
      </c>
      <c r="Q180" s="20" t="s">
        <v>184</v>
      </c>
      <c r="R180" s="20">
        <v>5</v>
      </c>
      <c r="S180" s="20">
        <v>3919928.4155708253</v>
      </c>
      <c r="T180" s="20">
        <v>783985.68311416509</v>
      </c>
      <c r="U180" s="20">
        <v>2.8236926241448828</v>
      </c>
      <c r="V180" s="20">
        <v>1.7259802723335493E-2</v>
      </c>
    </row>
    <row r="181" spans="1:25" ht="15" x14ac:dyDescent="0.25">
      <c r="A181" s="10">
        <v>640</v>
      </c>
      <c r="B181" s="6">
        <v>2</v>
      </c>
      <c r="C181" s="11">
        <v>53.5</v>
      </c>
      <c r="D181" s="10">
        <v>28.3</v>
      </c>
      <c r="E181" s="10">
        <v>2</v>
      </c>
      <c r="F181" s="10">
        <v>4</v>
      </c>
      <c r="G181" s="10">
        <v>2</v>
      </c>
      <c r="H181" s="11">
        <v>3</v>
      </c>
      <c r="I181" s="10">
        <v>5</v>
      </c>
      <c r="J181" s="10">
        <v>2</v>
      </c>
      <c r="K181" s="10">
        <v>7.2</v>
      </c>
      <c r="L181" s="10">
        <v>3</v>
      </c>
      <c r="M181" s="10">
        <v>1</v>
      </c>
      <c r="N181" s="10">
        <v>3</v>
      </c>
      <c r="Q181" s="20" t="s">
        <v>185</v>
      </c>
      <c r="R181" s="20">
        <v>205</v>
      </c>
      <c r="S181" s="20">
        <v>56917337.129452907</v>
      </c>
      <c r="T181" s="20">
        <v>277645.54697294103</v>
      </c>
      <c r="U181" s="20"/>
      <c r="V181" s="20"/>
    </row>
    <row r="182" spans="1:25" ht="15.75" thickBot="1" x14ac:dyDescent="0.3">
      <c r="A182" s="10">
        <v>920</v>
      </c>
      <c r="B182" s="6">
        <v>2</v>
      </c>
      <c r="C182" s="11">
        <v>41.5</v>
      </c>
      <c r="D182" s="10">
        <v>25.5</v>
      </c>
      <c r="E182" s="10">
        <v>6</v>
      </c>
      <c r="F182" s="10">
        <v>4</v>
      </c>
      <c r="G182" s="10">
        <v>2</v>
      </c>
      <c r="H182" s="11">
        <v>4</v>
      </c>
      <c r="I182" s="10">
        <v>5</v>
      </c>
      <c r="J182" s="10">
        <v>3</v>
      </c>
      <c r="K182" s="10">
        <v>6.2</v>
      </c>
      <c r="L182" s="10">
        <v>1</v>
      </c>
      <c r="M182" s="10">
        <v>1</v>
      </c>
      <c r="N182" s="10">
        <v>3</v>
      </c>
      <c r="Q182" s="21" t="s">
        <v>176</v>
      </c>
      <c r="R182" s="21">
        <v>210</v>
      </c>
      <c r="S182" s="21">
        <v>60837265.545023732</v>
      </c>
      <c r="T182" s="21"/>
      <c r="U182" s="21"/>
      <c r="V182" s="21"/>
    </row>
    <row r="183" spans="1:25" ht="15.75" thickBot="1" x14ac:dyDescent="0.3">
      <c r="A183" s="10">
        <v>1250</v>
      </c>
      <c r="B183" s="6">
        <v>2</v>
      </c>
      <c r="C183" s="11">
        <v>42</v>
      </c>
      <c r="D183" s="10">
        <v>24.3</v>
      </c>
      <c r="E183" s="10">
        <v>2</v>
      </c>
      <c r="F183" s="10">
        <v>4</v>
      </c>
      <c r="G183" s="10">
        <v>2</v>
      </c>
      <c r="H183" s="11">
        <v>4</v>
      </c>
      <c r="I183" s="10">
        <v>9</v>
      </c>
      <c r="J183" s="10">
        <v>3</v>
      </c>
      <c r="K183" s="10">
        <v>6.4</v>
      </c>
      <c r="L183" s="10">
        <v>2</v>
      </c>
      <c r="M183" s="10">
        <v>1</v>
      </c>
      <c r="N183" s="10">
        <v>3</v>
      </c>
    </row>
    <row r="184" spans="1:25" ht="15" x14ac:dyDescent="0.25">
      <c r="A184" s="10">
        <v>2500</v>
      </c>
      <c r="B184" s="6">
        <v>2</v>
      </c>
      <c r="C184" s="11">
        <v>45.5</v>
      </c>
      <c r="D184" s="10">
        <v>31.6</v>
      </c>
      <c r="E184" s="10">
        <v>5</v>
      </c>
      <c r="F184" s="10">
        <v>4</v>
      </c>
      <c r="G184" s="10">
        <v>2</v>
      </c>
      <c r="H184" s="11">
        <v>4</v>
      </c>
      <c r="I184" s="10">
        <v>9</v>
      </c>
      <c r="J184" s="10">
        <v>2</v>
      </c>
      <c r="K184" s="10">
        <v>6.2</v>
      </c>
      <c r="L184" s="10">
        <v>2</v>
      </c>
      <c r="M184" s="10">
        <v>1</v>
      </c>
      <c r="N184" s="10">
        <v>1</v>
      </c>
      <c r="Q184" s="22"/>
      <c r="R184" s="22" t="s">
        <v>188</v>
      </c>
      <c r="S184" s="22" t="s">
        <v>182</v>
      </c>
      <c r="T184" s="22" t="s">
        <v>189</v>
      </c>
      <c r="U184" s="22" t="s">
        <v>175</v>
      </c>
      <c r="V184" s="22" t="s">
        <v>190</v>
      </c>
      <c r="W184" s="22" t="s">
        <v>191</v>
      </c>
      <c r="X184" s="22" t="s">
        <v>192</v>
      </c>
      <c r="Y184" s="22" t="s">
        <v>193</v>
      </c>
    </row>
    <row r="185" spans="1:25" ht="15" x14ac:dyDescent="0.25">
      <c r="A185" s="10">
        <v>1200</v>
      </c>
      <c r="B185" s="6">
        <v>2</v>
      </c>
      <c r="C185" s="11">
        <v>43</v>
      </c>
      <c r="D185" s="10">
        <v>28</v>
      </c>
      <c r="E185" s="10">
        <v>2</v>
      </c>
      <c r="F185" s="10">
        <v>4</v>
      </c>
      <c r="G185" s="10">
        <v>2</v>
      </c>
      <c r="H185" s="11">
        <v>3</v>
      </c>
      <c r="I185" s="10">
        <v>5</v>
      </c>
      <c r="J185" s="10">
        <v>3</v>
      </c>
      <c r="K185" s="10">
        <v>5.5</v>
      </c>
      <c r="L185" s="10">
        <v>1</v>
      </c>
      <c r="M185" s="10">
        <v>1</v>
      </c>
      <c r="N185" s="10">
        <v>3</v>
      </c>
      <c r="Q185" s="20" t="s">
        <v>186</v>
      </c>
      <c r="R185" s="20">
        <v>877.03680620107934</v>
      </c>
      <c r="S185" s="20">
        <v>184.41639365765712</v>
      </c>
      <c r="T185" s="20">
        <v>4.755742094323641</v>
      </c>
      <c r="U185" s="20">
        <v>3.7230056269535749E-6</v>
      </c>
      <c r="V185" s="20">
        <v>513.44079914390204</v>
      </c>
      <c r="W185" s="20">
        <v>1240.6328132582566</v>
      </c>
      <c r="X185" s="20">
        <v>513.44079914390204</v>
      </c>
      <c r="Y185" s="20">
        <v>1240.6328132582566</v>
      </c>
    </row>
    <row r="186" spans="1:25" ht="15" x14ac:dyDescent="0.25">
      <c r="A186" s="10">
        <v>1000</v>
      </c>
      <c r="B186" s="6">
        <v>2</v>
      </c>
      <c r="C186" s="11">
        <v>41.8</v>
      </c>
      <c r="D186" s="10">
        <v>26.6</v>
      </c>
      <c r="E186" s="10">
        <v>6</v>
      </c>
      <c r="F186" s="10">
        <v>4</v>
      </c>
      <c r="G186" s="10">
        <v>2</v>
      </c>
      <c r="H186" s="8">
        <v>4</v>
      </c>
      <c r="I186" s="7">
        <v>5</v>
      </c>
      <c r="J186" s="10">
        <v>2</v>
      </c>
      <c r="K186" s="10">
        <v>7</v>
      </c>
      <c r="L186" s="10">
        <v>2</v>
      </c>
      <c r="M186" s="10">
        <v>1</v>
      </c>
      <c r="N186" s="10">
        <v>1</v>
      </c>
      <c r="Q186" s="20" t="s">
        <v>1</v>
      </c>
      <c r="R186" s="20">
        <v>65.305028437236402</v>
      </c>
      <c r="S186" s="20">
        <v>42.288619722359506</v>
      </c>
      <c r="T186" s="20">
        <v>1.5442695662801995</v>
      </c>
      <c r="U186" s="20">
        <v>0.124065323071788</v>
      </c>
      <c r="V186" s="20">
        <v>-18.071362186433575</v>
      </c>
      <c r="W186" s="20">
        <v>148.68141906090636</v>
      </c>
      <c r="X186" s="20">
        <v>-18.071362186433575</v>
      </c>
      <c r="Y186" s="20">
        <v>148.68141906090636</v>
      </c>
    </row>
    <row r="187" spans="1:25" ht="15" x14ac:dyDescent="0.25">
      <c r="A187" s="10">
        <v>1100</v>
      </c>
      <c r="B187" s="6">
        <v>2</v>
      </c>
      <c r="C187" s="11">
        <v>71.2</v>
      </c>
      <c r="D187" s="10">
        <v>37.799999999999997</v>
      </c>
      <c r="E187" s="10">
        <v>2</v>
      </c>
      <c r="F187" s="10">
        <v>4</v>
      </c>
      <c r="G187" s="10">
        <v>1</v>
      </c>
      <c r="H187" s="11">
        <v>3</v>
      </c>
      <c r="I187" s="10">
        <v>9</v>
      </c>
      <c r="J187" s="10">
        <v>2</v>
      </c>
      <c r="K187" s="10">
        <v>16.2</v>
      </c>
      <c r="L187" s="10">
        <v>2</v>
      </c>
      <c r="M187" s="10">
        <v>1</v>
      </c>
      <c r="N187" s="10">
        <v>3</v>
      </c>
      <c r="Q187" s="20" t="s">
        <v>10</v>
      </c>
      <c r="R187" s="20">
        <v>-11.091395639472678</v>
      </c>
      <c r="S187" s="20">
        <v>4.6388433419974087</v>
      </c>
      <c r="T187" s="20">
        <v>-2.3909830148945939</v>
      </c>
      <c r="U187" s="20">
        <v>1.7707727751114694E-2</v>
      </c>
      <c r="V187" s="20">
        <v>-20.237355405094622</v>
      </c>
      <c r="W187" s="20">
        <v>-1.9454358738507338</v>
      </c>
      <c r="X187" s="20">
        <v>-20.237355405094622</v>
      </c>
      <c r="Y187" s="20">
        <v>-1.9454358738507338</v>
      </c>
    </row>
    <row r="188" spans="1:25" ht="15" x14ac:dyDescent="0.25">
      <c r="A188" s="10">
        <v>1500</v>
      </c>
      <c r="B188" s="6">
        <v>2</v>
      </c>
      <c r="C188" s="11">
        <v>57.8</v>
      </c>
      <c r="D188" s="10">
        <v>42.3</v>
      </c>
      <c r="E188" s="10">
        <v>6</v>
      </c>
      <c r="F188" s="10">
        <v>4</v>
      </c>
      <c r="G188" s="10">
        <v>1</v>
      </c>
      <c r="H188" s="11">
        <v>4</v>
      </c>
      <c r="I188" s="10">
        <v>5</v>
      </c>
      <c r="J188" s="10">
        <v>2</v>
      </c>
      <c r="K188" s="10">
        <v>6.1</v>
      </c>
      <c r="L188" s="10">
        <v>2</v>
      </c>
      <c r="M188" s="10">
        <v>3</v>
      </c>
      <c r="N188" s="10">
        <v>3</v>
      </c>
      <c r="Q188" s="20" t="s">
        <v>11</v>
      </c>
      <c r="R188" s="20">
        <v>12.667088526119871</v>
      </c>
      <c r="S188" s="20">
        <v>6.4205368827301346</v>
      </c>
      <c r="T188" s="20">
        <v>1.9729017615632143</v>
      </c>
      <c r="U188" s="20">
        <v>4.9850737835485527E-2</v>
      </c>
      <c r="V188" s="20">
        <v>8.3355409723182561E-3</v>
      </c>
      <c r="W188" s="20">
        <v>25.325841511267424</v>
      </c>
      <c r="X188" s="20">
        <v>8.3355409723182561E-3</v>
      </c>
      <c r="Y188" s="20">
        <v>25.325841511267424</v>
      </c>
    </row>
    <row r="189" spans="1:25" ht="15" x14ac:dyDescent="0.25">
      <c r="A189" s="10">
        <v>970</v>
      </c>
      <c r="B189" s="6">
        <v>2</v>
      </c>
      <c r="C189" s="11">
        <v>150.69999999999999</v>
      </c>
      <c r="D189" s="10">
        <v>102.5</v>
      </c>
      <c r="E189" s="10">
        <v>2</v>
      </c>
      <c r="F189" s="10">
        <v>4</v>
      </c>
      <c r="G189" s="10">
        <v>1</v>
      </c>
      <c r="H189" s="11">
        <v>2</v>
      </c>
      <c r="I189" s="10">
        <v>9</v>
      </c>
      <c r="J189" s="10">
        <v>2</v>
      </c>
      <c r="K189" s="10">
        <v>51.5</v>
      </c>
      <c r="L189" s="10">
        <v>2</v>
      </c>
      <c r="M189" s="10">
        <v>1</v>
      </c>
      <c r="N189" s="10">
        <v>3</v>
      </c>
      <c r="Q189" s="20" t="s">
        <v>5</v>
      </c>
      <c r="R189" s="20">
        <v>39.673907932027987</v>
      </c>
      <c r="S189" s="20">
        <v>19.938840231554497</v>
      </c>
      <c r="T189" s="20">
        <v>1.9897801211748252</v>
      </c>
      <c r="U189" s="20">
        <v>4.7944230861195279E-2</v>
      </c>
      <c r="V189" s="20">
        <v>0.36242076021924419</v>
      </c>
      <c r="W189" s="20">
        <v>78.985395103836737</v>
      </c>
      <c r="X189" s="20">
        <v>0.36242076021924419</v>
      </c>
      <c r="Y189" s="20">
        <v>78.985395103836737</v>
      </c>
    </row>
    <row r="190" spans="1:25" ht="15.75" thickBot="1" x14ac:dyDescent="0.3">
      <c r="A190" s="10">
        <v>1020</v>
      </c>
      <c r="B190" s="6">
        <v>2</v>
      </c>
      <c r="C190" s="11">
        <v>148.5</v>
      </c>
      <c r="D190" s="10">
        <v>107.02</v>
      </c>
      <c r="E190" s="10">
        <v>2</v>
      </c>
      <c r="F190" s="10">
        <v>3</v>
      </c>
      <c r="G190" s="10">
        <v>1</v>
      </c>
      <c r="H190" s="11">
        <v>4</v>
      </c>
      <c r="I190" s="10">
        <v>5</v>
      </c>
      <c r="J190" s="10">
        <v>2</v>
      </c>
      <c r="K190" s="10">
        <v>0</v>
      </c>
      <c r="L190" s="10">
        <v>1</v>
      </c>
      <c r="M190" s="10">
        <v>1</v>
      </c>
      <c r="N190" s="10">
        <v>3</v>
      </c>
      <c r="Q190" s="21" t="s">
        <v>141</v>
      </c>
      <c r="R190" s="21">
        <v>48.722238439056902</v>
      </c>
      <c r="S190" s="21">
        <v>53.341167929259342</v>
      </c>
      <c r="T190" s="21">
        <v>0.91340779233915481</v>
      </c>
      <c r="U190" s="21">
        <v>0.36210110700665399</v>
      </c>
      <c r="V190" s="21">
        <v>-56.445394905126427</v>
      </c>
      <c r="W190" s="21">
        <v>153.88987178324024</v>
      </c>
      <c r="X190" s="21">
        <v>-56.445394905126427</v>
      </c>
      <c r="Y190" s="21">
        <v>153.88987178324024</v>
      </c>
    </row>
    <row r="191" spans="1:25" ht="15" x14ac:dyDescent="0.25">
      <c r="A191" s="10">
        <v>1030</v>
      </c>
      <c r="B191" s="6">
        <v>2</v>
      </c>
      <c r="C191" s="11">
        <v>106</v>
      </c>
      <c r="D191" s="10">
        <v>72.2</v>
      </c>
      <c r="E191" s="10">
        <v>2</v>
      </c>
      <c r="F191" s="10">
        <v>3</v>
      </c>
      <c r="G191" s="10">
        <v>2</v>
      </c>
      <c r="H191" s="11">
        <v>2</v>
      </c>
      <c r="I191" s="10">
        <v>5</v>
      </c>
      <c r="J191" s="10">
        <v>2</v>
      </c>
      <c r="K191" s="10">
        <v>37.5</v>
      </c>
      <c r="L191" s="10">
        <v>1</v>
      </c>
      <c r="M191" s="10">
        <v>1</v>
      </c>
      <c r="N191" s="10">
        <v>3</v>
      </c>
    </row>
    <row r="192" spans="1:25" ht="15" x14ac:dyDescent="0.25">
      <c r="A192" s="10">
        <v>1120</v>
      </c>
      <c r="B192" s="6">
        <v>2</v>
      </c>
      <c r="C192" s="11">
        <v>60.8</v>
      </c>
      <c r="D192" s="10">
        <v>44.1</v>
      </c>
      <c r="E192" s="10">
        <v>2</v>
      </c>
      <c r="F192" s="10">
        <v>3</v>
      </c>
      <c r="G192" s="10">
        <v>1</v>
      </c>
      <c r="H192" s="11">
        <v>7</v>
      </c>
      <c r="I192" s="10">
        <v>5</v>
      </c>
      <c r="J192" s="10">
        <v>3</v>
      </c>
      <c r="K192" s="10">
        <v>5.8</v>
      </c>
      <c r="L192" s="10">
        <v>2</v>
      </c>
      <c r="M192" s="10">
        <v>3</v>
      </c>
      <c r="N192" s="10">
        <v>3</v>
      </c>
      <c r="Q192" s="33" t="s">
        <v>16</v>
      </c>
      <c r="R192" s="33" t="s">
        <v>1</v>
      </c>
      <c r="S192" s="33" t="s">
        <v>203</v>
      </c>
      <c r="T192" s="33" t="s">
        <v>194</v>
      </c>
      <c r="U192" s="33" t="s">
        <v>5</v>
      </c>
      <c r="V192" s="33" t="s">
        <v>14</v>
      </c>
    </row>
    <row r="193" spans="1:25" ht="15" x14ac:dyDescent="0.25">
      <c r="A193" s="10">
        <v>820</v>
      </c>
      <c r="B193" s="6">
        <v>2</v>
      </c>
      <c r="C193" s="11">
        <v>97.2</v>
      </c>
      <c r="D193" s="10">
        <v>66.099999999999994</v>
      </c>
      <c r="E193" s="10">
        <v>2</v>
      </c>
      <c r="F193" s="10">
        <v>3</v>
      </c>
      <c r="G193" s="10">
        <v>1</v>
      </c>
      <c r="H193" s="11">
        <v>4</v>
      </c>
      <c r="I193" s="10">
        <v>5</v>
      </c>
      <c r="J193" s="10">
        <v>2</v>
      </c>
      <c r="K193" s="10">
        <v>10.8</v>
      </c>
      <c r="L193" s="10">
        <v>2</v>
      </c>
      <c r="M193" s="10">
        <v>1</v>
      </c>
      <c r="N193" s="10">
        <v>3</v>
      </c>
      <c r="Q193" t="s">
        <v>177</v>
      </c>
    </row>
    <row r="194" spans="1:25" ht="15.75" thickBot="1" x14ac:dyDescent="0.3">
      <c r="A194" s="10">
        <v>1150</v>
      </c>
      <c r="B194" s="6">
        <v>2</v>
      </c>
      <c r="C194" s="11">
        <v>52.2</v>
      </c>
      <c r="D194" s="10">
        <v>36.6</v>
      </c>
      <c r="E194" s="10">
        <v>2</v>
      </c>
      <c r="F194" s="10">
        <v>3</v>
      </c>
      <c r="G194" s="10">
        <v>2</v>
      </c>
      <c r="H194" s="11">
        <v>9</v>
      </c>
      <c r="I194" s="10">
        <v>5</v>
      </c>
      <c r="J194" s="10">
        <v>2</v>
      </c>
      <c r="K194" s="10">
        <v>0</v>
      </c>
      <c r="L194" s="10">
        <v>2</v>
      </c>
      <c r="M194" s="10">
        <v>3</v>
      </c>
      <c r="N194" s="10">
        <v>2</v>
      </c>
    </row>
    <row r="195" spans="1:25" ht="15" x14ac:dyDescent="0.25">
      <c r="A195" s="10">
        <v>650</v>
      </c>
      <c r="B195" s="6">
        <v>2</v>
      </c>
      <c r="C195" s="11">
        <v>73.7</v>
      </c>
      <c r="D195" s="10">
        <v>30.1</v>
      </c>
      <c r="E195" s="10">
        <v>2</v>
      </c>
      <c r="F195" s="10">
        <v>3</v>
      </c>
      <c r="G195" s="10">
        <v>2</v>
      </c>
      <c r="H195" s="11">
        <v>5</v>
      </c>
      <c r="I195" s="10">
        <v>5</v>
      </c>
      <c r="J195" s="10">
        <v>2</v>
      </c>
      <c r="K195" s="10">
        <v>28.1</v>
      </c>
      <c r="L195" s="10">
        <v>1</v>
      </c>
      <c r="M195" s="10">
        <v>1</v>
      </c>
      <c r="N195" s="10">
        <v>1</v>
      </c>
      <c r="Q195" s="31" t="s">
        <v>178</v>
      </c>
      <c r="R195" s="31"/>
    </row>
    <row r="196" spans="1:25" ht="15" x14ac:dyDescent="0.25">
      <c r="A196" s="10">
        <v>600</v>
      </c>
      <c r="B196" s="6">
        <v>2</v>
      </c>
      <c r="C196" s="11">
        <v>60</v>
      </c>
      <c r="D196" s="10">
        <v>41.2</v>
      </c>
      <c r="E196" s="10">
        <v>2</v>
      </c>
      <c r="F196" s="10">
        <v>3</v>
      </c>
      <c r="G196" s="10">
        <v>2</v>
      </c>
      <c r="H196" s="11">
        <v>2</v>
      </c>
      <c r="I196" s="10">
        <v>9</v>
      </c>
      <c r="J196" s="10">
        <v>2</v>
      </c>
      <c r="K196" s="10">
        <v>6.1</v>
      </c>
      <c r="L196" s="10">
        <v>2</v>
      </c>
      <c r="M196" s="10">
        <v>1</v>
      </c>
      <c r="N196" s="10">
        <v>3</v>
      </c>
      <c r="Q196" s="20" t="s">
        <v>179</v>
      </c>
      <c r="R196" s="20">
        <v>0.25972740899568575</v>
      </c>
    </row>
    <row r="197" spans="1:25" ht="15" x14ac:dyDescent="0.25">
      <c r="A197" s="10">
        <v>420</v>
      </c>
      <c r="B197" s="6">
        <v>2</v>
      </c>
      <c r="C197" s="11">
        <v>59</v>
      </c>
      <c r="D197" s="10">
        <v>42.8</v>
      </c>
      <c r="E197" s="10">
        <v>6</v>
      </c>
      <c r="F197" s="10">
        <v>3</v>
      </c>
      <c r="G197" s="10">
        <v>2</v>
      </c>
      <c r="H197" s="11">
        <v>2</v>
      </c>
      <c r="I197" s="10">
        <v>5</v>
      </c>
      <c r="J197" s="10">
        <v>2</v>
      </c>
      <c r="K197" s="10">
        <v>5.6</v>
      </c>
      <c r="L197" s="10">
        <v>3</v>
      </c>
      <c r="M197" s="10">
        <v>1</v>
      </c>
      <c r="N197" s="10">
        <v>2</v>
      </c>
      <c r="Q197" s="20" t="s">
        <v>180</v>
      </c>
      <c r="R197" s="20">
        <v>6.7458326983612232E-2</v>
      </c>
    </row>
    <row r="198" spans="1:25" ht="15" x14ac:dyDescent="0.25">
      <c r="A198" s="10">
        <v>1700</v>
      </c>
      <c r="B198" s="6">
        <v>2</v>
      </c>
      <c r="C198" s="11">
        <v>63.8</v>
      </c>
      <c r="D198" s="10">
        <v>48.7</v>
      </c>
      <c r="E198" s="10">
        <v>2</v>
      </c>
      <c r="F198" s="10">
        <v>3</v>
      </c>
      <c r="G198" s="10">
        <v>2</v>
      </c>
      <c r="H198" s="11">
        <v>1</v>
      </c>
      <c r="I198" s="10">
        <v>5</v>
      </c>
      <c r="J198" s="10">
        <v>2</v>
      </c>
      <c r="K198" s="10">
        <v>6</v>
      </c>
      <c r="L198" s="10">
        <v>2</v>
      </c>
      <c r="M198" s="10">
        <v>3</v>
      </c>
      <c r="N198" s="10">
        <v>3</v>
      </c>
      <c r="Q198" s="20" t="s">
        <v>181</v>
      </c>
      <c r="R198" s="20">
        <v>4.4713408129553996E-2</v>
      </c>
    </row>
    <row r="199" spans="1:25" ht="15" x14ac:dyDescent="0.25">
      <c r="A199" s="10">
        <v>1220</v>
      </c>
      <c r="B199" s="6">
        <v>2</v>
      </c>
      <c r="C199" s="11">
        <v>51.6</v>
      </c>
      <c r="D199" s="10">
        <v>36.799999999999997</v>
      </c>
      <c r="E199" s="10">
        <v>2</v>
      </c>
      <c r="F199" s="10">
        <v>7</v>
      </c>
      <c r="G199" s="10">
        <v>1</v>
      </c>
      <c r="H199" s="11">
        <v>1</v>
      </c>
      <c r="I199" s="10">
        <v>5</v>
      </c>
      <c r="J199" s="10">
        <v>3</v>
      </c>
      <c r="K199" s="10">
        <v>6</v>
      </c>
      <c r="L199" s="10">
        <v>2</v>
      </c>
      <c r="M199" s="10">
        <v>3</v>
      </c>
      <c r="N199" s="10">
        <v>2</v>
      </c>
      <c r="Q199" s="20" t="s">
        <v>182</v>
      </c>
      <c r="R199" s="20">
        <v>526.06818343715827</v>
      </c>
    </row>
    <row r="200" spans="1:25" ht="15.75" thickBot="1" x14ac:dyDescent="0.3">
      <c r="A200" s="10">
        <v>650</v>
      </c>
      <c r="B200" s="6">
        <v>2</v>
      </c>
      <c r="C200" s="11">
        <v>71.5</v>
      </c>
      <c r="D200" s="10">
        <v>47.5</v>
      </c>
      <c r="E200" s="10">
        <v>2</v>
      </c>
      <c r="F200" s="10">
        <v>7</v>
      </c>
      <c r="G200" s="10">
        <v>1</v>
      </c>
      <c r="H200" s="11">
        <v>4</v>
      </c>
      <c r="I200" s="10">
        <v>5</v>
      </c>
      <c r="J200" s="10">
        <v>3</v>
      </c>
      <c r="K200" s="10">
        <v>7.5</v>
      </c>
      <c r="L200" s="10">
        <v>3</v>
      </c>
      <c r="M200" s="10">
        <v>3</v>
      </c>
      <c r="N200" s="10">
        <v>3</v>
      </c>
      <c r="Q200" s="21" t="s">
        <v>183</v>
      </c>
      <c r="R200" s="21">
        <v>211</v>
      </c>
    </row>
    <row r="201" spans="1:25" ht="15" x14ac:dyDescent="0.25">
      <c r="A201" s="10">
        <v>1290</v>
      </c>
      <c r="B201" s="6">
        <v>2</v>
      </c>
      <c r="C201" s="11">
        <v>74.5</v>
      </c>
      <c r="D201" s="10">
        <v>44</v>
      </c>
      <c r="E201" s="10">
        <v>5</v>
      </c>
      <c r="F201" s="10">
        <v>7</v>
      </c>
      <c r="G201" s="10">
        <v>1</v>
      </c>
      <c r="H201" s="11">
        <v>4</v>
      </c>
      <c r="I201" s="10">
        <v>9</v>
      </c>
      <c r="J201" s="10">
        <v>2</v>
      </c>
      <c r="K201" s="10">
        <v>11</v>
      </c>
      <c r="L201" s="10">
        <v>3</v>
      </c>
      <c r="M201" s="10">
        <v>1</v>
      </c>
      <c r="N201" s="10">
        <v>3</v>
      </c>
    </row>
    <row r="202" spans="1:25" ht="15.75" thickBot="1" x14ac:dyDescent="0.3">
      <c r="A202" s="10">
        <v>1080</v>
      </c>
      <c r="B202" s="6">
        <v>2</v>
      </c>
      <c r="C202" s="11">
        <v>68.5</v>
      </c>
      <c r="D202" s="10">
        <v>40.200000000000003</v>
      </c>
      <c r="E202" s="10">
        <v>2</v>
      </c>
      <c r="F202" s="10">
        <v>7</v>
      </c>
      <c r="G202" s="10">
        <v>1</v>
      </c>
      <c r="H202" s="11">
        <v>4</v>
      </c>
      <c r="I202" s="10">
        <v>9</v>
      </c>
      <c r="J202" s="10">
        <v>2</v>
      </c>
      <c r="K202" s="10">
        <v>8.5</v>
      </c>
      <c r="L202" s="10">
        <v>2</v>
      </c>
      <c r="M202" s="10">
        <v>3</v>
      </c>
      <c r="N202" s="10">
        <v>2</v>
      </c>
      <c r="Q202" t="s">
        <v>170</v>
      </c>
    </row>
    <row r="203" spans="1:25" ht="15" x14ac:dyDescent="0.25">
      <c r="A203" s="10">
        <v>3250</v>
      </c>
      <c r="B203" s="6">
        <v>2</v>
      </c>
      <c r="C203" s="11">
        <v>64.400000000000006</v>
      </c>
      <c r="D203" s="10">
        <v>40</v>
      </c>
      <c r="E203" s="10">
        <v>2</v>
      </c>
      <c r="F203" s="10">
        <v>7</v>
      </c>
      <c r="G203" s="10">
        <v>1</v>
      </c>
      <c r="H203" s="11">
        <v>5</v>
      </c>
      <c r="I203" s="10">
        <v>5</v>
      </c>
      <c r="J203" s="10">
        <v>2</v>
      </c>
      <c r="K203" s="10">
        <v>9</v>
      </c>
      <c r="L203" s="10">
        <v>2</v>
      </c>
      <c r="M203" s="10">
        <v>2</v>
      </c>
      <c r="N203" s="10">
        <v>3</v>
      </c>
      <c r="Q203" s="22"/>
      <c r="R203" s="22" t="s">
        <v>172</v>
      </c>
      <c r="S203" s="22" t="s">
        <v>171</v>
      </c>
      <c r="T203" s="22" t="s">
        <v>173</v>
      </c>
      <c r="U203" s="22" t="s">
        <v>174</v>
      </c>
      <c r="V203" s="22" t="s">
        <v>187</v>
      </c>
    </row>
    <row r="204" spans="1:25" ht="15" x14ac:dyDescent="0.25">
      <c r="A204" s="10">
        <v>900</v>
      </c>
      <c r="B204" s="6">
        <v>2</v>
      </c>
      <c r="C204" s="11">
        <v>64.099999999999994</v>
      </c>
      <c r="D204" s="10">
        <v>39.5</v>
      </c>
      <c r="E204" s="10">
        <v>6</v>
      </c>
      <c r="F204" s="10">
        <v>7</v>
      </c>
      <c r="G204" s="10">
        <v>2</v>
      </c>
      <c r="H204" s="11">
        <v>2</v>
      </c>
      <c r="I204" s="10">
        <v>5</v>
      </c>
      <c r="J204" s="10">
        <v>2</v>
      </c>
      <c r="K204" s="10">
        <v>8.8000000000000007</v>
      </c>
      <c r="L204" s="10">
        <v>2</v>
      </c>
      <c r="M204" s="10">
        <v>2</v>
      </c>
      <c r="N204" s="13">
        <v>3</v>
      </c>
      <c r="Q204" s="20" t="s">
        <v>184</v>
      </c>
      <c r="R204" s="20">
        <v>5</v>
      </c>
      <c r="S204" s="20">
        <v>4103980.1519250572</v>
      </c>
      <c r="T204" s="20">
        <v>820796.03038501146</v>
      </c>
      <c r="U204" s="20">
        <v>2.9658636030515471</v>
      </c>
      <c r="V204" s="20">
        <v>1.3143250365133027E-2</v>
      </c>
    </row>
    <row r="205" spans="1:25" ht="15" x14ac:dyDescent="0.25">
      <c r="A205" s="10">
        <v>900</v>
      </c>
      <c r="B205" s="6">
        <v>2</v>
      </c>
      <c r="C205" s="11">
        <v>86.1</v>
      </c>
      <c r="D205" s="10">
        <v>48.6</v>
      </c>
      <c r="E205" s="10">
        <v>2</v>
      </c>
      <c r="F205" s="10">
        <v>7</v>
      </c>
      <c r="G205" s="10">
        <v>2</v>
      </c>
      <c r="H205" s="11">
        <v>9</v>
      </c>
      <c r="I205" s="10">
        <v>10</v>
      </c>
      <c r="J205" s="10">
        <v>2</v>
      </c>
      <c r="K205" s="10">
        <v>11.1</v>
      </c>
      <c r="L205" s="10">
        <v>2</v>
      </c>
      <c r="M205" s="10">
        <v>2</v>
      </c>
      <c r="N205" s="10">
        <v>2</v>
      </c>
      <c r="Q205" s="20" t="s">
        <v>185</v>
      </c>
      <c r="R205" s="20">
        <v>205</v>
      </c>
      <c r="S205" s="20">
        <v>56733285.393098675</v>
      </c>
      <c r="T205" s="20">
        <v>276747.73362487159</v>
      </c>
      <c r="U205" s="20"/>
      <c r="V205" s="20"/>
    </row>
    <row r="206" spans="1:25" ht="15.75" thickBot="1" x14ac:dyDescent="0.3">
      <c r="A206" s="10">
        <v>650</v>
      </c>
      <c r="B206" s="6">
        <v>2</v>
      </c>
      <c r="C206" s="10">
        <v>16.5</v>
      </c>
      <c r="D206" s="10">
        <v>22</v>
      </c>
      <c r="E206" s="10">
        <v>2</v>
      </c>
      <c r="F206" s="10">
        <v>7</v>
      </c>
      <c r="G206" s="10">
        <v>1</v>
      </c>
      <c r="H206" s="11">
        <v>1</v>
      </c>
      <c r="I206" s="10">
        <v>5</v>
      </c>
      <c r="J206" s="10">
        <v>3</v>
      </c>
      <c r="K206" s="11">
        <v>8.5</v>
      </c>
      <c r="L206" s="10">
        <v>2</v>
      </c>
      <c r="M206" s="10">
        <v>3</v>
      </c>
      <c r="N206" s="10">
        <v>3</v>
      </c>
      <c r="Q206" s="21" t="s">
        <v>176</v>
      </c>
      <c r="R206" s="21">
        <v>210</v>
      </c>
      <c r="S206" s="21">
        <v>60837265.545023732</v>
      </c>
      <c r="T206" s="21"/>
      <c r="U206" s="21"/>
      <c r="V206" s="21"/>
    </row>
    <row r="207" spans="1:25" ht="15.75" thickBot="1" x14ac:dyDescent="0.3">
      <c r="A207" s="10">
        <v>850</v>
      </c>
      <c r="B207" s="6">
        <v>2</v>
      </c>
      <c r="C207" s="10">
        <v>17</v>
      </c>
      <c r="D207" s="10">
        <v>17.899999999999999</v>
      </c>
      <c r="E207" s="10">
        <v>2</v>
      </c>
      <c r="F207" s="10">
        <v>7</v>
      </c>
      <c r="G207" s="10">
        <v>1</v>
      </c>
      <c r="H207" s="11">
        <v>4</v>
      </c>
      <c r="I207" s="10">
        <v>5</v>
      </c>
      <c r="J207" s="10">
        <v>3</v>
      </c>
      <c r="K207" s="11">
        <v>9</v>
      </c>
      <c r="L207" s="10">
        <v>3</v>
      </c>
      <c r="M207" s="10">
        <v>3</v>
      </c>
      <c r="N207" s="10">
        <v>3</v>
      </c>
    </row>
    <row r="208" spans="1:25" ht="15" x14ac:dyDescent="0.25">
      <c r="A208" s="10">
        <v>880</v>
      </c>
      <c r="B208" s="6">
        <v>2</v>
      </c>
      <c r="C208" s="10">
        <v>22</v>
      </c>
      <c r="D208" s="10">
        <v>9.6999999999999993</v>
      </c>
      <c r="E208" s="10">
        <v>5</v>
      </c>
      <c r="F208" s="10">
        <v>7</v>
      </c>
      <c r="G208" s="10">
        <v>1</v>
      </c>
      <c r="H208" s="11">
        <v>4</v>
      </c>
      <c r="I208" s="10">
        <v>9</v>
      </c>
      <c r="J208" s="10">
        <v>2</v>
      </c>
      <c r="K208" s="11">
        <v>8.8000000000000007</v>
      </c>
      <c r="L208" s="10">
        <v>3</v>
      </c>
      <c r="M208" s="10">
        <v>1</v>
      </c>
      <c r="N208" s="10">
        <v>3</v>
      </c>
      <c r="Q208" s="22"/>
      <c r="R208" s="22" t="s">
        <v>188</v>
      </c>
      <c r="S208" s="22" t="s">
        <v>182</v>
      </c>
      <c r="T208" s="22" t="s">
        <v>189</v>
      </c>
      <c r="U208" s="22" t="s">
        <v>175</v>
      </c>
      <c r="V208" s="22" t="s">
        <v>190</v>
      </c>
      <c r="W208" s="22" t="s">
        <v>191</v>
      </c>
      <c r="X208" s="22" t="s">
        <v>192</v>
      </c>
      <c r="Y208" s="22" t="s">
        <v>193</v>
      </c>
    </row>
    <row r="209" spans="1:25" ht="15" x14ac:dyDescent="0.25">
      <c r="A209" s="10">
        <v>970</v>
      </c>
      <c r="B209" s="6">
        <v>2</v>
      </c>
      <c r="C209" s="10">
        <v>17.100000000000001</v>
      </c>
      <c r="D209" s="10">
        <v>18.100000000000001</v>
      </c>
      <c r="E209" s="10">
        <v>2</v>
      </c>
      <c r="F209" s="10">
        <v>7</v>
      </c>
      <c r="G209" s="10">
        <v>1</v>
      </c>
      <c r="H209" s="11">
        <v>4</v>
      </c>
      <c r="I209" s="10">
        <v>9</v>
      </c>
      <c r="J209" s="10">
        <v>2</v>
      </c>
      <c r="K209" s="11">
        <v>12.1</v>
      </c>
      <c r="L209" s="10">
        <v>2</v>
      </c>
      <c r="M209" s="10">
        <v>3</v>
      </c>
      <c r="N209" s="10">
        <v>3</v>
      </c>
      <c r="Q209" s="20" t="s">
        <v>186</v>
      </c>
      <c r="R209" s="20">
        <v>1076.9277463416868</v>
      </c>
      <c r="S209" s="20">
        <v>162.97514904370922</v>
      </c>
      <c r="T209" s="20">
        <v>6.6079261326698306</v>
      </c>
      <c r="U209" s="20">
        <v>3.2979855181877262E-10</v>
      </c>
      <c r="V209" s="20">
        <v>755.60537219395542</v>
      </c>
      <c r="W209" s="20">
        <v>1398.2501204894181</v>
      </c>
      <c r="X209" s="20">
        <v>755.60537219395542</v>
      </c>
      <c r="Y209" s="20">
        <v>1398.2501204894181</v>
      </c>
    </row>
    <row r="210" spans="1:25" ht="15" x14ac:dyDescent="0.25">
      <c r="A210" s="10">
        <v>800</v>
      </c>
      <c r="B210" s="6">
        <v>2</v>
      </c>
      <c r="C210" s="10">
        <v>17</v>
      </c>
      <c r="D210" s="10">
        <v>16.7</v>
      </c>
      <c r="E210" s="10">
        <v>2</v>
      </c>
      <c r="F210" s="10">
        <v>7</v>
      </c>
      <c r="G210" s="10">
        <v>1</v>
      </c>
      <c r="H210" s="11">
        <v>5</v>
      </c>
      <c r="I210" s="10">
        <v>5</v>
      </c>
      <c r="J210" s="10">
        <v>2</v>
      </c>
      <c r="K210" s="11">
        <v>8.8000000000000007</v>
      </c>
      <c r="L210" s="10">
        <v>2</v>
      </c>
      <c r="M210" s="10">
        <v>2</v>
      </c>
      <c r="N210" s="10">
        <v>3</v>
      </c>
      <c r="Q210" s="20" t="s">
        <v>1</v>
      </c>
      <c r="R210" s="20">
        <v>68.645845004433468</v>
      </c>
      <c r="S210" s="20">
        <v>42.200497371945474</v>
      </c>
      <c r="T210" s="20">
        <v>1.6266596196581473</v>
      </c>
      <c r="U210" s="20">
        <v>0.10534553957073671</v>
      </c>
      <c r="V210" s="20">
        <v>-14.556803284796786</v>
      </c>
      <c r="W210" s="20">
        <v>151.84849329366372</v>
      </c>
      <c r="X210" s="20">
        <v>-14.556803284796786</v>
      </c>
      <c r="Y210" s="20">
        <v>151.84849329366372</v>
      </c>
    </row>
    <row r="211" spans="1:25" ht="15" x14ac:dyDescent="0.25">
      <c r="A211" s="10">
        <v>3000</v>
      </c>
      <c r="B211" s="6">
        <v>2</v>
      </c>
      <c r="C211" s="10">
        <v>11.5</v>
      </c>
      <c r="D211" s="10">
        <v>15.8</v>
      </c>
      <c r="E211" s="10">
        <v>6</v>
      </c>
      <c r="F211" s="10">
        <v>7</v>
      </c>
      <c r="G211" s="10">
        <v>2</v>
      </c>
      <c r="H211" s="11">
        <v>2</v>
      </c>
      <c r="I211" s="10">
        <v>5</v>
      </c>
      <c r="J211" s="10">
        <v>2</v>
      </c>
      <c r="K211" s="11">
        <v>8.9</v>
      </c>
      <c r="L211" s="10">
        <v>2</v>
      </c>
      <c r="M211" s="10">
        <v>2</v>
      </c>
      <c r="N211" s="10">
        <v>3</v>
      </c>
      <c r="Q211" s="20" t="s">
        <v>10</v>
      </c>
      <c r="R211" s="20">
        <v>-12.03915096283559</v>
      </c>
      <c r="S211" s="20">
        <v>4.6863804395716029</v>
      </c>
      <c r="T211" s="20">
        <v>-2.5689657760555451</v>
      </c>
      <c r="U211" s="20">
        <v>1.0910730956057177E-2</v>
      </c>
      <c r="V211" s="20">
        <v>-21.278835036379693</v>
      </c>
      <c r="W211" s="20">
        <v>-2.7994668892914873</v>
      </c>
      <c r="X211" s="20">
        <v>-21.278835036379693</v>
      </c>
      <c r="Y211" s="20">
        <v>-2.7994668892914873</v>
      </c>
    </row>
    <row r="212" spans="1:25" ht="15" x14ac:dyDescent="0.25">
      <c r="A212" s="10">
        <v>850</v>
      </c>
      <c r="B212" s="6">
        <v>2</v>
      </c>
      <c r="C212" s="10">
        <v>16.399999999999999</v>
      </c>
      <c r="D212" s="10">
        <v>17.100000000000001</v>
      </c>
      <c r="E212" s="10">
        <v>2</v>
      </c>
      <c r="F212" s="10">
        <v>7</v>
      </c>
      <c r="G212" s="10">
        <v>2</v>
      </c>
      <c r="H212" s="11">
        <v>9</v>
      </c>
      <c r="I212" s="10">
        <v>10</v>
      </c>
      <c r="J212" s="10">
        <v>2</v>
      </c>
      <c r="K212" s="11">
        <v>8.8000000000000007</v>
      </c>
      <c r="L212" s="10">
        <v>2</v>
      </c>
      <c r="M212" s="10">
        <v>2</v>
      </c>
      <c r="N212" s="10">
        <v>2</v>
      </c>
      <c r="Q212" s="20" t="s">
        <v>11</v>
      </c>
      <c r="R212" s="20">
        <v>13.52966717165706</v>
      </c>
      <c r="S212" s="20">
        <v>6.4567001016064589</v>
      </c>
      <c r="T212" s="20">
        <v>2.0954461193405609</v>
      </c>
      <c r="U212" s="20">
        <v>3.7359094854444913E-2</v>
      </c>
      <c r="V212" s="20">
        <v>0.79961465762827899</v>
      </c>
      <c r="W212" s="20">
        <v>26.259719685685841</v>
      </c>
      <c r="X212" s="20">
        <v>0.79961465762827899</v>
      </c>
      <c r="Y212" s="20">
        <v>26.259719685685841</v>
      </c>
    </row>
    <row r="213" spans="1:25" x14ac:dyDescent="0.2">
      <c r="Q213" s="20" t="s">
        <v>5</v>
      </c>
      <c r="R213" s="20">
        <v>38.945606041033749</v>
      </c>
      <c r="S213" s="20">
        <v>19.840106232496826</v>
      </c>
      <c r="T213" s="20">
        <v>1.9629736647903293</v>
      </c>
      <c r="U213" s="20">
        <v>5.1001800996194169E-2</v>
      </c>
      <c r="V213" s="20">
        <v>-0.171216832736512</v>
      </c>
      <c r="W213" s="20">
        <v>78.062428914804002</v>
      </c>
      <c r="X213" s="20">
        <v>-0.171216832736512</v>
      </c>
      <c r="Y213" s="20">
        <v>78.062428914804002</v>
      </c>
    </row>
    <row r="214" spans="1:25" ht="13.5" thickBot="1" x14ac:dyDescent="0.25">
      <c r="Q214" s="21" t="s">
        <v>14</v>
      </c>
      <c r="R214" s="21">
        <v>-56.540200726751316</v>
      </c>
      <c r="S214" s="21">
        <v>46.133016565636943</v>
      </c>
      <c r="T214" s="21">
        <v>-1.2255908010330796</v>
      </c>
      <c r="U214" s="21">
        <v>0.22175884823212305</v>
      </c>
      <c r="V214" s="21">
        <v>-147.49621761918851</v>
      </c>
      <c r="W214" s="21">
        <v>34.415816165685875</v>
      </c>
      <c r="X214" s="21">
        <v>-147.49621761918851</v>
      </c>
      <c r="Y214" s="21">
        <v>34.415816165685875</v>
      </c>
    </row>
    <row r="216" spans="1:25" x14ac:dyDescent="0.2">
      <c r="Q216" s="33" t="s">
        <v>16</v>
      </c>
      <c r="R216" s="33" t="s">
        <v>1</v>
      </c>
      <c r="S216" s="33" t="s">
        <v>203</v>
      </c>
      <c r="T216" s="33" t="s">
        <v>194</v>
      </c>
      <c r="U216" s="33" t="s">
        <v>5</v>
      </c>
      <c r="V216" s="33" t="s">
        <v>196</v>
      </c>
    </row>
    <row r="217" spans="1:25" x14ac:dyDescent="0.2">
      <c r="Q217" t="s">
        <v>177</v>
      </c>
    </row>
    <row r="218" spans="1:25" ht="13.5" thickBot="1" x14ac:dyDescent="0.25"/>
    <row r="219" spans="1:25" x14ac:dyDescent="0.2">
      <c r="Q219" s="31" t="s">
        <v>178</v>
      </c>
      <c r="R219" s="31"/>
    </row>
    <row r="220" spans="1:25" x14ac:dyDescent="0.2">
      <c r="Q220" s="20" t="s">
        <v>179</v>
      </c>
      <c r="R220" s="20">
        <v>0.24933530721888608</v>
      </c>
    </row>
    <row r="221" spans="1:25" x14ac:dyDescent="0.2">
      <c r="Q221" s="20" t="s">
        <v>180</v>
      </c>
      <c r="R221" s="20">
        <v>6.21680954259363E-2</v>
      </c>
    </row>
    <row r="222" spans="1:25" x14ac:dyDescent="0.2">
      <c r="Q222" s="20" t="s">
        <v>181</v>
      </c>
      <c r="R222" s="20">
        <v>3.9294146533885965E-2</v>
      </c>
    </row>
    <row r="223" spans="1:25" x14ac:dyDescent="0.2">
      <c r="Q223" s="20" t="s">
        <v>182</v>
      </c>
      <c r="R223" s="20">
        <v>527.55824376251906</v>
      </c>
    </row>
    <row r="224" spans="1:25" ht="13.5" thickBot="1" x14ac:dyDescent="0.25">
      <c r="Q224" s="21" t="s">
        <v>183</v>
      </c>
      <c r="R224" s="21">
        <v>211</v>
      </c>
    </row>
    <row r="226" spans="17:25" ht="13.5" thickBot="1" x14ac:dyDescent="0.25">
      <c r="Q226" t="s">
        <v>170</v>
      </c>
    </row>
    <row r="227" spans="17:25" x14ac:dyDescent="0.2">
      <c r="Q227" s="22"/>
      <c r="R227" s="22" t="s">
        <v>172</v>
      </c>
      <c r="S227" s="22" t="s">
        <v>171</v>
      </c>
      <c r="T227" s="22" t="s">
        <v>173</v>
      </c>
      <c r="U227" s="22" t="s">
        <v>174</v>
      </c>
      <c r="V227" s="22" t="s">
        <v>187</v>
      </c>
    </row>
    <row r="228" spans="17:25" x14ac:dyDescent="0.2">
      <c r="Q228" s="20" t="s">
        <v>184</v>
      </c>
      <c r="R228" s="20">
        <v>5</v>
      </c>
      <c r="S228" s="20">
        <v>3782136.9298560619</v>
      </c>
      <c r="T228" s="20">
        <v>756427.38597121241</v>
      </c>
      <c r="U228" s="20">
        <v>2.7178558332593958</v>
      </c>
      <c r="V228" s="20">
        <v>2.1117045089599499E-2</v>
      </c>
    </row>
    <row r="229" spans="17:25" x14ac:dyDescent="0.2">
      <c r="Q229" s="20" t="s">
        <v>185</v>
      </c>
      <c r="R229" s="20">
        <v>205</v>
      </c>
      <c r="S229" s="20">
        <v>57055128.61516767</v>
      </c>
      <c r="T229" s="20">
        <v>278317.70056179352</v>
      </c>
      <c r="U229" s="20"/>
      <c r="V229" s="20"/>
    </row>
    <row r="230" spans="17:25" ht="13.5" thickBot="1" x14ac:dyDescent="0.25">
      <c r="Q230" s="21" t="s">
        <v>176</v>
      </c>
      <c r="R230" s="21">
        <v>210</v>
      </c>
      <c r="S230" s="21">
        <v>60837265.545023732</v>
      </c>
      <c r="T230" s="21"/>
      <c r="U230" s="21"/>
      <c r="V230" s="21"/>
    </row>
    <row r="231" spans="17:25" ht="13.5" thickBot="1" x14ac:dyDescent="0.25"/>
    <row r="232" spans="17:25" x14ac:dyDescent="0.2">
      <c r="Q232" s="22"/>
      <c r="R232" s="22" t="s">
        <v>188</v>
      </c>
      <c r="S232" s="22" t="s">
        <v>182</v>
      </c>
      <c r="T232" s="22" t="s">
        <v>189</v>
      </c>
      <c r="U232" s="22" t="s">
        <v>175</v>
      </c>
      <c r="V232" s="22" t="s">
        <v>190</v>
      </c>
      <c r="W232" s="22" t="s">
        <v>191</v>
      </c>
      <c r="X232" s="22" t="s">
        <v>192</v>
      </c>
      <c r="Y232" s="22" t="s">
        <v>193</v>
      </c>
    </row>
    <row r="233" spans="17:25" x14ac:dyDescent="0.2">
      <c r="Q233" s="20" t="s">
        <v>186</v>
      </c>
      <c r="R233" s="20">
        <v>908.20185140629633</v>
      </c>
      <c r="S233" s="20">
        <v>192.59197230882791</v>
      </c>
      <c r="T233" s="20">
        <v>4.7156786470308489</v>
      </c>
      <c r="U233" s="20">
        <v>4.4484440769856811E-6</v>
      </c>
      <c r="V233" s="20">
        <v>528.48684487195851</v>
      </c>
      <c r="W233" s="20">
        <v>1287.9168579406341</v>
      </c>
      <c r="X233" s="20">
        <v>528.48684487195851</v>
      </c>
      <c r="Y233" s="20">
        <v>1287.9168579406341</v>
      </c>
    </row>
    <row r="234" spans="17:25" x14ac:dyDescent="0.2">
      <c r="Q234" s="20" t="s">
        <v>1</v>
      </c>
      <c r="R234" s="20">
        <v>66.276887283101644</v>
      </c>
      <c r="S234" s="20">
        <v>42.317334213027543</v>
      </c>
      <c r="T234" s="20">
        <v>1.566187674995323</v>
      </c>
      <c r="U234" s="20">
        <v>0.11884699705020474</v>
      </c>
      <c r="V234" s="20">
        <v>-17.156116930849024</v>
      </c>
      <c r="W234" s="20">
        <v>149.7098914970523</v>
      </c>
      <c r="X234" s="20">
        <v>-17.156116930849024</v>
      </c>
      <c r="Y234" s="20">
        <v>149.7098914970523</v>
      </c>
    </row>
    <row r="235" spans="17:25" x14ac:dyDescent="0.2">
      <c r="Q235" s="20" t="s">
        <v>10</v>
      </c>
      <c r="R235" s="20">
        <v>-10.89028686197293</v>
      </c>
      <c r="S235" s="20">
        <v>4.6665624808870581</v>
      </c>
      <c r="T235" s="20">
        <v>-2.3336849997351403</v>
      </c>
      <c r="U235" s="20">
        <v>2.0580917068930459E-2</v>
      </c>
      <c r="V235" s="20">
        <v>-20.090897778826303</v>
      </c>
      <c r="W235" s="20">
        <v>-1.6896759451195553</v>
      </c>
      <c r="X235" s="20">
        <v>-20.090897778826303</v>
      </c>
      <c r="Y235" s="20">
        <v>-1.6896759451195553</v>
      </c>
    </row>
    <row r="236" spans="17:25" x14ac:dyDescent="0.2">
      <c r="Q236" s="20" t="s">
        <v>11</v>
      </c>
      <c r="R236" s="20">
        <v>12.191944850687669</v>
      </c>
      <c r="S236" s="20">
        <v>6.4608384682999187</v>
      </c>
      <c r="T236" s="20">
        <v>1.8870530366155112</v>
      </c>
      <c r="U236" s="20">
        <v>6.0566386271732019E-2</v>
      </c>
      <c r="V236" s="20">
        <v>-0.54626688159517656</v>
      </c>
      <c r="W236" s="20">
        <v>24.930156582970515</v>
      </c>
      <c r="X236" s="20">
        <v>-0.54626688159517656</v>
      </c>
      <c r="Y236" s="20">
        <v>24.930156582970515</v>
      </c>
    </row>
    <row r="237" spans="17:25" x14ac:dyDescent="0.2">
      <c r="Q237" s="20" t="s">
        <v>5</v>
      </c>
      <c r="R237" s="20">
        <v>38.168330604760875</v>
      </c>
      <c r="S237" s="20">
        <v>19.883733191957937</v>
      </c>
      <c r="T237" s="20">
        <v>1.9195756770764869</v>
      </c>
      <c r="U237" s="20">
        <v>5.6299877198819209E-2</v>
      </c>
      <c r="V237" s="20">
        <v>-1.0345073349451823</v>
      </c>
      <c r="W237" s="20">
        <v>77.37116854446694</v>
      </c>
      <c r="X237" s="20">
        <v>-1.0345073349451823</v>
      </c>
      <c r="Y237" s="20">
        <v>77.37116854446694</v>
      </c>
    </row>
    <row r="238" spans="17:25" ht="13.5" thickBot="1" x14ac:dyDescent="0.25">
      <c r="Q238" s="21" t="s">
        <v>15</v>
      </c>
      <c r="R238" s="21">
        <v>29.278676953862149</v>
      </c>
      <c r="S238" s="21">
        <v>50.419674729693313</v>
      </c>
      <c r="T238" s="21">
        <v>0.58069944145473151</v>
      </c>
      <c r="U238" s="21">
        <v>0.56208085742441316</v>
      </c>
      <c r="V238" s="21">
        <v>-70.128930174979345</v>
      </c>
      <c r="W238" s="21">
        <v>128.68628408270365</v>
      </c>
      <c r="X238" s="21">
        <v>-70.128930174979345</v>
      </c>
      <c r="Y238" s="21">
        <v>128.68628408270365</v>
      </c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15AD-532F-4F23-8F90-2245324FEFE8}">
  <dimension ref="A1:Y223"/>
  <sheetViews>
    <sheetView topLeftCell="N1" zoomScale="85" zoomScaleNormal="85" workbookViewId="0">
      <pane ySplit="1" topLeftCell="A24" activePane="bottomLeft" state="frozen"/>
      <selection pane="bottomLeft" activeCell="R48" sqref="R48"/>
    </sheetView>
  </sheetViews>
  <sheetFormatPr defaultRowHeight="12.75" x14ac:dyDescent="0.2"/>
  <cols>
    <col min="7" max="7" width="9" customWidth="1"/>
    <col min="17" max="17" width="19.42578125" customWidth="1"/>
    <col min="18" max="18" width="20" customWidth="1"/>
    <col min="19" max="19" width="19.85546875" customWidth="1"/>
    <col min="20" max="20" width="17.28515625" customWidth="1"/>
    <col min="21" max="21" width="15.140625" customWidth="1"/>
    <col min="22" max="22" width="13.140625" customWidth="1"/>
    <col min="23" max="23" width="13.42578125" customWidth="1"/>
    <col min="24" max="24" width="13.7109375" customWidth="1"/>
    <col min="25" max="25" width="14.42578125" customWidth="1"/>
  </cols>
  <sheetData>
    <row r="1" spans="1:22" ht="15" x14ac:dyDescent="0.25">
      <c r="A1" s="32" t="s">
        <v>16</v>
      </c>
      <c r="B1" s="48" t="s">
        <v>1</v>
      </c>
      <c r="C1" s="32" t="s">
        <v>10</v>
      </c>
      <c r="D1" s="32" t="s">
        <v>11</v>
      </c>
      <c r="E1" s="32" t="s">
        <v>5</v>
      </c>
      <c r="F1" s="32" t="s">
        <v>8</v>
      </c>
      <c r="G1" s="34" t="s">
        <v>2</v>
      </c>
      <c r="H1" s="35" t="s">
        <v>6</v>
      </c>
      <c r="I1" s="35" t="s">
        <v>7</v>
      </c>
      <c r="J1" s="34" t="s">
        <v>9</v>
      </c>
      <c r="K1" s="34" t="s">
        <v>12</v>
      </c>
      <c r="L1" s="34" t="s">
        <v>141</v>
      </c>
      <c r="M1" s="34" t="s">
        <v>14</v>
      </c>
      <c r="N1" s="34" t="s">
        <v>15</v>
      </c>
      <c r="Q1" s="33" t="s">
        <v>16</v>
      </c>
      <c r="R1" s="33" t="s">
        <v>1</v>
      </c>
      <c r="S1" s="33" t="s">
        <v>203</v>
      </c>
      <c r="T1" s="33" t="s">
        <v>194</v>
      </c>
      <c r="U1" s="33" t="s">
        <v>5</v>
      </c>
      <c r="V1" s="33" t="s">
        <v>8</v>
      </c>
    </row>
    <row r="2" spans="1:22" ht="15" x14ac:dyDescent="0.25">
      <c r="A2" s="7">
        <v>1060</v>
      </c>
      <c r="B2" s="6">
        <v>3</v>
      </c>
      <c r="C2" s="8">
        <v>48.5</v>
      </c>
      <c r="D2" s="7">
        <v>23.5</v>
      </c>
      <c r="E2" s="7">
        <v>6</v>
      </c>
      <c r="F2" s="7">
        <v>5</v>
      </c>
      <c r="G2" s="7">
        <v>8</v>
      </c>
      <c r="H2" s="7">
        <v>1</v>
      </c>
      <c r="I2" s="8">
        <v>1</v>
      </c>
      <c r="J2" s="7">
        <v>2</v>
      </c>
      <c r="K2" s="7">
        <v>6</v>
      </c>
      <c r="L2" s="7">
        <v>2</v>
      </c>
      <c r="M2" s="7">
        <v>1</v>
      </c>
      <c r="N2" s="7">
        <v>3</v>
      </c>
      <c r="Q2" s="63" t="s">
        <v>177</v>
      </c>
    </row>
    <row r="3" spans="1:22" ht="15.75" thickBot="1" x14ac:dyDescent="0.3">
      <c r="A3" s="10">
        <v>1030</v>
      </c>
      <c r="B3" s="6">
        <v>3</v>
      </c>
      <c r="C3" s="11">
        <v>30.6</v>
      </c>
      <c r="D3" s="10">
        <v>18.100000000000001</v>
      </c>
      <c r="E3" s="10">
        <v>2</v>
      </c>
      <c r="F3" s="10">
        <v>5</v>
      </c>
      <c r="G3" s="10">
        <v>6</v>
      </c>
      <c r="H3" s="10">
        <v>1</v>
      </c>
      <c r="I3" s="11">
        <v>2</v>
      </c>
      <c r="J3" s="10">
        <v>3</v>
      </c>
      <c r="K3" s="10">
        <v>6.7</v>
      </c>
      <c r="L3" s="10">
        <v>2</v>
      </c>
      <c r="M3" s="10">
        <v>1</v>
      </c>
      <c r="N3" s="7">
        <v>3</v>
      </c>
    </row>
    <row r="4" spans="1:22" ht="15" x14ac:dyDescent="0.25">
      <c r="A4" s="10">
        <v>1290</v>
      </c>
      <c r="B4" s="6">
        <v>3</v>
      </c>
      <c r="C4" s="11">
        <v>58.5</v>
      </c>
      <c r="D4" s="10">
        <v>29.9</v>
      </c>
      <c r="E4" s="10">
        <v>2</v>
      </c>
      <c r="F4" s="10">
        <v>5</v>
      </c>
      <c r="G4" s="10">
        <v>7</v>
      </c>
      <c r="H4" s="10">
        <v>1</v>
      </c>
      <c r="I4" s="11">
        <v>7</v>
      </c>
      <c r="J4" s="10">
        <v>3</v>
      </c>
      <c r="K4" s="10">
        <v>18.2</v>
      </c>
      <c r="L4" s="10">
        <v>3</v>
      </c>
      <c r="M4" s="10">
        <v>1</v>
      </c>
      <c r="N4" s="7">
        <v>3</v>
      </c>
      <c r="Q4" s="31" t="s">
        <v>178</v>
      </c>
      <c r="R4" s="31"/>
    </row>
    <row r="5" spans="1:22" ht="15" x14ac:dyDescent="0.25">
      <c r="A5" s="10">
        <v>1150</v>
      </c>
      <c r="B5" s="6">
        <v>3</v>
      </c>
      <c r="C5" s="11">
        <v>40.299999999999997</v>
      </c>
      <c r="D5" s="10">
        <v>18</v>
      </c>
      <c r="E5" s="10">
        <v>2</v>
      </c>
      <c r="F5" s="10">
        <v>9</v>
      </c>
      <c r="G5" s="10">
        <v>9</v>
      </c>
      <c r="H5" s="10">
        <v>1</v>
      </c>
      <c r="I5" s="11">
        <v>3</v>
      </c>
      <c r="J5" s="10">
        <v>2</v>
      </c>
      <c r="K5" s="10">
        <v>9</v>
      </c>
      <c r="L5" s="10">
        <v>2</v>
      </c>
      <c r="M5" s="10">
        <v>3</v>
      </c>
      <c r="N5" s="7">
        <v>3</v>
      </c>
      <c r="Q5" s="20" t="s">
        <v>179</v>
      </c>
      <c r="R5" s="20">
        <v>0.26664831957980634</v>
      </c>
    </row>
    <row r="6" spans="1:22" ht="15" x14ac:dyDescent="0.25">
      <c r="A6" s="10">
        <v>2250</v>
      </c>
      <c r="B6" s="6">
        <v>3</v>
      </c>
      <c r="C6" s="11">
        <v>35.4</v>
      </c>
      <c r="D6" s="10">
        <v>12.5</v>
      </c>
      <c r="E6" s="10">
        <v>6</v>
      </c>
      <c r="F6" s="10">
        <v>5</v>
      </c>
      <c r="G6" s="10">
        <v>6</v>
      </c>
      <c r="H6" s="10">
        <v>2</v>
      </c>
      <c r="I6" s="11">
        <v>4</v>
      </c>
      <c r="J6" s="10">
        <v>2</v>
      </c>
      <c r="K6" s="10">
        <v>12.4</v>
      </c>
      <c r="L6" s="10">
        <v>2</v>
      </c>
      <c r="M6" s="10">
        <v>1</v>
      </c>
      <c r="N6" s="7">
        <v>3</v>
      </c>
      <c r="Q6" s="20" t="s">
        <v>180</v>
      </c>
      <c r="R6" s="20">
        <v>7.1101326334734524E-2</v>
      </c>
    </row>
    <row r="7" spans="1:22" ht="15" x14ac:dyDescent="0.25">
      <c r="A7" s="10">
        <v>1150</v>
      </c>
      <c r="B7" s="6">
        <v>3</v>
      </c>
      <c r="C7" s="11">
        <v>31.2</v>
      </c>
      <c r="D7" s="10">
        <v>21.2</v>
      </c>
      <c r="E7" s="10">
        <v>2</v>
      </c>
      <c r="F7" s="10">
        <v>9</v>
      </c>
      <c r="G7" s="10">
        <v>5</v>
      </c>
      <c r="H7" s="10">
        <v>2</v>
      </c>
      <c r="I7" s="11">
        <v>1</v>
      </c>
      <c r="J7" s="10">
        <v>2</v>
      </c>
      <c r="K7" s="10">
        <v>0</v>
      </c>
      <c r="L7" s="10">
        <v>3</v>
      </c>
      <c r="M7" s="10">
        <v>1</v>
      </c>
      <c r="N7" s="7">
        <v>2</v>
      </c>
      <c r="Q7" s="20" t="s">
        <v>181</v>
      </c>
      <c r="R7" s="20">
        <v>4.8445261123386589E-2</v>
      </c>
    </row>
    <row r="8" spans="1:22" ht="15" x14ac:dyDescent="0.25">
      <c r="A8" s="10">
        <v>747</v>
      </c>
      <c r="B8" s="6">
        <v>3</v>
      </c>
      <c r="C8" s="11">
        <v>26.5</v>
      </c>
      <c r="D8" s="10">
        <v>16.2</v>
      </c>
      <c r="E8" s="10">
        <v>2</v>
      </c>
      <c r="F8" s="10">
        <v>2</v>
      </c>
      <c r="G8" s="10">
        <v>7</v>
      </c>
      <c r="H8" s="10">
        <v>2</v>
      </c>
      <c r="I8" s="11">
        <v>8</v>
      </c>
      <c r="J8" s="10">
        <v>3</v>
      </c>
      <c r="K8" s="10">
        <v>0</v>
      </c>
      <c r="L8" s="10">
        <v>2</v>
      </c>
      <c r="M8" s="10">
        <v>3</v>
      </c>
      <c r="N8" s="7">
        <v>3</v>
      </c>
      <c r="Q8" s="20" t="s">
        <v>182</v>
      </c>
      <c r="R8" s="20">
        <v>525.03962811737335</v>
      </c>
    </row>
    <row r="9" spans="1:22" ht="15.75" thickBot="1" x14ac:dyDescent="0.3">
      <c r="A9" s="10">
        <v>1250</v>
      </c>
      <c r="B9" s="6">
        <v>3</v>
      </c>
      <c r="C9" s="11">
        <v>36.6</v>
      </c>
      <c r="D9" s="10">
        <v>16.600000000000001</v>
      </c>
      <c r="E9" s="10">
        <v>2</v>
      </c>
      <c r="F9" s="10">
        <v>2</v>
      </c>
      <c r="G9" s="10">
        <v>8</v>
      </c>
      <c r="H9" s="10">
        <v>1</v>
      </c>
      <c r="I9" s="11">
        <v>9</v>
      </c>
      <c r="J9" s="10">
        <v>3</v>
      </c>
      <c r="K9" s="10">
        <v>8.8000000000000007</v>
      </c>
      <c r="L9" s="10">
        <v>3</v>
      </c>
      <c r="M9" s="10">
        <v>1</v>
      </c>
      <c r="N9" s="7">
        <v>3</v>
      </c>
      <c r="Q9" s="21" t="s">
        <v>183</v>
      </c>
      <c r="R9" s="21">
        <v>211</v>
      </c>
    </row>
    <row r="10" spans="1:22" ht="15" x14ac:dyDescent="0.25">
      <c r="A10" s="10">
        <v>1020</v>
      </c>
      <c r="B10" s="6">
        <v>3</v>
      </c>
      <c r="C10" s="11">
        <v>35.9</v>
      </c>
      <c r="D10" s="10">
        <v>15.1</v>
      </c>
      <c r="E10" s="10">
        <v>2</v>
      </c>
      <c r="F10" s="10">
        <v>5</v>
      </c>
      <c r="G10" s="10">
        <v>6</v>
      </c>
      <c r="H10" s="10">
        <v>1</v>
      </c>
      <c r="I10" s="11">
        <v>3</v>
      </c>
      <c r="J10" s="10">
        <v>2</v>
      </c>
      <c r="K10" s="10">
        <v>8.6</v>
      </c>
      <c r="L10" s="10">
        <v>1</v>
      </c>
      <c r="M10" s="10">
        <v>1</v>
      </c>
      <c r="N10" s="7">
        <v>2</v>
      </c>
    </row>
    <row r="11" spans="1:22" ht="15.75" thickBot="1" x14ac:dyDescent="0.3">
      <c r="A11" s="10">
        <v>1050</v>
      </c>
      <c r="B11" s="6">
        <v>3</v>
      </c>
      <c r="C11" s="11">
        <v>40.299999999999997</v>
      </c>
      <c r="D11" s="10">
        <v>16.7</v>
      </c>
      <c r="E11" s="10">
        <v>6</v>
      </c>
      <c r="F11" s="10">
        <v>5</v>
      </c>
      <c r="G11" s="10">
        <v>13</v>
      </c>
      <c r="H11" s="10">
        <v>2</v>
      </c>
      <c r="I11" s="11">
        <v>5</v>
      </c>
      <c r="J11" s="10">
        <v>2</v>
      </c>
      <c r="K11" s="10">
        <v>8.6</v>
      </c>
      <c r="L11" s="10">
        <v>3</v>
      </c>
      <c r="M11" s="10">
        <v>1</v>
      </c>
      <c r="N11" s="7">
        <v>1</v>
      </c>
      <c r="Q11" t="s">
        <v>170</v>
      </c>
    </row>
    <row r="12" spans="1:22" ht="15" x14ac:dyDescent="0.25">
      <c r="A12" s="10">
        <v>1265</v>
      </c>
      <c r="B12" s="6">
        <v>3</v>
      </c>
      <c r="C12" s="11">
        <v>40.1</v>
      </c>
      <c r="D12" s="10">
        <v>16.600000000000001</v>
      </c>
      <c r="E12" s="10">
        <v>5</v>
      </c>
      <c r="F12" s="10">
        <v>5</v>
      </c>
      <c r="G12" s="10">
        <v>7</v>
      </c>
      <c r="H12" s="10">
        <v>2</v>
      </c>
      <c r="I12" s="11">
        <v>4</v>
      </c>
      <c r="J12" s="10">
        <v>2</v>
      </c>
      <c r="K12" s="10">
        <v>8.5</v>
      </c>
      <c r="L12" s="10">
        <v>1</v>
      </c>
      <c r="M12" s="10">
        <v>3</v>
      </c>
      <c r="N12" s="7">
        <v>2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2" ht="15" x14ac:dyDescent="0.25">
      <c r="A13" s="10">
        <v>550</v>
      </c>
      <c r="B13" s="6">
        <v>3</v>
      </c>
      <c r="C13" s="11">
        <v>40.1</v>
      </c>
      <c r="D13" s="10">
        <v>16.600000000000001</v>
      </c>
      <c r="E13" s="10">
        <v>1</v>
      </c>
      <c r="F13" s="10">
        <v>3</v>
      </c>
      <c r="G13" s="10">
        <v>7</v>
      </c>
      <c r="H13" s="10">
        <v>1</v>
      </c>
      <c r="I13" s="11">
        <v>5</v>
      </c>
      <c r="J13" s="10">
        <v>2</v>
      </c>
      <c r="K13" s="10">
        <v>8.5</v>
      </c>
      <c r="L13" s="10">
        <v>2</v>
      </c>
      <c r="M13" s="10">
        <v>1</v>
      </c>
      <c r="N13" s="7">
        <v>3</v>
      </c>
      <c r="Q13" s="20" t="s">
        <v>184</v>
      </c>
      <c r="R13" s="20">
        <v>5</v>
      </c>
      <c r="S13" s="20">
        <v>4325610.2708296329</v>
      </c>
      <c r="T13" s="20">
        <v>865122.05416592653</v>
      </c>
      <c r="U13" s="20">
        <v>3.1382910347168926</v>
      </c>
      <c r="V13" s="20">
        <v>9.4252723618821182E-3</v>
      </c>
    </row>
    <row r="14" spans="1:22" ht="15" x14ac:dyDescent="0.25">
      <c r="A14" s="10">
        <v>1500</v>
      </c>
      <c r="B14" s="6">
        <v>3</v>
      </c>
      <c r="C14" s="11">
        <v>31.3</v>
      </c>
      <c r="D14" s="10">
        <v>22</v>
      </c>
      <c r="E14" s="10">
        <v>2</v>
      </c>
      <c r="F14" s="10">
        <v>9</v>
      </c>
      <c r="G14" s="10">
        <v>8</v>
      </c>
      <c r="H14" s="10">
        <v>2</v>
      </c>
      <c r="I14" s="11">
        <v>9</v>
      </c>
      <c r="J14" s="10">
        <v>3</v>
      </c>
      <c r="K14" s="10">
        <v>0</v>
      </c>
      <c r="L14" s="10">
        <v>1</v>
      </c>
      <c r="M14" s="10">
        <v>1</v>
      </c>
      <c r="N14" s="7">
        <v>3</v>
      </c>
      <c r="Q14" s="20" t="s">
        <v>185</v>
      </c>
      <c r="R14" s="20">
        <v>205</v>
      </c>
      <c r="S14" s="20">
        <v>56511655.274194099</v>
      </c>
      <c r="T14" s="20">
        <v>275666.61109362973</v>
      </c>
      <c r="U14" s="20"/>
      <c r="V14" s="20"/>
    </row>
    <row r="15" spans="1:22" ht="15.75" thickBot="1" x14ac:dyDescent="0.3">
      <c r="A15" s="10">
        <v>1000</v>
      </c>
      <c r="B15" s="6">
        <v>3</v>
      </c>
      <c r="C15" s="11">
        <v>44.7</v>
      </c>
      <c r="D15" s="10">
        <v>18.399999999999999</v>
      </c>
      <c r="E15" s="10">
        <v>2</v>
      </c>
      <c r="F15" s="10">
        <v>5</v>
      </c>
      <c r="G15" s="10">
        <v>7</v>
      </c>
      <c r="H15" s="10">
        <v>2</v>
      </c>
      <c r="I15" s="11">
        <v>1</v>
      </c>
      <c r="J15" s="10">
        <v>2</v>
      </c>
      <c r="K15" s="10">
        <v>10.7</v>
      </c>
      <c r="L15" s="10">
        <v>2</v>
      </c>
      <c r="M15" s="10">
        <v>1</v>
      </c>
      <c r="N15" s="7">
        <v>3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2" ht="15.75" thickBot="1" x14ac:dyDescent="0.3">
      <c r="A16" s="10">
        <v>1180</v>
      </c>
      <c r="B16" s="6">
        <v>3</v>
      </c>
      <c r="C16" s="11">
        <v>32.1</v>
      </c>
      <c r="D16" s="10">
        <v>12.2</v>
      </c>
      <c r="E16" s="10">
        <v>6</v>
      </c>
      <c r="F16" s="10">
        <v>9</v>
      </c>
      <c r="G16" s="10">
        <v>7</v>
      </c>
      <c r="H16" s="10">
        <v>1</v>
      </c>
      <c r="I16" s="11">
        <v>7</v>
      </c>
      <c r="J16" s="10">
        <v>2</v>
      </c>
      <c r="K16" s="10">
        <v>9</v>
      </c>
      <c r="L16" s="10">
        <v>2</v>
      </c>
      <c r="M16" s="10">
        <v>1</v>
      </c>
      <c r="N16" s="7">
        <v>3</v>
      </c>
    </row>
    <row r="17" spans="1:25" ht="15" x14ac:dyDescent="0.25">
      <c r="A17" s="10">
        <v>1350</v>
      </c>
      <c r="B17" s="6">
        <v>3</v>
      </c>
      <c r="C17" s="11">
        <v>31.9</v>
      </c>
      <c r="D17" s="10">
        <v>14.4</v>
      </c>
      <c r="E17" s="10">
        <v>2</v>
      </c>
      <c r="F17" s="10">
        <v>9</v>
      </c>
      <c r="G17" s="10">
        <v>6</v>
      </c>
      <c r="H17" s="10">
        <v>2</v>
      </c>
      <c r="I17" s="11">
        <v>2</v>
      </c>
      <c r="J17" s="10">
        <v>2</v>
      </c>
      <c r="K17" s="10">
        <v>8.8000000000000007</v>
      </c>
      <c r="L17" s="10">
        <v>2</v>
      </c>
      <c r="M17" s="10">
        <v>1</v>
      </c>
      <c r="N17" s="7">
        <v>3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1">
        <v>44.2</v>
      </c>
      <c r="D18" s="10">
        <v>19.7</v>
      </c>
      <c r="E18" s="10">
        <v>2</v>
      </c>
      <c r="F18" s="10">
        <v>5</v>
      </c>
      <c r="G18" s="10">
        <v>7</v>
      </c>
      <c r="H18" s="10">
        <v>2</v>
      </c>
      <c r="I18" s="11">
        <v>2</v>
      </c>
      <c r="J18" s="10">
        <v>2</v>
      </c>
      <c r="K18" s="10">
        <v>11.6</v>
      </c>
      <c r="L18" s="10">
        <v>3</v>
      </c>
      <c r="M18" s="10">
        <v>1</v>
      </c>
      <c r="N18" s="7">
        <v>2</v>
      </c>
      <c r="Q18" s="20" t="s">
        <v>186</v>
      </c>
      <c r="R18" s="20">
        <v>782.17194432928295</v>
      </c>
      <c r="S18" s="20">
        <v>194.65807438610048</v>
      </c>
      <c r="T18" s="20">
        <v>4.0181839196552422</v>
      </c>
      <c r="U18" s="20">
        <v>8.2335666656324061E-5</v>
      </c>
      <c r="V18" s="20">
        <v>398.38340370955689</v>
      </c>
      <c r="W18" s="20">
        <v>1165.960484949009</v>
      </c>
      <c r="X18" s="20">
        <v>398.38340370955689</v>
      </c>
      <c r="Y18" s="20">
        <v>1165.960484949009</v>
      </c>
    </row>
    <row r="19" spans="1:25" ht="15" x14ac:dyDescent="0.25">
      <c r="A19" s="10">
        <v>2120</v>
      </c>
      <c r="B19" s="6">
        <v>3</v>
      </c>
      <c r="C19" s="11">
        <v>36.6</v>
      </c>
      <c r="D19" s="10">
        <v>16.600000000000001</v>
      </c>
      <c r="E19" s="10">
        <v>6</v>
      </c>
      <c r="F19" s="10">
        <v>5</v>
      </c>
      <c r="G19" s="10">
        <v>2</v>
      </c>
      <c r="H19" s="10">
        <v>1</v>
      </c>
      <c r="I19" s="11">
        <v>5</v>
      </c>
      <c r="J19" s="10">
        <v>2</v>
      </c>
      <c r="K19" s="10">
        <v>8.8000000000000007</v>
      </c>
      <c r="L19" s="10">
        <v>2</v>
      </c>
      <c r="M19" s="10">
        <v>1</v>
      </c>
      <c r="N19" s="7">
        <v>1</v>
      </c>
      <c r="Q19" s="20" t="s">
        <v>1</v>
      </c>
      <c r="R19" s="20">
        <v>73.606966946638195</v>
      </c>
      <c r="S19" s="20">
        <v>42.320097796603086</v>
      </c>
      <c r="T19" s="20">
        <v>1.7392910408762434</v>
      </c>
      <c r="U19" s="20">
        <v>8.3484620762363959E-2</v>
      </c>
      <c r="V19" s="20">
        <v>-9.8314859583605312</v>
      </c>
      <c r="W19" s="20">
        <v>157.04541985163692</v>
      </c>
      <c r="X19" s="20">
        <v>-9.8314859583605312</v>
      </c>
      <c r="Y19" s="20">
        <v>157.04541985163692</v>
      </c>
    </row>
    <row r="20" spans="1:25" ht="15" x14ac:dyDescent="0.25">
      <c r="A20" s="10">
        <v>1200</v>
      </c>
      <c r="B20" s="6">
        <v>3</v>
      </c>
      <c r="C20" s="11">
        <v>40.299999999999997</v>
      </c>
      <c r="D20" s="10">
        <v>16.7</v>
      </c>
      <c r="E20" s="10">
        <v>1</v>
      </c>
      <c r="F20" s="10">
        <v>5</v>
      </c>
      <c r="G20" s="10">
        <v>6</v>
      </c>
      <c r="H20" s="10">
        <v>1</v>
      </c>
      <c r="I20" s="11">
        <v>1</v>
      </c>
      <c r="J20" s="10">
        <v>2</v>
      </c>
      <c r="K20" s="10">
        <v>8.5</v>
      </c>
      <c r="L20" s="10">
        <v>2</v>
      </c>
      <c r="M20" s="10">
        <v>1</v>
      </c>
      <c r="N20" s="7">
        <v>3</v>
      </c>
      <c r="Q20" s="20" t="s">
        <v>10</v>
      </c>
      <c r="R20" s="20">
        <v>-11.122481255292877</v>
      </c>
      <c r="S20" s="20">
        <v>4.6217830553041281</v>
      </c>
      <c r="T20" s="20">
        <v>-2.4065346906597678</v>
      </c>
      <c r="U20" s="20">
        <v>1.6991690028085017E-2</v>
      </c>
      <c r="V20" s="20">
        <v>-20.234804899971891</v>
      </c>
      <c r="W20" s="20">
        <v>-2.0101576106138612</v>
      </c>
      <c r="X20" s="20">
        <v>-20.234804899971891</v>
      </c>
      <c r="Y20" s="20">
        <v>-2.0101576106138612</v>
      </c>
    </row>
    <row r="21" spans="1:25" ht="15" x14ac:dyDescent="0.25">
      <c r="A21" s="10">
        <v>850</v>
      </c>
      <c r="B21" s="6">
        <v>3</v>
      </c>
      <c r="C21" s="11">
        <v>35.9</v>
      </c>
      <c r="D21" s="10">
        <v>15.1</v>
      </c>
      <c r="E21" s="10">
        <v>2</v>
      </c>
      <c r="F21" s="10">
        <v>5</v>
      </c>
      <c r="G21" s="10">
        <v>14</v>
      </c>
      <c r="H21" s="10">
        <v>2</v>
      </c>
      <c r="I21" s="11">
        <v>3</v>
      </c>
      <c r="J21" s="10">
        <v>2</v>
      </c>
      <c r="K21" s="10">
        <v>8.5</v>
      </c>
      <c r="L21" s="10">
        <v>2</v>
      </c>
      <c r="M21" s="10">
        <v>1</v>
      </c>
      <c r="N21" s="7">
        <v>3</v>
      </c>
      <c r="Q21" s="20" t="s">
        <v>11</v>
      </c>
      <c r="R21" s="20">
        <v>12.901380191296346</v>
      </c>
      <c r="S21" s="20">
        <v>6.4004370267827424</v>
      </c>
      <c r="T21" s="20">
        <v>2.0157030117334629</v>
      </c>
      <c r="U21" s="20">
        <v>4.5136462514442185E-2</v>
      </c>
      <c r="V21" s="20">
        <v>0.28225615246938496</v>
      </c>
      <c r="W21" s="20">
        <v>25.520504230123308</v>
      </c>
      <c r="X21" s="20">
        <v>0.28225615246938496</v>
      </c>
      <c r="Y21" s="20">
        <v>25.520504230123308</v>
      </c>
    </row>
    <row r="22" spans="1:25" ht="15" x14ac:dyDescent="0.25">
      <c r="A22" s="10">
        <v>1300</v>
      </c>
      <c r="B22" s="6">
        <v>3</v>
      </c>
      <c r="C22" s="11">
        <v>31.8</v>
      </c>
      <c r="D22" s="10">
        <v>12.3</v>
      </c>
      <c r="E22" s="10">
        <v>2</v>
      </c>
      <c r="F22" s="10">
        <v>9</v>
      </c>
      <c r="G22" s="10">
        <v>8</v>
      </c>
      <c r="H22" s="10">
        <v>2</v>
      </c>
      <c r="I22" s="11">
        <v>2</v>
      </c>
      <c r="J22" s="10">
        <v>2</v>
      </c>
      <c r="K22" s="10">
        <v>8.6999999999999993</v>
      </c>
      <c r="L22" s="10">
        <v>2</v>
      </c>
      <c r="M22" s="10">
        <v>1</v>
      </c>
      <c r="N22" s="7">
        <v>1</v>
      </c>
      <c r="Q22" s="20" t="s">
        <v>5</v>
      </c>
      <c r="R22" s="20">
        <v>40.178395616051027</v>
      </c>
      <c r="S22" s="20">
        <v>19.837483228750255</v>
      </c>
      <c r="T22" s="20">
        <v>2.0253776727997885</v>
      </c>
      <c r="U22" s="20">
        <v>4.4124976943098387E-2</v>
      </c>
      <c r="V22" s="20">
        <v>1.0667442656460864</v>
      </c>
      <c r="W22" s="20">
        <v>79.290046966455975</v>
      </c>
      <c r="X22" s="20">
        <v>1.0667442656460864</v>
      </c>
      <c r="Y22" s="20">
        <v>79.290046966455975</v>
      </c>
    </row>
    <row r="23" spans="1:25" ht="15.75" thickBot="1" x14ac:dyDescent="0.3">
      <c r="A23" s="10">
        <v>950</v>
      </c>
      <c r="B23" s="6">
        <v>3</v>
      </c>
      <c r="C23" s="11">
        <v>32</v>
      </c>
      <c r="D23" s="10">
        <v>12.3</v>
      </c>
      <c r="E23" s="10">
        <v>2</v>
      </c>
      <c r="F23" s="10">
        <v>9</v>
      </c>
      <c r="G23" s="10">
        <v>9</v>
      </c>
      <c r="H23" s="10">
        <v>2</v>
      </c>
      <c r="I23" s="11">
        <v>5</v>
      </c>
      <c r="J23" s="10">
        <v>2</v>
      </c>
      <c r="K23" s="10">
        <v>8.6999999999999993</v>
      </c>
      <c r="L23" s="10">
        <v>3</v>
      </c>
      <c r="M23" s="10">
        <v>3</v>
      </c>
      <c r="N23" s="7">
        <v>3</v>
      </c>
      <c r="Q23" s="21" t="s">
        <v>8</v>
      </c>
      <c r="R23" s="21">
        <v>28.118309603919901</v>
      </c>
      <c r="S23" s="21">
        <v>18.492715587889037</v>
      </c>
      <c r="T23" s="21">
        <v>1.5205073300502554</v>
      </c>
      <c r="U23" s="21">
        <v>0.12992438825819114</v>
      </c>
      <c r="V23" s="21">
        <v>-8.3419931600653889</v>
      </c>
      <c r="W23" s="21">
        <v>64.578612367905194</v>
      </c>
      <c r="X23" s="21">
        <v>-8.3419931600653889</v>
      </c>
      <c r="Y23" s="21">
        <v>64.578612367905194</v>
      </c>
    </row>
    <row r="24" spans="1:25" ht="15" x14ac:dyDescent="0.25">
      <c r="A24" s="10">
        <v>650</v>
      </c>
      <c r="B24" s="6">
        <v>3</v>
      </c>
      <c r="C24" s="11">
        <v>40.200000000000003</v>
      </c>
      <c r="D24" s="10">
        <v>16.7</v>
      </c>
      <c r="E24" s="10">
        <v>2</v>
      </c>
      <c r="F24" s="10">
        <v>5</v>
      </c>
      <c r="G24" s="10">
        <v>15</v>
      </c>
      <c r="H24" s="10">
        <v>1</v>
      </c>
      <c r="I24" s="11">
        <v>2</v>
      </c>
      <c r="J24" s="10">
        <v>2</v>
      </c>
      <c r="K24" s="10">
        <v>8.5</v>
      </c>
      <c r="L24" s="10">
        <v>3</v>
      </c>
      <c r="M24" s="10">
        <v>1</v>
      </c>
      <c r="N24" s="7">
        <v>2</v>
      </c>
    </row>
    <row r="25" spans="1:25" ht="15" x14ac:dyDescent="0.25">
      <c r="A25" s="10">
        <v>500</v>
      </c>
      <c r="B25" s="6">
        <v>3</v>
      </c>
      <c r="C25" s="11">
        <v>35.1</v>
      </c>
      <c r="D25" s="10">
        <v>12.1</v>
      </c>
      <c r="E25" s="10">
        <v>6</v>
      </c>
      <c r="F25" s="10">
        <v>5</v>
      </c>
      <c r="G25" s="10">
        <v>7</v>
      </c>
      <c r="H25" s="10">
        <v>1</v>
      </c>
      <c r="I25" s="11">
        <v>3</v>
      </c>
      <c r="J25" s="10">
        <v>3</v>
      </c>
      <c r="K25" s="10">
        <v>12</v>
      </c>
      <c r="L25" s="10">
        <v>2</v>
      </c>
      <c r="M25" s="10">
        <v>3</v>
      </c>
      <c r="N25" s="7">
        <v>3</v>
      </c>
      <c r="Q25" s="33" t="s">
        <v>16</v>
      </c>
      <c r="R25" s="33" t="s">
        <v>1</v>
      </c>
      <c r="S25" s="33" t="s">
        <v>203</v>
      </c>
      <c r="T25" s="33" t="s">
        <v>194</v>
      </c>
      <c r="U25" s="33" t="s">
        <v>5</v>
      </c>
      <c r="V25" s="33" t="s">
        <v>8</v>
      </c>
      <c r="W25" s="33" t="s">
        <v>2</v>
      </c>
    </row>
    <row r="26" spans="1:25" ht="15" x14ac:dyDescent="0.25">
      <c r="A26" s="10">
        <v>1357</v>
      </c>
      <c r="B26" s="6">
        <v>3</v>
      </c>
      <c r="C26" s="11">
        <v>35.299999999999997</v>
      </c>
      <c r="D26" s="10">
        <v>14.9</v>
      </c>
      <c r="E26" s="10">
        <v>2</v>
      </c>
      <c r="F26" s="10">
        <v>10</v>
      </c>
      <c r="G26" s="10">
        <v>2</v>
      </c>
      <c r="H26" s="10">
        <v>1</v>
      </c>
      <c r="I26" s="11">
        <v>2</v>
      </c>
      <c r="J26" s="10">
        <v>3</v>
      </c>
      <c r="K26" s="10">
        <v>11.9</v>
      </c>
      <c r="L26" s="10">
        <v>2</v>
      </c>
      <c r="M26" s="10">
        <v>1</v>
      </c>
      <c r="N26" s="7">
        <v>3</v>
      </c>
      <c r="Q26" t="s">
        <v>177</v>
      </c>
    </row>
    <row r="27" spans="1:25" ht="15.75" thickBot="1" x14ac:dyDescent="0.3">
      <c r="A27" s="10">
        <v>490</v>
      </c>
      <c r="B27" s="6">
        <v>3</v>
      </c>
      <c r="C27" s="11">
        <v>36.200000000000003</v>
      </c>
      <c r="D27" s="10">
        <v>15</v>
      </c>
      <c r="E27" s="10">
        <v>6</v>
      </c>
      <c r="F27" s="10">
        <v>5</v>
      </c>
      <c r="G27" s="10">
        <v>9</v>
      </c>
      <c r="H27" s="10">
        <v>1</v>
      </c>
      <c r="I27" s="11">
        <v>1</v>
      </c>
      <c r="J27" s="10">
        <v>2</v>
      </c>
      <c r="K27" s="10">
        <v>12</v>
      </c>
      <c r="L27" s="10">
        <v>2</v>
      </c>
      <c r="M27" s="10">
        <v>1</v>
      </c>
      <c r="N27" s="7">
        <v>3</v>
      </c>
    </row>
    <row r="28" spans="1:25" ht="15" x14ac:dyDescent="0.25">
      <c r="A28" s="10">
        <v>2250</v>
      </c>
      <c r="B28" s="6">
        <v>3</v>
      </c>
      <c r="C28" s="11">
        <v>34.700000000000003</v>
      </c>
      <c r="D28" s="10">
        <v>17.5</v>
      </c>
      <c r="E28" s="10">
        <v>6</v>
      </c>
      <c r="F28" s="10">
        <v>9</v>
      </c>
      <c r="G28" s="10">
        <v>7</v>
      </c>
      <c r="H28" s="10">
        <v>2</v>
      </c>
      <c r="I28" s="11">
        <v>3</v>
      </c>
      <c r="J28" s="10">
        <v>2</v>
      </c>
      <c r="K28" s="10">
        <v>6.8</v>
      </c>
      <c r="L28" s="10">
        <v>2</v>
      </c>
      <c r="M28" s="10">
        <v>1</v>
      </c>
      <c r="N28" s="7">
        <v>2</v>
      </c>
      <c r="Q28" s="31" t="s">
        <v>178</v>
      </c>
      <c r="R28" s="31"/>
    </row>
    <row r="29" spans="1:25" ht="15" x14ac:dyDescent="0.25">
      <c r="A29" s="10">
        <v>890</v>
      </c>
      <c r="B29" s="6">
        <v>3</v>
      </c>
      <c r="C29" s="11">
        <v>40.299999999999997</v>
      </c>
      <c r="D29" s="10">
        <v>16.8</v>
      </c>
      <c r="E29" s="10">
        <v>6</v>
      </c>
      <c r="F29" s="10">
        <v>5</v>
      </c>
      <c r="G29" s="10">
        <v>2</v>
      </c>
      <c r="H29" s="10">
        <v>2</v>
      </c>
      <c r="I29" s="11">
        <v>2</v>
      </c>
      <c r="J29" s="10">
        <v>3</v>
      </c>
      <c r="K29" s="10">
        <v>8.6</v>
      </c>
      <c r="L29" s="10">
        <v>2</v>
      </c>
      <c r="M29" s="10">
        <v>1</v>
      </c>
      <c r="N29" s="7">
        <v>2</v>
      </c>
      <c r="Q29" s="20" t="s">
        <v>179</v>
      </c>
      <c r="R29" s="20">
        <v>0.26666560535052114</v>
      </c>
    </row>
    <row r="30" spans="1:25" ht="15" x14ac:dyDescent="0.25">
      <c r="A30" s="10">
        <v>1300</v>
      </c>
      <c r="B30" s="6">
        <v>3</v>
      </c>
      <c r="C30" s="11">
        <v>31</v>
      </c>
      <c r="D30" s="10">
        <v>21.6</v>
      </c>
      <c r="E30" s="10">
        <v>2</v>
      </c>
      <c r="F30" s="10">
        <v>5</v>
      </c>
      <c r="G30" s="10">
        <v>8</v>
      </c>
      <c r="H30" s="10">
        <v>2</v>
      </c>
      <c r="I30" s="11">
        <v>14</v>
      </c>
      <c r="J30" s="10">
        <v>2</v>
      </c>
      <c r="K30" s="10">
        <v>0</v>
      </c>
      <c r="L30" s="10">
        <v>2</v>
      </c>
      <c r="M30" s="10">
        <v>1</v>
      </c>
      <c r="N30" s="7">
        <v>3</v>
      </c>
      <c r="Q30" s="20" t="s">
        <v>180</v>
      </c>
      <c r="R30" s="20">
        <v>7.1110545076959894E-2</v>
      </c>
    </row>
    <row r="31" spans="1:25" ht="15" x14ac:dyDescent="0.25">
      <c r="A31" s="10">
        <v>950</v>
      </c>
      <c r="B31" s="6">
        <v>3</v>
      </c>
      <c r="C31" s="11">
        <v>24.1</v>
      </c>
      <c r="D31" s="10">
        <v>16.3</v>
      </c>
      <c r="E31" s="10">
        <v>6</v>
      </c>
      <c r="F31" s="10">
        <v>5</v>
      </c>
      <c r="G31" s="10">
        <v>14</v>
      </c>
      <c r="H31" s="10">
        <v>2</v>
      </c>
      <c r="I31" s="11">
        <v>4</v>
      </c>
      <c r="J31" s="10">
        <v>2</v>
      </c>
      <c r="K31" s="10">
        <v>0</v>
      </c>
      <c r="L31" s="10">
        <v>2</v>
      </c>
      <c r="M31" s="10">
        <v>1</v>
      </c>
      <c r="N31" s="7">
        <v>1</v>
      </c>
      <c r="Q31" s="20" t="s">
        <v>181</v>
      </c>
      <c r="R31" s="20">
        <v>4.3790266990988126E-2</v>
      </c>
    </row>
    <row r="32" spans="1:25" ht="15" x14ac:dyDescent="0.25">
      <c r="A32" s="10">
        <v>900</v>
      </c>
      <c r="B32" s="6">
        <v>3</v>
      </c>
      <c r="C32" s="11">
        <v>32.5</v>
      </c>
      <c r="D32" s="10">
        <v>27.33</v>
      </c>
      <c r="E32" s="10">
        <v>1</v>
      </c>
      <c r="F32" s="10">
        <v>5</v>
      </c>
      <c r="G32" s="10">
        <v>8</v>
      </c>
      <c r="H32" s="10">
        <v>2</v>
      </c>
      <c r="I32" s="11">
        <v>5</v>
      </c>
      <c r="J32" s="10">
        <v>3</v>
      </c>
      <c r="K32" s="10">
        <v>0</v>
      </c>
      <c r="L32" s="10">
        <v>2</v>
      </c>
      <c r="M32" s="10">
        <v>1</v>
      </c>
      <c r="N32" s="7">
        <v>3</v>
      </c>
      <c r="Q32" s="20" t="s">
        <v>182</v>
      </c>
      <c r="R32" s="20">
        <v>526.32230503753703</v>
      </c>
    </row>
    <row r="33" spans="1:25" ht="15.75" thickBot="1" x14ac:dyDescent="0.3">
      <c r="A33" s="10">
        <v>950</v>
      </c>
      <c r="B33" s="6">
        <v>3</v>
      </c>
      <c r="C33" s="11">
        <v>27.7</v>
      </c>
      <c r="D33" s="10">
        <v>12.2</v>
      </c>
      <c r="E33" s="10">
        <v>2</v>
      </c>
      <c r="F33" s="10">
        <v>13</v>
      </c>
      <c r="G33" s="10">
        <v>14</v>
      </c>
      <c r="H33" s="10">
        <v>2</v>
      </c>
      <c r="I33" s="11">
        <v>3</v>
      </c>
      <c r="J33" s="10">
        <v>2</v>
      </c>
      <c r="K33" s="10">
        <v>5.6</v>
      </c>
      <c r="L33" s="10">
        <v>1</v>
      </c>
      <c r="M33" s="10">
        <v>1</v>
      </c>
      <c r="N33" s="7">
        <v>3</v>
      </c>
      <c r="Q33" s="21" t="s">
        <v>183</v>
      </c>
      <c r="R33" s="21">
        <v>211</v>
      </c>
    </row>
    <row r="34" spans="1:25" ht="15" x14ac:dyDescent="0.25">
      <c r="A34" s="10">
        <v>790</v>
      </c>
      <c r="B34" s="6">
        <v>3</v>
      </c>
      <c r="C34" s="11">
        <v>29.1</v>
      </c>
      <c r="D34" s="10">
        <v>23.7</v>
      </c>
      <c r="E34" s="10">
        <v>3</v>
      </c>
      <c r="F34" s="10">
        <v>9</v>
      </c>
      <c r="G34" s="10">
        <v>2</v>
      </c>
      <c r="H34" s="10">
        <v>1</v>
      </c>
      <c r="I34" s="11">
        <v>4</v>
      </c>
      <c r="J34" s="10">
        <v>3</v>
      </c>
      <c r="K34" s="10">
        <v>0</v>
      </c>
      <c r="L34" s="10">
        <v>2</v>
      </c>
      <c r="M34" s="10">
        <v>1</v>
      </c>
      <c r="N34" s="7">
        <v>1</v>
      </c>
    </row>
    <row r="35" spans="1:25" ht="15.75" thickBot="1" x14ac:dyDescent="0.3">
      <c r="A35" s="10">
        <v>5300</v>
      </c>
      <c r="B35" s="6">
        <v>3</v>
      </c>
      <c r="C35" s="11">
        <v>31.4</v>
      </c>
      <c r="D35" s="10">
        <v>18.899999999999999</v>
      </c>
      <c r="E35" s="10">
        <v>6</v>
      </c>
      <c r="F35" s="10">
        <v>5</v>
      </c>
      <c r="G35" s="10">
        <v>5</v>
      </c>
      <c r="H35" s="10">
        <v>2</v>
      </c>
      <c r="I35" s="11">
        <v>2</v>
      </c>
      <c r="J35" s="10">
        <v>3</v>
      </c>
      <c r="K35" s="10">
        <v>5.6</v>
      </c>
      <c r="L35" s="10">
        <v>2</v>
      </c>
      <c r="M35" s="10">
        <v>1</v>
      </c>
      <c r="N35" s="7">
        <v>3</v>
      </c>
      <c r="Q35" t="s">
        <v>170</v>
      </c>
    </row>
    <row r="36" spans="1:25" ht="15" x14ac:dyDescent="0.25">
      <c r="A36" s="10">
        <v>500</v>
      </c>
      <c r="B36" s="6">
        <v>3</v>
      </c>
      <c r="C36" s="11">
        <v>30.9</v>
      </c>
      <c r="D36" s="10">
        <v>19.2</v>
      </c>
      <c r="E36" s="10">
        <v>4</v>
      </c>
      <c r="F36" s="10">
        <v>5</v>
      </c>
      <c r="G36" s="10">
        <v>2</v>
      </c>
      <c r="H36" s="10">
        <v>1</v>
      </c>
      <c r="I36" s="11">
        <v>9</v>
      </c>
      <c r="J36" s="10">
        <v>2</v>
      </c>
      <c r="K36" s="10">
        <v>6.1</v>
      </c>
      <c r="L36" s="10">
        <v>2</v>
      </c>
      <c r="M36" s="10">
        <v>1</v>
      </c>
      <c r="N36" s="7">
        <v>2</v>
      </c>
      <c r="Q36" s="22"/>
      <c r="R36" s="22" t="s">
        <v>172</v>
      </c>
      <c r="S36" s="22" t="s">
        <v>171</v>
      </c>
      <c r="T36" s="22" t="s">
        <v>173</v>
      </c>
      <c r="U36" s="22" t="s">
        <v>174</v>
      </c>
      <c r="V36" s="22" t="s">
        <v>187</v>
      </c>
    </row>
    <row r="37" spans="1:25" ht="15" x14ac:dyDescent="0.25">
      <c r="A37" s="10">
        <v>550</v>
      </c>
      <c r="B37" s="6">
        <v>3</v>
      </c>
      <c r="C37" s="11">
        <v>29.3</v>
      </c>
      <c r="D37" s="10">
        <v>16.8</v>
      </c>
      <c r="E37" s="10">
        <v>2</v>
      </c>
      <c r="F37" s="10">
        <v>9</v>
      </c>
      <c r="G37" s="10">
        <v>7</v>
      </c>
      <c r="H37" s="10">
        <v>1</v>
      </c>
      <c r="I37" s="11">
        <v>3</v>
      </c>
      <c r="J37" s="10">
        <v>2</v>
      </c>
      <c r="K37" s="10">
        <v>6.3</v>
      </c>
      <c r="L37" s="10">
        <v>3</v>
      </c>
      <c r="M37" s="10">
        <v>1</v>
      </c>
      <c r="N37" s="7">
        <v>3</v>
      </c>
      <c r="Q37" s="20" t="s">
        <v>184</v>
      </c>
      <c r="R37" s="20">
        <v>6</v>
      </c>
      <c r="S37" s="20">
        <v>4326171.113898389</v>
      </c>
      <c r="T37" s="20">
        <v>721028.5189830648</v>
      </c>
      <c r="U37" s="20">
        <v>2.6028485088324649</v>
      </c>
      <c r="V37" s="20">
        <v>1.8798030045499649E-2</v>
      </c>
    </row>
    <row r="38" spans="1:25" ht="15" x14ac:dyDescent="0.25">
      <c r="A38" s="10">
        <v>650</v>
      </c>
      <c r="B38" s="6">
        <v>3</v>
      </c>
      <c r="C38" s="11">
        <v>32.5</v>
      </c>
      <c r="D38" s="10">
        <v>17.5</v>
      </c>
      <c r="E38" s="10">
        <v>6</v>
      </c>
      <c r="F38" s="10">
        <v>5</v>
      </c>
      <c r="G38" s="10">
        <v>8</v>
      </c>
      <c r="H38" s="10">
        <v>2</v>
      </c>
      <c r="I38" s="11">
        <v>2</v>
      </c>
      <c r="J38" s="10">
        <v>3</v>
      </c>
      <c r="K38" s="10">
        <v>5.7</v>
      </c>
      <c r="L38" s="10">
        <v>1</v>
      </c>
      <c r="M38" s="10">
        <v>1</v>
      </c>
      <c r="N38" s="7">
        <v>3</v>
      </c>
      <c r="Q38" s="20" t="s">
        <v>185</v>
      </c>
      <c r="R38" s="20">
        <v>204</v>
      </c>
      <c r="S38" s="20">
        <v>56511094.431125343</v>
      </c>
      <c r="T38" s="20">
        <v>277015.1687800262</v>
      </c>
      <c r="U38" s="20"/>
      <c r="V38" s="20"/>
    </row>
    <row r="39" spans="1:25" ht="15.75" thickBot="1" x14ac:dyDescent="0.3">
      <c r="A39" s="10">
        <v>850</v>
      </c>
      <c r="B39" s="6">
        <v>3</v>
      </c>
      <c r="C39" s="11">
        <v>54.4</v>
      </c>
      <c r="D39" s="10">
        <v>31</v>
      </c>
      <c r="E39" s="10">
        <v>6</v>
      </c>
      <c r="F39" s="10">
        <v>5</v>
      </c>
      <c r="G39" s="10">
        <v>7</v>
      </c>
      <c r="H39" s="10">
        <v>1</v>
      </c>
      <c r="I39" s="11">
        <v>4</v>
      </c>
      <c r="J39" s="10">
        <v>2</v>
      </c>
      <c r="K39" s="10">
        <v>8.3000000000000007</v>
      </c>
      <c r="L39" s="10">
        <v>1</v>
      </c>
      <c r="M39" s="10">
        <v>3</v>
      </c>
      <c r="N39" s="7">
        <v>1</v>
      </c>
      <c r="Q39" s="21" t="s">
        <v>176</v>
      </c>
      <c r="R39" s="21">
        <v>210</v>
      </c>
      <c r="S39" s="21">
        <v>60837265.545023732</v>
      </c>
      <c r="T39" s="21"/>
      <c r="U39" s="21"/>
      <c r="V39" s="21"/>
    </row>
    <row r="40" spans="1:25" ht="15.75" thickBot="1" x14ac:dyDescent="0.3">
      <c r="A40" s="10">
        <v>1200</v>
      </c>
      <c r="B40" s="6">
        <v>3</v>
      </c>
      <c r="C40" s="11">
        <v>53.6</v>
      </c>
      <c r="D40" s="10">
        <v>31.7</v>
      </c>
      <c r="E40" s="10">
        <v>2</v>
      </c>
      <c r="F40" s="10">
        <v>5</v>
      </c>
      <c r="G40" s="10">
        <v>9</v>
      </c>
      <c r="H40" s="10">
        <v>21</v>
      </c>
      <c r="I40" s="11">
        <v>1</v>
      </c>
      <c r="J40" s="10">
        <v>2</v>
      </c>
      <c r="K40" s="10">
        <v>8.3000000000000007</v>
      </c>
      <c r="L40" s="10">
        <v>3</v>
      </c>
      <c r="M40" s="10">
        <v>3</v>
      </c>
      <c r="N40" s="7">
        <v>2</v>
      </c>
    </row>
    <row r="41" spans="1:25" ht="15" x14ac:dyDescent="0.25">
      <c r="A41" s="10">
        <v>1150</v>
      </c>
      <c r="B41" s="6">
        <v>3</v>
      </c>
      <c r="C41" s="11">
        <v>40.200000000000003</v>
      </c>
      <c r="D41" s="10">
        <v>27.2</v>
      </c>
      <c r="E41" s="10">
        <v>4</v>
      </c>
      <c r="F41" s="10">
        <v>5</v>
      </c>
      <c r="G41" s="10">
        <v>6</v>
      </c>
      <c r="H41" s="10">
        <v>1</v>
      </c>
      <c r="I41" s="11">
        <v>4</v>
      </c>
      <c r="J41" s="10">
        <v>2</v>
      </c>
      <c r="K41" s="10">
        <v>6.4</v>
      </c>
      <c r="L41" s="10">
        <v>2</v>
      </c>
      <c r="M41" s="10">
        <v>3</v>
      </c>
      <c r="N41" s="7">
        <v>3</v>
      </c>
      <c r="Q41" s="22"/>
      <c r="R41" s="22" t="s">
        <v>188</v>
      </c>
      <c r="S41" s="22" t="s">
        <v>182</v>
      </c>
      <c r="T41" s="22" t="s">
        <v>189</v>
      </c>
      <c r="U41" s="22" t="s">
        <v>175</v>
      </c>
      <c r="V41" s="22" t="s">
        <v>190</v>
      </c>
      <c r="W41" s="22" t="s">
        <v>191</v>
      </c>
      <c r="X41" s="22" t="s">
        <v>192</v>
      </c>
      <c r="Y41" s="22" t="s">
        <v>193</v>
      </c>
    </row>
    <row r="42" spans="1:25" ht="15" x14ac:dyDescent="0.25">
      <c r="A42" s="10">
        <v>750</v>
      </c>
      <c r="B42" s="6">
        <v>3</v>
      </c>
      <c r="C42" s="11">
        <v>44.2</v>
      </c>
      <c r="D42" s="10">
        <v>28</v>
      </c>
      <c r="E42" s="10">
        <v>2</v>
      </c>
      <c r="F42" s="10">
        <v>5</v>
      </c>
      <c r="G42" s="10">
        <v>9</v>
      </c>
      <c r="H42" s="10">
        <v>2</v>
      </c>
      <c r="I42" s="11">
        <v>2</v>
      </c>
      <c r="J42" s="10">
        <v>2</v>
      </c>
      <c r="K42" s="10">
        <v>6</v>
      </c>
      <c r="L42" s="10">
        <v>1</v>
      </c>
      <c r="M42" s="10">
        <v>3</v>
      </c>
      <c r="N42" s="7">
        <v>3</v>
      </c>
      <c r="Q42" s="20" t="s">
        <v>186</v>
      </c>
      <c r="R42" s="20">
        <v>787.35629271048094</v>
      </c>
      <c r="S42" s="20">
        <v>226.61116843803663</v>
      </c>
      <c r="T42" s="20">
        <v>3.4744814129748947</v>
      </c>
      <c r="U42" s="20">
        <v>6.2508423854974119E-4</v>
      </c>
      <c r="V42" s="20">
        <v>340.55591477872196</v>
      </c>
      <c r="W42" s="20">
        <v>1234.1566706422409</v>
      </c>
      <c r="X42" s="20">
        <v>340.55591477872196</v>
      </c>
      <c r="Y42" s="20">
        <v>1234.1566706422409</v>
      </c>
    </row>
    <row r="43" spans="1:25" ht="15" x14ac:dyDescent="0.25">
      <c r="A43" s="10">
        <v>520</v>
      </c>
      <c r="B43" s="6">
        <v>3</v>
      </c>
      <c r="C43" s="11">
        <v>41</v>
      </c>
      <c r="D43" s="10">
        <v>24</v>
      </c>
      <c r="E43" s="10">
        <v>2</v>
      </c>
      <c r="F43" s="10">
        <v>5</v>
      </c>
      <c r="G43" s="10">
        <v>15</v>
      </c>
      <c r="H43" s="10">
        <v>2</v>
      </c>
      <c r="I43" s="11">
        <v>1</v>
      </c>
      <c r="J43" s="10">
        <v>2</v>
      </c>
      <c r="K43" s="10">
        <v>6</v>
      </c>
      <c r="L43" s="10">
        <v>2</v>
      </c>
      <c r="M43" s="10">
        <v>1</v>
      </c>
      <c r="N43" s="7">
        <v>3</v>
      </c>
      <c r="Q43" s="20" t="s">
        <v>1</v>
      </c>
      <c r="R43" s="20">
        <v>73.2616552381389</v>
      </c>
      <c r="S43" s="20">
        <v>43.112040622858935</v>
      </c>
      <c r="T43" s="20">
        <v>1.6993316525892772</v>
      </c>
      <c r="U43" s="20">
        <v>9.0781026913938773E-2</v>
      </c>
      <c r="V43" s="20">
        <v>-11.740669124218215</v>
      </c>
      <c r="W43" s="20">
        <v>158.26397960049607</v>
      </c>
      <c r="X43" s="20">
        <v>-11.740669124218215</v>
      </c>
      <c r="Y43" s="20">
        <v>158.26397960049607</v>
      </c>
    </row>
    <row r="44" spans="1:25" ht="15" x14ac:dyDescent="0.25">
      <c r="A44" s="10">
        <v>2620</v>
      </c>
      <c r="B44" s="6">
        <v>3</v>
      </c>
      <c r="C44" s="11">
        <v>43.7</v>
      </c>
      <c r="D44" s="10">
        <v>31.8</v>
      </c>
      <c r="E44" s="10">
        <v>2</v>
      </c>
      <c r="F44" s="10">
        <v>5</v>
      </c>
      <c r="G44" s="10">
        <v>15</v>
      </c>
      <c r="H44" s="10">
        <v>1</v>
      </c>
      <c r="I44" s="11">
        <v>6</v>
      </c>
      <c r="J44" s="10">
        <v>2</v>
      </c>
      <c r="K44" s="10">
        <v>6</v>
      </c>
      <c r="L44" s="10">
        <v>3</v>
      </c>
      <c r="M44" s="10">
        <v>1</v>
      </c>
      <c r="N44" s="7">
        <v>3</v>
      </c>
      <c r="Q44" s="20" t="s">
        <v>10</v>
      </c>
      <c r="R44" s="20">
        <v>-11.093156044275082</v>
      </c>
      <c r="S44" s="20">
        <v>4.6786896265113747</v>
      </c>
      <c r="T44" s="20">
        <v>-2.3709963536407095</v>
      </c>
      <c r="U44" s="20">
        <v>1.8671581094059257E-2</v>
      </c>
      <c r="V44" s="20">
        <v>-20.317945394947724</v>
      </c>
      <c r="W44" s="20">
        <v>-1.8683666936024395</v>
      </c>
      <c r="X44" s="20">
        <v>-20.317945394947724</v>
      </c>
      <c r="Y44" s="20">
        <v>-1.8683666936024395</v>
      </c>
    </row>
    <row r="45" spans="1:25" ht="15" x14ac:dyDescent="0.25">
      <c r="A45" s="10">
        <v>1290</v>
      </c>
      <c r="B45" s="6">
        <v>3</v>
      </c>
      <c r="C45" s="11">
        <v>52.3</v>
      </c>
      <c r="D45" s="10">
        <v>32.4</v>
      </c>
      <c r="E45" s="10">
        <v>2</v>
      </c>
      <c r="F45" s="10">
        <v>9</v>
      </c>
      <c r="G45" s="10">
        <v>6</v>
      </c>
      <c r="H45" s="10">
        <v>1</v>
      </c>
      <c r="I45" s="11">
        <v>2</v>
      </c>
      <c r="J45" s="10">
        <v>3</v>
      </c>
      <c r="K45" s="10">
        <v>8.3000000000000007</v>
      </c>
      <c r="L45" s="10">
        <v>2</v>
      </c>
      <c r="M45" s="10">
        <v>1</v>
      </c>
      <c r="N45" s="7">
        <v>3</v>
      </c>
      <c r="Q45" s="20" t="s">
        <v>11</v>
      </c>
      <c r="R45" s="20">
        <v>12.85495504746927</v>
      </c>
      <c r="S45" s="20">
        <v>6.4985039665272586</v>
      </c>
      <c r="T45" s="20">
        <v>1.9781406787905433</v>
      </c>
      <c r="U45" s="20">
        <v>4.9258812687548871E-2</v>
      </c>
      <c r="V45" s="20">
        <v>4.2108936447410983E-2</v>
      </c>
      <c r="W45" s="20">
        <v>25.66780115849113</v>
      </c>
      <c r="X45" s="20">
        <v>4.2108936447410983E-2</v>
      </c>
      <c r="Y45" s="20">
        <v>25.66780115849113</v>
      </c>
    </row>
    <row r="46" spans="1:25" ht="15" x14ac:dyDescent="0.25">
      <c r="A46" s="10">
        <v>550</v>
      </c>
      <c r="B46" s="6">
        <v>3</v>
      </c>
      <c r="C46" s="11">
        <v>60.2</v>
      </c>
      <c r="D46" s="10">
        <v>28.4</v>
      </c>
      <c r="E46" s="10">
        <v>2</v>
      </c>
      <c r="F46" s="10">
        <v>5</v>
      </c>
      <c r="G46" s="10">
        <v>2</v>
      </c>
      <c r="H46" s="10">
        <v>2</v>
      </c>
      <c r="I46" s="11">
        <v>5</v>
      </c>
      <c r="J46" s="10">
        <v>2</v>
      </c>
      <c r="K46" s="10">
        <v>10.199999999999999</v>
      </c>
      <c r="L46" s="10">
        <v>2</v>
      </c>
      <c r="M46" s="10">
        <v>1</v>
      </c>
      <c r="N46" s="7">
        <v>3</v>
      </c>
      <c r="Q46" s="20" t="s">
        <v>5</v>
      </c>
      <c r="R46" s="20">
        <v>40.073466355732876</v>
      </c>
      <c r="S46" s="20">
        <v>20.022214337470594</v>
      </c>
      <c r="T46" s="20">
        <v>2.0014502731966735</v>
      </c>
      <c r="U46" s="20">
        <v>4.6668896845902905E-2</v>
      </c>
      <c r="V46" s="20">
        <v>0.5964494254808983</v>
      </c>
      <c r="W46" s="20">
        <v>79.550483285984853</v>
      </c>
      <c r="X46" s="20">
        <v>0.5964494254808983</v>
      </c>
      <c r="Y46" s="20">
        <v>79.550483285984853</v>
      </c>
    </row>
    <row r="47" spans="1:25" ht="15" x14ac:dyDescent="0.25">
      <c r="A47" s="10">
        <v>1307</v>
      </c>
      <c r="B47" s="6">
        <v>3</v>
      </c>
      <c r="C47" s="11">
        <v>50.6</v>
      </c>
      <c r="D47" s="10">
        <v>29</v>
      </c>
      <c r="E47" s="10">
        <v>2</v>
      </c>
      <c r="F47" s="10">
        <v>5</v>
      </c>
      <c r="G47" s="10">
        <v>6</v>
      </c>
      <c r="H47" s="10">
        <v>2</v>
      </c>
      <c r="I47" s="11">
        <v>7</v>
      </c>
      <c r="J47" s="10">
        <v>2</v>
      </c>
      <c r="K47" s="10">
        <v>8</v>
      </c>
      <c r="L47" s="10">
        <v>2</v>
      </c>
      <c r="M47" s="10">
        <v>3</v>
      </c>
      <c r="N47" s="7">
        <v>2</v>
      </c>
      <c r="Q47" s="20" t="s">
        <v>8</v>
      </c>
      <c r="R47" s="20">
        <v>28.023464749395931</v>
      </c>
      <c r="S47" s="20">
        <v>18.657347929869086</v>
      </c>
      <c r="T47" s="20">
        <v>1.5020068690755537</v>
      </c>
      <c r="U47" s="20">
        <v>0.13464164529338735</v>
      </c>
      <c r="V47" s="20">
        <v>-8.7624984656043061</v>
      </c>
      <c r="W47" s="20">
        <v>64.809427964396164</v>
      </c>
      <c r="X47" s="20">
        <v>-8.7624984656043061</v>
      </c>
      <c r="Y47" s="20">
        <v>64.809427964396164</v>
      </c>
    </row>
    <row r="48" spans="1:25" ht="15.75" thickBot="1" x14ac:dyDescent="0.3">
      <c r="A48" s="10">
        <v>480</v>
      </c>
      <c r="B48" s="6">
        <v>3</v>
      </c>
      <c r="C48" s="11">
        <v>66.3</v>
      </c>
      <c r="D48" s="10">
        <v>33.9</v>
      </c>
      <c r="E48" s="10">
        <v>6</v>
      </c>
      <c r="F48" s="10">
        <v>9</v>
      </c>
      <c r="G48" s="10">
        <v>9</v>
      </c>
      <c r="H48" s="10">
        <v>1</v>
      </c>
      <c r="I48" s="11">
        <v>5</v>
      </c>
      <c r="J48" s="10">
        <v>2</v>
      </c>
      <c r="K48" s="10">
        <v>11.9</v>
      </c>
      <c r="L48" s="10">
        <v>2</v>
      </c>
      <c r="M48" s="10">
        <v>1</v>
      </c>
      <c r="N48" s="10">
        <v>3</v>
      </c>
      <c r="Q48" s="21" t="s">
        <v>2</v>
      </c>
      <c r="R48" s="21">
        <v>-0.4817864875729494</v>
      </c>
      <c r="S48" s="21">
        <v>10.707441549119437</v>
      </c>
      <c r="T48" s="21">
        <v>-4.499548144743977E-2</v>
      </c>
      <c r="U48" s="21">
        <v>0.96415492444206319</v>
      </c>
      <c r="V48" s="21">
        <v>-21.593230216512218</v>
      </c>
      <c r="W48" s="21">
        <v>20.629657241366317</v>
      </c>
      <c r="X48" s="21">
        <v>-21.593230216512218</v>
      </c>
      <c r="Y48" s="21">
        <v>20.629657241366317</v>
      </c>
    </row>
    <row r="49" spans="1:23" ht="15" x14ac:dyDescent="0.25">
      <c r="A49" s="10">
        <v>1250</v>
      </c>
      <c r="B49" s="6">
        <v>3</v>
      </c>
      <c r="C49" s="11">
        <v>49.3</v>
      </c>
      <c r="D49" s="10">
        <v>28</v>
      </c>
      <c r="E49" s="10">
        <v>2</v>
      </c>
      <c r="F49" s="10">
        <v>5</v>
      </c>
      <c r="G49" s="10">
        <v>8</v>
      </c>
      <c r="H49" s="10">
        <v>2</v>
      </c>
      <c r="I49" s="11">
        <v>1</v>
      </c>
      <c r="J49" s="10">
        <v>2</v>
      </c>
      <c r="K49" s="10">
        <v>7.5</v>
      </c>
      <c r="L49" s="10">
        <v>2</v>
      </c>
      <c r="M49" s="10">
        <v>3</v>
      </c>
      <c r="N49" s="12">
        <v>3</v>
      </c>
    </row>
    <row r="50" spans="1:23" ht="15" x14ac:dyDescent="0.25">
      <c r="A50" s="10">
        <v>1230</v>
      </c>
      <c r="B50" s="6">
        <v>3</v>
      </c>
      <c r="C50" s="11">
        <v>48.5</v>
      </c>
      <c r="D50" s="10">
        <v>28.2</v>
      </c>
      <c r="E50" s="10">
        <v>6</v>
      </c>
      <c r="F50" s="10">
        <v>5</v>
      </c>
      <c r="G50" s="10">
        <v>8</v>
      </c>
      <c r="H50" s="10">
        <v>2</v>
      </c>
      <c r="I50" s="11">
        <v>5</v>
      </c>
      <c r="J50" s="10">
        <v>2</v>
      </c>
      <c r="K50" s="10">
        <v>8.8000000000000007</v>
      </c>
      <c r="L50" s="10">
        <v>2</v>
      </c>
      <c r="M50" s="10">
        <v>3</v>
      </c>
      <c r="N50" s="10">
        <v>3</v>
      </c>
      <c r="Q50" s="33" t="s">
        <v>16</v>
      </c>
      <c r="R50" s="33" t="s">
        <v>1</v>
      </c>
      <c r="S50" s="33" t="s">
        <v>203</v>
      </c>
      <c r="T50" s="33" t="s">
        <v>194</v>
      </c>
      <c r="U50" s="33" t="s">
        <v>5</v>
      </c>
      <c r="V50" s="33" t="s">
        <v>8</v>
      </c>
      <c r="W50" s="33" t="s">
        <v>6</v>
      </c>
    </row>
    <row r="51" spans="1:23" ht="15" x14ac:dyDescent="0.25">
      <c r="A51" s="10">
        <v>650</v>
      </c>
      <c r="B51" s="6">
        <v>3</v>
      </c>
      <c r="C51" s="11">
        <v>52.7</v>
      </c>
      <c r="D51" s="10">
        <v>30</v>
      </c>
      <c r="E51" s="10">
        <v>2</v>
      </c>
      <c r="F51" s="10">
        <v>5</v>
      </c>
      <c r="G51" s="10">
        <v>6</v>
      </c>
      <c r="H51" s="10">
        <v>2</v>
      </c>
      <c r="I51" s="11">
        <v>2</v>
      </c>
      <c r="J51" s="10">
        <v>2</v>
      </c>
      <c r="K51" s="10">
        <v>9</v>
      </c>
      <c r="L51" s="10">
        <v>3</v>
      </c>
      <c r="M51" s="10">
        <v>1</v>
      </c>
      <c r="N51" s="10">
        <v>3</v>
      </c>
      <c r="Q51" t="s">
        <v>177</v>
      </c>
    </row>
    <row r="52" spans="1:23" ht="15.75" thickBot="1" x14ac:dyDescent="0.3">
      <c r="A52" s="10">
        <v>950</v>
      </c>
      <c r="B52" s="6">
        <v>3</v>
      </c>
      <c r="C52" s="11">
        <v>45.9</v>
      </c>
      <c r="D52" s="10">
        <v>25.6</v>
      </c>
      <c r="E52" s="10">
        <v>2</v>
      </c>
      <c r="F52" s="10">
        <v>5</v>
      </c>
      <c r="G52" s="10">
        <v>5</v>
      </c>
      <c r="H52" s="10">
        <v>1</v>
      </c>
      <c r="I52" s="11">
        <v>1</v>
      </c>
      <c r="J52" s="10">
        <v>2</v>
      </c>
      <c r="K52" s="10">
        <v>8.5</v>
      </c>
      <c r="L52" s="10">
        <v>2</v>
      </c>
      <c r="M52" s="10">
        <v>1</v>
      </c>
      <c r="N52" s="10">
        <v>3</v>
      </c>
    </row>
    <row r="53" spans="1:23" ht="15" x14ac:dyDescent="0.25">
      <c r="A53" s="10">
        <v>850</v>
      </c>
      <c r="B53" s="6">
        <v>3</v>
      </c>
      <c r="C53" s="11">
        <v>53.6</v>
      </c>
      <c r="D53" s="10">
        <v>29.1</v>
      </c>
      <c r="E53" s="10">
        <v>6</v>
      </c>
      <c r="F53" s="10">
        <v>5</v>
      </c>
      <c r="G53" s="10">
        <v>2</v>
      </c>
      <c r="H53" s="10">
        <v>1</v>
      </c>
      <c r="I53" s="11">
        <v>5</v>
      </c>
      <c r="J53" s="10">
        <v>1</v>
      </c>
      <c r="K53" s="10">
        <v>9</v>
      </c>
      <c r="L53" s="10">
        <v>2</v>
      </c>
      <c r="M53" s="10">
        <v>3</v>
      </c>
      <c r="N53" s="10">
        <v>3</v>
      </c>
      <c r="Q53" s="31" t="s">
        <v>178</v>
      </c>
      <c r="R53" s="31"/>
    </row>
    <row r="54" spans="1:23" ht="15" x14ac:dyDescent="0.25">
      <c r="A54" s="10">
        <v>800</v>
      </c>
      <c r="B54" s="6">
        <v>3</v>
      </c>
      <c r="C54" s="11">
        <v>52</v>
      </c>
      <c r="D54" s="10">
        <v>29.4</v>
      </c>
      <c r="E54" s="10">
        <v>2</v>
      </c>
      <c r="F54" s="10">
        <v>5</v>
      </c>
      <c r="G54" s="10">
        <v>6</v>
      </c>
      <c r="H54" s="10">
        <v>1</v>
      </c>
      <c r="I54" s="11">
        <v>1</v>
      </c>
      <c r="J54" s="10">
        <v>2</v>
      </c>
      <c r="K54" s="10">
        <v>8.8000000000000007</v>
      </c>
      <c r="L54" s="10">
        <v>3</v>
      </c>
      <c r="M54" s="10">
        <v>3</v>
      </c>
      <c r="N54" s="10">
        <v>3</v>
      </c>
      <c r="Q54" s="20" t="s">
        <v>179</v>
      </c>
      <c r="R54" s="20">
        <v>0.26723862210003585</v>
      </c>
    </row>
    <row r="55" spans="1:23" ht="15" x14ac:dyDescent="0.25">
      <c r="A55" s="10">
        <v>550</v>
      </c>
      <c r="B55" s="6">
        <v>3</v>
      </c>
      <c r="C55" s="11">
        <v>74.7</v>
      </c>
      <c r="D55" s="10">
        <v>41.9</v>
      </c>
      <c r="E55" s="10">
        <v>6</v>
      </c>
      <c r="F55" s="10">
        <v>5</v>
      </c>
      <c r="G55" s="10">
        <v>5</v>
      </c>
      <c r="H55" s="10">
        <v>2</v>
      </c>
      <c r="I55" s="11">
        <v>3</v>
      </c>
      <c r="J55" s="10">
        <v>3</v>
      </c>
      <c r="K55" s="10">
        <v>12.1</v>
      </c>
      <c r="L55" s="10">
        <v>3</v>
      </c>
      <c r="M55" s="10">
        <v>3</v>
      </c>
      <c r="N55" s="10">
        <v>2</v>
      </c>
      <c r="Q55" s="20" t="s">
        <v>180</v>
      </c>
      <c r="R55" s="20">
        <v>7.1416481141925767E-2</v>
      </c>
    </row>
    <row r="56" spans="1:23" ht="15" x14ac:dyDescent="0.25">
      <c r="A56" s="10">
        <v>1300</v>
      </c>
      <c r="B56" s="6">
        <v>3</v>
      </c>
      <c r="C56" s="11">
        <v>57.3</v>
      </c>
      <c r="D56" s="10">
        <v>30</v>
      </c>
      <c r="E56" s="10">
        <v>6</v>
      </c>
      <c r="F56" s="10">
        <v>5</v>
      </c>
      <c r="G56" s="10">
        <v>8</v>
      </c>
      <c r="H56" s="10">
        <v>2</v>
      </c>
      <c r="I56" s="11">
        <v>4</v>
      </c>
      <c r="J56" s="10">
        <v>2</v>
      </c>
      <c r="K56" s="10">
        <v>8.8000000000000007</v>
      </c>
      <c r="L56" s="10">
        <v>2</v>
      </c>
      <c r="M56" s="10">
        <v>1</v>
      </c>
      <c r="N56" s="10">
        <v>3</v>
      </c>
      <c r="Q56" s="20" t="s">
        <v>181</v>
      </c>
      <c r="R56" s="20">
        <v>4.4105201175511824E-2</v>
      </c>
    </row>
    <row r="57" spans="1:23" ht="15" x14ac:dyDescent="0.25">
      <c r="A57" s="10">
        <v>1040</v>
      </c>
      <c r="B57" s="6">
        <v>3</v>
      </c>
      <c r="C57" s="11">
        <v>50.1</v>
      </c>
      <c r="D57" s="10">
        <v>28.3</v>
      </c>
      <c r="E57" s="10">
        <v>2</v>
      </c>
      <c r="F57" s="10">
        <v>5</v>
      </c>
      <c r="G57" s="10">
        <v>7</v>
      </c>
      <c r="H57" s="10">
        <v>1</v>
      </c>
      <c r="I57" s="11">
        <v>4</v>
      </c>
      <c r="J57" s="10">
        <v>3</v>
      </c>
      <c r="K57" s="10">
        <v>8.9</v>
      </c>
      <c r="L57" s="10">
        <v>2</v>
      </c>
      <c r="M57" s="10">
        <v>1</v>
      </c>
      <c r="N57" s="10">
        <v>2</v>
      </c>
      <c r="Q57" s="20" t="s">
        <v>182</v>
      </c>
      <c r="R57" s="20">
        <v>526.23562398277011</v>
      </c>
    </row>
    <row r="58" spans="1:23" ht="15.75" thickBot="1" x14ac:dyDescent="0.3">
      <c r="A58" s="10">
        <v>1000</v>
      </c>
      <c r="B58" s="6">
        <v>3</v>
      </c>
      <c r="C58" s="11">
        <v>50.8</v>
      </c>
      <c r="D58" s="10">
        <v>29.9</v>
      </c>
      <c r="E58" s="10">
        <v>2</v>
      </c>
      <c r="F58" s="10">
        <v>5</v>
      </c>
      <c r="G58" s="10">
        <v>6</v>
      </c>
      <c r="H58" s="10">
        <v>1</v>
      </c>
      <c r="I58" s="11">
        <v>3</v>
      </c>
      <c r="J58" s="10">
        <v>2</v>
      </c>
      <c r="K58" s="10">
        <v>8.8000000000000007</v>
      </c>
      <c r="L58" s="10">
        <v>2</v>
      </c>
      <c r="M58" s="10">
        <v>1</v>
      </c>
      <c r="N58" s="10">
        <v>3</v>
      </c>
      <c r="Q58" s="21" t="s">
        <v>183</v>
      </c>
      <c r="R58" s="21">
        <v>211</v>
      </c>
    </row>
    <row r="59" spans="1:23" ht="15" x14ac:dyDescent="0.25">
      <c r="A59" s="10">
        <v>1350</v>
      </c>
      <c r="B59" s="6">
        <v>3</v>
      </c>
      <c r="C59" s="11">
        <v>51.5</v>
      </c>
      <c r="D59" s="10">
        <v>29.5</v>
      </c>
      <c r="E59" s="10">
        <v>5</v>
      </c>
      <c r="F59" s="10">
        <v>4</v>
      </c>
      <c r="G59" s="10">
        <v>6</v>
      </c>
      <c r="H59" s="10">
        <v>2</v>
      </c>
      <c r="I59" s="11">
        <v>4</v>
      </c>
      <c r="J59" s="10">
        <v>3</v>
      </c>
      <c r="K59" s="10">
        <v>10</v>
      </c>
      <c r="L59" s="10">
        <v>1</v>
      </c>
      <c r="M59" s="10">
        <v>1</v>
      </c>
      <c r="N59" s="10">
        <v>1</v>
      </c>
    </row>
    <row r="60" spans="1:23" ht="15.75" thickBot="1" x14ac:dyDescent="0.3">
      <c r="A60" s="10">
        <v>1200</v>
      </c>
      <c r="B60" s="6">
        <v>3</v>
      </c>
      <c r="C60" s="11">
        <v>57.2</v>
      </c>
      <c r="D60" s="10">
        <v>30.3</v>
      </c>
      <c r="E60" s="10">
        <v>2</v>
      </c>
      <c r="F60" s="10">
        <v>5</v>
      </c>
      <c r="G60" s="10">
        <v>14</v>
      </c>
      <c r="H60" s="10">
        <v>1</v>
      </c>
      <c r="I60" s="11">
        <v>4</v>
      </c>
      <c r="J60" s="10">
        <v>2</v>
      </c>
      <c r="K60" s="10">
        <v>8.8000000000000007</v>
      </c>
      <c r="L60" s="10">
        <v>1</v>
      </c>
      <c r="M60" s="10">
        <v>1</v>
      </c>
      <c r="N60" s="10">
        <v>3</v>
      </c>
      <c r="Q60" t="s">
        <v>170</v>
      </c>
    </row>
    <row r="61" spans="1:23" ht="15" x14ac:dyDescent="0.25">
      <c r="A61" s="10">
        <v>550</v>
      </c>
      <c r="B61" s="6">
        <v>3</v>
      </c>
      <c r="C61" s="11">
        <v>69</v>
      </c>
      <c r="D61" s="10">
        <v>37.6</v>
      </c>
      <c r="E61" s="10">
        <v>2</v>
      </c>
      <c r="F61" s="10">
        <v>5</v>
      </c>
      <c r="G61" s="10">
        <v>7</v>
      </c>
      <c r="H61" s="10">
        <v>1</v>
      </c>
      <c r="I61" s="11">
        <v>3</v>
      </c>
      <c r="J61" s="10">
        <v>2</v>
      </c>
      <c r="K61" s="10">
        <v>12</v>
      </c>
      <c r="L61" s="10">
        <v>2</v>
      </c>
      <c r="M61" s="10">
        <v>1</v>
      </c>
      <c r="N61" s="10">
        <v>2</v>
      </c>
      <c r="Q61" s="22"/>
      <c r="R61" s="22" t="s">
        <v>172</v>
      </c>
      <c r="S61" s="22" t="s">
        <v>171</v>
      </c>
      <c r="T61" s="22" t="s">
        <v>173</v>
      </c>
      <c r="U61" s="22" t="s">
        <v>174</v>
      </c>
      <c r="V61" s="22" t="s">
        <v>187</v>
      </c>
    </row>
    <row r="62" spans="1:23" ht="15" x14ac:dyDescent="0.25">
      <c r="A62" s="10">
        <v>1150</v>
      </c>
      <c r="B62" s="6">
        <v>3</v>
      </c>
      <c r="C62" s="11">
        <v>53.1</v>
      </c>
      <c r="D62" s="10">
        <v>30</v>
      </c>
      <c r="E62" s="10">
        <v>6</v>
      </c>
      <c r="F62" s="10">
        <v>5</v>
      </c>
      <c r="G62" s="10">
        <v>7</v>
      </c>
      <c r="H62" s="10">
        <v>1</v>
      </c>
      <c r="I62" s="11">
        <v>3</v>
      </c>
      <c r="J62" s="10">
        <v>2</v>
      </c>
      <c r="K62" s="10">
        <v>9</v>
      </c>
      <c r="L62" s="10">
        <v>2</v>
      </c>
      <c r="M62" s="10">
        <v>1</v>
      </c>
      <c r="N62" s="10">
        <v>3</v>
      </c>
      <c r="Q62" s="20" t="s">
        <v>184</v>
      </c>
      <c r="R62" s="20">
        <v>6</v>
      </c>
      <c r="S62" s="20">
        <v>4344783.4275225177</v>
      </c>
      <c r="T62" s="20">
        <v>724130.57125375292</v>
      </c>
      <c r="U62" s="20">
        <v>2.6149078779811927</v>
      </c>
      <c r="V62" s="20">
        <v>1.8312786994682445E-2</v>
      </c>
    </row>
    <row r="63" spans="1:23" ht="15" x14ac:dyDescent="0.25">
      <c r="A63" s="10">
        <v>1150</v>
      </c>
      <c r="B63" s="6">
        <v>3</v>
      </c>
      <c r="C63" s="11">
        <v>52.7</v>
      </c>
      <c r="D63" s="10">
        <v>30.38</v>
      </c>
      <c r="E63" s="10">
        <v>2</v>
      </c>
      <c r="F63" s="10">
        <v>5</v>
      </c>
      <c r="G63" s="10">
        <v>9</v>
      </c>
      <c r="H63" s="10">
        <v>2</v>
      </c>
      <c r="I63" s="11">
        <v>1</v>
      </c>
      <c r="J63" s="10">
        <v>2</v>
      </c>
      <c r="K63" s="10">
        <v>8.7799999999999994</v>
      </c>
      <c r="L63" s="10">
        <v>2</v>
      </c>
      <c r="M63" s="10">
        <v>3</v>
      </c>
      <c r="N63" s="10">
        <v>2</v>
      </c>
      <c r="Q63" s="20" t="s">
        <v>185</v>
      </c>
      <c r="R63" s="20">
        <v>204</v>
      </c>
      <c r="S63" s="20">
        <v>56492482.117501214</v>
      </c>
      <c r="T63" s="20">
        <v>276923.93194853538</v>
      </c>
      <c r="U63" s="20"/>
      <c r="V63" s="20"/>
    </row>
    <row r="64" spans="1:23" ht="15.75" thickBot="1" x14ac:dyDescent="0.3">
      <c r="A64" s="10">
        <v>950</v>
      </c>
      <c r="B64" s="6">
        <v>3</v>
      </c>
      <c r="C64" s="11">
        <v>52.8</v>
      </c>
      <c r="D64" s="10">
        <v>29.1</v>
      </c>
      <c r="E64" s="10">
        <v>2</v>
      </c>
      <c r="F64" s="10">
        <v>5</v>
      </c>
      <c r="G64" s="10">
        <v>8</v>
      </c>
      <c r="H64" s="10">
        <v>2</v>
      </c>
      <c r="I64" s="11">
        <v>1</v>
      </c>
      <c r="J64" s="10">
        <v>2</v>
      </c>
      <c r="K64" s="10">
        <v>8.6999999999999993</v>
      </c>
      <c r="L64" s="10">
        <v>3</v>
      </c>
      <c r="M64" s="10">
        <v>1</v>
      </c>
      <c r="N64" s="10">
        <v>2</v>
      </c>
      <c r="Q64" s="21" t="s">
        <v>176</v>
      </c>
      <c r="R64" s="21">
        <v>210</v>
      </c>
      <c r="S64" s="21">
        <v>60837265.545023732</v>
      </c>
      <c r="T64" s="21"/>
      <c r="U64" s="21"/>
      <c r="V64" s="21"/>
    </row>
    <row r="65" spans="1:25" ht="15.75" thickBot="1" x14ac:dyDescent="0.3">
      <c r="A65" s="10">
        <v>950</v>
      </c>
      <c r="B65" s="6">
        <v>3</v>
      </c>
      <c r="C65" s="11">
        <v>54.7</v>
      </c>
      <c r="D65" s="10">
        <v>32</v>
      </c>
      <c r="E65" s="10">
        <v>2</v>
      </c>
      <c r="F65" s="10">
        <v>5</v>
      </c>
      <c r="G65" s="10">
        <v>7</v>
      </c>
      <c r="H65" s="10">
        <v>2</v>
      </c>
      <c r="I65" s="11">
        <v>8</v>
      </c>
      <c r="J65" s="10">
        <v>3</v>
      </c>
      <c r="K65" s="10">
        <v>8.6999999999999993</v>
      </c>
      <c r="L65" s="10">
        <v>2</v>
      </c>
      <c r="M65" s="10">
        <v>1</v>
      </c>
      <c r="N65" s="10">
        <v>3</v>
      </c>
    </row>
    <row r="66" spans="1:25" ht="15" x14ac:dyDescent="0.25">
      <c r="A66" s="10">
        <v>1200</v>
      </c>
      <c r="B66" s="6">
        <v>3</v>
      </c>
      <c r="C66" s="11">
        <v>46.5</v>
      </c>
      <c r="D66" s="10">
        <v>31.3</v>
      </c>
      <c r="E66" s="10">
        <v>1</v>
      </c>
      <c r="F66" s="10">
        <v>5</v>
      </c>
      <c r="G66" s="10">
        <v>14</v>
      </c>
      <c r="H66" s="10">
        <v>1</v>
      </c>
      <c r="I66" s="11">
        <v>4</v>
      </c>
      <c r="J66" s="10">
        <v>2</v>
      </c>
      <c r="K66" s="10">
        <v>6.5</v>
      </c>
      <c r="L66" s="10">
        <v>3</v>
      </c>
      <c r="M66" s="10">
        <v>1</v>
      </c>
      <c r="N66" s="10">
        <v>2</v>
      </c>
      <c r="Q66" s="22"/>
      <c r="R66" s="22" t="s">
        <v>188</v>
      </c>
      <c r="S66" s="22" t="s">
        <v>182</v>
      </c>
      <c r="T66" s="22" t="s">
        <v>189</v>
      </c>
      <c r="U66" s="22" t="s">
        <v>175</v>
      </c>
      <c r="V66" s="22" t="s">
        <v>190</v>
      </c>
      <c r="W66" s="22" t="s">
        <v>191</v>
      </c>
      <c r="X66" s="22" t="s">
        <v>192</v>
      </c>
      <c r="Y66" s="22" t="s">
        <v>193</v>
      </c>
    </row>
    <row r="67" spans="1:25" ht="15" x14ac:dyDescent="0.25">
      <c r="A67" s="10">
        <v>700</v>
      </c>
      <c r="B67" s="6">
        <v>3</v>
      </c>
      <c r="C67" s="11">
        <v>49.8</v>
      </c>
      <c r="D67" s="10">
        <v>27.8</v>
      </c>
      <c r="E67" s="10">
        <v>2</v>
      </c>
      <c r="F67" s="10">
        <v>5</v>
      </c>
      <c r="G67" s="10">
        <v>7</v>
      </c>
      <c r="H67" s="10">
        <v>1</v>
      </c>
      <c r="I67" s="11">
        <v>3</v>
      </c>
      <c r="J67" s="10">
        <v>3</v>
      </c>
      <c r="K67" s="10">
        <v>7.2</v>
      </c>
      <c r="L67" s="10">
        <v>2</v>
      </c>
      <c r="M67" s="10">
        <v>3</v>
      </c>
      <c r="N67" s="10">
        <v>3</v>
      </c>
      <c r="Q67" s="20" t="s">
        <v>186</v>
      </c>
      <c r="R67" s="20">
        <v>773.08543272893553</v>
      </c>
      <c r="S67" s="20">
        <v>198.13404261773411</v>
      </c>
      <c r="T67" s="20">
        <v>3.9018304099335026</v>
      </c>
      <c r="U67" s="20">
        <v>1.296244247928163E-4</v>
      </c>
      <c r="V67" s="20">
        <v>382.43229002225945</v>
      </c>
      <c r="W67" s="20">
        <v>1163.7385754356117</v>
      </c>
      <c r="X67" s="20">
        <v>382.43229002225945</v>
      </c>
      <c r="Y67" s="20">
        <v>1163.7385754356117</v>
      </c>
    </row>
    <row r="68" spans="1:25" ht="15" x14ac:dyDescent="0.25">
      <c r="A68" s="10">
        <v>1100</v>
      </c>
      <c r="B68" s="6">
        <v>3</v>
      </c>
      <c r="C68" s="11">
        <v>69.5</v>
      </c>
      <c r="D68" s="10">
        <v>51.3</v>
      </c>
      <c r="E68" s="10">
        <v>6</v>
      </c>
      <c r="F68" s="10">
        <v>9</v>
      </c>
      <c r="G68" s="10">
        <v>6</v>
      </c>
      <c r="H68" s="10">
        <v>2</v>
      </c>
      <c r="I68" s="11">
        <v>5</v>
      </c>
      <c r="J68" s="10">
        <v>2</v>
      </c>
      <c r="K68" s="10">
        <v>10.8</v>
      </c>
      <c r="L68" s="10">
        <v>2</v>
      </c>
      <c r="M68" s="10">
        <v>1</v>
      </c>
      <c r="N68" s="10">
        <v>3</v>
      </c>
      <c r="Q68" s="20" t="s">
        <v>1</v>
      </c>
      <c r="R68" s="20">
        <v>72.551902025977569</v>
      </c>
      <c r="S68" s="20">
        <v>42.60560021882538</v>
      </c>
      <c r="T68" s="20">
        <v>1.7028724311674019</v>
      </c>
      <c r="U68" s="20">
        <v>9.0114996552823859E-2</v>
      </c>
      <c r="V68" s="20">
        <v>-11.451893598887196</v>
      </c>
      <c r="W68" s="20">
        <v>156.55569765084232</v>
      </c>
      <c r="X68" s="20">
        <v>-11.451893598887196</v>
      </c>
      <c r="Y68" s="20">
        <v>156.55569765084232</v>
      </c>
    </row>
    <row r="69" spans="1:25" ht="15" x14ac:dyDescent="0.25">
      <c r="A69" s="10">
        <v>1240</v>
      </c>
      <c r="B69" s="6">
        <v>3</v>
      </c>
      <c r="C69" s="11">
        <v>53.5</v>
      </c>
      <c r="D69" s="10">
        <v>28.3</v>
      </c>
      <c r="E69" s="10">
        <v>2</v>
      </c>
      <c r="F69" s="10">
        <v>3</v>
      </c>
      <c r="G69" s="10">
        <v>15</v>
      </c>
      <c r="H69" s="10">
        <v>1</v>
      </c>
      <c r="I69" s="11">
        <v>5</v>
      </c>
      <c r="J69" s="10">
        <v>2</v>
      </c>
      <c r="K69" s="10">
        <v>7.2</v>
      </c>
      <c r="L69" s="10">
        <v>1</v>
      </c>
      <c r="M69" s="10">
        <v>1</v>
      </c>
      <c r="N69" s="10">
        <v>2</v>
      </c>
      <c r="Q69" s="20" t="s">
        <v>10</v>
      </c>
      <c r="R69" s="20">
        <v>-11.068522081333326</v>
      </c>
      <c r="S69" s="20">
        <v>4.6368479643828362</v>
      </c>
      <c r="T69" s="20">
        <v>-2.3870789308500746</v>
      </c>
      <c r="U69" s="20">
        <v>1.7896106206661308E-2</v>
      </c>
      <c r="V69" s="20">
        <v>-20.210813863235714</v>
      </c>
      <c r="W69" s="20">
        <v>-1.9262302994309355</v>
      </c>
      <c r="X69" s="20">
        <v>-20.210813863235714</v>
      </c>
      <c r="Y69" s="20">
        <v>-1.9262302994309355</v>
      </c>
    </row>
    <row r="70" spans="1:25" ht="15" x14ac:dyDescent="0.25">
      <c r="A70" s="10">
        <v>1130</v>
      </c>
      <c r="B70" s="6">
        <v>3</v>
      </c>
      <c r="C70" s="11">
        <v>41.5</v>
      </c>
      <c r="D70" s="10">
        <v>25.5</v>
      </c>
      <c r="E70" s="10">
        <v>2</v>
      </c>
      <c r="F70" s="10">
        <v>2</v>
      </c>
      <c r="G70" s="10">
        <v>15</v>
      </c>
      <c r="H70" s="10">
        <v>2</v>
      </c>
      <c r="I70" s="11">
        <v>3</v>
      </c>
      <c r="J70" s="10">
        <v>2</v>
      </c>
      <c r="K70" s="10">
        <v>6.2</v>
      </c>
      <c r="L70" s="10">
        <v>1</v>
      </c>
      <c r="M70" s="10">
        <v>3</v>
      </c>
      <c r="N70" s="10">
        <v>3</v>
      </c>
      <c r="Q70" s="20" t="s">
        <v>11</v>
      </c>
      <c r="R70" s="20">
        <v>12.836925047367771</v>
      </c>
      <c r="S70" s="20">
        <v>6.4196918360799664</v>
      </c>
      <c r="T70" s="20">
        <v>1.9996170182533772</v>
      </c>
      <c r="U70" s="20">
        <v>4.6868319420563603E-2</v>
      </c>
      <c r="V70" s="20">
        <v>0.17946973156651858</v>
      </c>
      <c r="W70" s="20">
        <v>25.494380363169022</v>
      </c>
      <c r="X70" s="20">
        <v>0.17946973156651858</v>
      </c>
      <c r="Y70" s="20">
        <v>25.494380363169022</v>
      </c>
    </row>
    <row r="71" spans="1:25" ht="15" x14ac:dyDescent="0.25">
      <c r="A71" s="10">
        <v>1350</v>
      </c>
      <c r="B71" s="6">
        <v>3</v>
      </c>
      <c r="C71" s="11">
        <v>42</v>
      </c>
      <c r="D71" s="10">
        <v>24.3</v>
      </c>
      <c r="E71" s="10">
        <v>2</v>
      </c>
      <c r="F71" s="10">
        <v>5</v>
      </c>
      <c r="G71" s="10">
        <v>8</v>
      </c>
      <c r="H71" s="10">
        <v>1</v>
      </c>
      <c r="I71" s="11">
        <v>2</v>
      </c>
      <c r="J71" s="10">
        <v>2</v>
      </c>
      <c r="K71" s="10">
        <v>6.4</v>
      </c>
      <c r="L71" s="10">
        <v>2</v>
      </c>
      <c r="M71" s="10">
        <v>1</v>
      </c>
      <c r="N71" s="10">
        <v>2</v>
      </c>
      <c r="Q71" s="20" t="s">
        <v>5</v>
      </c>
      <c r="R71" s="20">
        <v>40.542703698278437</v>
      </c>
      <c r="S71" s="20">
        <v>19.930818891696358</v>
      </c>
      <c r="T71" s="20">
        <v>2.0341714968454943</v>
      </c>
      <c r="U71" s="20">
        <v>4.3228698647184267E-2</v>
      </c>
      <c r="V71" s="20">
        <v>1.2458875939373684</v>
      </c>
      <c r="W71" s="20">
        <v>79.839519802619506</v>
      </c>
      <c r="X71" s="20">
        <v>1.2458875939373684</v>
      </c>
      <c r="Y71" s="20">
        <v>79.839519802619506</v>
      </c>
    </row>
    <row r="72" spans="1:25" ht="15" x14ac:dyDescent="0.25">
      <c r="A72" s="10">
        <v>1050</v>
      </c>
      <c r="B72" s="6">
        <v>3</v>
      </c>
      <c r="C72" s="11">
        <v>45.5</v>
      </c>
      <c r="D72" s="10">
        <v>31.6</v>
      </c>
      <c r="E72" s="10">
        <v>2</v>
      </c>
      <c r="F72" s="10">
        <v>5</v>
      </c>
      <c r="G72" s="10">
        <v>9</v>
      </c>
      <c r="H72" s="10">
        <v>2</v>
      </c>
      <c r="I72" s="11">
        <v>2</v>
      </c>
      <c r="J72" s="10">
        <v>3</v>
      </c>
      <c r="K72" s="10">
        <v>6.2</v>
      </c>
      <c r="L72" s="10">
        <v>2</v>
      </c>
      <c r="M72" s="10">
        <v>1</v>
      </c>
      <c r="N72" s="10">
        <v>3</v>
      </c>
      <c r="Q72" s="20" t="s">
        <v>8</v>
      </c>
      <c r="R72" s="20">
        <v>28.314038450254749</v>
      </c>
      <c r="S72" s="20">
        <v>18.549760914392099</v>
      </c>
      <c r="T72" s="20">
        <v>1.5263829318838764</v>
      </c>
      <c r="U72" s="20">
        <v>0.12846342763508747</v>
      </c>
      <c r="V72" s="20">
        <v>-8.2597996541121503</v>
      </c>
      <c r="W72" s="20">
        <v>64.887876554621641</v>
      </c>
      <c r="X72" s="20">
        <v>-8.2597996541121503</v>
      </c>
      <c r="Y72" s="20">
        <v>64.887876554621641</v>
      </c>
    </row>
    <row r="73" spans="1:25" ht="15.75" thickBot="1" x14ac:dyDescent="0.3">
      <c r="A73" s="10">
        <v>1590</v>
      </c>
      <c r="B73" s="6">
        <v>3</v>
      </c>
      <c r="C73" s="11">
        <v>43</v>
      </c>
      <c r="D73" s="10">
        <v>28</v>
      </c>
      <c r="E73" s="10">
        <v>2</v>
      </c>
      <c r="F73" s="10">
        <v>5</v>
      </c>
      <c r="G73" s="10">
        <v>6</v>
      </c>
      <c r="H73" s="10">
        <v>1</v>
      </c>
      <c r="I73" s="11">
        <v>5</v>
      </c>
      <c r="J73" s="10">
        <v>2</v>
      </c>
      <c r="K73" s="10">
        <v>5.5</v>
      </c>
      <c r="L73" s="10">
        <v>3</v>
      </c>
      <c r="M73" s="10">
        <v>1</v>
      </c>
      <c r="N73" s="10">
        <v>3</v>
      </c>
      <c r="Q73" s="21" t="s">
        <v>6</v>
      </c>
      <c r="R73" s="21">
        <v>4.8081842713099112</v>
      </c>
      <c r="S73" s="21">
        <v>18.273197044293674</v>
      </c>
      <c r="T73" s="21">
        <v>0.26312769788751356</v>
      </c>
      <c r="U73" s="21">
        <v>0.79271772288296605</v>
      </c>
      <c r="V73" s="21">
        <v>-31.22036366693689</v>
      </c>
      <c r="W73" s="21">
        <v>40.836732209556715</v>
      </c>
      <c r="X73" s="21">
        <v>-31.22036366693689</v>
      </c>
      <c r="Y73" s="21">
        <v>40.836732209556715</v>
      </c>
    </row>
    <row r="74" spans="1:25" ht="15" x14ac:dyDescent="0.25">
      <c r="A74" s="10">
        <v>1050</v>
      </c>
      <c r="B74" s="6">
        <v>3</v>
      </c>
      <c r="C74" s="11">
        <v>41.8</v>
      </c>
      <c r="D74" s="10">
        <v>26.6</v>
      </c>
      <c r="E74" s="10">
        <v>2</v>
      </c>
      <c r="F74" s="10">
        <v>5</v>
      </c>
      <c r="G74" s="10">
        <v>7</v>
      </c>
      <c r="H74" s="10">
        <v>2</v>
      </c>
      <c r="I74" s="11">
        <v>4</v>
      </c>
      <c r="J74" s="10">
        <v>2</v>
      </c>
      <c r="K74" s="10">
        <v>7</v>
      </c>
      <c r="L74" s="10">
        <v>3</v>
      </c>
      <c r="M74" s="10">
        <v>1</v>
      </c>
      <c r="N74" s="10">
        <v>3</v>
      </c>
    </row>
    <row r="75" spans="1:25" ht="15" x14ac:dyDescent="0.25">
      <c r="A75" s="10">
        <v>650</v>
      </c>
      <c r="B75" s="6">
        <v>3</v>
      </c>
      <c r="C75" s="11">
        <v>71.2</v>
      </c>
      <c r="D75" s="10">
        <v>37.799999999999997</v>
      </c>
      <c r="E75" s="10">
        <v>2</v>
      </c>
      <c r="F75" s="10">
        <v>5</v>
      </c>
      <c r="G75" s="10">
        <v>9</v>
      </c>
      <c r="H75" s="10">
        <v>1</v>
      </c>
      <c r="I75" s="11">
        <v>1</v>
      </c>
      <c r="J75" s="10">
        <v>2</v>
      </c>
      <c r="K75" s="10">
        <v>16.2</v>
      </c>
      <c r="L75" s="10">
        <v>2</v>
      </c>
      <c r="M75" s="10">
        <v>1</v>
      </c>
      <c r="N75" s="10">
        <v>3</v>
      </c>
      <c r="Q75" s="33" t="s">
        <v>16</v>
      </c>
      <c r="R75" s="33" t="s">
        <v>1</v>
      </c>
      <c r="S75" s="33" t="s">
        <v>203</v>
      </c>
      <c r="T75" s="33" t="s">
        <v>194</v>
      </c>
      <c r="U75" s="33" t="s">
        <v>5</v>
      </c>
      <c r="V75" s="33" t="s">
        <v>8</v>
      </c>
      <c r="W75" s="33" t="s">
        <v>7</v>
      </c>
    </row>
    <row r="76" spans="1:25" ht="15" x14ac:dyDescent="0.25">
      <c r="A76" s="10">
        <v>1350</v>
      </c>
      <c r="B76" s="6">
        <v>3</v>
      </c>
      <c r="C76" s="11">
        <v>57.8</v>
      </c>
      <c r="D76" s="10">
        <v>42.3</v>
      </c>
      <c r="E76" s="10">
        <v>2</v>
      </c>
      <c r="F76" s="10">
        <v>5</v>
      </c>
      <c r="G76" s="10">
        <v>9</v>
      </c>
      <c r="H76" s="10">
        <v>2</v>
      </c>
      <c r="I76" s="11">
        <v>2</v>
      </c>
      <c r="J76" s="10">
        <v>2</v>
      </c>
      <c r="K76" s="10">
        <v>6.1</v>
      </c>
      <c r="L76" s="10">
        <v>2</v>
      </c>
      <c r="M76" s="10">
        <v>3</v>
      </c>
      <c r="N76" s="10">
        <v>2</v>
      </c>
      <c r="Q76" t="s">
        <v>177</v>
      </c>
    </row>
    <row r="77" spans="1:25" ht="15.75" thickBot="1" x14ac:dyDescent="0.3">
      <c r="A77" s="10">
        <v>950</v>
      </c>
      <c r="B77" s="6">
        <v>3</v>
      </c>
      <c r="C77" s="11">
        <v>150.69999999999999</v>
      </c>
      <c r="D77" s="10">
        <v>102.5</v>
      </c>
      <c r="E77" s="10">
        <v>6</v>
      </c>
      <c r="F77" s="10">
        <v>5</v>
      </c>
      <c r="G77" s="10">
        <v>2</v>
      </c>
      <c r="H77" s="10">
        <v>1</v>
      </c>
      <c r="I77" s="11">
        <v>1</v>
      </c>
      <c r="J77" s="10">
        <v>2</v>
      </c>
      <c r="K77" s="10">
        <v>51.5</v>
      </c>
      <c r="L77" s="10">
        <v>2</v>
      </c>
      <c r="M77" s="10">
        <v>1</v>
      </c>
      <c r="N77" s="10">
        <v>3</v>
      </c>
    </row>
    <row r="78" spans="1:25" ht="15" x14ac:dyDescent="0.25">
      <c r="A78" s="10">
        <v>1100</v>
      </c>
      <c r="B78" s="6">
        <v>3</v>
      </c>
      <c r="C78" s="11">
        <v>148.5</v>
      </c>
      <c r="D78" s="10">
        <v>107.02</v>
      </c>
      <c r="E78" s="10">
        <v>2</v>
      </c>
      <c r="F78" s="10">
        <v>5</v>
      </c>
      <c r="G78" s="10">
        <v>6</v>
      </c>
      <c r="H78" s="10">
        <v>2</v>
      </c>
      <c r="I78" s="11">
        <v>7</v>
      </c>
      <c r="J78" s="10">
        <v>3</v>
      </c>
      <c r="K78" s="10">
        <v>0</v>
      </c>
      <c r="L78" s="10">
        <v>3</v>
      </c>
      <c r="M78" s="10">
        <v>1</v>
      </c>
      <c r="N78" s="10">
        <v>2</v>
      </c>
      <c r="Q78" s="31" t="s">
        <v>178</v>
      </c>
      <c r="R78" s="31"/>
    </row>
    <row r="79" spans="1:25" ht="15" x14ac:dyDescent="0.25">
      <c r="A79" s="10">
        <v>880</v>
      </c>
      <c r="B79" s="6">
        <v>3</v>
      </c>
      <c r="C79" s="11">
        <v>106</v>
      </c>
      <c r="D79" s="10">
        <v>72.2</v>
      </c>
      <c r="E79" s="10">
        <v>2</v>
      </c>
      <c r="F79" s="10">
        <v>5</v>
      </c>
      <c r="G79" s="10">
        <v>7</v>
      </c>
      <c r="H79" s="10">
        <v>1</v>
      </c>
      <c r="I79" s="11">
        <v>1</v>
      </c>
      <c r="J79" s="10">
        <v>3</v>
      </c>
      <c r="K79" s="10">
        <v>37.5</v>
      </c>
      <c r="L79" s="10">
        <v>2</v>
      </c>
      <c r="M79" s="10">
        <v>1</v>
      </c>
      <c r="N79" s="10">
        <v>1</v>
      </c>
      <c r="Q79" s="20" t="s">
        <v>179</v>
      </c>
      <c r="R79" s="20">
        <v>0.26790379020911892</v>
      </c>
    </row>
    <row r="80" spans="1:25" ht="15" x14ac:dyDescent="0.25">
      <c r="A80" s="10">
        <v>570</v>
      </c>
      <c r="B80" s="6">
        <v>3</v>
      </c>
      <c r="C80" s="11">
        <v>60.8</v>
      </c>
      <c r="D80" s="10">
        <v>44.1</v>
      </c>
      <c r="E80" s="10">
        <v>6</v>
      </c>
      <c r="F80" s="10">
        <v>5</v>
      </c>
      <c r="G80" s="10">
        <v>6</v>
      </c>
      <c r="H80" s="10">
        <v>2</v>
      </c>
      <c r="I80" s="11">
        <v>2</v>
      </c>
      <c r="J80" s="10">
        <v>2</v>
      </c>
      <c r="K80" s="10">
        <v>5.8</v>
      </c>
      <c r="L80" s="10">
        <v>2</v>
      </c>
      <c r="M80" s="10">
        <v>1</v>
      </c>
      <c r="N80" s="10">
        <v>1</v>
      </c>
      <c r="Q80" s="20" t="s">
        <v>180</v>
      </c>
      <c r="R80" s="20">
        <v>7.1772440808411608E-2</v>
      </c>
    </row>
    <row r="81" spans="1:25" ht="15" x14ac:dyDescent="0.25">
      <c r="A81" s="10">
        <v>1140</v>
      </c>
      <c r="B81" s="6">
        <v>3</v>
      </c>
      <c r="C81" s="11">
        <v>97.2</v>
      </c>
      <c r="D81" s="10">
        <v>66.099999999999994</v>
      </c>
      <c r="E81" s="10">
        <v>6</v>
      </c>
      <c r="F81" s="10">
        <v>5</v>
      </c>
      <c r="G81" s="10">
        <v>7</v>
      </c>
      <c r="H81" s="10">
        <v>2</v>
      </c>
      <c r="I81" s="11">
        <v>4</v>
      </c>
      <c r="J81" s="10">
        <v>2</v>
      </c>
      <c r="K81" s="10">
        <v>10.8</v>
      </c>
      <c r="L81" s="10">
        <v>1</v>
      </c>
      <c r="M81" s="10">
        <v>1</v>
      </c>
      <c r="N81" s="10">
        <v>3</v>
      </c>
      <c r="Q81" s="20" t="s">
        <v>181</v>
      </c>
      <c r="R81" s="20">
        <v>4.447163024395312E-2</v>
      </c>
    </row>
    <row r="82" spans="1:25" ht="15" x14ac:dyDescent="0.25">
      <c r="A82" s="10">
        <v>950</v>
      </c>
      <c r="B82" s="6">
        <v>3</v>
      </c>
      <c r="C82" s="11">
        <v>52.2</v>
      </c>
      <c r="D82" s="10">
        <v>36.6</v>
      </c>
      <c r="E82" s="10">
        <v>2</v>
      </c>
      <c r="F82" s="10">
        <v>5</v>
      </c>
      <c r="G82" s="10">
        <v>2</v>
      </c>
      <c r="H82" s="10">
        <v>22</v>
      </c>
      <c r="I82" s="11">
        <v>3</v>
      </c>
      <c r="J82" s="10">
        <v>2</v>
      </c>
      <c r="K82" s="10">
        <v>0</v>
      </c>
      <c r="L82" s="10">
        <v>1</v>
      </c>
      <c r="M82" s="10">
        <v>3</v>
      </c>
      <c r="N82" s="10">
        <v>3</v>
      </c>
      <c r="Q82" s="20" t="s">
        <v>182</v>
      </c>
      <c r="R82" s="20">
        <v>526.13475173576808</v>
      </c>
    </row>
    <row r="83" spans="1:25" ht="15.75" thickBot="1" x14ac:dyDescent="0.3">
      <c r="A83" s="10">
        <v>370</v>
      </c>
      <c r="B83" s="6">
        <v>3</v>
      </c>
      <c r="C83" s="11">
        <v>73.7</v>
      </c>
      <c r="D83" s="10">
        <v>30.1</v>
      </c>
      <c r="E83" s="10">
        <v>2</v>
      </c>
      <c r="F83" s="10">
        <v>5</v>
      </c>
      <c r="G83" s="10">
        <v>9</v>
      </c>
      <c r="H83" s="10">
        <v>2</v>
      </c>
      <c r="I83" s="11">
        <v>2</v>
      </c>
      <c r="J83" s="10">
        <v>2</v>
      </c>
      <c r="K83" s="10">
        <v>28.1</v>
      </c>
      <c r="L83" s="10">
        <v>1</v>
      </c>
      <c r="M83" s="10">
        <v>1</v>
      </c>
      <c r="N83" s="10">
        <v>1</v>
      </c>
      <c r="Q83" s="21" t="s">
        <v>183</v>
      </c>
      <c r="R83" s="21">
        <v>211</v>
      </c>
    </row>
    <row r="84" spans="1:25" ht="15" x14ac:dyDescent="0.25">
      <c r="A84" s="10">
        <v>550</v>
      </c>
      <c r="B84" s="6">
        <v>3</v>
      </c>
      <c r="C84" s="11">
        <v>60</v>
      </c>
      <c r="D84" s="10">
        <v>41.2</v>
      </c>
      <c r="E84" s="10">
        <v>2</v>
      </c>
      <c r="F84" s="10">
        <v>5</v>
      </c>
      <c r="G84" s="10">
        <v>15</v>
      </c>
      <c r="H84" s="10">
        <v>1</v>
      </c>
      <c r="I84" s="11">
        <v>4</v>
      </c>
      <c r="J84" s="10">
        <v>2</v>
      </c>
      <c r="K84" s="10">
        <v>6.1</v>
      </c>
      <c r="L84" s="10">
        <v>1</v>
      </c>
      <c r="M84" s="10">
        <v>1</v>
      </c>
      <c r="N84" s="10">
        <v>3</v>
      </c>
    </row>
    <row r="85" spans="1:25" ht="15.75" thickBot="1" x14ac:dyDescent="0.3">
      <c r="A85" s="10">
        <v>800</v>
      </c>
      <c r="B85" s="6">
        <v>3</v>
      </c>
      <c r="C85" s="11">
        <v>59</v>
      </c>
      <c r="D85" s="10">
        <v>42.8</v>
      </c>
      <c r="E85" s="10">
        <v>6</v>
      </c>
      <c r="F85" s="10">
        <v>9</v>
      </c>
      <c r="G85" s="10">
        <v>5</v>
      </c>
      <c r="H85" s="10">
        <v>1</v>
      </c>
      <c r="I85" s="11">
        <v>3</v>
      </c>
      <c r="J85" s="10">
        <v>3</v>
      </c>
      <c r="K85" s="10">
        <v>5.6</v>
      </c>
      <c r="L85" s="10">
        <v>1</v>
      </c>
      <c r="M85" s="10">
        <v>3</v>
      </c>
      <c r="N85" s="10">
        <v>3</v>
      </c>
      <c r="Q85" t="s">
        <v>170</v>
      </c>
    </row>
    <row r="86" spans="1:25" ht="15" x14ac:dyDescent="0.25">
      <c r="A86" s="10">
        <v>2100</v>
      </c>
      <c r="B86" s="6">
        <v>3</v>
      </c>
      <c r="C86" s="11">
        <v>63.8</v>
      </c>
      <c r="D86" s="10">
        <v>48.7</v>
      </c>
      <c r="E86" s="10">
        <v>6</v>
      </c>
      <c r="F86" s="10">
        <v>5</v>
      </c>
      <c r="G86" s="10">
        <v>8</v>
      </c>
      <c r="H86" s="10">
        <v>1</v>
      </c>
      <c r="I86" s="11">
        <v>5</v>
      </c>
      <c r="J86" s="10">
        <v>2</v>
      </c>
      <c r="K86" s="10">
        <v>6</v>
      </c>
      <c r="L86" s="10">
        <v>2</v>
      </c>
      <c r="M86" s="10">
        <v>1</v>
      </c>
      <c r="N86" s="10">
        <v>3</v>
      </c>
      <c r="Q86" s="22"/>
      <c r="R86" s="22" t="s">
        <v>172</v>
      </c>
      <c r="S86" s="22" t="s">
        <v>171</v>
      </c>
      <c r="T86" s="22" t="s">
        <v>173</v>
      </c>
      <c r="U86" s="22" t="s">
        <v>174</v>
      </c>
      <c r="V86" s="22" t="s">
        <v>187</v>
      </c>
    </row>
    <row r="87" spans="1:25" ht="15" x14ac:dyDescent="0.25">
      <c r="A87" s="10">
        <v>1670</v>
      </c>
      <c r="B87" s="6">
        <v>3</v>
      </c>
      <c r="C87" s="11">
        <v>51.6</v>
      </c>
      <c r="D87" s="10">
        <v>36.799999999999997</v>
      </c>
      <c r="E87" s="10">
        <v>2</v>
      </c>
      <c r="F87" s="10">
        <v>5</v>
      </c>
      <c r="G87" s="10">
        <v>2</v>
      </c>
      <c r="H87" s="10">
        <v>2</v>
      </c>
      <c r="I87" s="11">
        <v>5</v>
      </c>
      <c r="J87" s="10">
        <v>2</v>
      </c>
      <c r="K87" s="10">
        <v>6</v>
      </c>
      <c r="L87" s="10">
        <v>3</v>
      </c>
      <c r="M87" s="10">
        <v>1</v>
      </c>
      <c r="N87" s="10">
        <v>3</v>
      </c>
      <c r="Q87" s="20" t="s">
        <v>184</v>
      </c>
      <c r="R87" s="20">
        <v>6</v>
      </c>
      <c r="S87" s="20">
        <v>4366439.0402758345</v>
      </c>
      <c r="T87" s="20">
        <v>727739.84004597238</v>
      </c>
      <c r="U87" s="20">
        <v>2.628949079696866</v>
      </c>
      <c r="V87" s="20">
        <v>1.7763088922723998E-2</v>
      </c>
    </row>
    <row r="88" spans="1:25" ht="15" x14ac:dyDescent="0.25">
      <c r="A88" s="10">
        <v>850</v>
      </c>
      <c r="B88" s="6">
        <v>3</v>
      </c>
      <c r="C88" s="11">
        <v>71.5</v>
      </c>
      <c r="D88" s="10">
        <v>47.5</v>
      </c>
      <c r="E88" s="10">
        <v>6</v>
      </c>
      <c r="F88" s="10">
        <v>5</v>
      </c>
      <c r="G88" s="10">
        <v>2</v>
      </c>
      <c r="H88" s="10">
        <v>2</v>
      </c>
      <c r="I88" s="11">
        <v>5</v>
      </c>
      <c r="J88" s="10">
        <v>2</v>
      </c>
      <c r="K88" s="10">
        <v>7.5</v>
      </c>
      <c r="L88" s="10">
        <v>1</v>
      </c>
      <c r="M88" s="10">
        <v>1</v>
      </c>
      <c r="N88" s="10">
        <v>2</v>
      </c>
      <c r="Q88" s="20" t="s">
        <v>185</v>
      </c>
      <c r="R88" s="20">
        <v>204</v>
      </c>
      <c r="S88" s="20">
        <v>56470826.504747897</v>
      </c>
      <c r="T88" s="20">
        <v>276817.77698405832</v>
      </c>
      <c r="U88" s="20"/>
      <c r="V88" s="20"/>
    </row>
    <row r="89" spans="1:25" ht="15.75" thickBot="1" x14ac:dyDescent="0.3">
      <c r="A89" s="10">
        <v>1150</v>
      </c>
      <c r="B89" s="6">
        <v>3</v>
      </c>
      <c r="C89" s="11">
        <v>74.5</v>
      </c>
      <c r="D89" s="10">
        <v>44</v>
      </c>
      <c r="E89" s="10">
        <v>1</v>
      </c>
      <c r="F89" s="10">
        <v>5</v>
      </c>
      <c r="G89" s="10">
        <v>9</v>
      </c>
      <c r="H89" s="10">
        <v>1</v>
      </c>
      <c r="I89" s="11">
        <v>2</v>
      </c>
      <c r="J89" s="10">
        <v>2</v>
      </c>
      <c r="K89" s="10">
        <v>11</v>
      </c>
      <c r="L89" s="10">
        <v>1</v>
      </c>
      <c r="M89" s="10">
        <v>1</v>
      </c>
      <c r="N89" s="10">
        <v>3</v>
      </c>
      <c r="Q89" s="21" t="s">
        <v>176</v>
      </c>
      <c r="R89" s="21">
        <v>210</v>
      </c>
      <c r="S89" s="21">
        <v>60837265.545023732</v>
      </c>
      <c r="T89" s="21"/>
      <c r="U89" s="21"/>
      <c r="V89" s="21"/>
    </row>
    <row r="90" spans="1:25" ht="15.75" thickBot="1" x14ac:dyDescent="0.3">
      <c r="A90" s="10">
        <v>1250</v>
      </c>
      <c r="B90" s="6">
        <v>3</v>
      </c>
      <c r="C90" s="11">
        <v>68.5</v>
      </c>
      <c r="D90" s="10">
        <v>40.200000000000003</v>
      </c>
      <c r="E90" s="10">
        <v>4</v>
      </c>
      <c r="F90" s="10">
        <v>9</v>
      </c>
      <c r="G90" s="10">
        <v>8</v>
      </c>
      <c r="H90" s="10">
        <v>2</v>
      </c>
      <c r="I90" s="11">
        <v>4</v>
      </c>
      <c r="J90" s="10">
        <v>3</v>
      </c>
      <c r="K90" s="10">
        <v>8.5</v>
      </c>
      <c r="L90" s="10">
        <v>2</v>
      </c>
      <c r="M90" s="10">
        <v>1</v>
      </c>
      <c r="N90" s="10">
        <v>3</v>
      </c>
    </row>
    <row r="91" spans="1:25" ht="15" x14ac:dyDescent="0.25">
      <c r="A91" s="10">
        <v>1230</v>
      </c>
      <c r="B91" s="6">
        <v>3</v>
      </c>
      <c r="C91" s="11">
        <v>64.400000000000006</v>
      </c>
      <c r="D91" s="10">
        <v>40</v>
      </c>
      <c r="E91" s="10">
        <v>2</v>
      </c>
      <c r="F91" s="10">
        <v>5</v>
      </c>
      <c r="G91" s="10">
        <v>15</v>
      </c>
      <c r="H91" s="10">
        <v>1</v>
      </c>
      <c r="I91" s="11">
        <v>2</v>
      </c>
      <c r="J91" s="10">
        <v>2</v>
      </c>
      <c r="K91" s="10">
        <v>9</v>
      </c>
      <c r="L91" s="10">
        <v>3</v>
      </c>
      <c r="M91" s="10">
        <v>1</v>
      </c>
      <c r="N91" s="10">
        <v>1</v>
      </c>
      <c r="Q91" s="22"/>
      <c r="R91" s="22" t="s">
        <v>188</v>
      </c>
      <c r="S91" s="22" t="s">
        <v>182</v>
      </c>
      <c r="T91" s="22" t="s">
        <v>189</v>
      </c>
      <c r="U91" s="22" t="s">
        <v>175</v>
      </c>
      <c r="V91" s="22" t="s">
        <v>190</v>
      </c>
      <c r="W91" s="22" t="s">
        <v>191</v>
      </c>
      <c r="X91" s="22" t="s">
        <v>192</v>
      </c>
      <c r="Y91" s="22" t="s">
        <v>193</v>
      </c>
    </row>
    <row r="92" spans="1:25" ht="15" x14ac:dyDescent="0.25">
      <c r="A92" s="10">
        <v>457</v>
      </c>
      <c r="B92" s="6">
        <v>3</v>
      </c>
      <c r="C92" s="11">
        <v>64.099999999999994</v>
      </c>
      <c r="D92" s="10">
        <v>39.5</v>
      </c>
      <c r="E92" s="10">
        <v>2</v>
      </c>
      <c r="F92" s="10">
        <v>5</v>
      </c>
      <c r="G92" s="10">
        <v>6</v>
      </c>
      <c r="H92" s="10">
        <v>2</v>
      </c>
      <c r="I92" s="11">
        <v>17</v>
      </c>
      <c r="J92" s="10">
        <v>2</v>
      </c>
      <c r="K92" s="10">
        <v>8.8000000000000007</v>
      </c>
      <c r="L92" s="10">
        <v>2</v>
      </c>
      <c r="M92" s="10">
        <v>1</v>
      </c>
      <c r="N92" s="10">
        <v>2</v>
      </c>
      <c r="Q92" s="20" t="s">
        <v>186</v>
      </c>
      <c r="R92" s="20">
        <v>760.50287717260949</v>
      </c>
      <c r="S92" s="20">
        <v>203.06039347509784</v>
      </c>
      <c r="T92" s="20">
        <v>3.7452053753942578</v>
      </c>
      <c r="U92" s="20">
        <v>2.3448667416866404E-4</v>
      </c>
      <c r="V92" s="20">
        <v>360.13664115254528</v>
      </c>
      <c r="W92" s="20">
        <v>1160.8691131926737</v>
      </c>
      <c r="X92" s="20">
        <v>360.13664115254528</v>
      </c>
      <c r="Y92" s="20">
        <v>1160.8691131926737</v>
      </c>
    </row>
    <row r="93" spans="1:25" ht="15" x14ac:dyDescent="0.25">
      <c r="A93" s="10">
        <v>800</v>
      </c>
      <c r="B93" s="6">
        <v>3</v>
      </c>
      <c r="C93" s="11">
        <v>86.1</v>
      </c>
      <c r="D93" s="10">
        <v>48.6</v>
      </c>
      <c r="E93" s="10">
        <v>2</v>
      </c>
      <c r="F93" s="10">
        <v>5</v>
      </c>
      <c r="G93" s="10">
        <v>2</v>
      </c>
      <c r="H93" s="10">
        <v>1</v>
      </c>
      <c r="I93" s="11">
        <v>2</v>
      </c>
      <c r="J93" s="10">
        <v>2</v>
      </c>
      <c r="K93" s="10">
        <v>11.1</v>
      </c>
      <c r="L93" s="10">
        <v>2</v>
      </c>
      <c r="M93" s="10">
        <v>1</v>
      </c>
      <c r="N93" s="10">
        <v>3</v>
      </c>
      <c r="Q93" s="20" t="s">
        <v>1</v>
      </c>
      <c r="R93" s="20">
        <v>73.701423351706865</v>
      </c>
      <c r="S93" s="20">
        <v>42.40908192119965</v>
      </c>
      <c r="T93" s="20">
        <v>1.7378688717820288</v>
      </c>
      <c r="U93" s="20">
        <v>8.3742946746232255E-2</v>
      </c>
      <c r="V93" s="20">
        <v>-9.9149048316593564</v>
      </c>
      <c r="W93" s="20">
        <v>157.31775153507309</v>
      </c>
      <c r="X93" s="20">
        <v>-9.9149048316593564</v>
      </c>
      <c r="Y93" s="20">
        <v>157.31775153507309</v>
      </c>
    </row>
    <row r="94" spans="1:25" ht="15" x14ac:dyDescent="0.25">
      <c r="A94" s="10">
        <v>430</v>
      </c>
      <c r="B94" s="6">
        <v>1</v>
      </c>
      <c r="C94" s="11">
        <v>62.9</v>
      </c>
      <c r="D94" s="10">
        <v>42.9</v>
      </c>
      <c r="E94" s="10">
        <v>6</v>
      </c>
      <c r="F94" s="10">
        <v>5</v>
      </c>
      <c r="G94" s="10">
        <v>11</v>
      </c>
      <c r="H94" s="10">
        <v>2</v>
      </c>
      <c r="I94" s="11">
        <v>4</v>
      </c>
      <c r="J94" s="10">
        <v>2</v>
      </c>
      <c r="K94" s="10">
        <v>8.5</v>
      </c>
      <c r="L94" s="10">
        <v>1</v>
      </c>
      <c r="M94" s="10">
        <v>1</v>
      </c>
      <c r="N94" s="10">
        <v>3</v>
      </c>
      <c r="Q94" s="20" t="s">
        <v>10</v>
      </c>
      <c r="R94" s="20">
        <v>-11.024299959193533</v>
      </c>
      <c r="S94" s="20">
        <v>4.6384734790139008</v>
      </c>
      <c r="T94" s="20">
        <v>-2.3767086324997599</v>
      </c>
      <c r="U94" s="20">
        <v>1.8392817552087208E-2</v>
      </c>
      <c r="V94" s="20">
        <v>-20.169796704719296</v>
      </c>
      <c r="W94" s="20">
        <v>-1.878803213667771</v>
      </c>
      <c r="X94" s="20">
        <v>-20.169796704719296</v>
      </c>
      <c r="Y94" s="20">
        <v>-1.878803213667771</v>
      </c>
    </row>
    <row r="95" spans="1:25" ht="15" x14ac:dyDescent="0.25">
      <c r="A95" s="10">
        <v>650</v>
      </c>
      <c r="B95" s="6">
        <v>1</v>
      </c>
      <c r="C95" s="11">
        <v>68.900000000000006</v>
      </c>
      <c r="D95" s="10">
        <v>44.9</v>
      </c>
      <c r="E95" s="10">
        <v>2</v>
      </c>
      <c r="F95" s="10">
        <v>5</v>
      </c>
      <c r="G95" s="10">
        <v>11</v>
      </c>
      <c r="H95" s="10">
        <v>1</v>
      </c>
      <c r="I95" s="11">
        <v>3</v>
      </c>
      <c r="J95" s="10">
        <v>3</v>
      </c>
      <c r="K95" s="10">
        <v>8.5</v>
      </c>
      <c r="L95" s="10">
        <v>2</v>
      </c>
      <c r="M95" s="10">
        <v>1</v>
      </c>
      <c r="N95" s="10">
        <v>3</v>
      </c>
      <c r="Q95" s="20" t="s">
        <v>11</v>
      </c>
      <c r="R95" s="20">
        <v>12.737810808405687</v>
      </c>
      <c r="S95" s="20">
        <v>6.4279126840056406</v>
      </c>
      <c r="T95" s="20">
        <v>1.9816402982729922</v>
      </c>
      <c r="U95" s="20">
        <v>4.886238739936568E-2</v>
      </c>
      <c r="V95" s="20">
        <v>6.4146768270905596E-2</v>
      </c>
      <c r="W95" s="20">
        <v>25.411474848540468</v>
      </c>
      <c r="X95" s="20">
        <v>6.4146768270905596E-2</v>
      </c>
      <c r="Y95" s="20">
        <v>25.411474848540468</v>
      </c>
    </row>
    <row r="96" spans="1:25" ht="15" x14ac:dyDescent="0.25">
      <c r="A96" s="10">
        <v>795</v>
      </c>
      <c r="B96" s="6">
        <v>1</v>
      </c>
      <c r="C96" s="11">
        <v>91.6</v>
      </c>
      <c r="D96" s="10">
        <v>50.6</v>
      </c>
      <c r="E96" s="10">
        <v>2</v>
      </c>
      <c r="F96" s="10">
        <v>5</v>
      </c>
      <c r="G96" s="10">
        <v>11</v>
      </c>
      <c r="H96" s="10">
        <v>2</v>
      </c>
      <c r="I96" s="11">
        <v>6</v>
      </c>
      <c r="J96" s="10">
        <v>2</v>
      </c>
      <c r="K96" s="10">
        <v>11.4</v>
      </c>
      <c r="L96" s="10">
        <v>3</v>
      </c>
      <c r="M96" s="10">
        <v>1</v>
      </c>
      <c r="N96" s="10">
        <v>3</v>
      </c>
      <c r="Q96" s="20" t="s">
        <v>5</v>
      </c>
      <c r="R96" s="20">
        <v>40.394470715867335</v>
      </c>
      <c r="S96" s="20">
        <v>19.886820385443951</v>
      </c>
      <c r="T96" s="20">
        <v>2.0312181602159916</v>
      </c>
      <c r="U96" s="20">
        <v>4.3530077652259934E-2</v>
      </c>
      <c r="V96" s="20">
        <v>1.184404745500288</v>
      </c>
      <c r="W96" s="20">
        <v>79.604536686234383</v>
      </c>
      <c r="X96" s="20">
        <v>1.184404745500288</v>
      </c>
      <c r="Y96" s="20">
        <v>79.604536686234383</v>
      </c>
    </row>
    <row r="97" spans="1:25" ht="15" x14ac:dyDescent="0.25">
      <c r="A97" s="10">
        <v>1150</v>
      </c>
      <c r="B97" s="6">
        <v>1</v>
      </c>
      <c r="C97" s="11">
        <v>77.400000000000006</v>
      </c>
      <c r="D97" s="10">
        <v>45.25</v>
      </c>
      <c r="E97" s="10">
        <v>6</v>
      </c>
      <c r="F97" s="10">
        <v>5</v>
      </c>
      <c r="G97" s="10">
        <v>11</v>
      </c>
      <c r="H97" s="10">
        <v>1</v>
      </c>
      <c r="I97" s="11">
        <v>5</v>
      </c>
      <c r="J97" s="10">
        <v>2</v>
      </c>
      <c r="K97" s="10">
        <v>14.09</v>
      </c>
      <c r="L97" s="10">
        <v>2</v>
      </c>
      <c r="M97" s="10">
        <v>1</v>
      </c>
      <c r="N97" s="10">
        <v>3</v>
      </c>
      <c r="Q97" s="20" t="s">
        <v>8</v>
      </c>
      <c r="R97" s="20">
        <v>28.011153058812308</v>
      </c>
      <c r="S97" s="20">
        <v>18.533387965766455</v>
      </c>
      <c r="T97" s="20">
        <v>1.5113886953940909</v>
      </c>
      <c r="U97" s="20">
        <v>0.13223693613837537</v>
      </c>
      <c r="V97" s="20">
        <v>-8.5304031431037153</v>
      </c>
      <c r="W97" s="20">
        <v>64.552709260728335</v>
      </c>
      <c r="X97" s="20">
        <v>-8.5304031431037153</v>
      </c>
      <c r="Y97" s="20">
        <v>64.552709260728335</v>
      </c>
    </row>
    <row r="98" spans="1:25" ht="15.75" thickBot="1" x14ac:dyDescent="0.3">
      <c r="A98" s="10">
        <v>1350</v>
      </c>
      <c r="B98" s="6">
        <v>1</v>
      </c>
      <c r="C98" s="11">
        <v>69.900000000000006</v>
      </c>
      <c r="D98" s="10">
        <v>49</v>
      </c>
      <c r="E98" s="10">
        <v>6</v>
      </c>
      <c r="F98" s="10">
        <v>5</v>
      </c>
      <c r="G98" s="10">
        <v>11</v>
      </c>
      <c r="H98" s="10">
        <v>2</v>
      </c>
      <c r="I98" s="11">
        <v>3</v>
      </c>
      <c r="J98" s="10">
        <v>3</v>
      </c>
      <c r="K98" s="10">
        <v>8.5</v>
      </c>
      <c r="L98" s="10">
        <v>2</v>
      </c>
      <c r="M98" s="10">
        <v>1</v>
      </c>
      <c r="N98" s="10">
        <v>2</v>
      </c>
      <c r="Q98" s="21" t="s">
        <v>7</v>
      </c>
      <c r="R98" s="21">
        <v>5.6788976367169299</v>
      </c>
      <c r="S98" s="21">
        <v>14.786925454567788</v>
      </c>
      <c r="T98" s="21">
        <v>0.38404857413835664</v>
      </c>
      <c r="U98" s="21">
        <v>0.70134244313952099</v>
      </c>
      <c r="V98" s="21">
        <v>-23.475904957914111</v>
      </c>
      <c r="W98" s="21">
        <v>34.833700231347969</v>
      </c>
      <c r="X98" s="21">
        <v>-23.475904957914111</v>
      </c>
      <c r="Y98" s="21">
        <v>34.833700231347969</v>
      </c>
    </row>
    <row r="99" spans="1:25" ht="15" x14ac:dyDescent="0.25">
      <c r="A99" s="10">
        <v>480</v>
      </c>
      <c r="B99" s="6">
        <v>1</v>
      </c>
      <c r="C99" s="11">
        <v>72.19</v>
      </c>
      <c r="D99" s="10">
        <v>49</v>
      </c>
      <c r="E99" s="10">
        <v>2</v>
      </c>
      <c r="F99" s="10">
        <v>5</v>
      </c>
      <c r="G99" s="10">
        <v>11</v>
      </c>
      <c r="H99" s="10">
        <v>1</v>
      </c>
      <c r="I99" s="11">
        <v>7</v>
      </c>
      <c r="J99" s="10">
        <v>2</v>
      </c>
      <c r="K99" s="10">
        <v>8</v>
      </c>
      <c r="L99" s="10">
        <v>1</v>
      </c>
      <c r="M99" s="10">
        <v>1</v>
      </c>
      <c r="N99" s="10">
        <v>2</v>
      </c>
    </row>
    <row r="100" spans="1:25" ht="15" x14ac:dyDescent="0.25">
      <c r="A100" s="10">
        <v>1050</v>
      </c>
      <c r="B100" s="6">
        <v>1</v>
      </c>
      <c r="C100" s="11">
        <v>156.19999999999999</v>
      </c>
      <c r="D100" s="10">
        <v>93.4</v>
      </c>
      <c r="E100" s="10">
        <v>2</v>
      </c>
      <c r="F100" s="10">
        <v>5</v>
      </c>
      <c r="G100" s="10">
        <v>12</v>
      </c>
      <c r="H100" s="10">
        <v>2</v>
      </c>
      <c r="I100" s="11">
        <v>4</v>
      </c>
      <c r="J100" s="10">
        <v>2</v>
      </c>
      <c r="K100" s="10">
        <v>19.399999999999999</v>
      </c>
      <c r="L100" s="10">
        <v>0</v>
      </c>
      <c r="M100" s="10">
        <v>1</v>
      </c>
      <c r="N100" s="10">
        <v>3</v>
      </c>
      <c r="Q100" s="33" t="s">
        <v>16</v>
      </c>
      <c r="R100" s="33" t="s">
        <v>1</v>
      </c>
      <c r="S100" s="33" t="s">
        <v>203</v>
      </c>
      <c r="T100" s="33" t="s">
        <v>194</v>
      </c>
      <c r="U100" s="33" t="s">
        <v>5</v>
      </c>
      <c r="V100" s="33" t="s">
        <v>8</v>
      </c>
      <c r="W100" s="33" t="s">
        <v>9</v>
      </c>
    </row>
    <row r="101" spans="1:25" ht="15" x14ac:dyDescent="0.25">
      <c r="A101" s="10">
        <v>850</v>
      </c>
      <c r="B101" s="6">
        <v>1</v>
      </c>
      <c r="C101" s="11">
        <v>67.400000000000006</v>
      </c>
      <c r="D101" s="10">
        <v>38.299999999999997</v>
      </c>
      <c r="E101" s="10">
        <v>6</v>
      </c>
      <c r="F101" s="10">
        <v>5</v>
      </c>
      <c r="G101" s="10">
        <v>12</v>
      </c>
      <c r="H101" s="10">
        <v>1</v>
      </c>
      <c r="I101" s="11">
        <v>3</v>
      </c>
      <c r="J101" s="10">
        <v>2</v>
      </c>
      <c r="K101" s="10">
        <v>12.2</v>
      </c>
      <c r="L101" s="10">
        <v>3</v>
      </c>
      <c r="M101" s="10">
        <v>1</v>
      </c>
      <c r="N101" s="10">
        <v>3</v>
      </c>
      <c r="Q101" t="s">
        <v>177</v>
      </c>
    </row>
    <row r="102" spans="1:25" ht="15.75" thickBot="1" x14ac:dyDescent="0.3">
      <c r="A102" s="10">
        <v>900</v>
      </c>
      <c r="B102" s="6">
        <v>1</v>
      </c>
      <c r="C102" s="11">
        <v>74</v>
      </c>
      <c r="D102" s="10">
        <v>50.5</v>
      </c>
      <c r="E102" s="10">
        <v>2</v>
      </c>
      <c r="F102" s="10">
        <v>5</v>
      </c>
      <c r="G102" s="10">
        <v>12</v>
      </c>
      <c r="H102" s="10">
        <v>2</v>
      </c>
      <c r="I102" s="11">
        <v>5</v>
      </c>
      <c r="J102" s="10">
        <v>2</v>
      </c>
      <c r="K102" s="10">
        <v>8.3000000000000007</v>
      </c>
      <c r="L102" s="10">
        <v>2</v>
      </c>
      <c r="M102" s="10">
        <v>1</v>
      </c>
      <c r="N102" s="10">
        <v>2</v>
      </c>
    </row>
    <row r="103" spans="1:25" ht="15" x14ac:dyDescent="0.25">
      <c r="A103" s="10">
        <v>950</v>
      </c>
      <c r="B103" s="6">
        <v>1</v>
      </c>
      <c r="C103" s="11">
        <v>102.2</v>
      </c>
      <c r="D103" s="10">
        <v>79.099999999999994</v>
      </c>
      <c r="E103" s="10">
        <v>4</v>
      </c>
      <c r="F103" s="10">
        <v>5</v>
      </c>
      <c r="G103" s="10">
        <v>10</v>
      </c>
      <c r="H103" s="10">
        <v>1</v>
      </c>
      <c r="I103" s="11">
        <v>5</v>
      </c>
      <c r="J103" s="10">
        <v>2</v>
      </c>
      <c r="K103" s="10">
        <v>25.8</v>
      </c>
      <c r="L103" s="10">
        <v>2</v>
      </c>
      <c r="M103" s="10">
        <v>1</v>
      </c>
      <c r="N103" s="10">
        <v>3</v>
      </c>
      <c r="Q103" s="31" t="s">
        <v>178</v>
      </c>
      <c r="R103" s="31"/>
    </row>
    <row r="104" spans="1:25" ht="15" x14ac:dyDescent="0.25">
      <c r="A104" s="10">
        <v>520</v>
      </c>
      <c r="B104" s="6">
        <v>1</v>
      </c>
      <c r="C104" s="11">
        <v>82.2</v>
      </c>
      <c r="D104" s="10">
        <v>49.3</v>
      </c>
      <c r="E104" s="10">
        <v>6</v>
      </c>
      <c r="F104" s="10">
        <v>5</v>
      </c>
      <c r="G104" s="10">
        <v>10</v>
      </c>
      <c r="H104" s="10">
        <v>2</v>
      </c>
      <c r="I104" s="11">
        <v>1</v>
      </c>
      <c r="J104" s="10">
        <v>2</v>
      </c>
      <c r="K104" s="10">
        <v>9.6999999999999993</v>
      </c>
      <c r="L104" s="10">
        <v>2</v>
      </c>
      <c r="M104" s="10">
        <v>1</v>
      </c>
      <c r="N104" s="10">
        <v>1</v>
      </c>
      <c r="Q104" s="20" t="s">
        <v>179</v>
      </c>
      <c r="R104" s="20">
        <v>0.27138883935724351</v>
      </c>
    </row>
    <row r="105" spans="1:25" ht="15" x14ac:dyDescent="0.25">
      <c r="A105" s="10">
        <v>1150</v>
      </c>
      <c r="B105" s="6">
        <v>1</v>
      </c>
      <c r="C105" s="11">
        <v>90.3</v>
      </c>
      <c r="D105" s="10">
        <v>60.9</v>
      </c>
      <c r="E105" s="10">
        <v>2</v>
      </c>
      <c r="F105" s="10">
        <v>5</v>
      </c>
      <c r="G105" s="10">
        <v>10</v>
      </c>
      <c r="H105" s="10">
        <v>1</v>
      </c>
      <c r="I105" s="11">
        <v>3</v>
      </c>
      <c r="J105" s="10">
        <v>2</v>
      </c>
      <c r="K105" s="10">
        <v>7.9</v>
      </c>
      <c r="L105" s="10">
        <v>2</v>
      </c>
      <c r="M105" s="10">
        <v>1</v>
      </c>
      <c r="N105" s="10">
        <v>3</v>
      </c>
      <c r="Q105" s="20" t="s">
        <v>180</v>
      </c>
      <c r="R105" s="20">
        <v>7.3651902127671712E-2</v>
      </c>
    </row>
    <row r="106" spans="1:25" ht="15" x14ac:dyDescent="0.25">
      <c r="A106" s="10">
        <v>520</v>
      </c>
      <c r="B106" s="6">
        <v>1</v>
      </c>
      <c r="C106" s="11">
        <v>66</v>
      </c>
      <c r="D106" s="10">
        <v>44</v>
      </c>
      <c r="E106" s="10">
        <v>2</v>
      </c>
      <c r="F106" s="10">
        <v>9</v>
      </c>
      <c r="G106" s="10">
        <v>10</v>
      </c>
      <c r="H106" s="10">
        <v>1</v>
      </c>
      <c r="I106" s="11">
        <v>7</v>
      </c>
      <c r="J106" s="10">
        <v>2</v>
      </c>
      <c r="K106" s="10">
        <v>9</v>
      </c>
      <c r="L106" s="10">
        <v>3</v>
      </c>
      <c r="M106" s="10">
        <v>1</v>
      </c>
      <c r="N106" s="10">
        <v>1</v>
      </c>
      <c r="Q106" s="20" t="s">
        <v>181</v>
      </c>
      <c r="R106" s="20">
        <v>4.6406369837309114E-2</v>
      </c>
    </row>
    <row r="107" spans="1:25" ht="15" x14ac:dyDescent="0.25">
      <c r="A107" s="10">
        <v>530</v>
      </c>
      <c r="B107" s="6">
        <v>1</v>
      </c>
      <c r="C107" s="11">
        <v>61.4</v>
      </c>
      <c r="D107" s="10">
        <v>43.6</v>
      </c>
      <c r="E107" s="10">
        <v>6</v>
      </c>
      <c r="F107" s="10">
        <v>5</v>
      </c>
      <c r="G107" s="10">
        <v>10</v>
      </c>
      <c r="H107" s="10">
        <v>1</v>
      </c>
      <c r="I107" s="11">
        <v>5</v>
      </c>
      <c r="J107" s="10">
        <v>2</v>
      </c>
      <c r="K107" s="10">
        <v>7.1</v>
      </c>
      <c r="L107" s="10">
        <v>0</v>
      </c>
      <c r="M107" s="10">
        <v>1</v>
      </c>
      <c r="N107" s="10">
        <v>3</v>
      </c>
      <c r="Q107" s="20" t="s">
        <v>182</v>
      </c>
      <c r="R107" s="20">
        <v>525.6018269349762</v>
      </c>
    </row>
    <row r="108" spans="1:25" ht="15.75" thickBot="1" x14ac:dyDescent="0.3">
      <c r="A108" s="10">
        <v>1300</v>
      </c>
      <c r="B108" s="6">
        <v>1</v>
      </c>
      <c r="C108" s="11">
        <v>150.80000000000001</v>
      </c>
      <c r="D108" s="10">
        <v>107.3</v>
      </c>
      <c r="E108" s="10">
        <v>2</v>
      </c>
      <c r="F108" s="10">
        <v>9</v>
      </c>
      <c r="G108" s="10">
        <v>10</v>
      </c>
      <c r="H108" s="10">
        <v>1</v>
      </c>
      <c r="I108" s="11">
        <v>3</v>
      </c>
      <c r="J108" s="10">
        <v>2</v>
      </c>
      <c r="K108" s="10">
        <v>12.2</v>
      </c>
      <c r="L108" s="10">
        <v>1</v>
      </c>
      <c r="M108" s="10">
        <v>1</v>
      </c>
      <c r="N108" s="10">
        <v>3</v>
      </c>
      <c r="Q108" s="21" t="s">
        <v>183</v>
      </c>
      <c r="R108" s="21">
        <v>211</v>
      </c>
    </row>
    <row r="109" spans="1:25" ht="15" x14ac:dyDescent="0.25">
      <c r="A109" s="10">
        <v>730</v>
      </c>
      <c r="B109" s="6">
        <v>1</v>
      </c>
      <c r="C109" s="11">
        <v>162.30000000000001</v>
      </c>
      <c r="D109" s="10">
        <v>87.4</v>
      </c>
      <c r="E109" s="10">
        <v>6</v>
      </c>
      <c r="F109" s="10">
        <v>5</v>
      </c>
      <c r="G109" s="10">
        <v>10</v>
      </c>
      <c r="H109" s="10">
        <v>1</v>
      </c>
      <c r="I109" s="11">
        <v>5</v>
      </c>
      <c r="J109" s="10">
        <v>2</v>
      </c>
      <c r="K109" s="10">
        <v>19.600000000000001</v>
      </c>
      <c r="L109" s="10">
        <v>2</v>
      </c>
      <c r="M109" s="10">
        <v>3</v>
      </c>
      <c r="N109" s="10">
        <v>1</v>
      </c>
    </row>
    <row r="110" spans="1:25" ht="15.75" thickBot="1" x14ac:dyDescent="0.3">
      <c r="A110" s="10">
        <v>550</v>
      </c>
      <c r="B110" s="6">
        <v>1</v>
      </c>
      <c r="C110" s="11">
        <v>159.69999999999999</v>
      </c>
      <c r="D110" s="10">
        <v>102.1</v>
      </c>
      <c r="E110" s="10">
        <v>6</v>
      </c>
      <c r="F110" s="10">
        <v>2</v>
      </c>
      <c r="G110" s="10">
        <v>10</v>
      </c>
      <c r="H110" s="10">
        <v>1</v>
      </c>
      <c r="I110" s="11">
        <v>3</v>
      </c>
      <c r="J110" s="10">
        <v>2</v>
      </c>
      <c r="K110" s="10">
        <v>0</v>
      </c>
      <c r="L110" s="10">
        <v>3</v>
      </c>
      <c r="M110" s="10">
        <v>1</v>
      </c>
      <c r="N110" s="10">
        <v>3</v>
      </c>
      <c r="Q110" t="s">
        <v>170</v>
      </c>
    </row>
    <row r="111" spans="1:25" ht="15" x14ac:dyDescent="0.25">
      <c r="A111" s="10">
        <v>1020</v>
      </c>
      <c r="B111" s="6">
        <v>1</v>
      </c>
      <c r="C111" s="11">
        <v>114.7</v>
      </c>
      <c r="D111" s="10">
        <v>73.2</v>
      </c>
      <c r="E111" s="10">
        <v>4</v>
      </c>
      <c r="F111" s="10">
        <v>5</v>
      </c>
      <c r="G111" s="10">
        <v>10</v>
      </c>
      <c r="H111" s="10">
        <v>1</v>
      </c>
      <c r="I111" s="11">
        <v>14</v>
      </c>
      <c r="J111" s="10">
        <v>2</v>
      </c>
      <c r="K111" s="10">
        <v>10</v>
      </c>
      <c r="L111" s="10">
        <v>2</v>
      </c>
      <c r="M111" s="10">
        <v>1</v>
      </c>
      <c r="N111" s="10">
        <v>3</v>
      </c>
      <c r="Q111" s="22"/>
      <c r="R111" s="22" t="s">
        <v>172</v>
      </c>
      <c r="S111" s="22" t="s">
        <v>171</v>
      </c>
      <c r="T111" s="22" t="s">
        <v>173</v>
      </c>
      <c r="U111" s="22" t="s">
        <v>174</v>
      </c>
      <c r="V111" s="22" t="s">
        <v>187</v>
      </c>
    </row>
    <row r="112" spans="1:25" ht="15" x14ac:dyDescent="0.25">
      <c r="A112" s="10">
        <v>350</v>
      </c>
      <c r="B112" s="6">
        <v>1</v>
      </c>
      <c r="C112" s="11">
        <v>154.30000000000001</v>
      </c>
      <c r="D112" s="10">
        <v>117.6</v>
      </c>
      <c r="E112" s="10">
        <v>2</v>
      </c>
      <c r="F112" s="10">
        <v>5</v>
      </c>
      <c r="G112" s="10">
        <v>10</v>
      </c>
      <c r="H112" s="10">
        <v>1</v>
      </c>
      <c r="I112" s="11">
        <v>1</v>
      </c>
      <c r="J112" s="10">
        <v>3</v>
      </c>
      <c r="K112" s="10">
        <v>12.3</v>
      </c>
      <c r="L112" s="10">
        <v>1</v>
      </c>
      <c r="M112" s="10">
        <v>1</v>
      </c>
      <c r="N112" s="10">
        <v>3</v>
      </c>
      <c r="Q112" s="20" t="s">
        <v>184</v>
      </c>
      <c r="R112" s="20">
        <v>6</v>
      </c>
      <c r="S112" s="20">
        <v>4480780.3276372626</v>
      </c>
      <c r="T112" s="20">
        <v>746796.72127287707</v>
      </c>
      <c r="U112" s="20">
        <v>2.703265303931103</v>
      </c>
      <c r="V112" s="20">
        <v>1.5110006582632828E-2</v>
      </c>
    </row>
    <row r="113" spans="1:25" ht="15" x14ac:dyDescent="0.25">
      <c r="A113" s="10">
        <v>1050</v>
      </c>
      <c r="B113" s="6">
        <v>1</v>
      </c>
      <c r="C113" s="11">
        <v>116</v>
      </c>
      <c r="D113" s="10">
        <v>86</v>
      </c>
      <c r="E113" s="10">
        <v>6</v>
      </c>
      <c r="F113" s="10">
        <v>5</v>
      </c>
      <c r="G113" s="10">
        <v>10</v>
      </c>
      <c r="H113" s="10">
        <v>2</v>
      </c>
      <c r="I113" s="11">
        <v>5</v>
      </c>
      <c r="J113" s="10">
        <v>2</v>
      </c>
      <c r="K113" s="10">
        <v>10.9</v>
      </c>
      <c r="L113" s="10">
        <v>2</v>
      </c>
      <c r="M113" s="10">
        <v>1</v>
      </c>
      <c r="N113" s="10">
        <v>2</v>
      </c>
      <c r="Q113" s="20" t="s">
        <v>185</v>
      </c>
      <c r="R113" s="20">
        <v>204</v>
      </c>
      <c r="S113" s="20">
        <v>56356485.217386469</v>
      </c>
      <c r="T113" s="20">
        <v>276257.28047738463</v>
      </c>
      <c r="U113" s="20"/>
      <c r="V113" s="20"/>
    </row>
    <row r="114" spans="1:25" ht="15.75" thickBot="1" x14ac:dyDescent="0.3">
      <c r="A114" s="10">
        <v>1100</v>
      </c>
      <c r="B114" s="6">
        <v>1</v>
      </c>
      <c r="C114" s="8">
        <v>48.5</v>
      </c>
      <c r="D114" s="7">
        <v>23.5</v>
      </c>
      <c r="E114" s="10">
        <v>2</v>
      </c>
      <c r="F114" s="10">
        <v>9</v>
      </c>
      <c r="G114" s="10">
        <v>10</v>
      </c>
      <c r="H114" s="10">
        <v>2</v>
      </c>
      <c r="I114" s="11">
        <v>4</v>
      </c>
      <c r="J114" s="10">
        <v>3</v>
      </c>
      <c r="K114" s="7">
        <v>6</v>
      </c>
      <c r="L114" s="10">
        <v>2</v>
      </c>
      <c r="M114" s="10">
        <v>1</v>
      </c>
      <c r="N114" s="10">
        <v>3</v>
      </c>
      <c r="Q114" s="21" t="s">
        <v>176</v>
      </c>
      <c r="R114" s="21">
        <v>210</v>
      </c>
      <c r="S114" s="21">
        <v>60837265.545023732</v>
      </c>
      <c r="T114" s="21"/>
      <c r="U114" s="21"/>
      <c r="V114" s="21"/>
    </row>
    <row r="115" spans="1:25" ht="15.75" thickBot="1" x14ac:dyDescent="0.3">
      <c r="A115" s="10">
        <v>950</v>
      </c>
      <c r="B115" s="6">
        <v>1</v>
      </c>
      <c r="C115" s="11">
        <v>30.6</v>
      </c>
      <c r="D115" s="10">
        <v>18.100000000000001</v>
      </c>
      <c r="E115" s="10">
        <v>2</v>
      </c>
      <c r="F115" s="10">
        <v>5</v>
      </c>
      <c r="G115" s="10">
        <v>10</v>
      </c>
      <c r="H115" s="10">
        <v>2</v>
      </c>
      <c r="I115" s="11">
        <v>3</v>
      </c>
      <c r="J115" s="10">
        <v>2</v>
      </c>
      <c r="K115" s="10">
        <v>6.7</v>
      </c>
      <c r="L115" s="10">
        <v>2</v>
      </c>
      <c r="M115" s="10">
        <v>1</v>
      </c>
      <c r="N115" s="10">
        <v>3</v>
      </c>
    </row>
    <row r="116" spans="1:25" ht="15" x14ac:dyDescent="0.25">
      <c r="A116" s="10">
        <v>1380</v>
      </c>
      <c r="B116" s="6">
        <v>1</v>
      </c>
      <c r="C116" s="11">
        <v>58.5</v>
      </c>
      <c r="D116" s="10">
        <v>29.9</v>
      </c>
      <c r="E116" s="10">
        <v>2</v>
      </c>
      <c r="F116" s="10">
        <v>9</v>
      </c>
      <c r="G116" s="10">
        <v>12</v>
      </c>
      <c r="H116" s="10">
        <v>2</v>
      </c>
      <c r="I116" s="11">
        <v>8</v>
      </c>
      <c r="J116" s="10">
        <v>3</v>
      </c>
      <c r="K116" s="10">
        <v>18.2</v>
      </c>
      <c r="L116" s="10">
        <v>2</v>
      </c>
      <c r="M116" s="10">
        <v>1</v>
      </c>
      <c r="N116" s="10">
        <v>3</v>
      </c>
      <c r="Q116" s="22"/>
      <c r="R116" s="22" t="s">
        <v>188</v>
      </c>
      <c r="S116" s="22" t="s">
        <v>182</v>
      </c>
      <c r="T116" s="22" t="s">
        <v>189</v>
      </c>
      <c r="U116" s="22" t="s">
        <v>175</v>
      </c>
      <c r="V116" s="22" t="s">
        <v>190</v>
      </c>
      <c r="W116" s="22" t="s">
        <v>191</v>
      </c>
      <c r="X116" s="22" t="s">
        <v>192</v>
      </c>
      <c r="Y116" s="22" t="s">
        <v>193</v>
      </c>
    </row>
    <row r="117" spans="1:25" ht="15" x14ac:dyDescent="0.25">
      <c r="A117" s="10">
        <v>950</v>
      </c>
      <c r="B117" s="6">
        <v>1</v>
      </c>
      <c r="C117" s="11">
        <v>40.299999999999997</v>
      </c>
      <c r="D117" s="10">
        <v>18</v>
      </c>
      <c r="E117" s="10">
        <v>2</v>
      </c>
      <c r="F117" s="10">
        <v>5</v>
      </c>
      <c r="G117" s="10">
        <v>12</v>
      </c>
      <c r="H117" s="10">
        <v>2</v>
      </c>
      <c r="I117" s="11">
        <v>7</v>
      </c>
      <c r="J117" s="10">
        <v>2</v>
      </c>
      <c r="K117" s="10">
        <v>9</v>
      </c>
      <c r="L117" s="10">
        <v>3</v>
      </c>
      <c r="M117" s="10">
        <v>1</v>
      </c>
      <c r="N117" s="10">
        <v>3</v>
      </c>
      <c r="Q117" s="20" t="s">
        <v>186</v>
      </c>
      <c r="R117" s="20">
        <v>641.00775340107691</v>
      </c>
      <c r="S117" s="20">
        <v>271.0177316942162</v>
      </c>
      <c r="T117" s="20">
        <v>2.3651875078207536</v>
      </c>
      <c r="U117" s="20">
        <v>1.8958869020411762E-2</v>
      </c>
      <c r="V117" s="20">
        <v>106.65269146027754</v>
      </c>
      <c r="W117" s="20">
        <v>1175.3628153418763</v>
      </c>
      <c r="X117" s="20">
        <v>106.65269146027754</v>
      </c>
      <c r="Y117" s="20">
        <v>1175.3628153418763</v>
      </c>
    </row>
    <row r="118" spans="1:25" ht="15" x14ac:dyDescent="0.25">
      <c r="A118" s="10">
        <v>640</v>
      </c>
      <c r="B118" s="6">
        <v>1</v>
      </c>
      <c r="C118" s="11">
        <v>35.4</v>
      </c>
      <c r="D118" s="10">
        <v>12.5</v>
      </c>
      <c r="E118" s="10">
        <v>6</v>
      </c>
      <c r="F118" s="10">
        <v>5</v>
      </c>
      <c r="G118" s="10">
        <v>12</v>
      </c>
      <c r="H118" s="10">
        <v>1</v>
      </c>
      <c r="I118" s="11">
        <v>5</v>
      </c>
      <c r="J118" s="10">
        <v>2</v>
      </c>
      <c r="K118" s="10">
        <v>12.4</v>
      </c>
      <c r="L118" s="10">
        <v>1</v>
      </c>
      <c r="M118" s="10">
        <v>3</v>
      </c>
      <c r="N118" s="10">
        <v>3</v>
      </c>
      <c r="Q118" s="20" t="s">
        <v>1</v>
      </c>
      <c r="R118" s="20">
        <v>69.793479007063468</v>
      </c>
      <c r="S118" s="20">
        <v>42.669887832425324</v>
      </c>
      <c r="T118" s="20">
        <v>1.6356611782332042</v>
      </c>
      <c r="U118" s="20">
        <v>0.10345247217789755</v>
      </c>
      <c r="V118" s="20">
        <v>-14.337069991215188</v>
      </c>
      <c r="W118" s="20">
        <v>153.92402800534211</v>
      </c>
      <c r="X118" s="20">
        <v>-14.337069991215188</v>
      </c>
      <c r="Y118" s="20">
        <v>153.92402800534211</v>
      </c>
    </row>
    <row r="119" spans="1:25" ht="15" x14ac:dyDescent="0.25">
      <c r="A119" s="10">
        <v>680</v>
      </c>
      <c r="B119" s="6">
        <v>1</v>
      </c>
      <c r="C119" s="11">
        <v>31.2</v>
      </c>
      <c r="D119" s="10">
        <v>21.2</v>
      </c>
      <c r="E119" s="10">
        <v>4</v>
      </c>
      <c r="F119" s="7">
        <v>5</v>
      </c>
      <c r="G119" s="10">
        <v>12</v>
      </c>
      <c r="H119" s="10">
        <v>2</v>
      </c>
      <c r="I119" s="8">
        <v>4</v>
      </c>
      <c r="J119" s="10">
        <v>2</v>
      </c>
      <c r="K119" s="10">
        <v>0</v>
      </c>
      <c r="L119" s="10">
        <v>2</v>
      </c>
      <c r="M119" s="10">
        <v>3</v>
      </c>
      <c r="N119" s="10">
        <v>3</v>
      </c>
      <c r="Q119" s="20" t="s">
        <v>10</v>
      </c>
      <c r="R119" s="20">
        <v>-10.675985746396412</v>
      </c>
      <c r="S119" s="20">
        <v>4.6649304646241818</v>
      </c>
      <c r="T119" s="20">
        <v>-2.2885626757689508</v>
      </c>
      <c r="U119" s="20">
        <v>2.3129123038563664E-2</v>
      </c>
      <c r="V119" s="20">
        <v>-19.873646695703862</v>
      </c>
      <c r="W119" s="20">
        <v>-1.4783247970889608</v>
      </c>
      <c r="X119" s="20">
        <v>-19.873646695703862</v>
      </c>
      <c r="Y119" s="20">
        <v>-1.4783247970889608</v>
      </c>
    </row>
    <row r="120" spans="1:25" ht="15" x14ac:dyDescent="0.25">
      <c r="A120" s="10">
        <v>900</v>
      </c>
      <c r="B120" s="6">
        <v>1</v>
      </c>
      <c r="C120" s="11">
        <v>26.5</v>
      </c>
      <c r="D120" s="10">
        <v>16.2</v>
      </c>
      <c r="E120" s="10">
        <v>6</v>
      </c>
      <c r="F120" s="10">
        <v>5</v>
      </c>
      <c r="G120" s="10">
        <v>12</v>
      </c>
      <c r="H120" s="10">
        <v>1</v>
      </c>
      <c r="I120" s="11">
        <v>3</v>
      </c>
      <c r="J120" s="10">
        <v>2</v>
      </c>
      <c r="K120" s="10">
        <v>0</v>
      </c>
      <c r="L120" s="10">
        <v>2</v>
      </c>
      <c r="M120" s="10">
        <v>3</v>
      </c>
      <c r="N120" s="10">
        <v>3</v>
      </c>
      <c r="Q120" s="20" t="s">
        <v>11</v>
      </c>
      <c r="R120" s="20">
        <v>12.257521335243137</v>
      </c>
      <c r="S120" s="20">
        <v>6.4646286229695491</v>
      </c>
      <c r="T120" s="20">
        <v>1.8960905645361887</v>
      </c>
      <c r="U120" s="20">
        <v>5.9361444843149529E-2</v>
      </c>
      <c r="V120" s="20">
        <v>-0.48853408576782265</v>
      </c>
      <c r="W120" s="20">
        <v>25.003576756254098</v>
      </c>
      <c r="X120" s="20">
        <v>-0.48853408576782265</v>
      </c>
      <c r="Y120" s="20">
        <v>25.003576756254098</v>
      </c>
    </row>
    <row r="121" spans="1:25" ht="15" x14ac:dyDescent="0.25">
      <c r="A121" s="10">
        <v>900</v>
      </c>
      <c r="B121" s="6">
        <v>1</v>
      </c>
      <c r="C121" s="11">
        <v>36.6</v>
      </c>
      <c r="D121" s="10">
        <v>16.600000000000001</v>
      </c>
      <c r="E121" s="10">
        <v>6</v>
      </c>
      <c r="F121" s="10">
        <v>5</v>
      </c>
      <c r="G121" s="10">
        <v>12</v>
      </c>
      <c r="H121" s="10">
        <v>2</v>
      </c>
      <c r="I121" s="11">
        <v>2</v>
      </c>
      <c r="J121" s="10">
        <v>2</v>
      </c>
      <c r="K121" s="10">
        <v>8.8000000000000007</v>
      </c>
      <c r="L121" s="10">
        <v>2</v>
      </c>
      <c r="M121" s="10">
        <v>3</v>
      </c>
      <c r="N121" s="10">
        <v>3</v>
      </c>
      <c r="Q121" s="20" t="s">
        <v>5</v>
      </c>
      <c r="R121" s="20">
        <v>40.663719564545964</v>
      </c>
      <c r="S121" s="20">
        <v>19.869280038059262</v>
      </c>
      <c r="T121" s="20">
        <v>2.0465623055619182</v>
      </c>
      <c r="U121" s="20">
        <v>4.1983539641616253E-2</v>
      </c>
      <c r="V121" s="20">
        <v>1.4882372111054423</v>
      </c>
      <c r="W121" s="20">
        <v>79.839201917986486</v>
      </c>
      <c r="X121" s="20">
        <v>1.4882372111054423</v>
      </c>
      <c r="Y121" s="20">
        <v>79.839201917986486</v>
      </c>
    </row>
    <row r="122" spans="1:25" ht="15" x14ac:dyDescent="0.25">
      <c r="A122" s="10">
        <v>1070</v>
      </c>
      <c r="B122" s="6">
        <v>1</v>
      </c>
      <c r="C122" s="11">
        <v>35.9</v>
      </c>
      <c r="D122" s="10">
        <v>15.1</v>
      </c>
      <c r="E122" s="10">
        <v>2</v>
      </c>
      <c r="F122" s="10">
        <v>10</v>
      </c>
      <c r="G122" s="10">
        <v>12</v>
      </c>
      <c r="H122" s="10">
        <v>1</v>
      </c>
      <c r="I122" s="11">
        <v>1</v>
      </c>
      <c r="J122" s="10">
        <v>3</v>
      </c>
      <c r="K122" s="10">
        <v>8.6</v>
      </c>
      <c r="L122" s="10">
        <v>2</v>
      </c>
      <c r="M122" s="10">
        <v>3</v>
      </c>
      <c r="N122" s="10">
        <v>2</v>
      </c>
      <c r="Q122" s="20" t="s">
        <v>8</v>
      </c>
      <c r="R122" s="20">
        <v>27.863997232186058</v>
      </c>
      <c r="S122" s="20">
        <v>18.515626739086084</v>
      </c>
      <c r="T122" s="20">
        <v>1.5048908484078354</v>
      </c>
      <c r="U122" s="20">
        <v>0.13389883811106934</v>
      </c>
      <c r="V122" s="20">
        <v>-8.6425398537348457</v>
      </c>
      <c r="W122" s="20">
        <v>64.370534318106962</v>
      </c>
      <c r="X122" s="20">
        <v>-8.6425398537348457</v>
      </c>
      <c r="Y122" s="20">
        <v>64.370534318106962</v>
      </c>
    </row>
    <row r="123" spans="1:25" ht="15.75" thickBot="1" x14ac:dyDescent="0.3">
      <c r="A123" s="10">
        <v>1100</v>
      </c>
      <c r="B123" s="6">
        <v>1</v>
      </c>
      <c r="C123" s="11">
        <v>40.299999999999997</v>
      </c>
      <c r="D123" s="10">
        <v>16.7</v>
      </c>
      <c r="E123" s="10">
        <v>2</v>
      </c>
      <c r="F123" s="10">
        <v>9</v>
      </c>
      <c r="G123" s="10">
        <v>10</v>
      </c>
      <c r="H123" s="10">
        <v>2</v>
      </c>
      <c r="I123" s="11">
        <v>1</v>
      </c>
      <c r="J123" s="10">
        <v>2</v>
      </c>
      <c r="K123" s="10">
        <v>8.6</v>
      </c>
      <c r="L123" s="10">
        <v>2</v>
      </c>
      <c r="M123" s="10">
        <v>1</v>
      </c>
      <c r="N123" s="10">
        <v>2</v>
      </c>
      <c r="Q123" s="21" t="s">
        <v>9</v>
      </c>
      <c r="R123" s="21">
        <v>66.015241943971262</v>
      </c>
      <c r="S123" s="21">
        <v>88.084019796437488</v>
      </c>
      <c r="T123" s="21">
        <v>0.74945764392375303</v>
      </c>
      <c r="U123" s="21">
        <v>0.45444478650743658</v>
      </c>
      <c r="V123" s="21">
        <v>-107.65657487805859</v>
      </c>
      <c r="W123" s="21">
        <v>239.68705876600112</v>
      </c>
      <c r="X123" s="21">
        <v>-107.65657487805859</v>
      </c>
      <c r="Y123" s="21">
        <v>239.68705876600112</v>
      </c>
    </row>
    <row r="124" spans="1:25" ht="15" x14ac:dyDescent="0.25">
      <c r="A124" s="10">
        <v>1000</v>
      </c>
      <c r="B124" s="6">
        <v>1</v>
      </c>
      <c r="C124" s="11">
        <v>40.1</v>
      </c>
      <c r="D124" s="10">
        <v>16.600000000000001</v>
      </c>
      <c r="E124" s="10">
        <v>6</v>
      </c>
      <c r="F124" s="10">
        <v>9</v>
      </c>
      <c r="G124" s="10">
        <v>10</v>
      </c>
      <c r="H124" s="10">
        <v>1</v>
      </c>
      <c r="I124" s="11">
        <v>3</v>
      </c>
      <c r="J124" s="10">
        <v>2</v>
      </c>
      <c r="K124" s="10">
        <v>8.5</v>
      </c>
      <c r="L124" s="10">
        <v>3</v>
      </c>
      <c r="M124" s="10">
        <v>1</v>
      </c>
      <c r="N124" s="10">
        <v>3</v>
      </c>
    </row>
    <row r="125" spans="1:25" ht="15" x14ac:dyDescent="0.25">
      <c r="A125" s="10">
        <v>500</v>
      </c>
      <c r="B125" s="6">
        <v>1</v>
      </c>
      <c r="C125" s="11">
        <v>40.1</v>
      </c>
      <c r="D125" s="10">
        <v>16.600000000000001</v>
      </c>
      <c r="E125" s="10">
        <v>2</v>
      </c>
      <c r="F125" s="10">
        <v>5</v>
      </c>
      <c r="G125" s="10">
        <v>10</v>
      </c>
      <c r="H125" s="10">
        <v>2</v>
      </c>
      <c r="I125" s="11">
        <v>3</v>
      </c>
      <c r="J125" s="10">
        <v>2</v>
      </c>
      <c r="K125" s="10">
        <v>8.5</v>
      </c>
      <c r="L125" s="10">
        <v>0</v>
      </c>
      <c r="M125" s="10">
        <v>1</v>
      </c>
      <c r="N125" s="10">
        <v>2</v>
      </c>
      <c r="Q125" s="33" t="s">
        <v>16</v>
      </c>
      <c r="R125" s="33" t="s">
        <v>1</v>
      </c>
      <c r="S125" s="33" t="s">
        <v>203</v>
      </c>
      <c r="T125" s="33" t="s">
        <v>194</v>
      </c>
      <c r="U125" s="33" t="s">
        <v>5</v>
      </c>
      <c r="V125" s="33" t="s">
        <v>8</v>
      </c>
      <c r="W125" s="33" t="s">
        <v>195</v>
      </c>
    </row>
    <row r="126" spans="1:25" ht="15" x14ac:dyDescent="0.25">
      <c r="A126" s="10">
        <v>820</v>
      </c>
      <c r="B126" s="6">
        <v>1</v>
      </c>
      <c r="C126" s="11">
        <v>31.3</v>
      </c>
      <c r="D126" s="10">
        <v>22</v>
      </c>
      <c r="E126" s="10">
        <v>2</v>
      </c>
      <c r="F126" s="10">
        <v>5</v>
      </c>
      <c r="G126" s="10">
        <v>10</v>
      </c>
      <c r="H126" s="10">
        <v>1</v>
      </c>
      <c r="I126" s="11">
        <v>2</v>
      </c>
      <c r="J126" s="10">
        <v>2</v>
      </c>
      <c r="K126" s="10">
        <v>0</v>
      </c>
      <c r="L126" s="10">
        <v>1</v>
      </c>
      <c r="M126" s="10">
        <v>3</v>
      </c>
      <c r="N126" s="10">
        <v>3</v>
      </c>
      <c r="Q126" t="s">
        <v>177</v>
      </c>
    </row>
    <row r="127" spans="1:25" ht="15.75" thickBot="1" x14ac:dyDescent="0.3">
      <c r="A127" s="10">
        <v>1000</v>
      </c>
      <c r="B127" s="6">
        <v>1</v>
      </c>
      <c r="C127" s="11">
        <v>44.7</v>
      </c>
      <c r="D127" s="10">
        <v>18.399999999999999</v>
      </c>
      <c r="E127" s="10">
        <v>6</v>
      </c>
      <c r="F127" s="10">
        <v>5</v>
      </c>
      <c r="G127" s="10">
        <v>10</v>
      </c>
      <c r="H127" s="10">
        <v>2</v>
      </c>
      <c r="I127" s="11">
        <v>5</v>
      </c>
      <c r="J127" s="10">
        <v>2</v>
      </c>
      <c r="K127" s="10">
        <v>10.7</v>
      </c>
      <c r="L127" s="10">
        <v>1</v>
      </c>
      <c r="M127" s="10">
        <v>1</v>
      </c>
      <c r="N127" s="10">
        <v>3</v>
      </c>
    </row>
    <row r="128" spans="1:25" ht="15" x14ac:dyDescent="0.25">
      <c r="A128" s="10">
        <v>800</v>
      </c>
      <c r="B128" s="6">
        <v>1</v>
      </c>
      <c r="C128" s="11">
        <v>32.1</v>
      </c>
      <c r="D128" s="10">
        <v>12.2</v>
      </c>
      <c r="E128" s="10">
        <v>2</v>
      </c>
      <c r="F128" s="10">
        <v>5</v>
      </c>
      <c r="G128" s="10">
        <v>10</v>
      </c>
      <c r="H128" s="10">
        <v>1</v>
      </c>
      <c r="I128" s="11">
        <v>4</v>
      </c>
      <c r="J128" s="10">
        <v>2</v>
      </c>
      <c r="K128" s="10">
        <v>9</v>
      </c>
      <c r="L128" s="10">
        <v>2</v>
      </c>
      <c r="M128" s="10">
        <v>1</v>
      </c>
      <c r="N128" s="10">
        <v>3</v>
      </c>
      <c r="Q128" s="31" t="s">
        <v>178</v>
      </c>
      <c r="R128" s="31"/>
    </row>
    <row r="129" spans="1:25" ht="15" x14ac:dyDescent="0.25">
      <c r="A129" s="10">
        <v>1080</v>
      </c>
      <c r="B129" s="6">
        <v>1</v>
      </c>
      <c r="C129" s="11">
        <v>31.9</v>
      </c>
      <c r="D129" s="10">
        <v>14.4</v>
      </c>
      <c r="E129" s="10">
        <v>2</v>
      </c>
      <c r="F129" s="10">
        <v>9</v>
      </c>
      <c r="G129" s="10">
        <v>10</v>
      </c>
      <c r="H129" s="10">
        <v>2</v>
      </c>
      <c r="I129" s="11">
        <v>4</v>
      </c>
      <c r="J129" s="10">
        <v>2</v>
      </c>
      <c r="K129" s="10">
        <v>8.8000000000000007</v>
      </c>
      <c r="L129" s="10">
        <v>2</v>
      </c>
      <c r="M129" s="10">
        <v>1</v>
      </c>
      <c r="N129" s="10">
        <v>3</v>
      </c>
      <c r="Q129" s="20" t="s">
        <v>179</v>
      </c>
      <c r="R129" s="20">
        <v>0.26665640562142967</v>
      </c>
    </row>
    <row r="130" spans="1:25" ht="15" x14ac:dyDescent="0.25">
      <c r="A130" s="10">
        <v>1200</v>
      </c>
      <c r="B130" s="6">
        <v>1</v>
      </c>
      <c r="C130" s="11">
        <v>44.2</v>
      </c>
      <c r="D130" s="10">
        <v>19.7</v>
      </c>
      <c r="E130" s="10">
        <v>2</v>
      </c>
      <c r="F130" s="10">
        <v>9</v>
      </c>
      <c r="G130" s="10">
        <v>10</v>
      </c>
      <c r="H130" s="10">
        <v>1</v>
      </c>
      <c r="I130" s="11">
        <v>1</v>
      </c>
      <c r="J130" s="10">
        <v>2</v>
      </c>
      <c r="K130" s="10">
        <v>11.6</v>
      </c>
      <c r="L130" s="10">
        <v>2</v>
      </c>
      <c r="M130" s="10">
        <v>1</v>
      </c>
      <c r="N130" s="10">
        <v>1</v>
      </c>
      <c r="Q130" s="20" t="s">
        <v>180</v>
      </c>
      <c r="R130" s="20">
        <v>7.1105638658940429E-2</v>
      </c>
    </row>
    <row r="131" spans="1:25" ht="15" x14ac:dyDescent="0.25">
      <c r="A131" s="10">
        <v>3000</v>
      </c>
      <c r="B131" s="6">
        <v>1</v>
      </c>
      <c r="C131" s="11">
        <v>36.6</v>
      </c>
      <c r="D131" s="10">
        <v>16.600000000000001</v>
      </c>
      <c r="E131" s="10">
        <v>6</v>
      </c>
      <c r="F131" s="10">
        <v>5</v>
      </c>
      <c r="G131" s="10">
        <v>10</v>
      </c>
      <c r="H131" s="10">
        <v>2</v>
      </c>
      <c r="I131" s="11">
        <v>4</v>
      </c>
      <c r="J131" s="10">
        <v>3</v>
      </c>
      <c r="K131" s="10">
        <v>8.8000000000000007</v>
      </c>
      <c r="L131" s="10">
        <v>2</v>
      </c>
      <c r="M131" s="10">
        <v>1</v>
      </c>
      <c r="N131" s="10">
        <v>2</v>
      </c>
      <c r="Q131" s="20" t="s">
        <v>181</v>
      </c>
      <c r="R131" s="20">
        <v>4.3785216266556327E-2</v>
      </c>
    </row>
    <row r="132" spans="1:25" ht="15" x14ac:dyDescent="0.25">
      <c r="A132" s="10">
        <v>1200</v>
      </c>
      <c r="B132" s="6">
        <v>1</v>
      </c>
      <c r="C132" s="11">
        <v>40.299999999999997</v>
      </c>
      <c r="D132" s="10">
        <v>16.7</v>
      </c>
      <c r="E132" s="10">
        <v>2</v>
      </c>
      <c r="F132" s="10">
        <v>5</v>
      </c>
      <c r="G132" s="10">
        <v>10</v>
      </c>
      <c r="H132" s="10">
        <v>2</v>
      </c>
      <c r="I132" s="11">
        <v>2</v>
      </c>
      <c r="J132" s="10">
        <v>2</v>
      </c>
      <c r="K132" s="10">
        <v>8.5</v>
      </c>
      <c r="L132" s="10">
        <v>3</v>
      </c>
      <c r="M132" s="10">
        <v>1</v>
      </c>
      <c r="N132" s="10">
        <v>3</v>
      </c>
      <c r="Q132" s="20" t="s">
        <v>182</v>
      </c>
      <c r="R132" s="20">
        <v>526.32369505968541</v>
      </c>
    </row>
    <row r="133" spans="1:25" ht="15.75" thickBot="1" x14ac:dyDescent="0.3">
      <c r="A133" s="10">
        <v>490</v>
      </c>
      <c r="B133" s="6">
        <v>1</v>
      </c>
      <c r="C133" s="11">
        <v>35.9</v>
      </c>
      <c r="D133" s="10">
        <v>15.1</v>
      </c>
      <c r="E133" s="10">
        <v>4</v>
      </c>
      <c r="F133" s="10">
        <v>5</v>
      </c>
      <c r="G133" s="10">
        <v>11</v>
      </c>
      <c r="H133" s="10">
        <v>1</v>
      </c>
      <c r="I133" s="11">
        <v>5</v>
      </c>
      <c r="J133" s="10">
        <v>2</v>
      </c>
      <c r="K133" s="10">
        <v>8.5</v>
      </c>
      <c r="L133" s="10">
        <v>2</v>
      </c>
      <c r="M133" s="10">
        <v>1</v>
      </c>
      <c r="N133" s="10">
        <v>3</v>
      </c>
      <c r="Q133" s="21" t="s">
        <v>183</v>
      </c>
      <c r="R133" s="21">
        <v>211</v>
      </c>
    </row>
    <row r="134" spans="1:25" ht="15" x14ac:dyDescent="0.25">
      <c r="A134" s="10">
        <v>1150</v>
      </c>
      <c r="B134" s="6">
        <v>1</v>
      </c>
      <c r="C134" s="11">
        <v>31.8</v>
      </c>
      <c r="D134" s="10">
        <v>12.3</v>
      </c>
      <c r="E134" s="10">
        <v>2</v>
      </c>
      <c r="F134" s="10">
        <v>5</v>
      </c>
      <c r="G134" s="10">
        <v>11</v>
      </c>
      <c r="H134" s="10">
        <v>2</v>
      </c>
      <c r="I134" s="11">
        <v>4</v>
      </c>
      <c r="J134" s="10">
        <v>2</v>
      </c>
      <c r="K134" s="10">
        <v>8.6999999999999993</v>
      </c>
      <c r="L134" s="10">
        <v>2</v>
      </c>
      <c r="M134" s="10">
        <v>1</v>
      </c>
      <c r="N134" s="10">
        <v>3</v>
      </c>
    </row>
    <row r="135" spans="1:25" ht="15.75" thickBot="1" x14ac:dyDescent="0.3">
      <c r="A135" s="10">
        <v>700</v>
      </c>
      <c r="B135" s="6">
        <v>1</v>
      </c>
      <c r="C135" s="11">
        <v>32</v>
      </c>
      <c r="D135" s="10">
        <v>12.3</v>
      </c>
      <c r="E135" s="10">
        <v>2</v>
      </c>
      <c r="F135" s="10">
        <v>9</v>
      </c>
      <c r="G135" s="10">
        <v>11</v>
      </c>
      <c r="H135" s="10">
        <v>1</v>
      </c>
      <c r="I135" s="11">
        <v>2</v>
      </c>
      <c r="J135" s="10">
        <v>2</v>
      </c>
      <c r="K135" s="10">
        <v>8.6999999999999993</v>
      </c>
      <c r="L135" s="10">
        <v>2</v>
      </c>
      <c r="M135" s="10">
        <v>1</v>
      </c>
      <c r="N135" s="10">
        <v>2</v>
      </c>
      <c r="Q135" t="s">
        <v>170</v>
      </c>
    </row>
    <row r="136" spans="1:25" ht="15" x14ac:dyDescent="0.25">
      <c r="A136" s="10">
        <v>700</v>
      </c>
      <c r="B136" s="6">
        <v>1</v>
      </c>
      <c r="C136" s="11">
        <v>40.200000000000003</v>
      </c>
      <c r="D136" s="10">
        <v>16.7</v>
      </c>
      <c r="E136" s="10">
        <v>2</v>
      </c>
      <c r="F136" s="10">
        <v>5</v>
      </c>
      <c r="G136" s="10">
        <v>11</v>
      </c>
      <c r="H136" s="10">
        <v>2</v>
      </c>
      <c r="I136" s="11">
        <v>4</v>
      </c>
      <c r="J136" s="10">
        <v>2</v>
      </c>
      <c r="K136" s="10">
        <v>8.5</v>
      </c>
      <c r="L136" s="10">
        <v>1</v>
      </c>
      <c r="M136" s="10">
        <v>1</v>
      </c>
      <c r="N136" s="10">
        <v>3</v>
      </c>
      <c r="Q136" s="22"/>
      <c r="R136" s="22" t="s">
        <v>172</v>
      </c>
      <c r="S136" s="22" t="s">
        <v>171</v>
      </c>
      <c r="T136" s="22" t="s">
        <v>173</v>
      </c>
      <c r="U136" s="22" t="s">
        <v>174</v>
      </c>
      <c r="V136" s="22" t="s">
        <v>187</v>
      </c>
    </row>
    <row r="137" spans="1:25" ht="15" x14ac:dyDescent="0.25">
      <c r="A137" s="10">
        <v>900</v>
      </c>
      <c r="B137" s="6">
        <v>1</v>
      </c>
      <c r="C137" s="11">
        <v>35.1</v>
      </c>
      <c r="D137" s="10">
        <v>12.1</v>
      </c>
      <c r="E137" s="10">
        <v>6</v>
      </c>
      <c r="F137" s="10">
        <v>9</v>
      </c>
      <c r="G137" s="10">
        <v>11</v>
      </c>
      <c r="H137" s="10">
        <v>1</v>
      </c>
      <c r="I137" s="11">
        <v>4</v>
      </c>
      <c r="J137" s="10">
        <v>2</v>
      </c>
      <c r="K137" s="10">
        <v>12</v>
      </c>
      <c r="L137" s="10">
        <v>2</v>
      </c>
      <c r="M137" s="10">
        <v>1</v>
      </c>
      <c r="N137" s="10">
        <v>3</v>
      </c>
      <c r="Q137" s="20" t="s">
        <v>184</v>
      </c>
      <c r="R137" s="20">
        <v>6</v>
      </c>
      <c r="S137" s="20">
        <v>4325872.6208424643</v>
      </c>
      <c r="T137" s="20">
        <v>720978.77014041075</v>
      </c>
      <c r="U137" s="20">
        <v>2.6026551726653384</v>
      </c>
      <c r="V137" s="20">
        <v>1.8805910050275189E-2</v>
      </c>
    </row>
    <row r="138" spans="1:25" ht="15" x14ac:dyDescent="0.25">
      <c r="A138" s="10">
        <v>440</v>
      </c>
      <c r="B138" s="6">
        <v>1</v>
      </c>
      <c r="C138" s="11">
        <v>35.299999999999997</v>
      </c>
      <c r="D138" s="10">
        <v>14.9</v>
      </c>
      <c r="E138" s="10">
        <v>2</v>
      </c>
      <c r="F138" s="10">
        <v>5</v>
      </c>
      <c r="G138" s="10">
        <v>11</v>
      </c>
      <c r="H138" s="10">
        <v>2</v>
      </c>
      <c r="I138" s="11">
        <v>1</v>
      </c>
      <c r="J138" s="10">
        <v>3</v>
      </c>
      <c r="K138" s="10">
        <v>11.9</v>
      </c>
      <c r="L138" s="10">
        <v>2</v>
      </c>
      <c r="M138" s="10">
        <v>1</v>
      </c>
      <c r="N138" s="10">
        <v>3</v>
      </c>
      <c r="Q138" s="20" t="s">
        <v>185</v>
      </c>
      <c r="R138" s="20">
        <v>204</v>
      </c>
      <c r="S138" s="20">
        <v>56511392.924181268</v>
      </c>
      <c r="T138" s="20">
        <v>277016.63198128075</v>
      </c>
      <c r="U138" s="20"/>
      <c r="V138" s="20"/>
    </row>
    <row r="139" spans="1:25" ht="15.75" thickBot="1" x14ac:dyDescent="0.3">
      <c r="A139" s="10">
        <v>1430</v>
      </c>
      <c r="B139" s="6">
        <v>1</v>
      </c>
      <c r="C139" s="11">
        <v>36.200000000000003</v>
      </c>
      <c r="D139" s="10">
        <v>15</v>
      </c>
      <c r="E139" s="10">
        <v>2</v>
      </c>
      <c r="F139" s="10">
        <v>10</v>
      </c>
      <c r="G139" s="10">
        <v>11</v>
      </c>
      <c r="H139" s="10">
        <v>1</v>
      </c>
      <c r="I139" s="11">
        <v>3</v>
      </c>
      <c r="J139" s="10">
        <v>2</v>
      </c>
      <c r="K139" s="10">
        <v>12</v>
      </c>
      <c r="L139" s="10">
        <v>1</v>
      </c>
      <c r="M139" s="10">
        <v>1</v>
      </c>
      <c r="N139" s="10">
        <v>3</v>
      </c>
      <c r="Q139" s="21" t="s">
        <v>176</v>
      </c>
      <c r="R139" s="21">
        <v>210</v>
      </c>
      <c r="S139" s="21">
        <v>60837265.545023732</v>
      </c>
      <c r="T139" s="21"/>
      <c r="U139" s="21"/>
      <c r="V139" s="21"/>
    </row>
    <row r="140" spans="1:25" ht="15.75" thickBot="1" x14ac:dyDescent="0.3">
      <c r="A140" s="10">
        <v>980</v>
      </c>
      <c r="B140" s="6">
        <v>1</v>
      </c>
      <c r="C140" s="11">
        <v>34.700000000000003</v>
      </c>
      <c r="D140" s="10">
        <v>17.5</v>
      </c>
      <c r="E140" s="10">
        <v>2</v>
      </c>
      <c r="F140" s="10">
        <v>9</v>
      </c>
      <c r="G140" s="10">
        <v>11</v>
      </c>
      <c r="H140" s="10">
        <v>2</v>
      </c>
      <c r="I140" s="11">
        <v>3</v>
      </c>
      <c r="J140" s="10">
        <v>2</v>
      </c>
      <c r="K140" s="10">
        <v>6.8</v>
      </c>
      <c r="L140" s="10">
        <v>2</v>
      </c>
      <c r="M140" s="10">
        <v>1</v>
      </c>
      <c r="N140" s="10">
        <v>1</v>
      </c>
    </row>
    <row r="141" spans="1:25" ht="15" x14ac:dyDescent="0.25">
      <c r="A141" s="10">
        <v>965</v>
      </c>
      <c r="B141" s="6">
        <v>1</v>
      </c>
      <c r="C141" s="11">
        <v>40.299999999999997</v>
      </c>
      <c r="D141" s="10">
        <v>16.8</v>
      </c>
      <c r="E141" s="10">
        <v>2</v>
      </c>
      <c r="F141" s="10">
        <v>5</v>
      </c>
      <c r="G141" s="10">
        <v>11</v>
      </c>
      <c r="H141" s="10">
        <v>1</v>
      </c>
      <c r="I141" s="11">
        <v>3</v>
      </c>
      <c r="J141" s="10">
        <v>2</v>
      </c>
      <c r="K141" s="10">
        <v>8.6</v>
      </c>
      <c r="L141" s="10">
        <v>1</v>
      </c>
      <c r="M141" s="10">
        <v>1</v>
      </c>
      <c r="N141" s="10">
        <v>1</v>
      </c>
      <c r="Q141" s="22"/>
      <c r="R141" s="22" t="s">
        <v>188</v>
      </c>
      <c r="S141" s="22" t="s">
        <v>182</v>
      </c>
      <c r="T141" s="22" t="s">
        <v>189</v>
      </c>
      <c r="U141" s="22" t="s">
        <v>175</v>
      </c>
      <c r="V141" s="22" t="s">
        <v>190</v>
      </c>
      <c r="W141" s="22" t="s">
        <v>191</v>
      </c>
      <c r="X141" s="22" t="s">
        <v>192</v>
      </c>
      <c r="Y141" s="22" t="s">
        <v>193</v>
      </c>
    </row>
    <row r="142" spans="1:25" ht="15" x14ac:dyDescent="0.25">
      <c r="A142" s="10">
        <v>1100</v>
      </c>
      <c r="B142" s="6">
        <v>1</v>
      </c>
      <c r="C142" s="11">
        <v>31</v>
      </c>
      <c r="D142" s="10">
        <v>21.6</v>
      </c>
      <c r="E142" s="10">
        <v>1</v>
      </c>
      <c r="F142" s="10">
        <v>5</v>
      </c>
      <c r="G142" s="10">
        <v>11</v>
      </c>
      <c r="H142" s="10">
        <v>2</v>
      </c>
      <c r="I142" s="11">
        <v>4</v>
      </c>
      <c r="J142" s="10">
        <v>2</v>
      </c>
      <c r="K142" s="10">
        <v>0</v>
      </c>
      <c r="L142" s="10">
        <v>2</v>
      </c>
      <c r="M142" s="10">
        <v>1</v>
      </c>
      <c r="N142" s="10">
        <v>1</v>
      </c>
      <c r="Q142" s="20" t="s">
        <v>186</v>
      </c>
      <c r="R142" s="20">
        <v>782.62981350876464</v>
      </c>
      <c r="S142" s="20">
        <v>195.70052989238744</v>
      </c>
      <c r="T142" s="20">
        <v>3.999119542185809</v>
      </c>
      <c r="U142" s="20">
        <v>8.8870307543735874E-5</v>
      </c>
      <c r="V142" s="20">
        <v>396.77473266673996</v>
      </c>
      <c r="W142" s="20">
        <v>1168.4848943507893</v>
      </c>
      <c r="X142" s="20">
        <v>396.77473266673996</v>
      </c>
      <c r="Y142" s="20">
        <v>1168.4848943507893</v>
      </c>
    </row>
    <row r="143" spans="1:25" ht="15" x14ac:dyDescent="0.25">
      <c r="A143" s="10">
        <v>1590</v>
      </c>
      <c r="B143" s="6">
        <v>1</v>
      </c>
      <c r="C143" s="11">
        <v>24.1</v>
      </c>
      <c r="D143" s="10">
        <v>16.3</v>
      </c>
      <c r="E143" s="10">
        <v>4</v>
      </c>
      <c r="F143" s="10">
        <v>5</v>
      </c>
      <c r="G143" s="10">
        <v>11</v>
      </c>
      <c r="H143" s="10">
        <v>1</v>
      </c>
      <c r="I143" s="11">
        <v>3</v>
      </c>
      <c r="J143" s="10">
        <v>2</v>
      </c>
      <c r="K143" s="10">
        <v>0</v>
      </c>
      <c r="L143" s="10">
        <v>3</v>
      </c>
      <c r="M143" s="10">
        <v>2</v>
      </c>
      <c r="N143" s="10">
        <v>2</v>
      </c>
      <c r="Q143" s="20" t="s">
        <v>1</v>
      </c>
      <c r="R143" s="20">
        <v>73.503534719939381</v>
      </c>
      <c r="S143" s="20">
        <v>42.556527064088698</v>
      </c>
      <c r="T143" s="20">
        <v>1.7271976777908953</v>
      </c>
      <c r="U143" s="20">
        <v>8.5645764644689565E-2</v>
      </c>
      <c r="V143" s="20">
        <v>-10.403505285006986</v>
      </c>
      <c r="W143" s="20">
        <v>157.41057472488575</v>
      </c>
      <c r="X143" s="20">
        <v>-10.403505285006986</v>
      </c>
      <c r="Y143" s="20">
        <v>157.41057472488575</v>
      </c>
    </row>
    <row r="144" spans="1:25" ht="15" x14ac:dyDescent="0.25">
      <c r="A144" s="10">
        <v>1130</v>
      </c>
      <c r="B144" s="6">
        <v>1</v>
      </c>
      <c r="C144" s="11">
        <v>32.5</v>
      </c>
      <c r="D144" s="10">
        <v>27.33</v>
      </c>
      <c r="E144" s="10">
        <v>2</v>
      </c>
      <c r="F144" s="10">
        <v>5</v>
      </c>
      <c r="G144" s="10">
        <v>11</v>
      </c>
      <c r="H144" s="10">
        <v>2</v>
      </c>
      <c r="I144" s="11">
        <v>3</v>
      </c>
      <c r="J144" s="10">
        <v>2</v>
      </c>
      <c r="K144" s="10">
        <v>0</v>
      </c>
      <c r="L144" s="10">
        <v>3</v>
      </c>
      <c r="M144" s="10">
        <v>2</v>
      </c>
      <c r="N144" s="10">
        <v>3</v>
      </c>
      <c r="Q144" s="20" t="s">
        <v>10</v>
      </c>
      <c r="R144" s="20">
        <v>-11.188505200463629</v>
      </c>
      <c r="S144" s="20">
        <v>5.1057172295915887</v>
      </c>
      <c r="T144" s="20">
        <v>-2.1913679699333071</v>
      </c>
      <c r="U144" s="20">
        <v>2.9557447426641768E-2</v>
      </c>
      <c r="V144" s="20">
        <v>-21.255248174863794</v>
      </c>
      <c r="W144" s="20">
        <v>-1.1217622260634634</v>
      </c>
      <c r="X144" s="20">
        <v>-21.255248174863794</v>
      </c>
      <c r="Y144" s="20">
        <v>-1.1217622260634634</v>
      </c>
    </row>
    <row r="145" spans="1:25" ht="15" x14ac:dyDescent="0.25">
      <c r="A145" s="10">
        <v>1160</v>
      </c>
      <c r="B145" s="6">
        <v>1</v>
      </c>
      <c r="C145" s="11">
        <v>27.7</v>
      </c>
      <c r="D145" s="10">
        <v>12.2</v>
      </c>
      <c r="E145" s="10">
        <v>6</v>
      </c>
      <c r="F145" s="10">
        <v>9</v>
      </c>
      <c r="G145" s="10">
        <v>1</v>
      </c>
      <c r="H145" s="10">
        <v>1</v>
      </c>
      <c r="I145" s="11">
        <v>1</v>
      </c>
      <c r="J145" s="10">
        <v>2</v>
      </c>
      <c r="K145" s="10">
        <v>5.6</v>
      </c>
      <c r="L145" s="10">
        <v>2</v>
      </c>
      <c r="M145" s="10">
        <v>1</v>
      </c>
      <c r="N145" s="10">
        <v>3</v>
      </c>
      <c r="Q145" s="20" t="s">
        <v>11</v>
      </c>
      <c r="R145" s="20">
        <v>12.961740434605714</v>
      </c>
      <c r="S145" s="20">
        <v>6.7091918219767273</v>
      </c>
      <c r="T145" s="20">
        <v>1.9319376727533779</v>
      </c>
      <c r="U145" s="20">
        <v>5.4752427579288943E-2</v>
      </c>
      <c r="V145" s="20">
        <v>-0.26651068089717711</v>
      </c>
      <c r="W145" s="20">
        <v>26.189991550108605</v>
      </c>
      <c r="X145" s="20">
        <v>-0.26651068089717711</v>
      </c>
      <c r="Y145" s="20">
        <v>26.189991550108605</v>
      </c>
    </row>
    <row r="146" spans="1:25" ht="15" x14ac:dyDescent="0.25">
      <c r="A146" s="10">
        <v>1250</v>
      </c>
      <c r="B146" s="6">
        <v>1</v>
      </c>
      <c r="C146" s="11">
        <v>29.1</v>
      </c>
      <c r="D146" s="10">
        <v>23.7</v>
      </c>
      <c r="E146" s="10">
        <v>2</v>
      </c>
      <c r="F146" s="10">
        <v>5</v>
      </c>
      <c r="G146" s="10">
        <v>1</v>
      </c>
      <c r="H146" s="10">
        <v>2</v>
      </c>
      <c r="I146" s="11">
        <v>3</v>
      </c>
      <c r="J146" s="10">
        <v>2</v>
      </c>
      <c r="K146" s="10">
        <v>0</v>
      </c>
      <c r="L146" s="10">
        <v>1</v>
      </c>
      <c r="M146" s="10">
        <v>2</v>
      </c>
      <c r="N146" s="10">
        <v>3</v>
      </c>
      <c r="Q146" s="20" t="s">
        <v>5</v>
      </c>
      <c r="R146" s="20">
        <v>40.175523598886464</v>
      </c>
      <c r="S146" s="20">
        <v>19.886217899614664</v>
      </c>
      <c r="T146" s="20">
        <v>2.0202697064716841</v>
      </c>
      <c r="U146" s="20">
        <v>4.4662980953383252E-2</v>
      </c>
      <c r="V146" s="20">
        <v>0.96664552626549494</v>
      </c>
      <c r="W146" s="20">
        <v>79.384401671507433</v>
      </c>
      <c r="X146" s="20">
        <v>0.96664552626549494</v>
      </c>
      <c r="Y146" s="20">
        <v>79.384401671507433</v>
      </c>
    </row>
    <row r="147" spans="1:25" ht="15" x14ac:dyDescent="0.25">
      <c r="A147" s="10">
        <v>1590</v>
      </c>
      <c r="B147" s="6">
        <v>1</v>
      </c>
      <c r="C147" s="11">
        <v>31.4</v>
      </c>
      <c r="D147" s="10">
        <v>18.899999999999999</v>
      </c>
      <c r="E147" s="10">
        <v>2</v>
      </c>
      <c r="F147" s="10">
        <v>9</v>
      </c>
      <c r="G147" s="10">
        <v>1</v>
      </c>
      <c r="H147" s="10">
        <v>1</v>
      </c>
      <c r="I147" s="11">
        <v>1</v>
      </c>
      <c r="J147" s="10">
        <v>2</v>
      </c>
      <c r="K147" s="10">
        <v>5.6</v>
      </c>
      <c r="L147" s="10">
        <v>2</v>
      </c>
      <c r="M147" s="10">
        <v>3</v>
      </c>
      <c r="N147" s="10">
        <v>3</v>
      </c>
      <c r="Q147" s="20" t="s">
        <v>8</v>
      </c>
      <c r="R147" s="20">
        <v>28.041570450809239</v>
      </c>
      <c r="S147" s="20">
        <v>18.704903760725077</v>
      </c>
      <c r="T147" s="20">
        <v>1.4991560934779296</v>
      </c>
      <c r="U147" s="20">
        <v>0.13537905020485058</v>
      </c>
      <c r="V147" s="20">
        <v>-8.8381567359571349</v>
      </c>
      <c r="W147" s="20">
        <v>64.921297637575606</v>
      </c>
      <c r="X147" s="20">
        <v>-8.8381567359571349</v>
      </c>
      <c r="Y147" s="20">
        <v>64.921297637575606</v>
      </c>
    </row>
    <row r="148" spans="1:25" ht="15.75" thickBot="1" x14ac:dyDescent="0.3">
      <c r="A148" s="10">
        <v>880</v>
      </c>
      <c r="B148" s="6">
        <v>1</v>
      </c>
      <c r="C148" s="11">
        <v>30.9</v>
      </c>
      <c r="D148" s="10">
        <v>19.2</v>
      </c>
      <c r="E148" s="10">
        <v>2</v>
      </c>
      <c r="F148" s="10">
        <v>10</v>
      </c>
      <c r="G148" s="10">
        <v>1</v>
      </c>
      <c r="H148" s="10">
        <v>2</v>
      </c>
      <c r="I148" s="11">
        <v>8</v>
      </c>
      <c r="J148" s="10">
        <v>2</v>
      </c>
      <c r="K148" s="10">
        <v>6.1</v>
      </c>
      <c r="L148" s="10">
        <v>2</v>
      </c>
      <c r="M148" s="10">
        <v>1</v>
      </c>
      <c r="N148" s="10">
        <v>3</v>
      </c>
      <c r="Q148" s="21" t="s">
        <v>12</v>
      </c>
      <c r="R148" s="21">
        <v>0.20603903879435184</v>
      </c>
      <c r="S148" s="21">
        <v>6.6951743746193184</v>
      </c>
      <c r="T148" s="21">
        <v>3.0774260275493875E-2</v>
      </c>
      <c r="U148" s="21">
        <v>0.97547965474931275</v>
      </c>
      <c r="V148" s="21">
        <v>-12.9945744239834</v>
      </c>
      <c r="W148" s="21">
        <v>13.406652501572102</v>
      </c>
      <c r="X148" s="21">
        <v>-12.9945744239834</v>
      </c>
      <c r="Y148" s="21">
        <v>13.406652501572102</v>
      </c>
    </row>
    <row r="149" spans="1:25" ht="15" x14ac:dyDescent="0.25">
      <c r="A149" s="10">
        <v>565</v>
      </c>
      <c r="B149" s="6">
        <v>1</v>
      </c>
      <c r="C149" s="11">
        <v>29.3</v>
      </c>
      <c r="D149" s="10">
        <v>16.8</v>
      </c>
      <c r="E149" s="10">
        <v>6</v>
      </c>
      <c r="F149" s="10">
        <v>5</v>
      </c>
      <c r="G149" s="10">
        <v>1</v>
      </c>
      <c r="H149" s="10">
        <v>1</v>
      </c>
      <c r="I149" s="11">
        <v>1</v>
      </c>
      <c r="J149" s="10">
        <v>2</v>
      </c>
      <c r="K149" s="10">
        <v>6.3</v>
      </c>
      <c r="L149" s="10">
        <v>2</v>
      </c>
      <c r="M149" s="10">
        <v>2</v>
      </c>
      <c r="N149" s="10">
        <v>2</v>
      </c>
    </row>
    <row r="150" spans="1:25" ht="15" x14ac:dyDescent="0.25">
      <c r="A150" s="10">
        <v>1500</v>
      </c>
      <c r="B150" s="6">
        <v>1</v>
      </c>
      <c r="C150" s="11">
        <v>32.5</v>
      </c>
      <c r="D150" s="10">
        <v>17.5</v>
      </c>
      <c r="E150" s="10">
        <v>2</v>
      </c>
      <c r="F150" s="10">
        <v>9</v>
      </c>
      <c r="G150" s="10">
        <v>1</v>
      </c>
      <c r="H150" s="10">
        <v>2</v>
      </c>
      <c r="I150" s="11">
        <v>3</v>
      </c>
      <c r="J150" s="10">
        <v>2</v>
      </c>
      <c r="K150" s="10">
        <v>5.7</v>
      </c>
      <c r="L150" s="10">
        <v>3</v>
      </c>
      <c r="M150" s="10">
        <v>2</v>
      </c>
      <c r="N150" s="10">
        <v>3</v>
      </c>
      <c r="Q150" s="33" t="s">
        <v>16</v>
      </c>
      <c r="R150" s="33" t="s">
        <v>1</v>
      </c>
      <c r="S150" s="33" t="s">
        <v>203</v>
      </c>
      <c r="T150" s="33" t="s">
        <v>194</v>
      </c>
      <c r="U150" s="33" t="s">
        <v>5</v>
      </c>
      <c r="V150" s="33" t="s">
        <v>8</v>
      </c>
      <c r="W150" s="33" t="s">
        <v>13</v>
      </c>
    </row>
    <row r="151" spans="1:25" ht="15" x14ac:dyDescent="0.25">
      <c r="A151" s="10">
        <v>500</v>
      </c>
      <c r="B151" s="6">
        <v>1</v>
      </c>
      <c r="C151" s="11">
        <v>54.4</v>
      </c>
      <c r="D151" s="10">
        <v>31</v>
      </c>
      <c r="E151" s="10">
        <v>6</v>
      </c>
      <c r="F151" s="10">
        <v>5</v>
      </c>
      <c r="G151" s="10">
        <v>1</v>
      </c>
      <c r="H151" s="10">
        <v>1</v>
      </c>
      <c r="I151" s="11">
        <v>3</v>
      </c>
      <c r="J151" s="10">
        <v>2</v>
      </c>
      <c r="K151" s="10">
        <v>8.3000000000000007</v>
      </c>
      <c r="L151" s="10">
        <v>1</v>
      </c>
      <c r="M151" s="10">
        <v>1</v>
      </c>
      <c r="N151" s="10">
        <v>2</v>
      </c>
      <c r="Q151" t="s">
        <v>177</v>
      </c>
    </row>
    <row r="152" spans="1:25" ht="15.75" thickBot="1" x14ac:dyDescent="0.3">
      <c r="A152" s="10">
        <v>900</v>
      </c>
      <c r="B152" s="6">
        <v>1</v>
      </c>
      <c r="C152" s="11">
        <v>53.6</v>
      </c>
      <c r="D152" s="10">
        <v>31.7</v>
      </c>
      <c r="E152" s="10">
        <v>4</v>
      </c>
      <c r="F152" s="10">
        <v>5</v>
      </c>
      <c r="G152" s="10">
        <v>1</v>
      </c>
      <c r="H152" s="10">
        <v>2</v>
      </c>
      <c r="I152" s="11">
        <v>1</v>
      </c>
      <c r="J152" s="10">
        <v>2</v>
      </c>
      <c r="K152" s="10">
        <v>8.3000000000000007</v>
      </c>
      <c r="L152" s="10">
        <v>3</v>
      </c>
      <c r="M152" s="10">
        <v>1</v>
      </c>
      <c r="N152" s="10">
        <v>3</v>
      </c>
    </row>
    <row r="153" spans="1:25" ht="15" x14ac:dyDescent="0.25">
      <c r="A153" s="10">
        <v>900</v>
      </c>
      <c r="B153" s="6">
        <v>1</v>
      </c>
      <c r="C153" s="11">
        <v>40.200000000000003</v>
      </c>
      <c r="D153" s="10">
        <v>27.2</v>
      </c>
      <c r="E153" s="10">
        <v>6</v>
      </c>
      <c r="F153" s="10">
        <v>5</v>
      </c>
      <c r="G153" s="10">
        <v>1</v>
      </c>
      <c r="H153" s="10">
        <v>1</v>
      </c>
      <c r="I153" s="11">
        <v>9</v>
      </c>
      <c r="J153" s="10">
        <v>2</v>
      </c>
      <c r="K153" s="10">
        <v>6.4</v>
      </c>
      <c r="L153" s="10">
        <v>2</v>
      </c>
      <c r="M153" s="10">
        <v>1</v>
      </c>
      <c r="N153" s="10">
        <v>3</v>
      </c>
      <c r="Q153" s="31" t="s">
        <v>178</v>
      </c>
      <c r="R153" s="31"/>
    </row>
    <row r="154" spans="1:25" ht="15" x14ac:dyDescent="0.25">
      <c r="A154" s="10">
        <v>925</v>
      </c>
      <c r="B154" s="6">
        <v>1</v>
      </c>
      <c r="C154" s="11">
        <v>44.2</v>
      </c>
      <c r="D154" s="10">
        <v>28</v>
      </c>
      <c r="E154" s="10">
        <v>2</v>
      </c>
      <c r="F154" s="10">
        <v>5</v>
      </c>
      <c r="G154" s="10">
        <v>1</v>
      </c>
      <c r="H154" s="10">
        <v>2</v>
      </c>
      <c r="I154" s="11">
        <v>3</v>
      </c>
      <c r="J154" s="10">
        <v>2</v>
      </c>
      <c r="K154" s="10">
        <v>6</v>
      </c>
      <c r="L154" s="10">
        <v>2</v>
      </c>
      <c r="M154" s="10">
        <v>1</v>
      </c>
      <c r="N154" s="10">
        <v>1</v>
      </c>
      <c r="Q154" s="20" t="s">
        <v>179</v>
      </c>
      <c r="R154" s="20">
        <v>0.27385438366070708</v>
      </c>
    </row>
    <row r="155" spans="1:25" ht="15" x14ac:dyDescent="0.25">
      <c r="A155" s="10">
        <v>1280</v>
      </c>
      <c r="B155" s="6">
        <v>1</v>
      </c>
      <c r="C155" s="11">
        <v>41</v>
      </c>
      <c r="D155" s="10">
        <v>24</v>
      </c>
      <c r="E155" s="10">
        <v>2</v>
      </c>
      <c r="F155" s="10">
        <v>5</v>
      </c>
      <c r="G155" s="10">
        <v>12</v>
      </c>
      <c r="H155" s="10">
        <v>1</v>
      </c>
      <c r="I155" s="11">
        <v>9</v>
      </c>
      <c r="J155" s="10">
        <v>2</v>
      </c>
      <c r="K155" s="10">
        <v>6</v>
      </c>
      <c r="L155" s="10">
        <v>2</v>
      </c>
      <c r="M155" s="10">
        <v>1</v>
      </c>
      <c r="N155" s="10">
        <v>1</v>
      </c>
      <c r="Q155" s="20" t="s">
        <v>180</v>
      </c>
      <c r="R155" s="20">
        <v>7.4996223450185751E-2</v>
      </c>
    </row>
    <row r="156" spans="1:25" ht="15" x14ac:dyDescent="0.25">
      <c r="A156" s="10">
        <v>1050</v>
      </c>
      <c r="B156" s="6">
        <v>1</v>
      </c>
      <c r="C156" s="11">
        <v>43.7</v>
      </c>
      <c r="D156" s="10">
        <v>31.8</v>
      </c>
      <c r="E156" s="10">
        <v>2</v>
      </c>
      <c r="F156" s="10">
        <v>5</v>
      </c>
      <c r="G156" s="10">
        <v>12</v>
      </c>
      <c r="H156" s="10">
        <v>2</v>
      </c>
      <c r="I156" s="11">
        <v>4</v>
      </c>
      <c r="J156" s="10">
        <v>2</v>
      </c>
      <c r="K156" s="10">
        <v>6</v>
      </c>
      <c r="L156" s="10">
        <v>2</v>
      </c>
      <c r="M156" s="10">
        <v>1</v>
      </c>
      <c r="N156" s="10">
        <v>1</v>
      </c>
      <c r="Q156" s="20" t="s">
        <v>181</v>
      </c>
      <c r="R156" s="20">
        <v>4.7790230022250038E-2</v>
      </c>
    </row>
    <row r="157" spans="1:25" ht="15" x14ac:dyDescent="0.25">
      <c r="A157" s="10">
        <v>1050</v>
      </c>
      <c r="B157" s="6">
        <v>1</v>
      </c>
      <c r="C157" s="11">
        <v>52.3</v>
      </c>
      <c r="D157" s="10">
        <v>32.4</v>
      </c>
      <c r="E157" s="10">
        <v>2</v>
      </c>
      <c r="F157" s="10">
        <v>5</v>
      </c>
      <c r="G157" s="10">
        <v>12</v>
      </c>
      <c r="H157" s="10">
        <v>1</v>
      </c>
      <c r="I157" s="11">
        <v>3</v>
      </c>
      <c r="J157" s="10">
        <v>2</v>
      </c>
      <c r="K157" s="10">
        <v>8.3000000000000007</v>
      </c>
      <c r="L157" s="10">
        <v>2</v>
      </c>
      <c r="M157" s="10">
        <v>1</v>
      </c>
      <c r="N157" s="10">
        <v>3</v>
      </c>
      <c r="Q157" s="20" t="s">
        <v>182</v>
      </c>
      <c r="R157" s="20">
        <v>525.22031037643239</v>
      </c>
    </row>
    <row r="158" spans="1:25" ht="15.75" thickBot="1" x14ac:dyDescent="0.3">
      <c r="A158" s="10">
        <v>450</v>
      </c>
      <c r="B158" s="6">
        <v>1</v>
      </c>
      <c r="C158" s="11">
        <v>60.2</v>
      </c>
      <c r="D158" s="10">
        <v>28.4</v>
      </c>
      <c r="E158" s="10">
        <v>2</v>
      </c>
      <c r="F158" s="10">
        <v>5</v>
      </c>
      <c r="G158" s="10">
        <v>12</v>
      </c>
      <c r="H158" s="10">
        <v>2</v>
      </c>
      <c r="I158" s="11">
        <v>4</v>
      </c>
      <c r="J158" s="10">
        <v>2</v>
      </c>
      <c r="K158" s="10">
        <v>10.199999999999999</v>
      </c>
      <c r="L158" s="10">
        <v>3</v>
      </c>
      <c r="M158" s="10">
        <v>2</v>
      </c>
      <c r="N158" s="10">
        <v>2</v>
      </c>
      <c r="Q158" s="21" t="s">
        <v>183</v>
      </c>
      <c r="R158" s="21">
        <v>211</v>
      </c>
    </row>
    <row r="159" spans="1:25" ht="15" x14ac:dyDescent="0.25">
      <c r="A159" s="10">
        <v>450</v>
      </c>
      <c r="B159" s="6">
        <v>1</v>
      </c>
      <c r="C159" s="11">
        <v>50.6</v>
      </c>
      <c r="D159" s="10">
        <v>29</v>
      </c>
      <c r="E159" s="10">
        <v>2</v>
      </c>
      <c r="F159" s="10">
        <v>5</v>
      </c>
      <c r="G159" s="10">
        <v>2</v>
      </c>
      <c r="H159" s="10">
        <v>1</v>
      </c>
      <c r="I159" s="11">
        <v>1</v>
      </c>
      <c r="J159" s="10">
        <v>2</v>
      </c>
      <c r="K159" s="10">
        <v>8</v>
      </c>
      <c r="L159" s="10">
        <v>3</v>
      </c>
      <c r="M159" s="10">
        <v>3</v>
      </c>
      <c r="N159" s="10">
        <v>2</v>
      </c>
    </row>
    <row r="160" spans="1:25" ht="15.75" thickBot="1" x14ac:dyDescent="0.3">
      <c r="A160" s="10">
        <v>1790</v>
      </c>
      <c r="B160" s="6">
        <v>1</v>
      </c>
      <c r="C160" s="11">
        <v>66.3</v>
      </c>
      <c r="D160" s="10">
        <v>33.9</v>
      </c>
      <c r="E160" s="10">
        <v>2</v>
      </c>
      <c r="F160" s="10">
        <v>5</v>
      </c>
      <c r="G160" s="10">
        <v>2</v>
      </c>
      <c r="H160" s="10">
        <v>2</v>
      </c>
      <c r="I160" s="11">
        <v>4</v>
      </c>
      <c r="J160" s="10">
        <v>2</v>
      </c>
      <c r="K160" s="10">
        <v>11.9</v>
      </c>
      <c r="L160" s="10">
        <v>2</v>
      </c>
      <c r="M160" s="10">
        <v>1</v>
      </c>
      <c r="N160" s="10">
        <v>3</v>
      </c>
      <c r="Q160" t="s">
        <v>170</v>
      </c>
    </row>
    <row r="161" spans="1:25" ht="15" x14ac:dyDescent="0.25">
      <c r="A161" s="10">
        <v>550</v>
      </c>
      <c r="B161" s="6">
        <v>1</v>
      </c>
      <c r="C161" s="11">
        <v>49.3</v>
      </c>
      <c r="D161" s="10">
        <v>28</v>
      </c>
      <c r="E161" s="10">
        <v>2</v>
      </c>
      <c r="F161" s="10">
        <v>5</v>
      </c>
      <c r="G161" s="10">
        <v>2</v>
      </c>
      <c r="H161" s="10">
        <v>1</v>
      </c>
      <c r="I161" s="11">
        <v>2</v>
      </c>
      <c r="J161" s="10">
        <v>2</v>
      </c>
      <c r="K161" s="10">
        <v>7.5</v>
      </c>
      <c r="L161" s="10">
        <v>2</v>
      </c>
      <c r="M161" s="10">
        <v>1</v>
      </c>
      <c r="N161" s="10">
        <v>1</v>
      </c>
      <c r="Q161" s="22"/>
      <c r="R161" s="22" t="s">
        <v>172</v>
      </c>
      <c r="S161" s="22" t="s">
        <v>171</v>
      </c>
      <c r="T161" s="22" t="s">
        <v>173</v>
      </c>
      <c r="U161" s="22" t="s">
        <v>174</v>
      </c>
      <c r="V161" s="22" t="s">
        <v>187</v>
      </c>
    </row>
    <row r="162" spans="1:25" ht="15" x14ac:dyDescent="0.25">
      <c r="A162" s="10">
        <v>750</v>
      </c>
      <c r="B162" s="6">
        <v>2</v>
      </c>
      <c r="C162" s="11">
        <v>48.5</v>
      </c>
      <c r="D162" s="10">
        <v>28.2</v>
      </c>
      <c r="E162" s="10">
        <v>6</v>
      </c>
      <c r="F162" s="10">
        <v>4</v>
      </c>
      <c r="G162" s="10">
        <v>7</v>
      </c>
      <c r="H162" s="10">
        <v>2</v>
      </c>
      <c r="I162" s="11">
        <v>1</v>
      </c>
      <c r="J162" s="10">
        <v>2</v>
      </c>
      <c r="K162" s="10">
        <v>8.8000000000000007</v>
      </c>
      <c r="L162" s="10">
        <v>0</v>
      </c>
      <c r="M162" s="10">
        <v>1</v>
      </c>
      <c r="N162" s="10">
        <v>3</v>
      </c>
      <c r="Q162" s="20" t="s">
        <v>184</v>
      </c>
      <c r="R162" s="20">
        <v>6</v>
      </c>
      <c r="S162" s="20">
        <v>4562565.1609128863</v>
      </c>
      <c r="T162" s="20">
        <v>760427.52681881434</v>
      </c>
      <c r="U162" s="20">
        <v>2.7566066884798248</v>
      </c>
      <c r="V162" s="20">
        <v>1.3447496179552635E-2</v>
      </c>
    </row>
    <row r="163" spans="1:25" ht="15" x14ac:dyDescent="0.25">
      <c r="A163" s="10">
        <v>1400</v>
      </c>
      <c r="B163" s="6">
        <v>2</v>
      </c>
      <c r="C163" s="11">
        <v>52.7</v>
      </c>
      <c r="D163" s="10">
        <v>30</v>
      </c>
      <c r="E163" s="10">
        <v>6</v>
      </c>
      <c r="F163" s="10">
        <v>5</v>
      </c>
      <c r="G163" s="10">
        <v>7</v>
      </c>
      <c r="H163" s="10">
        <v>1</v>
      </c>
      <c r="I163" s="11">
        <v>5</v>
      </c>
      <c r="J163" s="10">
        <v>2</v>
      </c>
      <c r="K163" s="10">
        <v>9</v>
      </c>
      <c r="L163" s="10">
        <v>3</v>
      </c>
      <c r="M163" s="10">
        <v>2</v>
      </c>
      <c r="N163" s="10">
        <v>3</v>
      </c>
      <c r="Q163" s="20" t="s">
        <v>185</v>
      </c>
      <c r="R163" s="20">
        <v>204</v>
      </c>
      <c r="S163" s="20">
        <v>56274700.384110846</v>
      </c>
      <c r="T163" s="20">
        <v>275856.37443191593</v>
      </c>
      <c r="U163" s="20"/>
      <c r="V163" s="20"/>
    </row>
    <row r="164" spans="1:25" ht="15.75" thickBot="1" x14ac:dyDescent="0.3">
      <c r="A164" s="10">
        <v>1000</v>
      </c>
      <c r="B164" s="6">
        <v>2</v>
      </c>
      <c r="C164" s="11">
        <v>45.9</v>
      </c>
      <c r="D164" s="10">
        <v>25.6</v>
      </c>
      <c r="E164" s="10">
        <v>2</v>
      </c>
      <c r="F164" s="10">
        <v>9</v>
      </c>
      <c r="G164" s="10">
        <v>7</v>
      </c>
      <c r="H164" s="10">
        <v>2</v>
      </c>
      <c r="I164" s="11">
        <v>5</v>
      </c>
      <c r="J164" s="10">
        <v>2</v>
      </c>
      <c r="K164" s="10">
        <v>8.5</v>
      </c>
      <c r="L164" s="10">
        <v>3</v>
      </c>
      <c r="M164" s="10">
        <v>1</v>
      </c>
      <c r="N164" s="10">
        <v>1</v>
      </c>
      <c r="Q164" s="21" t="s">
        <v>176</v>
      </c>
      <c r="R164" s="21">
        <v>210</v>
      </c>
      <c r="S164" s="21">
        <v>60837265.545023732</v>
      </c>
      <c r="T164" s="21"/>
      <c r="U164" s="21"/>
      <c r="V164" s="21"/>
    </row>
    <row r="165" spans="1:25" ht="15.75" thickBot="1" x14ac:dyDescent="0.3">
      <c r="A165" s="10">
        <v>1350</v>
      </c>
      <c r="B165" s="6">
        <v>2</v>
      </c>
      <c r="C165" s="11">
        <v>53.6</v>
      </c>
      <c r="D165" s="10">
        <v>29.1</v>
      </c>
      <c r="E165" s="10">
        <v>6</v>
      </c>
      <c r="F165" s="10">
        <v>5</v>
      </c>
      <c r="G165" s="10">
        <v>7</v>
      </c>
      <c r="H165" s="10">
        <v>1</v>
      </c>
      <c r="I165" s="11">
        <v>10</v>
      </c>
      <c r="J165" s="10">
        <v>2</v>
      </c>
      <c r="K165" s="10">
        <v>9</v>
      </c>
      <c r="L165" s="10">
        <v>3</v>
      </c>
      <c r="M165" s="10">
        <v>2</v>
      </c>
      <c r="N165" s="10">
        <v>3</v>
      </c>
    </row>
    <row r="166" spans="1:25" ht="15" x14ac:dyDescent="0.25">
      <c r="A166" s="10">
        <v>470</v>
      </c>
      <c r="B166" s="6">
        <v>2</v>
      </c>
      <c r="C166" s="11">
        <v>52</v>
      </c>
      <c r="D166" s="10">
        <v>29.4</v>
      </c>
      <c r="E166" s="10">
        <v>4</v>
      </c>
      <c r="F166" s="10">
        <v>5</v>
      </c>
      <c r="G166" s="10">
        <v>7</v>
      </c>
      <c r="H166" s="10">
        <v>2</v>
      </c>
      <c r="I166" s="11">
        <v>5</v>
      </c>
      <c r="J166" s="10">
        <v>2</v>
      </c>
      <c r="K166" s="10">
        <v>8.8000000000000007</v>
      </c>
      <c r="L166" s="10">
        <v>2</v>
      </c>
      <c r="M166" s="10">
        <v>2</v>
      </c>
      <c r="N166" s="10">
        <v>2</v>
      </c>
      <c r="Q166" s="22"/>
      <c r="R166" s="22" t="s">
        <v>188</v>
      </c>
      <c r="S166" s="22" t="s">
        <v>182</v>
      </c>
      <c r="T166" s="22" t="s">
        <v>189</v>
      </c>
      <c r="U166" s="22" t="s">
        <v>175</v>
      </c>
      <c r="V166" s="22" t="s">
        <v>190</v>
      </c>
      <c r="W166" s="22" t="s">
        <v>191</v>
      </c>
      <c r="X166" s="22" t="s">
        <v>192</v>
      </c>
      <c r="Y166" s="22" t="s">
        <v>193</v>
      </c>
    </row>
    <row r="167" spans="1:25" ht="15" x14ac:dyDescent="0.25">
      <c r="A167" s="10">
        <v>1050</v>
      </c>
      <c r="B167" s="6">
        <v>2</v>
      </c>
      <c r="C167" s="11">
        <v>74.7</v>
      </c>
      <c r="D167" s="10">
        <v>41.9</v>
      </c>
      <c r="E167" s="10">
        <v>5</v>
      </c>
      <c r="F167" s="10">
        <v>9</v>
      </c>
      <c r="G167" s="10">
        <v>7</v>
      </c>
      <c r="H167" s="10">
        <v>1</v>
      </c>
      <c r="I167" s="11">
        <v>1</v>
      </c>
      <c r="J167" s="10">
        <v>3</v>
      </c>
      <c r="K167" s="10">
        <v>12.1</v>
      </c>
      <c r="L167" s="10">
        <v>0</v>
      </c>
      <c r="M167" s="10">
        <v>3</v>
      </c>
      <c r="N167" s="10">
        <v>3</v>
      </c>
      <c r="Q167" s="20" t="s">
        <v>186</v>
      </c>
      <c r="R167" s="20">
        <v>674.70244572242245</v>
      </c>
      <c r="S167" s="20">
        <v>226.63557829934373</v>
      </c>
      <c r="T167" s="20">
        <v>2.9770367511815166</v>
      </c>
      <c r="U167" s="20">
        <v>3.2626075718347461E-3</v>
      </c>
      <c r="V167" s="20">
        <v>227.8539398218058</v>
      </c>
      <c r="W167" s="20">
        <v>1121.5509516230391</v>
      </c>
      <c r="X167" s="20">
        <v>227.8539398218058</v>
      </c>
      <c r="Y167" s="20">
        <v>1121.5509516230391</v>
      </c>
    </row>
    <row r="168" spans="1:25" ht="15" x14ac:dyDescent="0.25">
      <c r="A168" s="10">
        <v>950</v>
      </c>
      <c r="B168" s="6">
        <v>2</v>
      </c>
      <c r="C168" s="11">
        <v>57.3</v>
      </c>
      <c r="D168" s="10">
        <v>30</v>
      </c>
      <c r="E168" s="10">
        <v>6</v>
      </c>
      <c r="F168" s="10">
        <v>5</v>
      </c>
      <c r="G168" s="10">
        <v>7</v>
      </c>
      <c r="H168" s="10">
        <v>2</v>
      </c>
      <c r="I168" s="11">
        <v>3</v>
      </c>
      <c r="J168" s="10">
        <v>2</v>
      </c>
      <c r="K168" s="10">
        <v>8.8000000000000007</v>
      </c>
      <c r="L168" s="10">
        <v>2</v>
      </c>
      <c r="M168" s="10">
        <v>2</v>
      </c>
      <c r="N168" s="10">
        <v>3</v>
      </c>
      <c r="Q168" s="20" t="s">
        <v>1</v>
      </c>
      <c r="R168" s="20">
        <v>71.914802064040359</v>
      </c>
      <c r="S168" s="20">
        <v>42.374014166979094</v>
      </c>
      <c r="T168" s="20">
        <v>1.6971439566865862</v>
      </c>
      <c r="U168" s="20">
        <v>9.1194528235263653E-2</v>
      </c>
      <c r="V168" s="20">
        <v>-11.632384399846813</v>
      </c>
      <c r="W168" s="20">
        <v>155.46198852792753</v>
      </c>
      <c r="X168" s="20">
        <v>-11.632384399846813</v>
      </c>
      <c r="Y168" s="20">
        <v>155.46198852792753</v>
      </c>
    </row>
    <row r="169" spans="1:25" ht="15" x14ac:dyDescent="0.25">
      <c r="A169" s="10">
        <v>950</v>
      </c>
      <c r="B169" s="6">
        <v>2</v>
      </c>
      <c r="C169" s="11">
        <v>50.1</v>
      </c>
      <c r="D169" s="10">
        <v>28.3</v>
      </c>
      <c r="E169" s="10">
        <v>2</v>
      </c>
      <c r="F169" s="10">
        <v>5</v>
      </c>
      <c r="G169" s="10">
        <v>7</v>
      </c>
      <c r="H169" s="10">
        <v>1</v>
      </c>
      <c r="I169" s="11">
        <v>5</v>
      </c>
      <c r="J169" s="10">
        <v>2</v>
      </c>
      <c r="K169" s="10">
        <v>8.9</v>
      </c>
      <c r="L169" s="10">
        <v>2</v>
      </c>
      <c r="M169" s="10">
        <v>2</v>
      </c>
      <c r="N169" s="10">
        <v>2</v>
      </c>
      <c r="Q169" s="20" t="s">
        <v>10</v>
      </c>
      <c r="R169" s="20">
        <v>-11.055939843502511</v>
      </c>
      <c r="S169" s="20">
        <v>4.6239309774818729</v>
      </c>
      <c r="T169" s="20">
        <v>-2.391026141467929</v>
      </c>
      <c r="U169" s="20">
        <v>1.7710178079802619E-2</v>
      </c>
      <c r="V169" s="20">
        <v>-20.172763707522169</v>
      </c>
      <c r="W169" s="20">
        <v>-1.9391159794828532</v>
      </c>
      <c r="X169" s="20">
        <v>-20.172763707522169</v>
      </c>
      <c r="Y169" s="20">
        <v>-1.9391159794828532</v>
      </c>
    </row>
    <row r="170" spans="1:25" ht="15" x14ac:dyDescent="0.25">
      <c r="A170" s="10">
        <v>1280</v>
      </c>
      <c r="B170" s="6">
        <v>2</v>
      </c>
      <c r="C170" s="11">
        <v>50.8</v>
      </c>
      <c r="D170" s="10">
        <v>29.9</v>
      </c>
      <c r="E170" s="10">
        <v>2</v>
      </c>
      <c r="F170" s="10">
        <v>14</v>
      </c>
      <c r="G170" s="10">
        <v>7</v>
      </c>
      <c r="H170" s="10">
        <v>2</v>
      </c>
      <c r="I170" s="11">
        <v>9</v>
      </c>
      <c r="J170" s="10">
        <v>2</v>
      </c>
      <c r="K170" s="10">
        <v>8.8000000000000007</v>
      </c>
      <c r="L170" s="10">
        <v>2</v>
      </c>
      <c r="M170" s="10">
        <v>1</v>
      </c>
      <c r="N170" s="10">
        <v>3</v>
      </c>
      <c r="Q170" s="20" t="s">
        <v>11</v>
      </c>
      <c r="R170" s="20">
        <v>12.998170219209602</v>
      </c>
      <c r="S170" s="20">
        <v>6.4034912627129659</v>
      </c>
      <c r="T170" s="20">
        <v>2.0298567899821993</v>
      </c>
      <c r="U170" s="20">
        <v>4.3669602251919855E-2</v>
      </c>
      <c r="V170" s="20">
        <v>0.37265694030343788</v>
      </c>
      <c r="W170" s="20">
        <v>25.623683498115767</v>
      </c>
      <c r="X170" s="20">
        <v>0.37265694030343788</v>
      </c>
      <c r="Y170" s="20">
        <v>25.623683498115767</v>
      </c>
    </row>
    <row r="171" spans="1:25" ht="15" x14ac:dyDescent="0.25">
      <c r="A171" s="10">
        <v>557</v>
      </c>
      <c r="B171" s="6">
        <v>2</v>
      </c>
      <c r="C171" s="11">
        <v>51.5</v>
      </c>
      <c r="D171" s="10">
        <v>29.5</v>
      </c>
      <c r="E171" s="10">
        <v>5</v>
      </c>
      <c r="F171" s="10">
        <v>5</v>
      </c>
      <c r="G171" s="10">
        <v>7</v>
      </c>
      <c r="H171" s="10">
        <v>1</v>
      </c>
      <c r="I171" s="11">
        <v>1</v>
      </c>
      <c r="J171" s="10">
        <v>3</v>
      </c>
      <c r="K171" s="10">
        <v>10</v>
      </c>
      <c r="L171" s="10">
        <v>2</v>
      </c>
      <c r="M171" s="10">
        <v>2</v>
      </c>
      <c r="N171" s="10">
        <v>2</v>
      </c>
      <c r="Q171" s="20" t="s">
        <v>5</v>
      </c>
      <c r="R171" s="20">
        <v>41.839340810040689</v>
      </c>
      <c r="S171" s="20">
        <v>19.925066728449863</v>
      </c>
      <c r="T171" s="20">
        <v>2.0998344136183338</v>
      </c>
      <c r="U171" s="20">
        <v>3.6972705070316483E-2</v>
      </c>
      <c r="V171" s="20">
        <v>2.5538660210027189</v>
      </c>
      <c r="W171" s="20">
        <v>81.124815599078659</v>
      </c>
      <c r="X171" s="20">
        <v>2.5538660210027189</v>
      </c>
      <c r="Y171" s="20">
        <v>81.124815599078659</v>
      </c>
    </row>
    <row r="172" spans="1:25" ht="15" x14ac:dyDescent="0.25">
      <c r="A172" s="10">
        <v>500</v>
      </c>
      <c r="B172" s="6">
        <v>2</v>
      </c>
      <c r="C172" s="11">
        <v>57.2</v>
      </c>
      <c r="D172" s="10">
        <v>30.3</v>
      </c>
      <c r="E172" s="10">
        <v>2</v>
      </c>
      <c r="F172" s="10">
        <v>5</v>
      </c>
      <c r="G172" s="10">
        <v>7</v>
      </c>
      <c r="H172" s="10">
        <v>2</v>
      </c>
      <c r="I172" s="11">
        <v>3</v>
      </c>
      <c r="J172" s="10">
        <v>2</v>
      </c>
      <c r="K172" s="10">
        <v>8.8000000000000007</v>
      </c>
      <c r="L172" s="10">
        <v>2</v>
      </c>
      <c r="M172" s="10">
        <v>2</v>
      </c>
      <c r="N172" s="10">
        <v>1</v>
      </c>
      <c r="Q172" s="20" t="s">
        <v>8</v>
      </c>
      <c r="R172" s="20">
        <v>28.235897571788509</v>
      </c>
      <c r="S172" s="20">
        <v>18.499514567957874</v>
      </c>
      <c r="T172" s="20">
        <v>1.5263047831911525</v>
      </c>
      <c r="U172" s="20">
        <v>0.12848287394321542</v>
      </c>
      <c r="V172" s="20">
        <v>-8.238871776474074</v>
      </c>
      <c r="W172" s="20">
        <v>64.710666920051096</v>
      </c>
      <c r="X172" s="20">
        <v>-8.238871776474074</v>
      </c>
      <c r="Y172" s="20">
        <v>64.710666920051096</v>
      </c>
    </row>
    <row r="173" spans="1:25" ht="15.75" thickBot="1" x14ac:dyDescent="0.3">
      <c r="A173" s="10">
        <v>1100</v>
      </c>
      <c r="B173" s="6">
        <v>2</v>
      </c>
      <c r="C173" s="11">
        <v>69</v>
      </c>
      <c r="D173" s="10">
        <v>37.6</v>
      </c>
      <c r="E173" s="10">
        <v>2</v>
      </c>
      <c r="F173" s="10">
        <v>5</v>
      </c>
      <c r="G173" s="10">
        <v>7</v>
      </c>
      <c r="H173" s="10">
        <v>1</v>
      </c>
      <c r="I173" s="11">
        <v>3</v>
      </c>
      <c r="J173" s="10">
        <v>3</v>
      </c>
      <c r="K173" s="10">
        <v>12</v>
      </c>
      <c r="L173" s="10">
        <v>3</v>
      </c>
      <c r="M173" s="10">
        <v>1</v>
      </c>
      <c r="N173" s="10">
        <v>1</v>
      </c>
      <c r="Q173" s="21" t="s">
        <v>141</v>
      </c>
      <c r="R173" s="21">
        <v>49.278810474788834</v>
      </c>
      <c r="S173" s="21">
        <v>53.170272991716637</v>
      </c>
      <c r="T173" s="21">
        <v>0.92681131207405965</v>
      </c>
      <c r="U173" s="21">
        <v>0.35511969217902306</v>
      </c>
      <c r="V173" s="21">
        <v>-55.554937266685208</v>
      </c>
      <c r="W173" s="21">
        <v>154.11255821626287</v>
      </c>
      <c r="X173" s="21">
        <v>-55.554937266685208</v>
      </c>
      <c r="Y173" s="21">
        <v>154.11255821626287</v>
      </c>
    </row>
    <row r="174" spans="1:25" ht="15" x14ac:dyDescent="0.25">
      <c r="A174" s="10">
        <v>1200</v>
      </c>
      <c r="B174" s="6">
        <v>2</v>
      </c>
      <c r="C174" s="11">
        <v>53.1</v>
      </c>
      <c r="D174" s="10">
        <v>30</v>
      </c>
      <c r="E174" s="10">
        <v>6</v>
      </c>
      <c r="F174" s="10">
        <v>9</v>
      </c>
      <c r="G174" s="10">
        <v>7</v>
      </c>
      <c r="H174" s="10">
        <v>2</v>
      </c>
      <c r="I174" s="11">
        <v>1</v>
      </c>
      <c r="J174" s="10">
        <v>2</v>
      </c>
      <c r="K174" s="10">
        <v>9</v>
      </c>
      <c r="L174" s="10">
        <v>2</v>
      </c>
      <c r="M174" s="10">
        <v>1</v>
      </c>
      <c r="N174" s="10">
        <v>1</v>
      </c>
    </row>
    <row r="175" spans="1:25" ht="15" x14ac:dyDescent="0.25">
      <c r="A175" s="10">
        <v>1070</v>
      </c>
      <c r="B175" s="6">
        <v>2</v>
      </c>
      <c r="C175" s="11">
        <v>52.7</v>
      </c>
      <c r="D175" s="10">
        <v>30.38</v>
      </c>
      <c r="E175" s="10">
        <v>6</v>
      </c>
      <c r="F175" s="10">
        <v>5</v>
      </c>
      <c r="G175" s="10">
        <v>7</v>
      </c>
      <c r="H175" s="10">
        <v>1</v>
      </c>
      <c r="I175" s="11">
        <v>2</v>
      </c>
      <c r="J175" s="10">
        <v>2</v>
      </c>
      <c r="K175" s="10">
        <v>8.7799999999999994</v>
      </c>
      <c r="L175" s="10">
        <v>2</v>
      </c>
      <c r="M175" s="10">
        <v>2</v>
      </c>
      <c r="N175" s="10">
        <v>2</v>
      </c>
      <c r="Q175" s="33" t="s">
        <v>16</v>
      </c>
      <c r="R175" s="33" t="s">
        <v>1</v>
      </c>
      <c r="S175" s="33" t="s">
        <v>203</v>
      </c>
      <c r="T175" s="33" t="s">
        <v>194</v>
      </c>
      <c r="U175" s="33" t="s">
        <v>5</v>
      </c>
      <c r="V175" s="33" t="s">
        <v>8</v>
      </c>
      <c r="W175" s="33" t="s">
        <v>14</v>
      </c>
    </row>
    <row r="176" spans="1:25" ht="15" x14ac:dyDescent="0.25">
      <c r="A176" s="10">
        <v>1300</v>
      </c>
      <c r="B176" s="6">
        <v>2</v>
      </c>
      <c r="C176" s="11">
        <v>52.8</v>
      </c>
      <c r="D176" s="10">
        <v>29.1</v>
      </c>
      <c r="E176" s="10">
        <v>6</v>
      </c>
      <c r="F176" s="10">
        <v>5</v>
      </c>
      <c r="G176" s="10">
        <v>7</v>
      </c>
      <c r="H176" s="10">
        <v>2</v>
      </c>
      <c r="I176" s="11">
        <v>3</v>
      </c>
      <c r="J176" s="10">
        <v>3</v>
      </c>
      <c r="K176" s="10">
        <v>8.6999999999999993</v>
      </c>
      <c r="L176" s="10">
        <v>2</v>
      </c>
      <c r="M176" s="10">
        <v>1</v>
      </c>
      <c r="N176" s="10">
        <v>3</v>
      </c>
      <c r="Q176" t="s">
        <v>177</v>
      </c>
    </row>
    <row r="177" spans="1:25" ht="15.75" thickBot="1" x14ac:dyDescent="0.3">
      <c r="A177" s="10">
        <v>850</v>
      </c>
      <c r="B177" s="6">
        <v>2</v>
      </c>
      <c r="C177" s="11">
        <v>54.7</v>
      </c>
      <c r="D177" s="10">
        <v>32</v>
      </c>
      <c r="E177" s="10">
        <v>4</v>
      </c>
      <c r="F177" s="10">
        <v>5</v>
      </c>
      <c r="G177" s="10">
        <v>7</v>
      </c>
      <c r="H177" s="10">
        <v>1</v>
      </c>
      <c r="I177" s="11">
        <v>2</v>
      </c>
      <c r="J177" s="10">
        <v>2</v>
      </c>
      <c r="K177" s="10">
        <v>8.6999999999999993</v>
      </c>
      <c r="L177" s="10">
        <v>3</v>
      </c>
      <c r="M177" s="10">
        <v>1</v>
      </c>
      <c r="N177" s="10">
        <v>3</v>
      </c>
    </row>
    <row r="178" spans="1:25" ht="15" x14ac:dyDescent="0.25">
      <c r="A178" s="10">
        <v>520</v>
      </c>
      <c r="B178" s="6">
        <v>2</v>
      </c>
      <c r="C178" s="11">
        <v>46.5</v>
      </c>
      <c r="D178" s="10">
        <v>31.3</v>
      </c>
      <c r="E178" s="10">
        <v>2</v>
      </c>
      <c r="F178" s="10">
        <v>5</v>
      </c>
      <c r="G178" s="10">
        <v>4</v>
      </c>
      <c r="H178" s="10">
        <v>2</v>
      </c>
      <c r="I178" s="11">
        <v>5</v>
      </c>
      <c r="J178" s="10">
        <v>2</v>
      </c>
      <c r="K178" s="10">
        <v>6.5</v>
      </c>
      <c r="L178" s="10">
        <v>2</v>
      </c>
      <c r="M178" s="10">
        <v>1</v>
      </c>
      <c r="N178" s="10">
        <v>3</v>
      </c>
      <c r="Q178" s="31" t="s">
        <v>178</v>
      </c>
      <c r="R178" s="31"/>
    </row>
    <row r="179" spans="1:25" ht="15" x14ac:dyDescent="0.25">
      <c r="A179" s="10">
        <v>670</v>
      </c>
      <c r="B179" s="6">
        <v>2</v>
      </c>
      <c r="C179" s="11">
        <v>49.8</v>
      </c>
      <c r="D179" s="10">
        <v>27.8</v>
      </c>
      <c r="E179" s="10">
        <v>2</v>
      </c>
      <c r="F179" s="10">
        <v>4</v>
      </c>
      <c r="G179" s="10">
        <v>4</v>
      </c>
      <c r="H179" s="10">
        <v>1</v>
      </c>
      <c r="I179" s="11">
        <v>1</v>
      </c>
      <c r="J179" s="10">
        <v>3</v>
      </c>
      <c r="K179" s="10">
        <v>7.2</v>
      </c>
      <c r="L179" s="10">
        <v>2</v>
      </c>
      <c r="M179" s="10">
        <v>2</v>
      </c>
      <c r="N179" s="10">
        <v>3</v>
      </c>
      <c r="Q179" s="20" t="s">
        <v>179</v>
      </c>
      <c r="R179" s="20">
        <v>0.27648916842801735</v>
      </c>
    </row>
    <row r="180" spans="1:25" ht="15" x14ac:dyDescent="0.25">
      <c r="A180" s="10">
        <v>1850</v>
      </c>
      <c r="B180" s="6">
        <v>2</v>
      </c>
      <c r="C180" s="11">
        <v>69.5</v>
      </c>
      <c r="D180" s="10">
        <v>51.3</v>
      </c>
      <c r="E180" s="10">
        <v>6</v>
      </c>
      <c r="F180" s="10">
        <v>9</v>
      </c>
      <c r="G180" s="10">
        <v>4</v>
      </c>
      <c r="H180" s="10">
        <v>1</v>
      </c>
      <c r="I180" s="11">
        <v>4</v>
      </c>
      <c r="J180" s="10">
        <v>3</v>
      </c>
      <c r="K180" s="10">
        <v>10.8</v>
      </c>
      <c r="L180" s="10">
        <v>1</v>
      </c>
      <c r="M180" s="10">
        <v>1</v>
      </c>
      <c r="N180" s="10">
        <v>2</v>
      </c>
      <c r="Q180" s="20" t="s">
        <v>180</v>
      </c>
      <c r="R180" s="20">
        <v>7.6446260258016541E-2</v>
      </c>
    </row>
    <row r="181" spans="1:25" ht="15" x14ac:dyDescent="0.25">
      <c r="A181" s="10">
        <v>640</v>
      </c>
      <c r="B181" s="6">
        <v>2</v>
      </c>
      <c r="C181" s="11">
        <v>53.5</v>
      </c>
      <c r="D181" s="10">
        <v>28.3</v>
      </c>
      <c r="E181" s="10">
        <v>2</v>
      </c>
      <c r="F181" s="10">
        <v>5</v>
      </c>
      <c r="G181" s="10">
        <v>4</v>
      </c>
      <c r="H181" s="10">
        <v>2</v>
      </c>
      <c r="I181" s="11">
        <v>3</v>
      </c>
      <c r="J181" s="10">
        <v>2</v>
      </c>
      <c r="K181" s="10">
        <v>7.2</v>
      </c>
      <c r="L181" s="10">
        <v>3</v>
      </c>
      <c r="M181" s="10">
        <v>1</v>
      </c>
      <c r="N181" s="10">
        <v>3</v>
      </c>
      <c r="Q181" s="20" t="s">
        <v>181</v>
      </c>
      <c r="R181" s="20">
        <v>4.928291497148761E-2</v>
      </c>
    </row>
    <row r="182" spans="1:25" ht="15" x14ac:dyDescent="0.25">
      <c r="A182" s="10">
        <v>920</v>
      </c>
      <c r="B182" s="6">
        <v>2</v>
      </c>
      <c r="C182" s="11">
        <v>41.5</v>
      </c>
      <c r="D182" s="10">
        <v>25.5</v>
      </c>
      <c r="E182" s="10">
        <v>6</v>
      </c>
      <c r="F182" s="10">
        <v>5</v>
      </c>
      <c r="G182" s="10">
        <v>4</v>
      </c>
      <c r="H182" s="10">
        <v>2</v>
      </c>
      <c r="I182" s="11">
        <v>4</v>
      </c>
      <c r="J182" s="10">
        <v>3</v>
      </c>
      <c r="K182" s="10">
        <v>6.2</v>
      </c>
      <c r="L182" s="10">
        <v>1</v>
      </c>
      <c r="M182" s="10">
        <v>1</v>
      </c>
      <c r="N182" s="10">
        <v>3</v>
      </c>
      <c r="Q182" s="20" t="s">
        <v>182</v>
      </c>
      <c r="R182" s="20">
        <v>524.80848098579872</v>
      </c>
    </row>
    <row r="183" spans="1:25" ht="15.75" thickBot="1" x14ac:dyDescent="0.3">
      <c r="A183" s="10">
        <v>1250</v>
      </c>
      <c r="B183" s="6">
        <v>2</v>
      </c>
      <c r="C183" s="11">
        <v>42</v>
      </c>
      <c r="D183" s="10">
        <v>24.3</v>
      </c>
      <c r="E183" s="10">
        <v>2</v>
      </c>
      <c r="F183" s="10">
        <v>9</v>
      </c>
      <c r="G183" s="10">
        <v>4</v>
      </c>
      <c r="H183" s="10">
        <v>2</v>
      </c>
      <c r="I183" s="11">
        <v>4</v>
      </c>
      <c r="J183" s="10">
        <v>3</v>
      </c>
      <c r="K183" s="10">
        <v>6.4</v>
      </c>
      <c r="L183" s="10">
        <v>2</v>
      </c>
      <c r="M183" s="10">
        <v>1</v>
      </c>
      <c r="N183" s="10">
        <v>3</v>
      </c>
      <c r="Q183" s="21" t="s">
        <v>183</v>
      </c>
      <c r="R183" s="21">
        <v>211</v>
      </c>
    </row>
    <row r="184" spans="1:25" ht="15" x14ac:dyDescent="0.25">
      <c r="A184" s="10">
        <v>2500</v>
      </c>
      <c r="B184" s="6">
        <v>2</v>
      </c>
      <c r="C184" s="11">
        <v>45.5</v>
      </c>
      <c r="D184" s="10">
        <v>31.6</v>
      </c>
      <c r="E184" s="10">
        <v>5</v>
      </c>
      <c r="F184" s="10">
        <v>9</v>
      </c>
      <c r="G184" s="10">
        <v>4</v>
      </c>
      <c r="H184" s="10">
        <v>2</v>
      </c>
      <c r="I184" s="11">
        <v>4</v>
      </c>
      <c r="J184" s="10">
        <v>2</v>
      </c>
      <c r="K184" s="10">
        <v>6.2</v>
      </c>
      <c r="L184" s="10">
        <v>2</v>
      </c>
      <c r="M184" s="10">
        <v>1</v>
      </c>
      <c r="N184" s="10">
        <v>1</v>
      </c>
    </row>
    <row r="185" spans="1:25" ht="15.75" thickBot="1" x14ac:dyDescent="0.3">
      <c r="A185" s="10">
        <v>1200</v>
      </c>
      <c r="B185" s="6">
        <v>2</v>
      </c>
      <c r="C185" s="11">
        <v>43</v>
      </c>
      <c r="D185" s="10">
        <v>28</v>
      </c>
      <c r="E185" s="10">
        <v>2</v>
      </c>
      <c r="F185" s="10">
        <v>5</v>
      </c>
      <c r="G185" s="10">
        <v>4</v>
      </c>
      <c r="H185" s="10">
        <v>2</v>
      </c>
      <c r="I185" s="11">
        <v>3</v>
      </c>
      <c r="J185" s="10">
        <v>3</v>
      </c>
      <c r="K185" s="10">
        <v>5.5</v>
      </c>
      <c r="L185" s="10">
        <v>1</v>
      </c>
      <c r="M185" s="10">
        <v>1</v>
      </c>
      <c r="N185" s="10">
        <v>3</v>
      </c>
      <c r="Q185" t="s">
        <v>170</v>
      </c>
    </row>
    <row r="186" spans="1:25" ht="15" x14ac:dyDescent="0.25">
      <c r="A186" s="10">
        <v>1000</v>
      </c>
      <c r="B186" s="6">
        <v>2</v>
      </c>
      <c r="C186" s="11">
        <v>41.8</v>
      </c>
      <c r="D186" s="10">
        <v>26.6</v>
      </c>
      <c r="E186" s="10">
        <v>6</v>
      </c>
      <c r="F186" s="7">
        <v>5</v>
      </c>
      <c r="G186" s="10">
        <v>4</v>
      </c>
      <c r="H186" s="10">
        <v>2</v>
      </c>
      <c r="I186" s="8">
        <v>4</v>
      </c>
      <c r="J186" s="10">
        <v>2</v>
      </c>
      <c r="K186" s="10">
        <v>7</v>
      </c>
      <c r="L186" s="10">
        <v>2</v>
      </c>
      <c r="M186" s="10">
        <v>1</v>
      </c>
      <c r="N186" s="10">
        <v>1</v>
      </c>
      <c r="Q186" s="22"/>
      <c r="R186" s="22" t="s">
        <v>172</v>
      </c>
      <c r="S186" s="22" t="s">
        <v>171</v>
      </c>
      <c r="T186" s="22" t="s">
        <v>173</v>
      </c>
      <c r="U186" s="22" t="s">
        <v>174</v>
      </c>
      <c r="V186" s="22" t="s">
        <v>187</v>
      </c>
    </row>
    <row r="187" spans="1:25" ht="15" x14ac:dyDescent="0.25">
      <c r="A187" s="10">
        <v>1100</v>
      </c>
      <c r="B187" s="6">
        <v>2</v>
      </c>
      <c r="C187" s="11">
        <v>71.2</v>
      </c>
      <c r="D187" s="10">
        <v>37.799999999999997</v>
      </c>
      <c r="E187" s="10">
        <v>2</v>
      </c>
      <c r="F187" s="10">
        <v>9</v>
      </c>
      <c r="G187" s="10">
        <v>4</v>
      </c>
      <c r="H187" s="10">
        <v>1</v>
      </c>
      <c r="I187" s="11">
        <v>3</v>
      </c>
      <c r="J187" s="10">
        <v>2</v>
      </c>
      <c r="K187" s="10">
        <v>16.2</v>
      </c>
      <c r="L187" s="10">
        <v>2</v>
      </c>
      <c r="M187" s="10">
        <v>1</v>
      </c>
      <c r="N187" s="10">
        <v>3</v>
      </c>
      <c r="Q187" s="20" t="s">
        <v>184</v>
      </c>
      <c r="R187" s="20">
        <v>6</v>
      </c>
      <c r="S187" s="20">
        <v>4650781.4352409467</v>
      </c>
      <c r="T187" s="20">
        <v>775130.23920682445</v>
      </c>
      <c r="U187" s="20">
        <v>2.8143168468991342</v>
      </c>
      <c r="V187" s="20">
        <v>1.1849414999149427E-2</v>
      </c>
    </row>
    <row r="188" spans="1:25" ht="15" x14ac:dyDescent="0.25">
      <c r="A188" s="10">
        <v>1500</v>
      </c>
      <c r="B188" s="6">
        <v>2</v>
      </c>
      <c r="C188" s="11">
        <v>57.8</v>
      </c>
      <c r="D188" s="10">
        <v>42.3</v>
      </c>
      <c r="E188" s="10">
        <v>6</v>
      </c>
      <c r="F188" s="10">
        <v>5</v>
      </c>
      <c r="G188" s="10">
        <v>4</v>
      </c>
      <c r="H188" s="10">
        <v>1</v>
      </c>
      <c r="I188" s="11">
        <v>4</v>
      </c>
      <c r="J188" s="10">
        <v>2</v>
      </c>
      <c r="K188" s="10">
        <v>6.1</v>
      </c>
      <c r="L188" s="10">
        <v>2</v>
      </c>
      <c r="M188" s="10">
        <v>3</v>
      </c>
      <c r="N188" s="10">
        <v>3</v>
      </c>
      <c r="Q188" s="20" t="s">
        <v>185</v>
      </c>
      <c r="R188" s="20">
        <v>204</v>
      </c>
      <c r="S188" s="20">
        <v>56186484.109782785</v>
      </c>
      <c r="T188" s="20">
        <v>275423.9417146215</v>
      </c>
      <c r="U188" s="20"/>
      <c r="V188" s="20"/>
    </row>
    <row r="189" spans="1:25" ht="15.75" thickBot="1" x14ac:dyDescent="0.3">
      <c r="A189" s="10">
        <v>970</v>
      </c>
      <c r="B189" s="6">
        <v>2</v>
      </c>
      <c r="C189" s="11">
        <v>150.69999999999999</v>
      </c>
      <c r="D189" s="10">
        <v>102.5</v>
      </c>
      <c r="E189" s="10">
        <v>2</v>
      </c>
      <c r="F189" s="10">
        <v>9</v>
      </c>
      <c r="G189" s="10">
        <v>4</v>
      </c>
      <c r="H189" s="10">
        <v>1</v>
      </c>
      <c r="I189" s="11">
        <v>2</v>
      </c>
      <c r="J189" s="10">
        <v>2</v>
      </c>
      <c r="K189" s="10">
        <v>51.5</v>
      </c>
      <c r="L189" s="10">
        <v>2</v>
      </c>
      <c r="M189" s="10">
        <v>1</v>
      </c>
      <c r="N189" s="10">
        <v>3</v>
      </c>
      <c r="Q189" s="21" t="s">
        <v>176</v>
      </c>
      <c r="R189" s="21">
        <v>210</v>
      </c>
      <c r="S189" s="21">
        <v>60837265.545023732</v>
      </c>
      <c r="T189" s="21"/>
      <c r="U189" s="21"/>
      <c r="V189" s="21"/>
    </row>
    <row r="190" spans="1:25" ht="15.75" thickBot="1" x14ac:dyDescent="0.3">
      <c r="A190" s="10">
        <v>1020</v>
      </c>
      <c r="B190" s="6">
        <v>2</v>
      </c>
      <c r="C190" s="11">
        <v>148.5</v>
      </c>
      <c r="D190" s="10">
        <v>107.02</v>
      </c>
      <c r="E190" s="10">
        <v>2</v>
      </c>
      <c r="F190" s="10">
        <v>5</v>
      </c>
      <c r="G190" s="10">
        <v>3</v>
      </c>
      <c r="H190" s="10">
        <v>1</v>
      </c>
      <c r="I190" s="11">
        <v>4</v>
      </c>
      <c r="J190" s="10">
        <v>2</v>
      </c>
      <c r="K190" s="10">
        <v>0</v>
      </c>
      <c r="L190" s="10">
        <v>1</v>
      </c>
      <c r="M190" s="10">
        <v>1</v>
      </c>
      <c r="N190" s="10">
        <v>3</v>
      </c>
    </row>
    <row r="191" spans="1:25" ht="15" x14ac:dyDescent="0.25">
      <c r="A191" s="10">
        <v>1030</v>
      </c>
      <c r="B191" s="6">
        <v>2</v>
      </c>
      <c r="C191" s="11">
        <v>106</v>
      </c>
      <c r="D191" s="10">
        <v>72.2</v>
      </c>
      <c r="E191" s="10">
        <v>2</v>
      </c>
      <c r="F191" s="10">
        <v>5</v>
      </c>
      <c r="G191" s="10">
        <v>3</v>
      </c>
      <c r="H191" s="10">
        <v>2</v>
      </c>
      <c r="I191" s="11">
        <v>2</v>
      </c>
      <c r="J191" s="10">
        <v>2</v>
      </c>
      <c r="K191" s="10">
        <v>37.5</v>
      </c>
      <c r="L191" s="10">
        <v>1</v>
      </c>
      <c r="M191" s="10">
        <v>1</v>
      </c>
      <c r="N191" s="10">
        <v>3</v>
      </c>
      <c r="Q191" s="22"/>
      <c r="R191" s="22" t="s">
        <v>188</v>
      </c>
      <c r="S191" s="22" t="s">
        <v>182</v>
      </c>
      <c r="T191" s="22" t="s">
        <v>189</v>
      </c>
      <c r="U191" s="22" t="s">
        <v>175</v>
      </c>
      <c r="V191" s="22" t="s">
        <v>190</v>
      </c>
      <c r="W191" s="22" t="s">
        <v>191</v>
      </c>
      <c r="X191" s="22" t="s">
        <v>192</v>
      </c>
      <c r="Y191" s="22" t="s">
        <v>193</v>
      </c>
    </row>
    <row r="192" spans="1:25" ht="15" x14ac:dyDescent="0.25">
      <c r="A192" s="10">
        <v>1120</v>
      </c>
      <c r="B192" s="6">
        <v>2</v>
      </c>
      <c r="C192" s="11">
        <v>60.8</v>
      </c>
      <c r="D192" s="10">
        <v>44.1</v>
      </c>
      <c r="E192" s="10">
        <v>2</v>
      </c>
      <c r="F192" s="10">
        <v>5</v>
      </c>
      <c r="G192" s="10">
        <v>3</v>
      </c>
      <c r="H192" s="10">
        <v>1</v>
      </c>
      <c r="I192" s="11">
        <v>7</v>
      </c>
      <c r="J192" s="10">
        <v>3</v>
      </c>
      <c r="K192" s="10">
        <v>5.8</v>
      </c>
      <c r="L192" s="10">
        <v>2</v>
      </c>
      <c r="M192" s="10">
        <v>3</v>
      </c>
      <c r="N192" s="10">
        <v>3</v>
      </c>
      <c r="Q192" s="20" t="s">
        <v>186</v>
      </c>
      <c r="R192" s="20">
        <v>880.00829309670848</v>
      </c>
      <c r="S192" s="20">
        <v>214.39675636367298</v>
      </c>
      <c r="T192" s="20">
        <v>4.1045783901878821</v>
      </c>
      <c r="U192" s="20">
        <v>5.8562205122421259E-5</v>
      </c>
      <c r="V192" s="20">
        <v>457.29059374013218</v>
      </c>
      <c r="W192" s="20">
        <v>1302.7259924532848</v>
      </c>
      <c r="X192" s="20">
        <v>457.29059374013218</v>
      </c>
      <c r="Y192" s="20">
        <v>1302.7259924532848</v>
      </c>
    </row>
    <row r="193" spans="1:25" ht="15" x14ac:dyDescent="0.25">
      <c r="A193" s="10">
        <v>820</v>
      </c>
      <c r="B193" s="6">
        <v>2</v>
      </c>
      <c r="C193" s="11">
        <v>97.2</v>
      </c>
      <c r="D193" s="10">
        <v>66.099999999999994</v>
      </c>
      <c r="E193" s="10">
        <v>2</v>
      </c>
      <c r="F193" s="10">
        <v>5</v>
      </c>
      <c r="G193" s="10">
        <v>3</v>
      </c>
      <c r="H193" s="10">
        <v>1</v>
      </c>
      <c r="I193" s="11">
        <v>4</v>
      </c>
      <c r="J193" s="10">
        <v>2</v>
      </c>
      <c r="K193" s="10">
        <v>10.8</v>
      </c>
      <c r="L193" s="10">
        <v>2</v>
      </c>
      <c r="M193" s="10">
        <v>1</v>
      </c>
      <c r="N193" s="10">
        <v>3</v>
      </c>
      <c r="Q193" s="20" t="s">
        <v>1</v>
      </c>
      <c r="R193" s="20">
        <v>74.60668314532208</v>
      </c>
      <c r="S193" s="20">
        <v>42.311471252125834</v>
      </c>
      <c r="T193" s="20">
        <v>1.7632731960738344</v>
      </c>
      <c r="U193" s="20">
        <v>7.9351548627664761E-2</v>
      </c>
      <c r="V193" s="20">
        <v>-8.8171898994339699</v>
      </c>
      <c r="W193" s="20">
        <v>158.03055619007813</v>
      </c>
      <c r="X193" s="20">
        <v>-8.8171898994339699</v>
      </c>
      <c r="Y193" s="20">
        <v>158.03055619007813</v>
      </c>
    </row>
    <row r="194" spans="1:25" ht="15" x14ac:dyDescent="0.25">
      <c r="A194" s="10">
        <v>1150</v>
      </c>
      <c r="B194" s="6">
        <v>2</v>
      </c>
      <c r="C194" s="11">
        <v>52.2</v>
      </c>
      <c r="D194" s="10">
        <v>36.6</v>
      </c>
      <c r="E194" s="10">
        <v>2</v>
      </c>
      <c r="F194" s="10">
        <v>5</v>
      </c>
      <c r="G194" s="10">
        <v>3</v>
      </c>
      <c r="H194" s="10">
        <v>2</v>
      </c>
      <c r="I194" s="11">
        <v>9</v>
      </c>
      <c r="J194" s="10">
        <v>2</v>
      </c>
      <c r="K194" s="10">
        <v>0</v>
      </c>
      <c r="L194" s="10">
        <v>2</v>
      </c>
      <c r="M194" s="10">
        <v>3</v>
      </c>
      <c r="N194" s="10">
        <v>2</v>
      </c>
      <c r="Q194" s="20" t="s">
        <v>10</v>
      </c>
      <c r="R194" s="20">
        <v>-11.908722620174238</v>
      </c>
      <c r="S194" s="20">
        <v>4.6760749349825659</v>
      </c>
      <c r="T194" s="20">
        <v>-2.5467347691720938</v>
      </c>
      <c r="U194" s="20">
        <v>1.1611142079250911E-2</v>
      </c>
      <c r="V194" s="20">
        <v>-21.128356685821437</v>
      </c>
      <c r="W194" s="20">
        <v>-2.6890885545270393</v>
      </c>
      <c r="X194" s="20">
        <v>-21.128356685821437</v>
      </c>
      <c r="Y194" s="20">
        <v>-2.6890885545270393</v>
      </c>
    </row>
    <row r="195" spans="1:25" ht="15" x14ac:dyDescent="0.25">
      <c r="A195" s="10">
        <v>650</v>
      </c>
      <c r="B195" s="6">
        <v>2</v>
      </c>
      <c r="C195" s="11">
        <v>73.7</v>
      </c>
      <c r="D195" s="10">
        <v>30.1</v>
      </c>
      <c r="E195" s="10">
        <v>2</v>
      </c>
      <c r="F195" s="10">
        <v>5</v>
      </c>
      <c r="G195" s="10">
        <v>3</v>
      </c>
      <c r="H195" s="10">
        <v>2</v>
      </c>
      <c r="I195" s="11">
        <v>5</v>
      </c>
      <c r="J195" s="10">
        <v>2</v>
      </c>
      <c r="K195" s="10">
        <v>28.1</v>
      </c>
      <c r="L195" s="10">
        <v>1</v>
      </c>
      <c r="M195" s="10">
        <v>1</v>
      </c>
      <c r="N195" s="10">
        <v>1</v>
      </c>
      <c r="Q195" s="20" t="s">
        <v>11</v>
      </c>
      <c r="R195" s="20">
        <v>13.728898831850005</v>
      </c>
      <c r="S195" s="20">
        <v>6.442790943159217</v>
      </c>
      <c r="T195" s="20">
        <v>2.130893110295156</v>
      </c>
      <c r="U195" s="20">
        <v>3.4295019719618541E-2</v>
      </c>
      <c r="V195" s="20">
        <v>1.0258999100383654</v>
      </c>
      <c r="W195" s="20">
        <v>26.431897753661644</v>
      </c>
      <c r="X195" s="20">
        <v>1.0258999100383654</v>
      </c>
      <c r="Y195" s="20">
        <v>26.431897753661644</v>
      </c>
    </row>
    <row r="196" spans="1:25" ht="15" x14ac:dyDescent="0.25">
      <c r="A196" s="10">
        <v>600</v>
      </c>
      <c r="B196" s="6">
        <v>2</v>
      </c>
      <c r="C196" s="11">
        <v>60</v>
      </c>
      <c r="D196" s="10">
        <v>41.2</v>
      </c>
      <c r="E196" s="10">
        <v>2</v>
      </c>
      <c r="F196" s="10">
        <v>9</v>
      </c>
      <c r="G196" s="10">
        <v>3</v>
      </c>
      <c r="H196" s="10">
        <v>2</v>
      </c>
      <c r="I196" s="11">
        <v>2</v>
      </c>
      <c r="J196" s="10">
        <v>2</v>
      </c>
      <c r="K196" s="10">
        <v>6.1</v>
      </c>
      <c r="L196" s="10">
        <v>2</v>
      </c>
      <c r="M196" s="10">
        <v>1</v>
      </c>
      <c r="N196" s="10">
        <v>3</v>
      </c>
      <c r="Q196" s="20" t="s">
        <v>5</v>
      </c>
      <c r="R196" s="20">
        <v>40.834301022463372</v>
      </c>
      <c r="S196" s="20">
        <v>19.837936253082898</v>
      </c>
      <c r="T196" s="20">
        <v>2.058394608265643</v>
      </c>
      <c r="U196" s="20">
        <v>4.0823175031674888E-2</v>
      </c>
      <c r="V196" s="20">
        <v>1.7206179839894489</v>
      </c>
      <c r="W196" s="20">
        <v>79.947984060937301</v>
      </c>
      <c r="X196" s="20">
        <v>1.7206179839894489</v>
      </c>
      <c r="Y196" s="20">
        <v>79.947984060937301</v>
      </c>
    </row>
    <row r="197" spans="1:25" ht="15" x14ac:dyDescent="0.25">
      <c r="A197" s="10">
        <v>420</v>
      </c>
      <c r="B197" s="6">
        <v>2</v>
      </c>
      <c r="C197" s="11">
        <v>59</v>
      </c>
      <c r="D197" s="10">
        <v>42.8</v>
      </c>
      <c r="E197" s="10">
        <v>6</v>
      </c>
      <c r="F197" s="10">
        <v>5</v>
      </c>
      <c r="G197" s="10">
        <v>3</v>
      </c>
      <c r="H197" s="10">
        <v>2</v>
      </c>
      <c r="I197" s="11">
        <v>2</v>
      </c>
      <c r="J197" s="10">
        <v>2</v>
      </c>
      <c r="K197" s="10">
        <v>5.6</v>
      </c>
      <c r="L197" s="10">
        <v>3</v>
      </c>
      <c r="M197" s="10">
        <v>1</v>
      </c>
      <c r="N197" s="10">
        <v>2</v>
      </c>
      <c r="Q197" s="20" t="s">
        <v>8</v>
      </c>
      <c r="R197" s="20">
        <v>26.167506564220929</v>
      </c>
      <c r="S197" s="20">
        <v>18.571561631027258</v>
      </c>
      <c r="T197" s="20">
        <v>1.4090094890298954</v>
      </c>
      <c r="U197" s="20">
        <v>0.16035480571619989</v>
      </c>
      <c r="V197" s="20">
        <v>-10.44931516049845</v>
      </c>
      <c r="W197" s="20">
        <v>62.784328288940308</v>
      </c>
      <c r="X197" s="20">
        <v>-10.44931516049845</v>
      </c>
      <c r="Y197" s="20">
        <v>62.784328288940308</v>
      </c>
    </row>
    <row r="198" spans="1:25" ht="15.75" thickBot="1" x14ac:dyDescent="0.3">
      <c r="A198" s="10">
        <v>1700</v>
      </c>
      <c r="B198" s="6">
        <v>2</v>
      </c>
      <c r="C198" s="11">
        <v>63.8</v>
      </c>
      <c r="D198" s="10">
        <v>48.7</v>
      </c>
      <c r="E198" s="10">
        <v>2</v>
      </c>
      <c r="F198" s="10">
        <v>5</v>
      </c>
      <c r="G198" s="10">
        <v>3</v>
      </c>
      <c r="H198" s="10">
        <v>2</v>
      </c>
      <c r="I198" s="11">
        <v>1</v>
      </c>
      <c r="J198" s="10">
        <v>2</v>
      </c>
      <c r="K198" s="10">
        <v>6</v>
      </c>
      <c r="L198" s="10">
        <v>2</v>
      </c>
      <c r="M198" s="10">
        <v>3</v>
      </c>
      <c r="N198" s="10">
        <v>3</v>
      </c>
      <c r="Q198" s="21" t="s">
        <v>14</v>
      </c>
      <c r="R198" s="21">
        <v>-50.241755118817885</v>
      </c>
      <c r="S198" s="21">
        <v>46.239127856560607</v>
      </c>
      <c r="T198" s="21">
        <v>-1.0865636409638588</v>
      </c>
      <c r="U198" s="21">
        <v>0.278511906855752</v>
      </c>
      <c r="V198" s="21">
        <v>-141.40963507789985</v>
      </c>
      <c r="W198" s="21">
        <v>40.926124840264073</v>
      </c>
      <c r="X198" s="21">
        <v>-141.40963507789985</v>
      </c>
      <c r="Y198" s="21">
        <v>40.926124840264073</v>
      </c>
    </row>
    <row r="199" spans="1:25" ht="15" x14ac:dyDescent="0.25">
      <c r="A199" s="10">
        <v>1220</v>
      </c>
      <c r="B199" s="6">
        <v>2</v>
      </c>
      <c r="C199" s="11">
        <v>51.6</v>
      </c>
      <c r="D199" s="10">
        <v>36.799999999999997</v>
      </c>
      <c r="E199" s="10">
        <v>2</v>
      </c>
      <c r="F199" s="10">
        <v>5</v>
      </c>
      <c r="G199" s="10">
        <v>7</v>
      </c>
      <c r="H199" s="10">
        <v>1</v>
      </c>
      <c r="I199" s="11">
        <v>1</v>
      </c>
      <c r="J199" s="10">
        <v>3</v>
      </c>
      <c r="K199" s="10">
        <v>6</v>
      </c>
      <c r="L199" s="10">
        <v>2</v>
      </c>
      <c r="M199" s="10">
        <v>3</v>
      </c>
      <c r="N199" s="10">
        <v>2</v>
      </c>
    </row>
    <row r="200" spans="1:25" ht="15" x14ac:dyDescent="0.25">
      <c r="A200" s="10">
        <v>650</v>
      </c>
      <c r="B200" s="6">
        <v>2</v>
      </c>
      <c r="C200" s="11">
        <v>71.5</v>
      </c>
      <c r="D200" s="10">
        <v>47.5</v>
      </c>
      <c r="E200" s="10">
        <v>2</v>
      </c>
      <c r="F200" s="10">
        <v>5</v>
      </c>
      <c r="G200" s="10">
        <v>7</v>
      </c>
      <c r="H200" s="10">
        <v>1</v>
      </c>
      <c r="I200" s="11">
        <v>4</v>
      </c>
      <c r="J200" s="10">
        <v>3</v>
      </c>
      <c r="K200" s="10">
        <v>7.5</v>
      </c>
      <c r="L200" s="10">
        <v>3</v>
      </c>
      <c r="M200" s="10">
        <v>3</v>
      </c>
      <c r="N200" s="10">
        <v>3</v>
      </c>
      <c r="Q200" s="33" t="s">
        <v>16</v>
      </c>
      <c r="R200" s="33" t="s">
        <v>1</v>
      </c>
      <c r="S200" s="33" t="s">
        <v>203</v>
      </c>
      <c r="T200" s="33" t="s">
        <v>194</v>
      </c>
      <c r="U200" s="33" t="s">
        <v>5</v>
      </c>
      <c r="V200" s="33" t="s">
        <v>8</v>
      </c>
      <c r="W200" s="33" t="s">
        <v>196</v>
      </c>
    </row>
    <row r="201" spans="1:25" ht="15" x14ac:dyDescent="0.25">
      <c r="A201" s="10">
        <v>1290</v>
      </c>
      <c r="B201" s="6">
        <v>2</v>
      </c>
      <c r="C201" s="11">
        <v>74.5</v>
      </c>
      <c r="D201" s="10">
        <v>44</v>
      </c>
      <c r="E201" s="10">
        <v>5</v>
      </c>
      <c r="F201" s="10">
        <v>9</v>
      </c>
      <c r="G201" s="10">
        <v>7</v>
      </c>
      <c r="H201" s="10">
        <v>1</v>
      </c>
      <c r="I201" s="11">
        <v>4</v>
      </c>
      <c r="J201" s="10">
        <v>2</v>
      </c>
      <c r="K201" s="10">
        <v>11</v>
      </c>
      <c r="L201" s="10">
        <v>3</v>
      </c>
      <c r="M201" s="10">
        <v>1</v>
      </c>
      <c r="N201" s="10">
        <v>3</v>
      </c>
      <c r="Q201" t="s">
        <v>177</v>
      </c>
    </row>
    <row r="202" spans="1:25" ht="15.75" thickBot="1" x14ac:dyDescent="0.3">
      <c r="A202" s="10">
        <v>1080</v>
      </c>
      <c r="B202" s="6">
        <v>2</v>
      </c>
      <c r="C202" s="11">
        <v>68.5</v>
      </c>
      <c r="D202" s="10">
        <v>40.200000000000003</v>
      </c>
      <c r="E202" s="10">
        <v>2</v>
      </c>
      <c r="F202" s="10">
        <v>9</v>
      </c>
      <c r="G202" s="10">
        <v>7</v>
      </c>
      <c r="H202" s="10">
        <v>1</v>
      </c>
      <c r="I202" s="11">
        <v>4</v>
      </c>
      <c r="J202" s="10">
        <v>2</v>
      </c>
      <c r="K202" s="10">
        <v>8.5</v>
      </c>
      <c r="L202" s="10">
        <v>2</v>
      </c>
      <c r="M202" s="10">
        <v>3</v>
      </c>
      <c r="N202" s="10">
        <v>2</v>
      </c>
    </row>
    <row r="203" spans="1:25" ht="15" x14ac:dyDescent="0.25">
      <c r="A203" s="10">
        <v>3250</v>
      </c>
      <c r="B203" s="6">
        <v>2</v>
      </c>
      <c r="C203" s="11">
        <v>64.400000000000006</v>
      </c>
      <c r="D203" s="10">
        <v>40</v>
      </c>
      <c r="E203" s="10">
        <v>2</v>
      </c>
      <c r="F203" s="10">
        <v>5</v>
      </c>
      <c r="G203" s="10">
        <v>7</v>
      </c>
      <c r="H203" s="10">
        <v>1</v>
      </c>
      <c r="I203" s="11">
        <v>5</v>
      </c>
      <c r="J203" s="10">
        <v>2</v>
      </c>
      <c r="K203" s="10">
        <v>9</v>
      </c>
      <c r="L203" s="10">
        <v>2</v>
      </c>
      <c r="M203" s="10">
        <v>2</v>
      </c>
      <c r="N203" s="10">
        <v>3</v>
      </c>
      <c r="Q203" s="31" t="s">
        <v>178</v>
      </c>
      <c r="R203" s="31"/>
    </row>
    <row r="204" spans="1:25" ht="15" x14ac:dyDescent="0.25">
      <c r="A204" s="10">
        <v>900</v>
      </c>
      <c r="B204" s="6">
        <v>2</v>
      </c>
      <c r="C204" s="11">
        <v>64.099999999999994</v>
      </c>
      <c r="D204" s="10">
        <v>39.5</v>
      </c>
      <c r="E204" s="10">
        <v>6</v>
      </c>
      <c r="F204" s="10">
        <v>5</v>
      </c>
      <c r="G204" s="10">
        <v>7</v>
      </c>
      <c r="H204" s="10">
        <v>2</v>
      </c>
      <c r="I204" s="11">
        <v>2</v>
      </c>
      <c r="J204" s="10">
        <v>2</v>
      </c>
      <c r="K204" s="10">
        <v>8.8000000000000007</v>
      </c>
      <c r="L204" s="10">
        <v>2</v>
      </c>
      <c r="M204" s="10">
        <v>2</v>
      </c>
      <c r="N204" s="13">
        <v>3</v>
      </c>
      <c r="Q204" s="20" t="s">
        <v>179</v>
      </c>
      <c r="R204" s="20">
        <v>0.26953347916785864</v>
      </c>
    </row>
    <row r="205" spans="1:25" ht="15" x14ac:dyDescent="0.25">
      <c r="A205" s="10">
        <v>900</v>
      </c>
      <c r="B205" s="6">
        <v>2</v>
      </c>
      <c r="C205" s="11">
        <v>86.1</v>
      </c>
      <c r="D205" s="10">
        <v>48.6</v>
      </c>
      <c r="E205" s="10">
        <v>2</v>
      </c>
      <c r="F205" s="10">
        <v>10</v>
      </c>
      <c r="G205" s="10">
        <v>7</v>
      </c>
      <c r="H205" s="10">
        <v>2</v>
      </c>
      <c r="I205" s="11">
        <v>9</v>
      </c>
      <c r="J205" s="10">
        <v>2</v>
      </c>
      <c r="K205" s="10">
        <v>11.1</v>
      </c>
      <c r="L205" s="10">
        <v>2</v>
      </c>
      <c r="M205" s="10">
        <v>2</v>
      </c>
      <c r="N205" s="10">
        <v>2</v>
      </c>
      <c r="Q205" s="20" t="s">
        <v>180</v>
      </c>
      <c r="R205" s="20">
        <v>7.2648296392330489E-2</v>
      </c>
    </row>
    <row r="206" spans="1:25" ht="15" x14ac:dyDescent="0.25">
      <c r="A206" s="10">
        <v>650</v>
      </c>
      <c r="B206" s="6">
        <v>2</v>
      </c>
      <c r="C206" s="10">
        <v>16.5</v>
      </c>
      <c r="D206" s="10">
        <v>22</v>
      </c>
      <c r="E206" s="10">
        <v>2</v>
      </c>
      <c r="F206" s="10">
        <v>5</v>
      </c>
      <c r="G206" s="10">
        <v>7</v>
      </c>
      <c r="H206" s="10">
        <v>1</v>
      </c>
      <c r="I206" s="11">
        <v>1</v>
      </c>
      <c r="J206" s="10">
        <v>3</v>
      </c>
      <c r="K206" s="11">
        <v>8.5</v>
      </c>
      <c r="L206" s="10">
        <v>2</v>
      </c>
      <c r="M206" s="10">
        <v>3</v>
      </c>
      <c r="N206" s="10">
        <v>3</v>
      </c>
      <c r="Q206" s="20" t="s">
        <v>181</v>
      </c>
      <c r="R206" s="20">
        <v>4.5373246286222566E-2</v>
      </c>
    </row>
    <row r="207" spans="1:25" ht="15" x14ac:dyDescent="0.25">
      <c r="A207" s="10">
        <v>850</v>
      </c>
      <c r="B207" s="6">
        <v>2</v>
      </c>
      <c r="C207" s="10">
        <v>17</v>
      </c>
      <c r="D207" s="10">
        <v>17.899999999999999</v>
      </c>
      <c r="E207" s="10">
        <v>2</v>
      </c>
      <c r="F207" s="10">
        <v>5</v>
      </c>
      <c r="G207" s="10">
        <v>7</v>
      </c>
      <c r="H207" s="10">
        <v>1</v>
      </c>
      <c r="I207" s="11">
        <v>4</v>
      </c>
      <c r="J207" s="10">
        <v>3</v>
      </c>
      <c r="K207" s="11">
        <v>9</v>
      </c>
      <c r="L207" s="10">
        <v>3</v>
      </c>
      <c r="M207" s="10">
        <v>3</v>
      </c>
      <c r="N207" s="10">
        <v>3</v>
      </c>
      <c r="Q207" s="20" t="s">
        <v>182</v>
      </c>
      <c r="R207" s="20">
        <v>525.88646842880382</v>
      </c>
    </row>
    <row r="208" spans="1:25" ht="15.75" thickBot="1" x14ac:dyDescent="0.3">
      <c r="A208" s="10">
        <v>880</v>
      </c>
      <c r="B208" s="6">
        <v>2</v>
      </c>
      <c r="C208" s="10">
        <v>22</v>
      </c>
      <c r="D208" s="10">
        <v>9.6999999999999993</v>
      </c>
      <c r="E208" s="10">
        <v>5</v>
      </c>
      <c r="F208" s="10">
        <v>9</v>
      </c>
      <c r="G208" s="10">
        <v>7</v>
      </c>
      <c r="H208" s="10">
        <v>1</v>
      </c>
      <c r="I208" s="11">
        <v>4</v>
      </c>
      <c r="J208" s="10">
        <v>2</v>
      </c>
      <c r="K208" s="11">
        <v>8.8000000000000007</v>
      </c>
      <c r="L208" s="10">
        <v>3</v>
      </c>
      <c r="M208" s="10">
        <v>1</v>
      </c>
      <c r="N208" s="10">
        <v>3</v>
      </c>
      <c r="Q208" s="21" t="s">
        <v>183</v>
      </c>
      <c r="R208" s="21">
        <v>211</v>
      </c>
    </row>
    <row r="209" spans="1:25" ht="15" x14ac:dyDescent="0.25">
      <c r="A209" s="10">
        <v>970</v>
      </c>
      <c r="B209" s="6">
        <v>2</v>
      </c>
      <c r="C209" s="10">
        <v>17.100000000000001</v>
      </c>
      <c r="D209" s="10">
        <v>18.100000000000001</v>
      </c>
      <c r="E209" s="10">
        <v>2</v>
      </c>
      <c r="F209" s="10">
        <v>9</v>
      </c>
      <c r="G209" s="10">
        <v>7</v>
      </c>
      <c r="H209" s="10">
        <v>1</v>
      </c>
      <c r="I209" s="11">
        <v>4</v>
      </c>
      <c r="J209" s="10">
        <v>2</v>
      </c>
      <c r="K209" s="11">
        <v>12.1</v>
      </c>
      <c r="L209" s="10">
        <v>2</v>
      </c>
      <c r="M209" s="10">
        <v>3</v>
      </c>
      <c r="N209" s="10">
        <v>3</v>
      </c>
    </row>
    <row r="210" spans="1:25" ht="15.75" thickBot="1" x14ac:dyDescent="0.3">
      <c r="A210" s="10">
        <v>800</v>
      </c>
      <c r="B210" s="6">
        <v>2</v>
      </c>
      <c r="C210" s="10">
        <v>17</v>
      </c>
      <c r="D210" s="10">
        <v>16.7</v>
      </c>
      <c r="E210" s="10">
        <v>2</v>
      </c>
      <c r="F210" s="10">
        <v>5</v>
      </c>
      <c r="G210" s="10">
        <v>7</v>
      </c>
      <c r="H210" s="10">
        <v>1</v>
      </c>
      <c r="I210" s="11">
        <v>5</v>
      </c>
      <c r="J210" s="10">
        <v>2</v>
      </c>
      <c r="K210" s="11">
        <v>8.8000000000000007</v>
      </c>
      <c r="L210" s="10">
        <v>2</v>
      </c>
      <c r="M210" s="10">
        <v>2</v>
      </c>
      <c r="N210" s="10">
        <v>3</v>
      </c>
      <c r="Q210" t="s">
        <v>170</v>
      </c>
    </row>
    <row r="211" spans="1:25" ht="15" x14ac:dyDescent="0.25">
      <c r="A211" s="10">
        <v>3000</v>
      </c>
      <c r="B211" s="6">
        <v>2</v>
      </c>
      <c r="C211" s="10">
        <v>11.5</v>
      </c>
      <c r="D211" s="10">
        <v>15.8</v>
      </c>
      <c r="E211" s="10">
        <v>6</v>
      </c>
      <c r="F211" s="10">
        <v>5</v>
      </c>
      <c r="G211" s="10">
        <v>7</v>
      </c>
      <c r="H211" s="10">
        <v>2</v>
      </c>
      <c r="I211" s="11">
        <v>2</v>
      </c>
      <c r="J211" s="10">
        <v>2</v>
      </c>
      <c r="K211" s="11">
        <v>8.9</v>
      </c>
      <c r="L211" s="10">
        <v>2</v>
      </c>
      <c r="M211" s="10">
        <v>2</v>
      </c>
      <c r="N211" s="10">
        <v>3</v>
      </c>
      <c r="Q211" s="22"/>
      <c r="R211" s="22" t="s">
        <v>172</v>
      </c>
      <c r="S211" s="22" t="s">
        <v>171</v>
      </c>
      <c r="T211" s="22" t="s">
        <v>173</v>
      </c>
      <c r="U211" s="22" t="s">
        <v>174</v>
      </c>
      <c r="V211" s="22" t="s">
        <v>187</v>
      </c>
    </row>
    <row r="212" spans="1:25" ht="15" x14ac:dyDescent="0.25">
      <c r="A212" s="10">
        <v>850</v>
      </c>
      <c r="B212" s="6">
        <v>2</v>
      </c>
      <c r="C212" s="10">
        <v>16.399999999999999</v>
      </c>
      <c r="D212" s="10">
        <v>17.100000000000001</v>
      </c>
      <c r="E212" s="10">
        <v>2</v>
      </c>
      <c r="F212" s="10">
        <v>10</v>
      </c>
      <c r="G212" s="10">
        <v>7</v>
      </c>
      <c r="H212" s="10">
        <v>2</v>
      </c>
      <c r="I212" s="11">
        <v>9</v>
      </c>
      <c r="J212" s="10">
        <v>2</v>
      </c>
      <c r="K212" s="11">
        <v>8.8000000000000007</v>
      </c>
      <c r="L212" s="10">
        <v>2</v>
      </c>
      <c r="M212" s="10">
        <v>2</v>
      </c>
      <c r="N212" s="10">
        <v>2</v>
      </c>
      <c r="Q212" s="20" t="s">
        <v>184</v>
      </c>
      <c r="R212" s="20">
        <v>6</v>
      </c>
      <c r="S212" s="20">
        <v>4419723.6990137994</v>
      </c>
      <c r="T212" s="20">
        <v>736620.6165022999</v>
      </c>
      <c r="U212" s="20">
        <v>2.663544012190898</v>
      </c>
      <c r="V212" s="20">
        <v>1.64761502839091E-2</v>
      </c>
    </row>
    <row r="213" spans="1:25" x14ac:dyDescent="0.2">
      <c r="Q213" s="20" t="s">
        <v>185</v>
      </c>
      <c r="R213" s="20">
        <v>204</v>
      </c>
      <c r="S213" s="20">
        <v>56417541.846009932</v>
      </c>
      <c r="T213" s="20">
        <v>276556.57767651929</v>
      </c>
      <c r="U213" s="20"/>
      <c r="V213" s="20"/>
    </row>
    <row r="214" spans="1:25" ht="13.5" thickBot="1" x14ac:dyDescent="0.25">
      <c r="Q214" s="21" t="s">
        <v>176</v>
      </c>
      <c r="R214" s="21">
        <v>210</v>
      </c>
      <c r="S214" s="21">
        <v>60837265.545023732</v>
      </c>
      <c r="T214" s="21"/>
      <c r="U214" s="21"/>
      <c r="V214" s="21"/>
    </row>
    <row r="215" spans="1:25" ht="13.5" thickBot="1" x14ac:dyDescent="0.25"/>
    <row r="216" spans="1:25" x14ac:dyDescent="0.2">
      <c r="Q216" s="22"/>
      <c r="R216" s="22" t="s">
        <v>188</v>
      </c>
      <c r="S216" s="22" t="s">
        <v>182</v>
      </c>
      <c r="T216" s="22" t="s">
        <v>189</v>
      </c>
      <c r="U216" s="22" t="s">
        <v>175</v>
      </c>
      <c r="V216" s="22" t="s">
        <v>190</v>
      </c>
      <c r="W216" s="22" t="s">
        <v>191</v>
      </c>
      <c r="X216" s="22" t="s">
        <v>192</v>
      </c>
      <c r="Y216" s="22" t="s">
        <v>193</v>
      </c>
    </row>
    <row r="217" spans="1:25" x14ac:dyDescent="0.2">
      <c r="Q217" s="20" t="s">
        <v>186</v>
      </c>
      <c r="R217" s="20">
        <v>707.76497197814649</v>
      </c>
      <c r="S217" s="20">
        <v>232.98723485017911</v>
      </c>
      <c r="T217" s="20">
        <v>3.0377843336922301</v>
      </c>
      <c r="U217" s="20">
        <v>2.694648659352478E-3</v>
      </c>
      <c r="V217" s="20">
        <v>248.39315327275091</v>
      </c>
      <c r="W217" s="20">
        <v>1167.1367906835421</v>
      </c>
      <c r="X217" s="20">
        <v>248.39315327275091</v>
      </c>
      <c r="Y217" s="20">
        <v>1167.1367906835421</v>
      </c>
    </row>
    <row r="218" spans="1:25" x14ac:dyDescent="0.2">
      <c r="Q218" s="20" t="s">
        <v>1</v>
      </c>
      <c r="R218" s="20">
        <v>72.878818150261253</v>
      </c>
      <c r="S218" s="20">
        <v>42.406730123210181</v>
      </c>
      <c r="T218" s="20">
        <v>1.7185672636988578</v>
      </c>
      <c r="U218" s="20">
        <v>8.721030320716476E-2</v>
      </c>
      <c r="V218" s="20">
        <v>-10.732873084989137</v>
      </c>
      <c r="W218" s="20">
        <v>156.49050938551164</v>
      </c>
      <c r="X218" s="20">
        <v>-10.732873084989137</v>
      </c>
      <c r="Y218" s="20">
        <v>156.49050938551164</v>
      </c>
    </row>
    <row r="219" spans="1:25" x14ac:dyDescent="0.2">
      <c r="Q219" s="20" t="s">
        <v>10</v>
      </c>
      <c r="R219" s="20">
        <v>-10.855347141477335</v>
      </c>
      <c r="S219" s="20">
        <v>4.6518315620098845</v>
      </c>
      <c r="T219" s="20">
        <v>-2.3335641019614091</v>
      </c>
      <c r="U219" s="20">
        <v>2.0592174032551536E-2</v>
      </c>
      <c r="V219" s="20">
        <v>-20.027181496804886</v>
      </c>
      <c r="W219" s="20">
        <v>-1.6835127861497821</v>
      </c>
      <c r="X219" s="20">
        <v>-20.027181496804886</v>
      </c>
      <c r="Y219" s="20">
        <v>-1.6835127861497821</v>
      </c>
    </row>
    <row r="220" spans="1:25" x14ac:dyDescent="0.2">
      <c r="Q220" s="20" t="s">
        <v>11</v>
      </c>
      <c r="R220" s="20">
        <v>12.520112013261343</v>
      </c>
      <c r="S220" s="20">
        <v>6.4439903023606551</v>
      </c>
      <c r="T220" s="20">
        <v>1.9429129197594845</v>
      </c>
      <c r="U220" s="20">
        <v>5.3402876272534025E-2</v>
      </c>
      <c r="V220" s="20">
        <v>-0.18525163818022605</v>
      </c>
      <c r="W220" s="20">
        <v>25.225475664702913</v>
      </c>
      <c r="X220" s="20">
        <v>-0.18525163818022605</v>
      </c>
      <c r="Y220" s="20">
        <v>25.225475664702913</v>
      </c>
    </row>
    <row r="221" spans="1:25" x14ac:dyDescent="0.2">
      <c r="Q221" s="20" t="s">
        <v>5</v>
      </c>
      <c r="R221" s="20">
        <v>40.306781468963344</v>
      </c>
      <c r="S221" s="20">
        <v>19.87069806523515</v>
      </c>
      <c r="T221" s="20">
        <v>2.0284532197428038</v>
      </c>
      <c r="U221" s="20">
        <v>4.3813850031934873E-2</v>
      </c>
      <c r="V221" s="20">
        <v>1.1285032467998803</v>
      </c>
      <c r="W221" s="20">
        <v>79.485059691126807</v>
      </c>
      <c r="X221" s="20">
        <v>1.1285032467998803</v>
      </c>
      <c r="Y221" s="20">
        <v>79.485059691126807</v>
      </c>
    </row>
    <row r="222" spans="1:25" x14ac:dyDescent="0.2">
      <c r="Q222" s="20" t="s">
        <v>8</v>
      </c>
      <c r="R222" s="20">
        <v>28.124079493154703</v>
      </c>
      <c r="S222" s="20">
        <v>18.522545266864533</v>
      </c>
      <c r="T222" s="20">
        <v>1.5183701315319016</v>
      </c>
      <c r="U222" s="20">
        <v>0.13046933512897857</v>
      </c>
      <c r="V222" s="20">
        <v>-8.3960985833998478</v>
      </c>
      <c r="W222" s="20">
        <v>64.644257569709254</v>
      </c>
      <c r="X222" s="20">
        <v>-8.3960985833998478</v>
      </c>
      <c r="Y222" s="20">
        <v>64.644257569709254</v>
      </c>
    </row>
    <row r="223" spans="1:25" ht="13.5" thickBot="1" x14ac:dyDescent="0.25">
      <c r="Q223" s="21" t="s">
        <v>15</v>
      </c>
      <c r="R223" s="21">
        <v>29.319427398003199</v>
      </c>
      <c r="S223" s="21">
        <v>50.259907368975973</v>
      </c>
      <c r="T223" s="21">
        <v>0.58335617657945105</v>
      </c>
      <c r="U223" s="21">
        <v>0.56029791862234524</v>
      </c>
      <c r="V223" s="21">
        <v>-69.776066270985922</v>
      </c>
      <c r="W223" s="21">
        <v>128.41492106699232</v>
      </c>
      <c r="X223" s="21">
        <v>-69.776066270985922</v>
      </c>
      <c r="Y223" s="21">
        <v>128.41492106699232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BAE2C-342E-4B9E-BC04-FAAE49475E7E}">
  <dimension ref="A1:Y212"/>
  <sheetViews>
    <sheetView zoomScale="57" zoomScaleNormal="57" workbookViewId="0">
      <pane ySplit="1" topLeftCell="A177" activePane="bottomLeft" state="frozen"/>
      <selection pane="bottomLeft" sqref="A1:G212"/>
    </sheetView>
  </sheetViews>
  <sheetFormatPr defaultRowHeight="12.75" x14ac:dyDescent="0.2"/>
  <cols>
    <col min="17" max="17" width="24.42578125" customWidth="1"/>
    <col min="18" max="18" width="14.5703125" customWidth="1"/>
    <col min="19" max="19" width="19.7109375" customWidth="1"/>
    <col min="20" max="20" width="13.140625" customWidth="1"/>
    <col min="21" max="22" width="14" customWidth="1"/>
    <col min="23" max="23" width="12.85546875" customWidth="1"/>
    <col min="24" max="24" width="13.28515625" customWidth="1"/>
    <col min="25" max="25" width="13.42578125" customWidth="1"/>
  </cols>
  <sheetData>
    <row r="1" spans="1:23" ht="15" x14ac:dyDescent="0.25">
      <c r="A1" s="32" t="s">
        <v>16</v>
      </c>
      <c r="B1" s="48" t="s">
        <v>1</v>
      </c>
      <c r="C1" s="32" t="s">
        <v>10</v>
      </c>
      <c r="D1" s="32" t="s">
        <v>11</v>
      </c>
      <c r="E1" s="32" t="s">
        <v>5</v>
      </c>
      <c r="F1" s="32" t="s">
        <v>8</v>
      </c>
      <c r="G1" s="32" t="s">
        <v>14</v>
      </c>
      <c r="H1" s="34" t="s">
        <v>2</v>
      </c>
      <c r="I1" s="35" t="s">
        <v>6</v>
      </c>
      <c r="J1" s="35" t="s">
        <v>7</v>
      </c>
      <c r="K1" s="34" t="s">
        <v>9</v>
      </c>
      <c r="L1" s="34" t="s">
        <v>12</v>
      </c>
      <c r="M1" s="34" t="s">
        <v>141</v>
      </c>
      <c r="N1" s="34" t="s">
        <v>15</v>
      </c>
      <c r="Q1" s="33" t="s">
        <v>16</v>
      </c>
      <c r="R1" s="33" t="s">
        <v>1</v>
      </c>
      <c r="S1" s="33" t="s">
        <v>203</v>
      </c>
      <c r="T1" s="33" t="s">
        <v>194</v>
      </c>
      <c r="U1" s="33" t="s">
        <v>5</v>
      </c>
      <c r="V1" s="33" t="s">
        <v>8</v>
      </c>
      <c r="W1" s="33" t="s">
        <v>14</v>
      </c>
    </row>
    <row r="2" spans="1:23" ht="15" x14ac:dyDescent="0.25">
      <c r="A2" s="7">
        <v>1060</v>
      </c>
      <c r="B2" s="6">
        <v>3</v>
      </c>
      <c r="C2" s="8">
        <v>48.5</v>
      </c>
      <c r="D2" s="7">
        <v>23.5</v>
      </c>
      <c r="E2" s="7">
        <v>6</v>
      </c>
      <c r="F2" s="7">
        <v>5</v>
      </c>
      <c r="G2" s="7">
        <v>1</v>
      </c>
      <c r="H2" s="7">
        <v>8</v>
      </c>
      <c r="I2" s="7">
        <v>1</v>
      </c>
      <c r="J2" s="8">
        <v>1</v>
      </c>
      <c r="K2" s="7">
        <v>2</v>
      </c>
      <c r="L2" s="7">
        <v>6</v>
      </c>
      <c r="M2" s="7">
        <v>2</v>
      </c>
      <c r="N2" s="7">
        <v>3</v>
      </c>
      <c r="Q2" t="s">
        <v>177</v>
      </c>
    </row>
    <row r="3" spans="1:23" ht="15.75" thickBot="1" x14ac:dyDescent="0.3">
      <c r="A3" s="10">
        <v>1030</v>
      </c>
      <c r="B3" s="6">
        <v>3</v>
      </c>
      <c r="C3" s="11">
        <v>30.6</v>
      </c>
      <c r="D3" s="10">
        <v>18.100000000000001</v>
      </c>
      <c r="E3" s="10">
        <v>2</v>
      </c>
      <c r="F3" s="10">
        <v>5</v>
      </c>
      <c r="G3" s="10">
        <v>1</v>
      </c>
      <c r="H3" s="10">
        <v>6</v>
      </c>
      <c r="I3" s="10">
        <v>1</v>
      </c>
      <c r="J3" s="11">
        <v>2</v>
      </c>
      <c r="K3" s="10">
        <v>3</v>
      </c>
      <c r="L3" s="10">
        <v>6.7</v>
      </c>
      <c r="M3" s="10">
        <v>2</v>
      </c>
      <c r="N3" s="7">
        <v>3</v>
      </c>
    </row>
    <row r="4" spans="1:23" ht="15" x14ac:dyDescent="0.25">
      <c r="A4" s="10">
        <v>1290</v>
      </c>
      <c r="B4" s="6">
        <v>3</v>
      </c>
      <c r="C4" s="11">
        <v>58.5</v>
      </c>
      <c r="D4" s="10">
        <v>29.9</v>
      </c>
      <c r="E4" s="10">
        <v>2</v>
      </c>
      <c r="F4" s="10">
        <v>5</v>
      </c>
      <c r="G4" s="10">
        <v>1</v>
      </c>
      <c r="H4" s="10">
        <v>7</v>
      </c>
      <c r="I4" s="10">
        <v>1</v>
      </c>
      <c r="J4" s="11">
        <v>7</v>
      </c>
      <c r="K4" s="10">
        <v>3</v>
      </c>
      <c r="L4" s="10">
        <v>18.2</v>
      </c>
      <c r="M4" s="10">
        <v>3</v>
      </c>
      <c r="N4" s="7">
        <v>3</v>
      </c>
      <c r="Q4" s="31" t="s">
        <v>178</v>
      </c>
      <c r="R4" s="31"/>
    </row>
    <row r="5" spans="1:23" ht="15" x14ac:dyDescent="0.25">
      <c r="A5" s="10">
        <v>1150</v>
      </c>
      <c r="B5" s="6">
        <v>3</v>
      </c>
      <c r="C5" s="11">
        <v>40.299999999999997</v>
      </c>
      <c r="D5" s="10">
        <v>18</v>
      </c>
      <c r="E5" s="10">
        <v>2</v>
      </c>
      <c r="F5" s="10">
        <v>9</v>
      </c>
      <c r="G5" s="10">
        <v>3</v>
      </c>
      <c r="H5" s="10">
        <v>9</v>
      </c>
      <c r="I5" s="10">
        <v>1</v>
      </c>
      <c r="J5" s="11">
        <v>3</v>
      </c>
      <c r="K5" s="10">
        <v>2</v>
      </c>
      <c r="L5" s="10">
        <v>9</v>
      </c>
      <c r="M5" s="10">
        <v>2</v>
      </c>
      <c r="N5" s="7">
        <v>3</v>
      </c>
      <c r="Q5" s="20" t="s">
        <v>179</v>
      </c>
      <c r="R5" s="20">
        <v>0.27648916842801735</v>
      </c>
    </row>
    <row r="6" spans="1:23" ht="15" x14ac:dyDescent="0.25">
      <c r="A6" s="10">
        <v>2250</v>
      </c>
      <c r="B6" s="6">
        <v>3</v>
      </c>
      <c r="C6" s="11">
        <v>35.4</v>
      </c>
      <c r="D6" s="10">
        <v>12.5</v>
      </c>
      <c r="E6" s="10">
        <v>6</v>
      </c>
      <c r="F6" s="10">
        <v>5</v>
      </c>
      <c r="G6" s="10">
        <v>1</v>
      </c>
      <c r="H6" s="10">
        <v>6</v>
      </c>
      <c r="I6" s="10">
        <v>2</v>
      </c>
      <c r="J6" s="11">
        <v>4</v>
      </c>
      <c r="K6" s="10">
        <v>2</v>
      </c>
      <c r="L6" s="10">
        <v>12.4</v>
      </c>
      <c r="M6" s="10">
        <v>2</v>
      </c>
      <c r="N6" s="7">
        <v>3</v>
      </c>
      <c r="Q6" s="20" t="s">
        <v>180</v>
      </c>
      <c r="R6" s="20">
        <v>7.6446260258016541E-2</v>
      </c>
    </row>
    <row r="7" spans="1:23" ht="15" x14ac:dyDescent="0.25">
      <c r="A7" s="10">
        <v>1150</v>
      </c>
      <c r="B7" s="6">
        <v>3</v>
      </c>
      <c r="C7" s="11">
        <v>31.2</v>
      </c>
      <c r="D7" s="10">
        <v>21.2</v>
      </c>
      <c r="E7" s="10">
        <v>2</v>
      </c>
      <c r="F7" s="10">
        <v>9</v>
      </c>
      <c r="G7" s="10">
        <v>1</v>
      </c>
      <c r="H7" s="10">
        <v>5</v>
      </c>
      <c r="I7" s="10">
        <v>2</v>
      </c>
      <c r="J7" s="11">
        <v>1</v>
      </c>
      <c r="K7" s="10">
        <v>2</v>
      </c>
      <c r="L7" s="10">
        <v>0</v>
      </c>
      <c r="M7" s="10">
        <v>3</v>
      </c>
      <c r="N7" s="7">
        <v>2</v>
      </c>
      <c r="Q7" s="20" t="s">
        <v>181</v>
      </c>
      <c r="R7" s="20">
        <v>4.928291497148761E-2</v>
      </c>
    </row>
    <row r="8" spans="1:23" ht="15" x14ac:dyDescent="0.25">
      <c r="A8" s="10">
        <v>747</v>
      </c>
      <c r="B8" s="6">
        <v>3</v>
      </c>
      <c r="C8" s="11">
        <v>26.5</v>
      </c>
      <c r="D8" s="10">
        <v>16.2</v>
      </c>
      <c r="E8" s="10">
        <v>2</v>
      </c>
      <c r="F8" s="10">
        <v>2</v>
      </c>
      <c r="G8" s="10">
        <v>3</v>
      </c>
      <c r="H8" s="10">
        <v>7</v>
      </c>
      <c r="I8" s="10">
        <v>2</v>
      </c>
      <c r="J8" s="11">
        <v>8</v>
      </c>
      <c r="K8" s="10">
        <v>3</v>
      </c>
      <c r="L8" s="10">
        <v>0</v>
      </c>
      <c r="M8" s="10">
        <v>2</v>
      </c>
      <c r="N8" s="7">
        <v>3</v>
      </c>
      <c r="Q8" s="20" t="s">
        <v>182</v>
      </c>
      <c r="R8" s="20">
        <v>524.80848098579872</v>
      </c>
    </row>
    <row r="9" spans="1:23" ht="15.75" thickBot="1" x14ac:dyDescent="0.3">
      <c r="A9" s="10">
        <v>1250</v>
      </c>
      <c r="B9" s="6">
        <v>3</v>
      </c>
      <c r="C9" s="11">
        <v>36.6</v>
      </c>
      <c r="D9" s="10">
        <v>16.600000000000001</v>
      </c>
      <c r="E9" s="10">
        <v>2</v>
      </c>
      <c r="F9" s="10">
        <v>2</v>
      </c>
      <c r="G9" s="10">
        <v>1</v>
      </c>
      <c r="H9" s="10">
        <v>8</v>
      </c>
      <c r="I9" s="10">
        <v>1</v>
      </c>
      <c r="J9" s="11">
        <v>9</v>
      </c>
      <c r="K9" s="10">
        <v>3</v>
      </c>
      <c r="L9" s="10">
        <v>8.8000000000000007</v>
      </c>
      <c r="M9" s="10">
        <v>3</v>
      </c>
      <c r="N9" s="7">
        <v>3</v>
      </c>
      <c r="Q9" s="21" t="s">
        <v>183</v>
      </c>
      <c r="R9" s="21">
        <v>211</v>
      </c>
    </row>
    <row r="10" spans="1:23" ht="15" x14ac:dyDescent="0.25">
      <c r="A10" s="10">
        <v>1020</v>
      </c>
      <c r="B10" s="6">
        <v>3</v>
      </c>
      <c r="C10" s="11">
        <v>35.9</v>
      </c>
      <c r="D10" s="10">
        <v>15.1</v>
      </c>
      <c r="E10" s="10">
        <v>2</v>
      </c>
      <c r="F10" s="10">
        <v>5</v>
      </c>
      <c r="G10" s="10">
        <v>1</v>
      </c>
      <c r="H10" s="10">
        <v>6</v>
      </c>
      <c r="I10" s="10">
        <v>1</v>
      </c>
      <c r="J10" s="11">
        <v>3</v>
      </c>
      <c r="K10" s="10">
        <v>2</v>
      </c>
      <c r="L10" s="10">
        <v>8.6</v>
      </c>
      <c r="M10" s="10">
        <v>1</v>
      </c>
      <c r="N10" s="7">
        <v>2</v>
      </c>
    </row>
    <row r="11" spans="1:23" ht="15.75" thickBot="1" x14ac:dyDescent="0.3">
      <c r="A11" s="10">
        <v>1050</v>
      </c>
      <c r="B11" s="6">
        <v>3</v>
      </c>
      <c r="C11" s="11">
        <v>40.299999999999997</v>
      </c>
      <c r="D11" s="10">
        <v>16.7</v>
      </c>
      <c r="E11" s="10">
        <v>6</v>
      </c>
      <c r="F11" s="10">
        <v>5</v>
      </c>
      <c r="G11" s="10">
        <v>1</v>
      </c>
      <c r="H11" s="10">
        <v>13</v>
      </c>
      <c r="I11" s="10">
        <v>2</v>
      </c>
      <c r="J11" s="11">
        <v>5</v>
      </c>
      <c r="K11" s="10">
        <v>2</v>
      </c>
      <c r="L11" s="10">
        <v>8.6</v>
      </c>
      <c r="M11" s="10">
        <v>3</v>
      </c>
      <c r="N11" s="7">
        <v>1</v>
      </c>
      <c r="Q11" t="s">
        <v>170</v>
      </c>
    </row>
    <row r="12" spans="1:23" ht="15" x14ac:dyDescent="0.25">
      <c r="A12" s="10">
        <v>1265</v>
      </c>
      <c r="B12" s="6">
        <v>3</v>
      </c>
      <c r="C12" s="11">
        <v>40.1</v>
      </c>
      <c r="D12" s="10">
        <v>16.600000000000001</v>
      </c>
      <c r="E12" s="10">
        <v>5</v>
      </c>
      <c r="F12" s="10">
        <v>5</v>
      </c>
      <c r="G12" s="10">
        <v>3</v>
      </c>
      <c r="H12" s="10">
        <v>7</v>
      </c>
      <c r="I12" s="10">
        <v>2</v>
      </c>
      <c r="J12" s="11">
        <v>4</v>
      </c>
      <c r="K12" s="10">
        <v>2</v>
      </c>
      <c r="L12" s="10">
        <v>8.5</v>
      </c>
      <c r="M12" s="10">
        <v>1</v>
      </c>
      <c r="N12" s="7">
        <v>2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3" ht="15" x14ac:dyDescent="0.25">
      <c r="A13" s="10">
        <v>550</v>
      </c>
      <c r="B13" s="6">
        <v>3</v>
      </c>
      <c r="C13" s="11">
        <v>40.1</v>
      </c>
      <c r="D13" s="10">
        <v>16.600000000000001</v>
      </c>
      <c r="E13" s="10">
        <v>1</v>
      </c>
      <c r="F13" s="10">
        <v>3</v>
      </c>
      <c r="G13" s="10">
        <v>1</v>
      </c>
      <c r="H13" s="10">
        <v>7</v>
      </c>
      <c r="I13" s="10">
        <v>1</v>
      </c>
      <c r="J13" s="11">
        <v>5</v>
      </c>
      <c r="K13" s="10">
        <v>2</v>
      </c>
      <c r="L13" s="10">
        <v>8.5</v>
      </c>
      <c r="M13" s="10">
        <v>2</v>
      </c>
      <c r="N13" s="7">
        <v>3</v>
      </c>
      <c r="Q13" s="20" t="s">
        <v>184</v>
      </c>
      <c r="R13" s="20">
        <v>6</v>
      </c>
      <c r="S13" s="20">
        <v>4650781.4352409467</v>
      </c>
      <c r="T13" s="20">
        <v>775130.23920682445</v>
      </c>
      <c r="U13" s="20">
        <v>2.8143168468991342</v>
      </c>
      <c r="V13" s="20">
        <v>1.1849414999149427E-2</v>
      </c>
    </row>
    <row r="14" spans="1:23" ht="15" x14ac:dyDescent="0.25">
      <c r="A14" s="10">
        <v>1500</v>
      </c>
      <c r="B14" s="6">
        <v>3</v>
      </c>
      <c r="C14" s="11">
        <v>31.3</v>
      </c>
      <c r="D14" s="10">
        <v>22</v>
      </c>
      <c r="E14" s="10">
        <v>2</v>
      </c>
      <c r="F14" s="10">
        <v>9</v>
      </c>
      <c r="G14" s="10">
        <v>1</v>
      </c>
      <c r="H14" s="10">
        <v>8</v>
      </c>
      <c r="I14" s="10">
        <v>2</v>
      </c>
      <c r="J14" s="11">
        <v>9</v>
      </c>
      <c r="K14" s="10">
        <v>3</v>
      </c>
      <c r="L14" s="10">
        <v>0</v>
      </c>
      <c r="M14" s="10">
        <v>1</v>
      </c>
      <c r="N14" s="7">
        <v>3</v>
      </c>
      <c r="Q14" s="20" t="s">
        <v>185</v>
      </c>
      <c r="R14" s="20">
        <v>204</v>
      </c>
      <c r="S14" s="20">
        <v>56186484.109782785</v>
      </c>
      <c r="T14" s="20">
        <v>275423.9417146215</v>
      </c>
      <c r="U14" s="20"/>
      <c r="V14" s="20"/>
    </row>
    <row r="15" spans="1:23" ht="15.75" thickBot="1" x14ac:dyDescent="0.3">
      <c r="A15" s="10">
        <v>1000</v>
      </c>
      <c r="B15" s="6">
        <v>3</v>
      </c>
      <c r="C15" s="11">
        <v>44.7</v>
      </c>
      <c r="D15" s="10">
        <v>18.399999999999999</v>
      </c>
      <c r="E15" s="10">
        <v>2</v>
      </c>
      <c r="F15" s="10">
        <v>5</v>
      </c>
      <c r="G15" s="10">
        <v>1</v>
      </c>
      <c r="H15" s="10">
        <v>7</v>
      </c>
      <c r="I15" s="10">
        <v>2</v>
      </c>
      <c r="J15" s="11">
        <v>1</v>
      </c>
      <c r="K15" s="10">
        <v>2</v>
      </c>
      <c r="L15" s="10">
        <v>10.7</v>
      </c>
      <c r="M15" s="10">
        <v>2</v>
      </c>
      <c r="N15" s="7">
        <v>3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3" ht="15.75" thickBot="1" x14ac:dyDescent="0.3">
      <c r="A16" s="10">
        <v>1180</v>
      </c>
      <c r="B16" s="6">
        <v>3</v>
      </c>
      <c r="C16" s="11">
        <v>32.1</v>
      </c>
      <c r="D16" s="10">
        <v>12.2</v>
      </c>
      <c r="E16" s="10">
        <v>6</v>
      </c>
      <c r="F16" s="10">
        <v>9</v>
      </c>
      <c r="G16" s="10">
        <v>1</v>
      </c>
      <c r="H16" s="10">
        <v>7</v>
      </c>
      <c r="I16" s="10">
        <v>1</v>
      </c>
      <c r="J16" s="11">
        <v>7</v>
      </c>
      <c r="K16" s="10">
        <v>2</v>
      </c>
      <c r="L16" s="10">
        <v>9</v>
      </c>
      <c r="M16" s="10">
        <v>2</v>
      </c>
      <c r="N16" s="7">
        <v>3</v>
      </c>
    </row>
    <row r="17" spans="1:25" ht="15" x14ac:dyDescent="0.25">
      <c r="A17" s="10">
        <v>1350</v>
      </c>
      <c r="B17" s="6">
        <v>3</v>
      </c>
      <c r="C17" s="11">
        <v>31.9</v>
      </c>
      <c r="D17" s="10">
        <v>14.4</v>
      </c>
      <c r="E17" s="10">
        <v>2</v>
      </c>
      <c r="F17" s="10">
        <v>9</v>
      </c>
      <c r="G17" s="10">
        <v>1</v>
      </c>
      <c r="H17" s="10">
        <v>6</v>
      </c>
      <c r="I17" s="10">
        <v>2</v>
      </c>
      <c r="J17" s="11">
        <v>2</v>
      </c>
      <c r="K17" s="10">
        <v>2</v>
      </c>
      <c r="L17" s="10">
        <v>8.8000000000000007</v>
      </c>
      <c r="M17" s="10">
        <v>2</v>
      </c>
      <c r="N17" s="7">
        <v>3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1">
        <v>44.2</v>
      </c>
      <c r="D18" s="10">
        <v>19.7</v>
      </c>
      <c r="E18" s="10">
        <v>2</v>
      </c>
      <c r="F18" s="10">
        <v>5</v>
      </c>
      <c r="G18" s="10">
        <v>1</v>
      </c>
      <c r="H18" s="10">
        <v>7</v>
      </c>
      <c r="I18" s="10">
        <v>2</v>
      </c>
      <c r="J18" s="11">
        <v>2</v>
      </c>
      <c r="K18" s="10">
        <v>2</v>
      </c>
      <c r="L18" s="10">
        <v>11.6</v>
      </c>
      <c r="M18" s="10">
        <v>3</v>
      </c>
      <c r="N18" s="7">
        <v>2</v>
      </c>
      <c r="Q18" s="20" t="s">
        <v>186</v>
      </c>
      <c r="R18" s="20">
        <v>880.00829309670848</v>
      </c>
      <c r="S18" s="20">
        <v>214.39675636367298</v>
      </c>
      <c r="T18" s="20">
        <v>4.1045783901878821</v>
      </c>
      <c r="U18" s="20">
        <v>5.8562205122421259E-5</v>
      </c>
      <c r="V18" s="20">
        <v>457.29059374013218</v>
      </c>
      <c r="W18" s="20">
        <v>1302.7259924532848</v>
      </c>
      <c r="X18" s="20">
        <v>457.29059374013218</v>
      </c>
      <c r="Y18" s="20">
        <v>1302.7259924532848</v>
      </c>
    </row>
    <row r="19" spans="1:25" ht="15" x14ac:dyDescent="0.25">
      <c r="A19" s="10">
        <v>2120</v>
      </c>
      <c r="B19" s="6">
        <v>3</v>
      </c>
      <c r="C19" s="11">
        <v>36.6</v>
      </c>
      <c r="D19" s="10">
        <v>16.600000000000001</v>
      </c>
      <c r="E19" s="10">
        <v>6</v>
      </c>
      <c r="F19" s="10">
        <v>5</v>
      </c>
      <c r="G19" s="10">
        <v>1</v>
      </c>
      <c r="H19" s="10">
        <v>2</v>
      </c>
      <c r="I19" s="10">
        <v>1</v>
      </c>
      <c r="J19" s="11">
        <v>5</v>
      </c>
      <c r="K19" s="10">
        <v>2</v>
      </c>
      <c r="L19" s="10">
        <v>8.8000000000000007</v>
      </c>
      <c r="M19" s="10">
        <v>2</v>
      </c>
      <c r="N19" s="7">
        <v>1</v>
      </c>
      <c r="Q19" s="20" t="s">
        <v>1</v>
      </c>
      <c r="R19" s="20">
        <v>74.60668314532208</v>
      </c>
      <c r="S19" s="20">
        <v>42.311471252125834</v>
      </c>
      <c r="T19" s="20">
        <v>1.7632731960738344</v>
      </c>
      <c r="U19" s="20">
        <v>7.9351548627664761E-2</v>
      </c>
      <c r="V19" s="20">
        <v>-8.8171898994339699</v>
      </c>
      <c r="W19" s="20">
        <v>158.03055619007813</v>
      </c>
      <c r="X19" s="20">
        <v>-8.8171898994339699</v>
      </c>
      <c r="Y19" s="20">
        <v>158.03055619007813</v>
      </c>
    </row>
    <row r="20" spans="1:25" ht="15" x14ac:dyDescent="0.25">
      <c r="A20" s="10">
        <v>1200</v>
      </c>
      <c r="B20" s="6">
        <v>3</v>
      </c>
      <c r="C20" s="11">
        <v>40.299999999999997</v>
      </c>
      <c r="D20" s="10">
        <v>16.7</v>
      </c>
      <c r="E20" s="10">
        <v>1</v>
      </c>
      <c r="F20" s="10">
        <v>5</v>
      </c>
      <c r="G20" s="10">
        <v>1</v>
      </c>
      <c r="H20" s="10">
        <v>6</v>
      </c>
      <c r="I20" s="10">
        <v>1</v>
      </c>
      <c r="J20" s="11">
        <v>1</v>
      </c>
      <c r="K20" s="10">
        <v>2</v>
      </c>
      <c r="L20" s="10">
        <v>8.5</v>
      </c>
      <c r="M20" s="10">
        <v>2</v>
      </c>
      <c r="N20" s="7">
        <v>3</v>
      </c>
      <c r="Q20" s="20" t="s">
        <v>10</v>
      </c>
      <c r="R20" s="20">
        <v>-11.908722620174238</v>
      </c>
      <c r="S20" s="20">
        <v>4.6760749349825659</v>
      </c>
      <c r="T20" s="20">
        <v>-2.5467347691720938</v>
      </c>
      <c r="U20" s="20">
        <v>1.1611142079250911E-2</v>
      </c>
      <c r="V20" s="20">
        <v>-21.128356685821437</v>
      </c>
      <c r="W20" s="20">
        <v>-2.6890885545270393</v>
      </c>
      <c r="X20" s="20">
        <v>-21.128356685821437</v>
      </c>
      <c r="Y20" s="20">
        <v>-2.6890885545270393</v>
      </c>
    </row>
    <row r="21" spans="1:25" ht="15" x14ac:dyDescent="0.25">
      <c r="A21" s="10">
        <v>850</v>
      </c>
      <c r="B21" s="6">
        <v>3</v>
      </c>
      <c r="C21" s="11">
        <v>35.9</v>
      </c>
      <c r="D21" s="10">
        <v>15.1</v>
      </c>
      <c r="E21" s="10">
        <v>2</v>
      </c>
      <c r="F21" s="10">
        <v>5</v>
      </c>
      <c r="G21" s="10">
        <v>1</v>
      </c>
      <c r="H21" s="10">
        <v>14</v>
      </c>
      <c r="I21" s="10">
        <v>2</v>
      </c>
      <c r="J21" s="11">
        <v>3</v>
      </c>
      <c r="K21" s="10">
        <v>2</v>
      </c>
      <c r="L21" s="10">
        <v>8.5</v>
      </c>
      <c r="M21" s="10">
        <v>2</v>
      </c>
      <c r="N21" s="7">
        <v>3</v>
      </c>
      <c r="Q21" s="20" t="s">
        <v>11</v>
      </c>
      <c r="R21" s="20">
        <v>13.728898831850005</v>
      </c>
      <c r="S21" s="20">
        <v>6.442790943159217</v>
      </c>
      <c r="T21" s="20">
        <v>2.130893110295156</v>
      </c>
      <c r="U21" s="20">
        <v>3.4295019719618541E-2</v>
      </c>
      <c r="V21" s="20">
        <v>1.0258999100383654</v>
      </c>
      <c r="W21" s="20">
        <v>26.431897753661644</v>
      </c>
      <c r="X21" s="20">
        <v>1.0258999100383654</v>
      </c>
      <c r="Y21" s="20">
        <v>26.431897753661644</v>
      </c>
    </row>
    <row r="22" spans="1:25" ht="15" x14ac:dyDescent="0.25">
      <c r="A22" s="10">
        <v>1300</v>
      </c>
      <c r="B22" s="6">
        <v>3</v>
      </c>
      <c r="C22" s="11">
        <v>31.8</v>
      </c>
      <c r="D22" s="10">
        <v>12.3</v>
      </c>
      <c r="E22" s="10">
        <v>2</v>
      </c>
      <c r="F22" s="10">
        <v>9</v>
      </c>
      <c r="G22" s="10">
        <v>1</v>
      </c>
      <c r="H22" s="10">
        <v>8</v>
      </c>
      <c r="I22" s="10">
        <v>2</v>
      </c>
      <c r="J22" s="11">
        <v>2</v>
      </c>
      <c r="K22" s="10">
        <v>2</v>
      </c>
      <c r="L22" s="10">
        <v>8.6999999999999993</v>
      </c>
      <c r="M22" s="10">
        <v>2</v>
      </c>
      <c r="N22" s="7">
        <v>1</v>
      </c>
      <c r="Q22" s="20" t="s">
        <v>5</v>
      </c>
      <c r="R22" s="20">
        <v>40.834301022463372</v>
      </c>
      <c r="S22" s="20">
        <v>19.837936253082898</v>
      </c>
      <c r="T22" s="20">
        <v>2.058394608265643</v>
      </c>
      <c r="U22" s="20">
        <v>4.0823175031674888E-2</v>
      </c>
      <c r="V22" s="20">
        <v>1.7206179839894489</v>
      </c>
      <c r="W22" s="20">
        <v>79.947984060937301</v>
      </c>
      <c r="X22" s="20">
        <v>1.7206179839894489</v>
      </c>
      <c r="Y22" s="20">
        <v>79.947984060937301</v>
      </c>
    </row>
    <row r="23" spans="1:25" ht="15" x14ac:dyDescent="0.25">
      <c r="A23" s="10">
        <v>950</v>
      </c>
      <c r="B23" s="6">
        <v>3</v>
      </c>
      <c r="C23" s="11">
        <v>32</v>
      </c>
      <c r="D23" s="10">
        <v>12.3</v>
      </c>
      <c r="E23" s="10">
        <v>2</v>
      </c>
      <c r="F23" s="10">
        <v>9</v>
      </c>
      <c r="G23" s="10">
        <v>3</v>
      </c>
      <c r="H23" s="10">
        <v>9</v>
      </c>
      <c r="I23" s="10">
        <v>2</v>
      </c>
      <c r="J23" s="11">
        <v>5</v>
      </c>
      <c r="K23" s="10">
        <v>2</v>
      </c>
      <c r="L23" s="10">
        <v>8.6999999999999993</v>
      </c>
      <c r="M23" s="10">
        <v>3</v>
      </c>
      <c r="N23" s="7">
        <v>3</v>
      </c>
      <c r="Q23" s="20" t="s">
        <v>8</v>
      </c>
      <c r="R23" s="20">
        <v>26.167506564220929</v>
      </c>
      <c r="S23" s="20">
        <v>18.571561631027258</v>
      </c>
      <c r="T23" s="20">
        <v>1.4090094890298954</v>
      </c>
      <c r="U23" s="20">
        <v>0.16035480571619989</v>
      </c>
      <c r="V23" s="20">
        <v>-10.44931516049845</v>
      </c>
      <c r="W23" s="20">
        <v>62.784328288940308</v>
      </c>
      <c r="X23" s="20">
        <v>-10.44931516049845</v>
      </c>
      <c r="Y23" s="20">
        <v>62.784328288940308</v>
      </c>
    </row>
    <row r="24" spans="1:25" ht="15.75" thickBot="1" x14ac:dyDescent="0.3">
      <c r="A24" s="10">
        <v>650</v>
      </c>
      <c r="B24" s="6">
        <v>3</v>
      </c>
      <c r="C24" s="11">
        <v>40.200000000000003</v>
      </c>
      <c r="D24" s="10">
        <v>16.7</v>
      </c>
      <c r="E24" s="10">
        <v>2</v>
      </c>
      <c r="F24" s="10">
        <v>5</v>
      </c>
      <c r="G24" s="10">
        <v>1</v>
      </c>
      <c r="H24" s="10">
        <v>15</v>
      </c>
      <c r="I24" s="10">
        <v>1</v>
      </c>
      <c r="J24" s="11">
        <v>2</v>
      </c>
      <c r="K24" s="10">
        <v>2</v>
      </c>
      <c r="L24" s="10">
        <v>8.5</v>
      </c>
      <c r="M24" s="10">
        <v>3</v>
      </c>
      <c r="N24" s="7">
        <v>2</v>
      </c>
      <c r="Q24" s="21" t="s">
        <v>14</v>
      </c>
      <c r="R24" s="21">
        <v>-50.241755118817885</v>
      </c>
      <c r="S24" s="21">
        <v>46.239127856560607</v>
      </c>
      <c r="T24" s="21">
        <v>-1.0865636409638588</v>
      </c>
      <c r="U24" s="21">
        <v>0.278511906855752</v>
      </c>
      <c r="V24" s="21">
        <v>-141.40963507789985</v>
      </c>
      <c r="W24" s="21">
        <v>40.926124840264073</v>
      </c>
      <c r="X24" s="21">
        <v>-141.40963507789985</v>
      </c>
      <c r="Y24" s="21">
        <v>40.926124840264073</v>
      </c>
    </row>
    <row r="25" spans="1:25" ht="15" x14ac:dyDescent="0.25">
      <c r="A25" s="10">
        <v>500</v>
      </c>
      <c r="B25" s="6">
        <v>3</v>
      </c>
      <c r="C25" s="11">
        <v>35.1</v>
      </c>
      <c r="D25" s="10">
        <v>12.1</v>
      </c>
      <c r="E25" s="10">
        <v>6</v>
      </c>
      <c r="F25" s="10">
        <v>5</v>
      </c>
      <c r="G25" s="10">
        <v>3</v>
      </c>
      <c r="H25" s="10">
        <v>7</v>
      </c>
      <c r="I25" s="10">
        <v>1</v>
      </c>
      <c r="J25" s="11">
        <v>3</v>
      </c>
      <c r="K25" s="10">
        <v>3</v>
      </c>
      <c r="L25" s="10">
        <v>12</v>
      </c>
      <c r="M25" s="10">
        <v>2</v>
      </c>
      <c r="N25" s="7">
        <v>3</v>
      </c>
    </row>
    <row r="26" spans="1:25" ht="15" x14ac:dyDescent="0.25">
      <c r="A26" s="10">
        <v>1357</v>
      </c>
      <c r="B26" s="6">
        <v>3</v>
      </c>
      <c r="C26" s="11">
        <v>35.299999999999997</v>
      </c>
      <c r="D26" s="10">
        <v>14.9</v>
      </c>
      <c r="E26" s="10">
        <v>2</v>
      </c>
      <c r="F26" s="10">
        <v>10</v>
      </c>
      <c r="G26" s="10">
        <v>1</v>
      </c>
      <c r="H26" s="10">
        <v>2</v>
      </c>
      <c r="I26" s="10">
        <v>1</v>
      </c>
      <c r="J26" s="11">
        <v>2</v>
      </c>
      <c r="K26" s="10">
        <v>3</v>
      </c>
      <c r="L26" s="10">
        <v>11.9</v>
      </c>
      <c r="M26" s="10">
        <v>2</v>
      </c>
      <c r="N26" s="7">
        <v>3</v>
      </c>
      <c r="Q26" s="33" t="s">
        <v>16</v>
      </c>
      <c r="R26" s="33" t="s">
        <v>1</v>
      </c>
      <c r="S26" s="33" t="s">
        <v>203</v>
      </c>
      <c r="T26" s="33" t="s">
        <v>194</v>
      </c>
      <c r="U26" s="33" t="s">
        <v>5</v>
      </c>
      <c r="V26" s="33" t="s">
        <v>8</v>
      </c>
      <c r="W26" s="33" t="s">
        <v>14</v>
      </c>
      <c r="X26" s="33" t="s">
        <v>2</v>
      </c>
    </row>
    <row r="27" spans="1:25" ht="15" x14ac:dyDescent="0.25">
      <c r="A27" s="10">
        <v>490</v>
      </c>
      <c r="B27" s="6">
        <v>3</v>
      </c>
      <c r="C27" s="11">
        <v>36.200000000000003</v>
      </c>
      <c r="D27" s="10">
        <v>15</v>
      </c>
      <c r="E27" s="10">
        <v>6</v>
      </c>
      <c r="F27" s="10">
        <v>5</v>
      </c>
      <c r="G27" s="10">
        <v>1</v>
      </c>
      <c r="H27" s="10">
        <v>9</v>
      </c>
      <c r="I27" s="10">
        <v>1</v>
      </c>
      <c r="J27" s="11">
        <v>1</v>
      </c>
      <c r="K27" s="10">
        <v>2</v>
      </c>
      <c r="L27" s="10">
        <v>12</v>
      </c>
      <c r="M27" s="10">
        <v>2</v>
      </c>
      <c r="N27" s="7">
        <v>3</v>
      </c>
      <c r="Q27" t="s">
        <v>177</v>
      </c>
    </row>
    <row r="28" spans="1:25" ht="15.75" thickBot="1" x14ac:dyDescent="0.3">
      <c r="A28" s="10">
        <v>2250</v>
      </c>
      <c r="B28" s="6">
        <v>3</v>
      </c>
      <c r="C28" s="11">
        <v>34.700000000000003</v>
      </c>
      <c r="D28" s="10">
        <v>17.5</v>
      </c>
      <c r="E28" s="10">
        <v>6</v>
      </c>
      <c r="F28" s="10">
        <v>9</v>
      </c>
      <c r="G28" s="10">
        <v>1</v>
      </c>
      <c r="H28" s="10">
        <v>7</v>
      </c>
      <c r="I28" s="10">
        <v>2</v>
      </c>
      <c r="J28" s="11">
        <v>3</v>
      </c>
      <c r="K28" s="10">
        <v>2</v>
      </c>
      <c r="L28" s="10">
        <v>6.8</v>
      </c>
      <c r="M28" s="10">
        <v>2</v>
      </c>
      <c r="N28" s="7">
        <v>2</v>
      </c>
    </row>
    <row r="29" spans="1:25" ht="15" x14ac:dyDescent="0.25">
      <c r="A29" s="10">
        <v>890</v>
      </c>
      <c r="B29" s="6">
        <v>3</v>
      </c>
      <c r="C29" s="11">
        <v>40.299999999999997</v>
      </c>
      <c r="D29" s="10">
        <v>16.8</v>
      </c>
      <c r="E29" s="10">
        <v>6</v>
      </c>
      <c r="F29" s="10">
        <v>5</v>
      </c>
      <c r="G29" s="10">
        <v>1</v>
      </c>
      <c r="H29" s="10">
        <v>2</v>
      </c>
      <c r="I29" s="10">
        <v>2</v>
      </c>
      <c r="J29" s="11">
        <v>2</v>
      </c>
      <c r="K29" s="10">
        <v>3</v>
      </c>
      <c r="L29" s="10">
        <v>8.6</v>
      </c>
      <c r="M29" s="10">
        <v>2</v>
      </c>
      <c r="N29" s="7">
        <v>2</v>
      </c>
      <c r="Q29" s="31" t="s">
        <v>178</v>
      </c>
      <c r="R29" s="31"/>
    </row>
    <row r="30" spans="1:25" ht="15" x14ac:dyDescent="0.25">
      <c r="A30" s="10">
        <v>1300</v>
      </c>
      <c r="B30" s="6">
        <v>3</v>
      </c>
      <c r="C30" s="11">
        <v>31</v>
      </c>
      <c r="D30" s="10">
        <v>21.6</v>
      </c>
      <c r="E30" s="10">
        <v>2</v>
      </c>
      <c r="F30" s="10">
        <v>5</v>
      </c>
      <c r="G30" s="10">
        <v>1</v>
      </c>
      <c r="H30" s="10">
        <v>8</v>
      </c>
      <c r="I30" s="10">
        <v>2</v>
      </c>
      <c r="J30" s="11">
        <v>14</v>
      </c>
      <c r="K30" s="10">
        <v>2</v>
      </c>
      <c r="L30" s="10">
        <v>0</v>
      </c>
      <c r="M30" s="10">
        <v>2</v>
      </c>
      <c r="N30" s="7">
        <v>3</v>
      </c>
      <c r="Q30" s="20" t="s">
        <v>179</v>
      </c>
      <c r="R30" s="20">
        <v>0.27659516496559755</v>
      </c>
    </row>
    <row r="31" spans="1:25" ht="15" x14ac:dyDescent="0.25">
      <c r="A31" s="10">
        <v>950</v>
      </c>
      <c r="B31" s="6">
        <v>3</v>
      </c>
      <c r="C31" s="11">
        <v>24.1</v>
      </c>
      <c r="D31" s="10">
        <v>16.3</v>
      </c>
      <c r="E31" s="10">
        <v>6</v>
      </c>
      <c r="F31" s="10">
        <v>5</v>
      </c>
      <c r="G31" s="10">
        <v>1</v>
      </c>
      <c r="H31" s="10">
        <v>14</v>
      </c>
      <c r="I31" s="10">
        <v>2</v>
      </c>
      <c r="J31" s="11">
        <v>4</v>
      </c>
      <c r="K31" s="10">
        <v>2</v>
      </c>
      <c r="L31" s="10">
        <v>0</v>
      </c>
      <c r="M31" s="10">
        <v>2</v>
      </c>
      <c r="N31" s="7">
        <v>1</v>
      </c>
      <c r="Q31" s="20" t="s">
        <v>180</v>
      </c>
      <c r="R31" s="20">
        <v>7.6504885282346127E-2</v>
      </c>
    </row>
    <row r="32" spans="1:25" ht="15" x14ac:dyDescent="0.25">
      <c r="A32" s="10">
        <v>900</v>
      </c>
      <c r="B32" s="6">
        <v>3</v>
      </c>
      <c r="C32" s="11">
        <v>32.5</v>
      </c>
      <c r="D32" s="10">
        <v>27.33</v>
      </c>
      <c r="E32" s="10">
        <v>1</v>
      </c>
      <c r="F32" s="10">
        <v>5</v>
      </c>
      <c r="G32" s="10">
        <v>1</v>
      </c>
      <c r="H32" s="10">
        <v>8</v>
      </c>
      <c r="I32" s="10">
        <v>2</v>
      </c>
      <c r="J32" s="11">
        <v>5</v>
      </c>
      <c r="K32" s="10">
        <v>3</v>
      </c>
      <c r="L32" s="10">
        <v>0</v>
      </c>
      <c r="M32" s="10">
        <v>2</v>
      </c>
      <c r="N32" s="7">
        <v>3</v>
      </c>
      <c r="Q32" s="20" t="s">
        <v>181</v>
      </c>
      <c r="R32" s="20">
        <v>4.4660226154151168E-2</v>
      </c>
    </row>
    <row r="33" spans="1:25" ht="15" x14ac:dyDescent="0.25">
      <c r="A33" s="10">
        <v>950</v>
      </c>
      <c r="B33" s="6">
        <v>3</v>
      </c>
      <c r="C33" s="11">
        <v>27.7</v>
      </c>
      <c r="D33" s="10">
        <v>12.2</v>
      </c>
      <c r="E33" s="10">
        <v>2</v>
      </c>
      <c r="F33" s="10">
        <v>13</v>
      </c>
      <c r="G33" s="10">
        <v>1</v>
      </c>
      <c r="H33" s="10">
        <v>14</v>
      </c>
      <c r="I33" s="10">
        <v>2</v>
      </c>
      <c r="J33" s="11">
        <v>3</v>
      </c>
      <c r="K33" s="10">
        <v>2</v>
      </c>
      <c r="L33" s="10">
        <v>5.6</v>
      </c>
      <c r="M33" s="10">
        <v>1</v>
      </c>
      <c r="N33" s="7">
        <v>3</v>
      </c>
      <c r="Q33" s="20" t="s">
        <v>182</v>
      </c>
      <c r="R33" s="20">
        <v>526.08282666362948</v>
      </c>
    </row>
    <row r="34" spans="1:25" ht="15.75" thickBot="1" x14ac:dyDescent="0.3">
      <c r="A34" s="10">
        <v>790</v>
      </c>
      <c r="B34" s="6">
        <v>3</v>
      </c>
      <c r="C34" s="11">
        <v>29.1</v>
      </c>
      <c r="D34" s="10">
        <v>23.7</v>
      </c>
      <c r="E34" s="10">
        <v>3</v>
      </c>
      <c r="F34" s="10">
        <v>9</v>
      </c>
      <c r="G34" s="10">
        <v>1</v>
      </c>
      <c r="H34" s="10">
        <v>2</v>
      </c>
      <c r="I34" s="10">
        <v>1</v>
      </c>
      <c r="J34" s="11">
        <v>4</v>
      </c>
      <c r="K34" s="10">
        <v>3</v>
      </c>
      <c r="L34" s="10">
        <v>0</v>
      </c>
      <c r="M34" s="10">
        <v>2</v>
      </c>
      <c r="N34" s="7">
        <v>1</v>
      </c>
      <c r="Q34" s="21" t="s">
        <v>183</v>
      </c>
      <c r="R34" s="21">
        <v>211</v>
      </c>
    </row>
    <row r="35" spans="1:25" ht="15" x14ac:dyDescent="0.25">
      <c r="A35" s="10">
        <v>5300</v>
      </c>
      <c r="B35" s="6">
        <v>3</v>
      </c>
      <c r="C35" s="11">
        <v>31.4</v>
      </c>
      <c r="D35" s="10">
        <v>18.899999999999999</v>
      </c>
      <c r="E35" s="10">
        <v>6</v>
      </c>
      <c r="F35" s="10">
        <v>5</v>
      </c>
      <c r="G35" s="10">
        <v>1</v>
      </c>
      <c r="H35" s="10">
        <v>5</v>
      </c>
      <c r="I35" s="10">
        <v>2</v>
      </c>
      <c r="J35" s="11">
        <v>2</v>
      </c>
      <c r="K35" s="10">
        <v>3</v>
      </c>
      <c r="L35" s="10">
        <v>5.6</v>
      </c>
      <c r="M35" s="10">
        <v>2</v>
      </c>
      <c r="N35" s="7">
        <v>3</v>
      </c>
    </row>
    <row r="36" spans="1:25" ht="15.75" thickBot="1" x14ac:dyDescent="0.3">
      <c r="A36" s="10">
        <v>500</v>
      </c>
      <c r="B36" s="6">
        <v>3</v>
      </c>
      <c r="C36" s="11">
        <v>30.9</v>
      </c>
      <c r="D36" s="10">
        <v>19.2</v>
      </c>
      <c r="E36" s="10">
        <v>4</v>
      </c>
      <c r="F36" s="10">
        <v>5</v>
      </c>
      <c r="G36" s="10">
        <v>1</v>
      </c>
      <c r="H36" s="10">
        <v>2</v>
      </c>
      <c r="I36" s="10">
        <v>1</v>
      </c>
      <c r="J36" s="11">
        <v>9</v>
      </c>
      <c r="K36" s="10">
        <v>2</v>
      </c>
      <c r="L36" s="10">
        <v>6.1</v>
      </c>
      <c r="M36" s="10">
        <v>2</v>
      </c>
      <c r="N36" s="7">
        <v>2</v>
      </c>
      <c r="Q36" t="s">
        <v>170</v>
      </c>
    </row>
    <row r="37" spans="1:25" ht="15" x14ac:dyDescent="0.25">
      <c r="A37" s="10">
        <v>550</v>
      </c>
      <c r="B37" s="6">
        <v>3</v>
      </c>
      <c r="C37" s="11">
        <v>29.3</v>
      </c>
      <c r="D37" s="10">
        <v>16.8</v>
      </c>
      <c r="E37" s="10">
        <v>2</v>
      </c>
      <c r="F37" s="10">
        <v>9</v>
      </c>
      <c r="G37" s="10">
        <v>1</v>
      </c>
      <c r="H37" s="10">
        <v>7</v>
      </c>
      <c r="I37" s="10">
        <v>1</v>
      </c>
      <c r="J37" s="11">
        <v>3</v>
      </c>
      <c r="K37" s="10">
        <v>2</v>
      </c>
      <c r="L37" s="10">
        <v>6.3</v>
      </c>
      <c r="M37" s="10">
        <v>3</v>
      </c>
      <c r="N37" s="7">
        <v>3</v>
      </c>
      <c r="Q37" s="22"/>
      <c r="R37" s="22" t="s">
        <v>172</v>
      </c>
      <c r="S37" s="22" t="s">
        <v>171</v>
      </c>
      <c r="T37" s="22" t="s">
        <v>173</v>
      </c>
      <c r="U37" s="22" t="s">
        <v>174</v>
      </c>
      <c r="V37" s="22" t="s">
        <v>187</v>
      </c>
    </row>
    <row r="38" spans="1:25" ht="15" x14ac:dyDescent="0.25">
      <c r="A38" s="10">
        <v>650</v>
      </c>
      <c r="B38" s="6">
        <v>3</v>
      </c>
      <c r="C38" s="11">
        <v>32.5</v>
      </c>
      <c r="D38" s="10">
        <v>17.5</v>
      </c>
      <c r="E38" s="10">
        <v>6</v>
      </c>
      <c r="F38" s="10">
        <v>5</v>
      </c>
      <c r="G38" s="10">
        <v>1</v>
      </c>
      <c r="H38" s="10">
        <v>8</v>
      </c>
      <c r="I38" s="10">
        <v>2</v>
      </c>
      <c r="J38" s="11">
        <v>2</v>
      </c>
      <c r="K38" s="10">
        <v>3</v>
      </c>
      <c r="L38" s="10">
        <v>5.7</v>
      </c>
      <c r="M38" s="10">
        <v>1</v>
      </c>
      <c r="N38" s="7">
        <v>3</v>
      </c>
      <c r="Q38" s="20" t="s">
        <v>184</v>
      </c>
      <c r="R38" s="20">
        <v>7</v>
      </c>
      <c r="S38" s="20">
        <v>4654348.021413669</v>
      </c>
      <c r="T38" s="20">
        <v>664906.86020195275</v>
      </c>
      <c r="U38" s="20">
        <v>2.4024400755670019</v>
      </c>
      <c r="V38" s="20">
        <v>2.2074612459382647E-2</v>
      </c>
    </row>
    <row r="39" spans="1:25" ht="15" x14ac:dyDescent="0.25">
      <c r="A39" s="10">
        <v>850</v>
      </c>
      <c r="B39" s="6">
        <v>3</v>
      </c>
      <c r="C39" s="11">
        <v>54.4</v>
      </c>
      <c r="D39" s="10">
        <v>31</v>
      </c>
      <c r="E39" s="10">
        <v>6</v>
      </c>
      <c r="F39" s="10">
        <v>5</v>
      </c>
      <c r="G39" s="10">
        <v>3</v>
      </c>
      <c r="H39" s="10">
        <v>7</v>
      </c>
      <c r="I39" s="10">
        <v>1</v>
      </c>
      <c r="J39" s="11">
        <v>4</v>
      </c>
      <c r="K39" s="10">
        <v>2</v>
      </c>
      <c r="L39" s="10">
        <v>8.3000000000000007</v>
      </c>
      <c r="M39" s="10">
        <v>1</v>
      </c>
      <c r="N39" s="7">
        <v>1</v>
      </c>
      <c r="Q39" s="20" t="s">
        <v>185</v>
      </c>
      <c r="R39" s="20">
        <v>203</v>
      </c>
      <c r="S39" s="20">
        <v>56182917.523610063</v>
      </c>
      <c r="T39" s="20">
        <v>276763.14051039441</v>
      </c>
      <c r="U39" s="20"/>
      <c r="V39" s="20"/>
    </row>
    <row r="40" spans="1:25" ht="15.75" thickBot="1" x14ac:dyDescent="0.3">
      <c r="A40" s="10">
        <v>1200</v>
      </c>
      <c r="B40" s="6">
        <v>3</v>
      </c>
      <c r="C40" s="11">
        <v>53.6</v>
      </c>
      <c r="D40" s="10">
        <v>31.7</v>
      </c>
      <c r="E40" s="10">
        <v>2</v>
      </c>
      <c r="F40" s="10">
        <v>5</v>
      </c>
      <c r="G40" s="10">
        <v>3</v>
      </c>
      <c r="H40" s="10">
        <v>9</v>
      </c>
      <c r="I40" s="10">
        <v>21</v>
      </c>
      <c r="J40" s="11">
        <v>1</v>
      </c>
      <c r="K40" s="10">
        <v>2</v>
      </c>
      <c r="L40" s="10">
        <v>8.3000000000000007</v>
      </c>
      <c r="M40" s="10">
        <v>3</v>
      </c>
      <c r="N40" s="7">
        <v>2</v>
      </c>
      <c r="Q40" s="21" t="s">
        <v>176</v>
      </c>
      <c r="R40" s="21">
        <v>210</v>
      </c>
      <c r="S40" s="21">
        <v>60837265.545023732</v>
      </c>
      <c r="T40" s="21"/>
      <c r="U40" s="21"/>
      <c r="V40" s="21"/>
    </row>
    <row r="41" spans="1:25" ht="15.75" thickBot="1" x14ac:dyDescent="0.3">
      <c r="A41" s="10">
        <v>1150</v>
      </c>
      <c r="B41" s="6">
        <v>3</v>
      </c>
      <c r="C41" s="11">
        <v>40.200000000000003</v>
      </c>
      <c r="D41" s="10">
        <v>27.2</v>
      </c>
      <c r="E41" s="10">
        <v>4</v>
      </c>
      <c r="F41" s="10">
        <v>5</v>
      </c>
      <c r="G41" s="10">
        <v>3</v>
      </c>
      <c r="H41" s="10">
        <v>6</v>
      </c>
      <c r="I41" s="10">
        <v>1</v>
      </c>
      <c r="J41" s="11">
        <v>4</v>
      </c>
      <c r="K41" s="10">
        <v>2</v>
      </c>
      <c r="L41" s="10">
        <v>6.4</v>
      </c>
      <c r="M41" s="10">
        <v>2</v>
      </c>
      <c r="N41" s="7">
        <v>3</v>
      </c>
    </row>
    <row r="42" spans="1:25" ht="15" x14ac:dyDescent="0.25">
      <c r="A42" s="10">
        <v>750</v>
      </c>
      <c r="B42" s="6">
        <v>3</v>
      </c>
      <c r="C42" s="11">
        <v>44.2</v>
      </c>
      <c r="D42" s="10">
        <v>28</v>
      </c>
      <c r="E42" s="10">
        <v>2</v>
      </c>
      <c r="F42" s="10">
        <v>5</v>
      </c>
      <c r="G42" s="10">
        <v>3</v>
      </c>
      <c r="H42" s="10">
        <v>9</v>
      </c>
      <c r="I42" s="10">
        <v>2</v>
      </c>
      <c r="J42" s="11">
        <v>2</v>
      </c>
      <c r="K42" s="10">
        <v>2</v>
      </c>
      <c r="L42" s="10">
        <v>6</v>
      </c>
      <c r="M42" s="10">
        <v>1</v>
      </c>
      <c r="N42" s="7">
        <v>3</v>
      </c>
      <c r="Q42" s="22"/>
      <c r="R42" s="22" t="s">
        <v>188</v>
      </c>
      <c r="S42" s="22" t="s">
        <v>182</v>
      </c>
      <c r="T42" s="22" t="s">
        <v>189</v>
      </c>
      <c r="U42" s="22" t="s">
        <v>175</v>
      </c>
      <c r="V42" s="22" t="s">
        <v>190</v>
      </c>
      <c r="W42" s="22" t="s">
        <v>191</v>
      </c>
      <c r="X42" s="22" t="s">
        <v>192</v>
      </c>
      <c r="Y42" s="22" t="s">
        <v>193</v>
      </c>
    </row>
    <row r="43" spans="1:25" ht="15" x14ac:dyDescent="0.25">
      <c r="A43" s="10">
        <v>520</v>
      </c>
      <c r="B43" s="6">
        <v>3</v>
      </c>
      <c r="C43" s="11">
        <v>41</v>
      </c>
      <c r="D43" s="10">
        <v>24</v>
      </c>
      <c r="E43" s="10">
        <v>2</v>
      </c>
      <c r="F43" s="10">
        <v>5</v>
      </c>
      <c r="G43" s="10">
        <v>1</v>
      </c>
      <c r="H43" s="10">
        <v>15</v>
      </c>
      <c r="I43" s="10">
        <v>2</v>
      </c>
      <c r="J43" s="11">
        <v>1</v>
      </c>
      <c r="K43" s="10">
        <v>2</v>
      </c>
      <c r="L43" s="10">
        <v>6</v>
      </c>
      <c r="M43" s="10">
        <v>2</v>
      </c>
      <c r="N43" s="7">
        <v>3</v>
      </c>
      <c r="Q43" s="20" t="s">
        <v>186</v>
      </c>
      <c r="R43" s="20">
        <v>893.75476901645129</v>
      </c>
      <c r="S43" s="20">
        <v>246.68399174199283</v>
      </c>
      <c r="T43" s="20">
        <v>3.6230756714494503</v>
      </c>
      <c r="U43" s="20">
        <v>3.6789274741318075E-4</v>
      </c>
      <c r="V43" s="20">
        <v>407.3632928845613</v>
      </c>
      <c r="W43" s="20">
        <v>1380.1462451483412</v>
      </c>
      <c r="X43" s="20">
        <v>407.3632928845613</v>
      </c>
      <c r="Y43" s="20">
        <v>1380.1462451483412</v>
      </c>
    </row>
    <row r="44" spans="1:25" ht="15" x14ac:dyDescent="0.25">
      <c r="A44" s="10">
        <v>2620</v>
      </c>
      <c r="B44" s="6">
        <v>3</v>
      </c>
      <c r="C44" s="11">
        <v>43.7</v>
      </c>
      <c r="D44" s="10">
        <v>31.8</v>
      </c>
      <c r="E44" s="10">
        <v>2</v>
      </c>
      <c r="F44" s="10">
        <v>5</v>
      </c>
      <c r="G44" s="10">
        <v>1</v>
      </c>
      <c r="H44" s="10">
        <v>15</v>
      </c>
      <c r="I44" s="10">
        <v>1</v>
      </c>
      <c r="J44" s="11">
        <v>6</v>
      </c>
      <c r="K44" s="10">
        <v>2</v>
      </c>
      <c r="L44" s="10">
        <v>6</v>
      </c>
      <c r="M44" s="10">
        <v>3</v>
      </c>
      <c r="N44" s="7">
        <v>3</v>
      </c>
      <c r="Q44" s="20" t="s">
        <v>1</v>
      </c>
      <c r="R44" s="20">
        <v>73.740761574545886</v>
      </c>
      <c r="S44" s="20">
        <v>43.09467056546989</v>
      </c>
      <c r="T44" s="20">
        <v>1.7111341288134021</v>
      </c>
      <c r="U44" s="20">
        <v>8.858383470423413E-2</v>
      </c>
      <c r="V44" s="20">
        <v>-11.229812647714255</v>
      </c>
      <c r="W44" s="20">
        <v>158.71133579680603</v>
      </c>
      <c r="X44" s="20">
        <v>-11.229812647714255</v>
      </c>
      <c r="Y44" s="20">
        <v>158.71133579680603</v>
      </c>
    </row>
    <row r="45" spans="1:25" ht="15" x14ac:dyDescent="0.25">
      <c r="A45" s="10">
        <v>1290</v>
      </c>
      <c r="B45" s="6">
        <v>3</v>
      </c>
      <c r="C45" s="11">
        <v>52.3</v>
      </c>
      <c r="D45" s="10">
        <v>32.4</v>
      </c>
      <c r="E45" s="10">
        <v>2</v>
      </c>
      <c r="F45" s="10">
        <v>9</v>
      </c>
      <c r="G45" s="10">
        <v>1</v>
      </c>
      <c r="H45" s="10">
        <v>6</v>
      </c>
      <c r="I45" s="10">
        <v>1</v>
      </c>
      <c r="J45" s="11">
        <v>2</v>
      </c>
      <c r="K45" s="10">
        <v>3</v>
      </c>
      <c r="L45" s="10">
        <v>8.3000000000000007</v>
      </c>
      <c r="M45" s="10">
        <v>2</v>
      </c>
      <c r="N45" s="7">
        <v>3</v>
      </c>
      <c r="Q45" s="20" t="s">
        <v>10</v>
      </c>
      <c r="R45" s="20">
        <v>-11.839821222600676</v>
      </c>
      <c r="S45" s="20">
        <v>4.7265619492029849</v>
      </c>
      <c r="T45" s="20">
        <v>-2.5049542034664674</v>
      </c>
      <c r="U45" s="20">
        <v>1.3033131938622638E-2</v>
      </c>
      <c r="V45" s="20">
        <v>-21.159272506274355</v>
      </c>
      <c r="W45" s="20">
        <v>-2.5203699389269953</v>
      </c>
      <c r="X45" s="20">
        <v>-21.159272506274355</v>
      </c>
      <c r="Y45" s="20">
        <v>-2.5203699389269953</v>
      </c>
    </row>
    <row r="46" spans="1:25" ht="15" x14ac:dyDescent="0.25">
      <c r="A46" s="10">
        <v>550</v>
      </c>
      <c r="B46" s="6">
        <v>3</v>
      </c>
      <c r="C46" s="11">
        <v>60.2</v>
      </c>
      <c r="D46" s="10">
        <v>28.4</v>
      </c>
      <c r="E46" s="10">
        <v>2</v>
      </c>
      <c r="F46" s="10">
        <v>5</v>
      </c>
      <c r="G46" s="10">
        <v>1</v>
      </c>
      <c r="H46" s="10">
        <v>2</v>
      </c>
      <c r="I46" s="10">
        <v>2</v>
      </c>
      <c r="J46" s="11">
        <v>5</v>
      </c>
      <c r="K46" s="10">
        <v>2</v>
      </c>
      <c r="L46" s="10">
        <v>10.199999999999999</v>
      </c>
      <c r="M46" s="10">
        <v>2</v>
      </c>
      <c r="N46" s="7">
        <v>3</v>
      </c>
      <c r="Q46" s="20" t="s">
        <v>11</v>
      </c>
      <c r="R46" s="20">
        <v>13.617062359634586</v>
      </c>
      <c r="S46" s="20">
        <v>6.5331422704094866</v>
      </c>
      <c r="T46" s="20">
        <v>2.084305192818201</v>
      </c>
      <c r="U46" s="20">
        <v>3.8383655801714357E-2</v>
      </c>
      <c r="V46" s="20">
        <v>0.7355426053748868</v>
      </c>
      <c r="W46" s="20">
        <v>26.498582113894287</v>
      </c>
      <c r="X46" s="20">
        <v>0.7355426053748868</v>
      </c>
      <c r="Y46" s="20">
        <v>26.498582113894287</v>
      </c>
    </row>
    <row r="47" spans="1:25" ht="15" x14ac:dyDescent="0.25">
      <c r="A47" s="10">
        <v>1307</v>
      </c>
      <c r="B47" s="6">
        <v>3</v>
      </c>
      <c r="C47" s="11">
        <v>50.6</v>
      </c>
      <c r="D47" s="10">
        <v>29</v>
      </c>
      <c r="E47" s="10">
        <v>2</v>
      </c>
      <c r="F47" s="10">
        <v>5</v>
      </c>
      <c r="G47" s="10">
        <v>3</v>
      </c>
      <c r="H47" s="10">
        <v>6</v>
      </c>
      <c r="I47" s="10">
        <v>2</v>
      </c>
      <c r="J47" s="11">
        <v>7</v>
      </c>
      <c r="K47" s="10">
        <v>2</v>
      </c>
      <c r="L47" s="10">
        <v>8</v>
      </c>
      <c r="M47" s="10">
        <v>2</v>
      </c>
      <c r="N47" s="7">
        <v>2</v>
      </c>
      <c r="Q47" s="20" t="s">
        <v>5</v>
      </c>
      <c r="R47" s="20">
        <v>40.573502575029629</v>
      </c>
      <c r="S47" s="20">
        <v>20.018371628082672</v>
      </c>
      <c r="T47" s="20">
        <v>2.0268133357116467</v>
      </c>
      <c r="U47" s="20">
        <v>4.3989324740651065E-2</v>
      </c>
      <c r="V47" s="20">
        <v>1.102901920393009</v>
      </c>
      <c r="W47" s="20">
        <v>80.044103229666248</v>
      </c>
      <c r="X47" s="20">
        <v>1.102901920393009</v>
      </c>
      <c r="Y47" s="20">
        <v>80.044103229666248</v>
      </c>
    </row>
    <row r="48" spans="1:25" ht="15" x14ac:dyDescent="0.25">
      <c r="A48" s="10">
        <v>480</v>
      </c>
      <c r="B48" s="6">
        <v>3</v>
      </c>
      <c r="C48" s="11">
        <v>66.3</v>
      </c>
      <c r="D48" s="10">
        <v>33.9</v>
      </c>
      <c r="E48" s="10">
        <v>6</v>
      </c>
      <c r="F48" s="10">
        <v>9</v>
      </c>
      <c r="G48" s="10">
        <v>1</v>
      </c>
      <c r="H48" s="10">
        <v>9</v>
      </c>
      <c r="I48" s="10">
        <v>1</v>
      </c>
      <c r="J48" s="11">
        <v>5</v>
      </c>
      <c r="K48" s="10">
        <v>2</v>
      </c>
      <c r="L48" s="10">
        <v>11.9</v>
      </c>
      <c r="M48" s="10">
        <v>2</v>
      </c>
      <c r="N48" s="10">
        <v>3</v>
      </c>
      <c r="Q48" s="20" t="s">
        <v>8</v>
      </c>
      <c r="R48" s="20">
        <v>25.914958360816097</v>
      </c>
      <c r="S48" s="20">
        <v>18.749112848602842</v>
      </c>
      <c r="T48" s="20">
        <v>1.3821965108470315</v>
      </c>
      <c r="U48" s="20">
        <v>0.16843029653002797</v>
      </c>
      <c r="V48" s="20">
        <v>-11.053020834742423</v>
      </c>
      <c r="W48" s="20">
        <v>62.882937556374614</v>
      </c>
      <c r="X48" s="20">
        <v>-11.053020834742423</v>
      </c>
      <c r="Y48" s="20">
        <v>62.882937556374614</v>
      </c>
    </row>
    <row r="49" spans="1:25" ht="15" x14ac:dyDescent="0.25">
      <c r="A49" s="10">
        <v>1250</v>
      </c>
      <c r="B49" s="6">
        <v>3</v>
      </c>
      <c r="C49" s="11">
        <v>49.3</v>
      </c>
      <c r="D49" s="10">
        <v>28</v>
      </c>
      <c r="E49" s="10">
        <v>2</v>
      </c>
      <c r="F49" s="10">
        <v>5</v>
      </c>
      <c r="G49" s="10">
        <v>3</v>
      </c>
      <c r="H49" s="10">
        <v>8</v>
      </c>
      <c r="I49" s="10">
        <v>2</v>
      </c>
      <c r="J49" s="11">
        <v>1</v>
      </c>
      <c r="K49" s="10">
        <v>2</v>
      </c>
      <c r="L49" s="10">
        <v>7.5</v>
      </c>
      <c r="M49" s="10">
        <v>2</v>
      </c>
      <c r="N49" s="12">
        <v>3</v>
      </c>
      <c r="Q49" s="20" t="s">
        <v>14</v>
      </c>
      <c r="R49" s="20">
        <v>-50.573864326819461</v>
      </c>
      <c r="S49" s="20">
        <v>46.443640534828596</v>
      </c>
      <c r="T49" s="20">
        <v>-1.0889298027550955</v>
      </c>
      <c r="U49" s="20">
        <v>0.27747588199112128</v>
      </c>
      <c r="V49" s="20">
        <v>-142.14766576060225</v>
      </c>
      <c r="W49" s="20">
        <v>40.999937106963316</v>
      </c>
      <c r="X49" s="20">
        <v>-142.14766576060225</v>
      </c>
      <c r="Y49" s="20">
        <v>40.999937106963316</v>
      </c>
    </row>
    <row r="50" spans="1:25" ht="15.75" thickBot="1" x14ac:dyDescent="0.3">
      <c r="A50" s="10">
        <v>1230</v>
      </c>
      <c r="B50" s="6">
        <v>3</v>
      </c>
      <c r="C50" s="11">
        <v>48.5</v>
      </c>
      <c r="D50" s="10">
        <v>28.2</v>
      </c>
      <c r="E50" s="10">
        <v>6</v>
      </c>
      <c r="F50" s="10">
        <v>5</v>
      </c>
      <c r="G50" s="10">
        <v>3</v>
      </c>
      <c r="H50" s="10">
        <v>8</v>
      </c>
      <c r="I50" s="10">
        <v>2</v>
      </c>
      <c r="J50" s="11">
        <v>5</v>
      </c>
      <c r="K50" s="10">
        <v>2</v>
      </c>
      <c r="L50" s="10">
        <v>8.8000000000000007</v>
      </c>
      <c r="M50" s="10">
        <v>2</v>
      </c>
      <c r="N50" s="10">
        <v>3</v>
      </c>
      <c r="Q50" s="21" t="s">
        <v>2</v>
      </c>
      <c r="R50" s="21">
        <v>-1.2173729244392382</v>
      </c>
      <c r="S50" s="21">
        <v>10.723866593016936</v>
      </c>
      <c r="T50" s="21">
        <v>-0.11351996165561733</v>
      </c>
      <c r="U50" s="21">
        <v>0.90973052650266495</v>
      </c>
      <c r="V50" s="21">
        <v>-22.361822814298282</v>
      </c>
      <c r="W50" s="21">
        <v>19.927076965419804</v>
      </c>
      <c r="X50" s="21">
        <v>-22.361822814298282</v>
      </c>
      <c r="Y50" s="21">
        <v>19.927076965419804</v>
      </c>
    </row>
    <row r="51" spans="1:25" ht="15" x14ac:dyDescent="0.25">
      <c r="A51" s="10">
        <v>650</v>
      </c>
      <c r="B51" s="6">
        <v>3</v>
      </c>
      <c r="C51" s="11">
        <v>52.7</v>
      </c>
      <c r="D51" s="10">
        <v>30</v>
      </c>
      <c r="E51" s="10">
        <v>2</v>
      </c>
      <c r="F51" s="10">
        <v>5</v>
      </c>
      <c r="G51" s="10">
        <v>1</v>
      </c>
      <c r="H51" s="10">
        <v>6</v>
      </c>
      <c r="I51" s="10">
        <v>2</v>
      </c>
      <c r="J51" s="11">
        <v>2</v>
      </c>
      <c r="K51" s="10">
        <v>2</v>
      </c>
      <c r="L51" s="10">
        <v>9</v>
      </c>
      <c r="M51" s="10">
        <v>3</v>
      </c>
      <c r="N51" s="10">
        <v>3</v>
      </c>
    </row>
    <row r="52" spans="1:25" ht="15" x14ac:dyDescent="0.25">
      <c r="A52" s="10">
        <v>950</v>
      </c>
      <c r="B52" s="6">
        <v>3</v>
      </c>
      <c r="C52" s="11">
        <v>45.9</v>
      </c>
      <c r="D52" s="10">
        <v>25.6</v>
      </c>
      <c r="E52" s="10">
        <v>2</v>
      </c>
      <c r="F52" s="10">
        <v>5</v>
      </c>
      <c r="G52" s="10">
        <v>1</v>
      </c>
      <c r="H52" s="10">
        <v>5</v>
      </c>
      <c r="I52" s="10">
        <v>1</v>
      </c>
      <c r="J52" s="11">
        <v>1</v>
      </c>
      <c r="K52" s="10">
        <v>2</v>
      </c>
      <c r="L52" s="10">
        <v>8.5</v>
      </c>
      <c r="M52" s="10">
        <v>2</v>
      </c>
      <c r="N52" s="10">
        <v>3</v>
      </c>
      <c r="Q52" s="33" t="s">
        <v>16</v>
      </c>
      <c r="R52" s="33" t="s">
        <v>1</v>
      </c>
      <c r="S52" s="33" t="s">
        <v>203</v>
      </c>
      <c r="T52" s="33" t="s">
        <v>194</v>
      </c>
      <c r="U52" s="33" t="s">
        <v>5</v>
      </c>
      <c r="V52" s="33" t="s">
        <v>8</v>
      </c>
      <c r="W52" s="33" t="s">
        <v>14</v>
      </c>
      <c r="X52" s="33" t="s">
        <v>6</v>
      </c>
    </row>
    <row r="53" spans="1:25" ht="15" x14ac:dyDescent="0.25">
      <c r="A53" s="10">
        <v>850</v>
      </c>
      <c r="B53" s="6">
        <v>3</v>
      </c>
      <c r="C53" s="11">
        <v>53.6</v>
      </c>
      <c r="D53" s="10">
        <v>29.1</v>
      </c>
      <c r="E53" s="10">
        <v>6</v>
      </c>
      <c r="F53" s="10">
        <v>5</v>
      </c>
      <c r="G53" s="10">
        <v>3</v>
      </c>
      <c r="H53" s="10">
        <v>2</v>
      </c>
      <c r="I53" s="10">
        <v>1</v>
      </c>
      <c r="J53" s="11">
        <v>5</v>
      </c>
      <c r="K53" s="10">
        <v>1</v>
      </c>
      <c r="L53" s="10">
        <v>9</v>
      </c>
      <c r="M53" s="10">
        <v>2</v>
      </c>
      <c r="N53" s="10">
        <v>3</v>
      </c>
      <c r="Q53" t="s">
        <v>177</v>
      </c>
    </row>
    <row r="54" spans="1:25" ht="15.75" thickBot="1" x14ac:dyDescent="0.3">
      <c r="A54" s="10">
        <v>800</v>
      </c>
      <c r="B54" s="6">
        <v>3</v>
      </c>
      <c r="C54" s="11">
        <v>52</v>
      </c>
      <c r="D54" s="10">
        <v>29.4</v>
      </c>
      <c r="E54" s="10">
        <v>2</v>
      </c>
      <c r="F54" s="10">
        <v>5</v>
      </c>
      <c r="G54" s="10">
        <v>3</v>
      </c>
      <c r="H54" s="10">
        <v>6</v>
      </c>
      <c r="I54" s="10">
        <v>1</v>
      </c>
      <c r="J54" s="11">
        <v>1</v>
      </c>
      <c r="K54" s="10">
        <v>2</v>
      </c>
      <c r="L54" s="10">
        <v>8.8000000000000007</v>
      </c>
      <c r="M54" s="10">
        <v>3</v>
      </c>
      <c r="N54" s="10">
        <v>3</v>
      </c>
    </row>
    <row r="55" spans="1:25" ht="15" x14ac:dyDescent="0.25">
      <c r="A55" s="10">
        <v>550</v>
      </c>
      <c r="B55" s="6">
        <v>3</v>
      </c>
      <c r="C55" s="11">
        <v>74.7</v>
      </c>
      <c r="D55" s="10">
        <v>41.9</v>
      </c>
      <c r="E55" s="10">
        <v>6</v>
      </c>
      <c r="F55" s="10">
        <v>5</v>
      </c>
      <c r="G55" s="10">
        <v>3</v>
      </c>
      <c r="H55" s="10">
        <v>5</v>
      </c>
      <c r="I55" s="10">
        <v>2</v>
      </c>
      <c r="J55" s="11">
        <v>3</v>
      </c>
      <c r="K55" s="10">
        <v>3</v>
      </c>
      <c r="L55" s="10">
        <v>12.1</v>
      </c>
      <c r="M55" s="10">
        <v>3</v>
      </c>
      <c r="N55" s="10">
        <v>2</v>
      </c>
      <c r="Q55" s="31" t="s">
        <v>178</v>
      </c>
      <c r="R55" s="31"/>
    </row>
    <row r="56" spans="1:25" ht="15" x14ac:dyDescent="0.25">
      <c r="A56" s="10">
        <v>1300</v>
      </c>
      <c r="B56" s="6">
        <v>3</v>
      </c>
      <c r="C56" s="11">
        <v>57.3</v>
      </c>
      <c r="D56" s="10">
        <v>30</v>
      </c>
      <c r="E56" s="10">
        <v>6</v>
      </c>
      <c r="F56" s="10">
        <v>5</v>
      </c>
      <c r="G56" s="10">
        <v>1</v>
      </c>
      <c r="H56" s="10">
        <v>8</v>
      </c>
      <c r="I56" s="10">
        <v>2</v>
      </c>
      <c r="J56" s="11">
        <v>4</v>
      </c>
      <c r="K56" s="10">
        <v>2</v>
      </c>
      <c r="L56" s="10">
        <v>8.8000000000000007</v>
      </c>
      <c r="M56" s="10">
        <v>2</v>
      </c>
      <c r="N56" s="10">
        <v>3</v>
      </c>
      <c r="Q56" s="20" t="s">
        <v>179</v>
      </c>
      <c r="R56" s="20">
        <v>0.27797224219607958</v>
      </c>
    </row>
    <row r="57" spans="1:25" ht="15" x14ac:dyDescent="0.25">
      <c r="A57" s="10">
        <v>1040</v>
      </c>
      <c r="B57" s="6">
        <v>3</v>
      </c>
      <c r="C57" s="11">
        <v>50.1</v>
      </c>
      <c r="D57" s="10">
        <v>28.3</v>
      </c>
      <c r="E57" s="10">
        <v>2</v>
      </c>
      <c r="F57" s="10">
        <v>5</v>
      </c>
      <c r="G57" s="10">
        <v>1</v>
      </c>
      <c r="H57" s="10">
        <v>7</v>
      </c>
      <c r="I57" s="10">
        <v>1</v>
      </c>
      <c r="J57" s="11">
        <v>4</v>
      </c>
      <c r="K57" s="10">
        <v>3</v>
      </c>
      <c r="L57" s="10">
        <v>8.9</v>
      </c>
      <c r="M57" s="10">
        <v>2</v>
      </c>
      <c r="N57" s="10">
        <v>2</v>
      </c>
      <c r="Q57" s="20" t="s">
        <v>180</v>
      </c>
      <c r="R57" s="20">
        <v>7.7268567431515917E-2</v>
      </c>
    </row>
    <row r="58" spans="1:25" ht="15" x14ac:dyDescent="0.25">
      <c r="A58" s="10">
        <v>1000</v>
      </c>
      <c r="B58" s="6">
        <v>3</v>
      </c>
      <c r="C58" s="11">
        <v>50.8</v>
      </c>
      <c r="D58" s="10">
        <v>29.9</v>
      </c>
      <c r="E58" s="10">
        <v>2</v>
      </c>
      <c r="F58" s="10">
        <v>5</v>
      </c>
      <c r="G58" s="10">
        <v>1</v>
      </c>
      <c r="H58" s="10">
        <v>6</v>
      </c>
      <c r="I58" s="10">
        <v>1</v>
      </c>
      <c r="J58" s="11">
        <v>3</v>
      </c>
      <c r="K58" s="10">
        <v>2</v>
      </c>
      <c r="L58" s="10">
        <v>8.8000000000000007</v>
      </c>
      <c r="M58" s="10">
        <v>2</v>
      </c>
      <c r="N58" s="10">
        <v>3</v>
      </c>
      <c r="Q58" s="20" t="s">
        <v>181</v>
      </c>
      <c r="R58" s="20">
        <v>4.5450242170533707E-2</v>
      </c>
    </row>
    <row r="59" spans="1:25" ht="15" x14ac:dyDescent="0.25">
      <c r="A59" s="10">
        <v>1350</v>
      </c>
      <c r="B59" s="6">
        <v>3</v>
      </c>
      <c r="C59" s="11">
        <v>51.5</v>
      </c>
      <c r="D59" s="10">
        <v>29.5</v>
      </c>
      <c r="E59" s="10">
        <v>5</v>
      </c>
      <c r="F59" s="10">
        <v>4</v>
      </c>
      <c r="G59" s="10">
        <v>1</v>
      </c>
      <c r="H59" s="10">
        <v>6</v>
      </c>
      <c r="I59" s="10">
        <v>2</v>
      </c>
      <c r="J59" s="11">
        <v>4</v>
      </c>
      <c r="K59" s="10">
        <v>3</v>
      </c>
      <c r="L59" s="10">
        <v>10</v>
      </c>
      <c r="M59" s="10">
        <v>1</v>
      </c>
      <c r="N59" s="10">
        <v>1</v>
      </c>
      <c r="Q59" s="20" t="s">
        <v>182</v>
      </c>
      <c r="R59" s="20">
        <v>525.86526018693519</v>
      </c>
    </row>
    <row r="60" spans="1:25" ht="15.75" thickBot="1" x14ac:dyDescent="0.3">
      <c r="A60" s="10">
        <v>1200</v>
      </c>
      <c r="B60" s="6">
        <v>3</v>
      </c>
      <c r="C60" s="11">
        <v>57.2</v>
      </c>
      <c r="D60" s="10">
        <v>30.3</v>
      </c>
      <c r="E60" s="10">
        <v>2</v>
      </c>
      <c r="F60" s="10">
        <v>5</v>
      </c>
      <c r="G60" s="10">
        <v>1</v>
      </c>
      <c r="H60" s="10">
        <v>14</v>
      </c>
      <c r="I60" s="10">
        <v>1</v>
      </c>
      <c r="J60" s="11">
        <v>4</v>
      </c>
      <c r="K60" s="10">
        <v>2</v>
      </c>
      <c r="L60" s="10">
        <v>8.8000000000000007</v>
      </c>
      <c r="M60" s="10">
        <v>1</v>
      </c>
      <c r="N60" s="10">
        <v>3</v>
      </c>
      <c r="Q60" s="21" t="s">
        <v>183</v>
      </c>
      <c r="R60" s="21">
        <v>211</v>
      </c>
    </row>
    <row r="61" spans="1:25" ht="15" x14ac:dyDescent="0.25">
      <c r="A61" s="10">
        <v>550</v>
      </c>
      <c r="B61" s="6">
        <v>3</v>
      </c>
      <c r="C61" s="11">
        <v>69</v>
      </c>
      <c r="D61" s="10">
        <v>37.6</v>
      </c>
      <c r="E61" s="10">
        <v>2</v>
      </c>
      <c r="F61" s="10">
        <v>5</v>
      </c>
      <c r="G61" s="10">
        <v>1</v>
      </c>
      <c r="H61" s="10">
        <v>7</v>
      </c>
      <c r="I61" s="10">
        <v>1</v>
      </c>
      <c r="J61" s="11">
        <v>3</v>
      </c>
      <c r="K61" s="10">
        <v>2</v>
      </c>
      <c r="L61" s="10">
        <v>12</v>
      </c>
      <c r="M61" s="10">
        <v>2</v>
      </c>
      <c r="N61" s="10">
        <v>2</v>
      </c>
    </row>
    <row r="62" spans="1:25" ht="15.75" thickBot="1" x14ac:dyDescent="0.3">
      <c r="A62" s="10">
        <v>1150</v>
      </c>
      <c r="B62" s="6">
        <v>3</v>
      </c>
      <c r="C62" s="11">
        <v>53.1</v>
      </c>
      <c r="D62" s="10">
        <v>30</v>
      </c>
      <c r="E62" s="10">
        <v>6</v>
      </c>
      <c r="F62" s="10">
        <v>5</v>
      </c>
      <c r="G62" s="10">
        <v>1</v>
      </c>
      <c r="H62" s="10">
        <v>7</v>
      </c>
      <c r="I62" s="10">
        <v>1</v>
      </c>
      <c r="J62" s="11">
        <v>3</v>
      </c>
      <c r="K62" s="10">
        <v>2</v>
      </c>
      <c r="L62" s="10">
        <v>9</v>
      </c>
      <c r="M62" s="10">
        <v>2</v>
      </c>
      <c r="N62" s="10">
        <v>3</v>
      </c>
      <c r="Q62" t="s">
        <v>170</v>
      </c>
    </row>
    <row r="63" spans="1:25" ht="15" x14ac:dyDescent="0.25">
      <c r="A63" s="10">
        <v>1150</v>
      </c>
      <c r="B63" s="6">
        <v>3</v>
      </c>
      <c r="C63" s="11">
        <v>52.7</v>
      </c>
      <c r="D63" s="10">
        <v>30.38</v>
      </c>
      <c r="E63" s="10">
        <v>2</v>
      </c>
      <c r="F63" s="10">
        <v>5</v>
      </c>
      <c r="G63" s="10">
        <v>3</v>
      </c>
      <c r="H63" s="10">
        <v>9</v>
      </c>
      <c r="I63" s="10">
        <v>2</v>
      </c>
      <c r="J63" s="11">
        <v>1</v>
      </c>
      <c r="K63" s="10">
        <v>2</v>
      </c>
      <c r="L63" s="10">
        <v>8.7799999999999994</v>
      </c>
      <c r="M63" s="10">
        <v>2</v>
      </c>
      <c r="N63" s="10">
        <v>2</v>
      </c>
      <c r="Q63" s="22"/>
      <c r="R63" s="22" t="s">
        <v>172</v>
      </c>
      <c r="S63" s="22" t="s">
        <v>171</v>
      </c>
      <c r="T63" s="22" t="s">
        <v>173</v>
      </c>
      <c r="U63" s="22" t="s">
        <v>174</v>
      </c>
      <c r="V63" s="22" t="s">
        <v>187</v>
      </c>
    </row>
    <row r="64" spans="1:25" ht="15" x14ac:dyDescent="0.25">
      <c r="A64" s="10">
        <v>950</v>
      </c>
      <c r="B64" s="6">
        <v>3</v>
      </c>
      <c r="C64" s="11">
        <v>52.8</v>
      </c>
      <c r="D64" s="10">
        <v>29.1</v>
      </c>
      <c r="E64" s="10">
        <v>2</v>
      </c>
      <c r="F64" s="10">
        <v>5</v>
      </c>
      <c r="G64" s="10">
        <v>1</v>
      </c>
      <c r="H64" s="10">
        <v>8</v>
      </c>
      <c r="I64" s="10">
        <v>2</v>
      </c>
      <c r="J64" s="11">
        <v>1</v>
      </c>
      <c r="K64" s="10">
        <v>2</v>
      </c>
      <c r="L64" s="10">
        <v>8.6999999999999993</v>
      </c>
      <c r="M64" s="10">
        <v>3</v>
      </c>
      <c r="N64" s="10">
        <v>2</v>
      </c>
      <c r="Q64" s="20" t="s">
        <v>184</v>
      </c>
      <c r="R64" s="20">
        <v>7</v>
      </c>
      <c r="S64" s="20">
        <v>4700808.3551147059</v>
      </c>
      <c r="T64" s="20">
        <v>671544.05073067232</v>
      </c>
      <c r="U64" s="20">
        <v>2.4284297428522383</v>
      </c>
      <c r="V64" s="20">
        <v>2.0740118327453851E-2</v>
      </c>
    </row>
    <row r="65" spans="1:25" ht="15" x14ac:dyDescent="0.25">
      <c r="A65" s="10">
        <v>950</v>
      </c>
      <c r="B65" s="6">
        <v>3</v>
      </c>
      <c r="C65" s="11">
        <v>54.7</v>
      </c>
      <c r="D65" s="10">
        <v>32</v>
      </c>
      <c r="E65" s="10">
        <v>2</v>
      </c>
      <c r="F65" s="10">
        <v>5</v>
      </c>
      <c r="G65" s="10">
        <v>1</v>
      </c>
      <c r="H65" s="10">
        <v>7</v>
      </c>
      <c r="I65" s="10">
        <v>2</v>
      </c>
      <c r="J65" s="11">
        <v>8</v>
      </c>
      <c r="K65" s="10">
        <v>3</v>
      </c>
      <c r="L65" s="10">
        <v>8.6999999999999993</v>
      </c>
      <c r="M65" s="10">
        <v>2</v>
      </c>
      <c r="N65" s="10">
        <v>3</v>
      </c>
      <c r="Q65" s="20" t="s">
        <v>185</v>
      </c>
      <c r="R65" s="20">
        <v>203</v>
      </c>
      <c r="S65" s="20">
        <v>56136457.189909026</v>
      </c>
      <c r="T65" s="20">
        <v>276534.27187147306</v>
      </c>
      <c r="U65" s="20"/>
      <c r="V65" s="20"/>
    </row>
    <row r="66" spans="1:25" ht="15.75" thickBot="1" x14ac:dyDescent="0.3">
      <c r="A66" s="10">
        <v>1200</v>
      </c>
      <c r="B66" s="6">
        <v>3</v>
      </c>
      <c r="C66" s="11">
        <v>46.5</v>
      </c>
      <c r="D66" s="10">
        <v>31.3</v>
      </c>
      <c r="E66" s="10">
        <v>1</v>
      </c>
      <c r="F66" s="10">
        <v>5</v>
      </c>
      <c r="G66" s="10">
        <v>1</v>
      </c>
      <c r="H66" s="10">
        <v>14</v>
      </c>
      <c r="I66" s="10">
        <v>1</v>
      </c>
      <c r="J66" s="11">
        <v>4</v>
      </c>
      <c r="K66" s="10">
        <v>2</v>
      </c>
      <c r="L66" s="10">
        <v>6.5</v>
      </c>
      <c r="M66" s="10">
        <v>3</v>
      </c>
      <c r="N66" s="10">
        <v>2</v>
      </c>
      <c r="Q66" s="21" t="s">
        <v>176</v>
      </c>
      <c r="R66" s="21">
        <v>210</v>
      </c>
      <c r="S66" s="21">
        <v>60837265.545023732</v>
      </c>
      <c r="T66" s="21"/>
      <c r="U66" s="21"/>
      <c r="V66" s="21"/>
    </row>
    <row r="67" spans="1:25" ht="15.75" thickBot="1" x14ac:dyDescent="0.3">
      <c r="A67" s="10">
        <v>700</v>
      </c>
      <c r="B67" s="6">
        <v>3</v>
      </c>
      <c r="C67" s="11">
        <v>49.8</v>
      </c>
      <c r="D67" s="10">
        <v>27.8</v>
      </c>
      <c r="E67" s="10">
        <v>2</v>
      </c>
      <c r="F67" s="10">
        <v>5</v>
      </c>
      <c r="G67" s="10">
        <v>3</v>
      </c>
      <c r="H67" s="10">
        <v>7</v>
      </c>
      <c r="I67" s="10">
        <v>1</v>
      </c>
      <c r="J67" s="11">
        <v>3</v>
      </c>
      <c r="K67" s="10">
        <v>3</v>
      </c>
      <c r="L67" s="10">
        <v>7.2</v>
      </c>
      <c r="M67" s="10">
        <v>2</v>
      </c>
      <c r="N67" s="10">
        <v>3</v>
      </c>
    </row>
    <row r="68" spans="1:25" ht="15" x14ac:dyDescent="0.25">
      <c r="A68" s="10">
        <v>1100</v>
      </c>
      <c r="B68" s="6">
        <v>3</v>
      </c>
      <c r="C68" s="11">
        <v>69.5</v>
      </c>
      <c r="D68" s="10">
        <v>51.3</v>
      </c>
      <c r="E68" s="10">
        <v>6</v>
      </c>
      <c r="F68" s="10">
        <v>9</v>
      </c>
      <c r="G68" s="10">
        <v>1</v>
      </c>
      <c r="H68" s="10">
        <v>6</v>
      </c>
      <c r="I68" s="10">
        <v>2</v>
      </c>
      <c r="J68" s="11">
        <v>5</v>
      </c>
      <c r="K68" s="10">
        <v>2</v>
      </c>
      <c r="L68" s="10">
        <v>10.8</v>
      </c>
      <c r="M68" s="10">
        <v>2</v>
      </c>
      <c r="N68" s="10">
        <v>3</v>
      </c>
      <c r="Q68" s="22"/>
      <c r="R68" s="22" t="s">
        <v>188</v>
      </c>
      <c r="S68" s="22" t="s">
        <v>182</v>
      </c>
      <c r="T68" s="22" t="s">
        <v>189</v>
      </c>
      <c r="U68" s="22" t="s">
        <v>175</v>
      </c>
      <c r="V68" s="22" t="s">
        <v>190</v>
      </c>
      <c r="W68" s="22" t="s">
        <v>191</v>
      </c>
      <c r="X68" s="22" t="s">
        <v>192</v>
      </c>
      <c r="Y68" s="22" t="s">
        <v>193</v>
      </c>
    </row>
    <row r="69" spans="1:25" ht="15" x14ac:dyDescent="0.25">
      <c r="A69" s="10">
        <v>1240</v>
      </c>
      <c r="B69" s="6">
        <v>3</v>
      </c>
      <c r="C69" s="11">
        <v>53.5</v>
      </c>
      <c r="D69" s="10">
        <v>28.3</v>
      </c>
      <c r="E69" s="10">
        <v>2</v>
      </c>
      <c r="F69" s="10">
        <v>3</v>
      </c>
      <c r="G69" s="10">
        <v>1</v>
      </c>
      <c r="H69" s="10">
        <v>15</v>
      </c>
      <c r="I69" s="10">
        <v>1</v>
      </c>
      <c r="J69" s="11">
        <v>5</v>
      </c>
      <c r="K69" s="10">
        <v>2</v>
      </c>
      <c r="L69" s="10">
        <v>7.2</v>
      </c>
      <c r="M69" s="10">
        <v>1</v>
      </c>
      <c r="N69" s="10">
        <v>2</v>
      </c>
      <c r="Q69" s="20" t="s">
        <v>186</v>
      </c>
      <c r="R69" s="20">
        <v>870.80719712957034</v>
      </c>
      <c r="S69" s="20">
        <v>215.91491569374236</v>
      </c>
      <c r="T69" s="20">
        <v>4.033103476578427</v>
      </c>
      <c r="U69" s="20">
        <v>7.7889235927403535E-5</v>
      </c>
      <c r="V69" s="20">
        <v>445.08368819182118</v>
      </c>
      <c r="W69" s="20">
        <v>1296.5307060673194</v>
      </c>
      <c r="X69" s="20">
        <v>445.08368819182118</v>
      </c>
      <c r="Y69" s="20">
        <v>1296.5307060673194</v>
      </c>
    </row>
    <row r="70" spans="1:25" ht="15" x14ac:dyDescent="0.25">
      <c r="A70" s="10">
        <v>1130</v>
      </c>
      <c r="B70" s="6">
        <v>3</v>
      </c>
      <c r="C70" s="11">
        <v>41.5</v>
      </c>
      <c r="D70" s="10">
        <v>25.5</v>
      </c>
      <c r="E70" s="10">
        <v>2</v>
      </c>
      <c r="F70" s="10">
        <v>2</v>
      </c>
      <c r="G70" s="10">
        <v>3</v>
      </c>
      <c r="H70" s="10">
        <v>15</v>
      </c>
      <c r="I70" s="10">
        <v>2</v>
      </c>
      <c r="J70" s="11">
        <v>3</v>
      </c>
      <c r="K70" s="10">
        <v>2</v>
      </c>
      <c r="L70" s="10">
        <v>6.2</v>
      </c>
      <c r="M70" s="10">
        <v>1</v>
      </c>
      <c r="N70" s="10">
        <v>3</v>
      </c>
      <c r="Q70" s="20" t="s">
        <v>1</v>
      </c>
      <c r="R70" s="20">
        <v>72.941728635495437</v>
      </c>
      <c r="S70" s="20">
        <v>42.577000625628862</v>
      </c>
      <c r="T70" s="20">
        <v>1.7131720779689865</v>
      </c>
      <c r="U70" s="20">
        <v>8.82075838034872E-2</v>
      </c>
      <c r="V70" s="20">
        <v>-11.008146009097203</v>
      </c>
      <c r="W70" s="20">
        <v>156.89160328008808</v>
      </c>
      <c r="X70" s="20">
        <v>-11.008146009097203</v>
      </c>
      <c r="Y70" s="20">
        <v>156.89160328008808</v>
      </c>
    </row>
    <row r="71" spans="1:25" ht="15" x14ac:dyDescent="0.25">
      <c r="A71" s="10">
        <v>1350</v>
      </c>
      <c r="B71" s="6">
        <v>3</v>
      </c>
      <c r="C71" s="11">
        <v>42</v>
      </c>
      <c r="D71" s="10">
        <v>24.3</v>
      </c>
      <c r="E71" s="10">
        <v>2</v>
      </c>
      <c r="F71" s="10">
        <v>5</v>
      </c>
      <c r="G71" s="10">
        <v>1</v>
      </c>
      <c r="H71" s="10">
        <v>8</v>
      </c>
      <c r="I71" s="10">
        <v>1</v>
      </c>
      <c r="J71" s="11">
        <v>2</v>
      </c>
      <c r="K71" s="10">
        <v>2</v>
      </c>
      <c r="L71" s="10">
        <v>6.4</v>
      </c>
      <c r="M71" s="10">
        <v>2</v>
      </c>
      <c r="N71" s="10">
        <v>2</v>
      </c>
      <c r="Q71" s="20" t="s">
        <v>10</v>
      </c>
      <c r="R71" s="20">
        <v>-11.865902067852932</v>
      </c>
      <c r="S71" s="20">
        <v>4.6865723709290865</v>
      </c>
      <c r="T71" s="20">
        <v>-2.5318934881828326</v>
      </c>
      <c r="U71" s="20">
        <v>1.210200793942073E-2</v>
      </c>
      <c r="V71" s="20">
        <v>-21.106505146301863</v>
      </c>
      <c r="W71" s="20">
        <v>-2.6252989894040013</v>
      </c>
      <c r="X71" s="20">
        <v>-21.106505146301863</v>
      </c>
      <c r="Y71" s="20">
        <v>-2.6252989894040013</v>
      </c>
    </row>
    <row r="72" spans="1:25" ht="15" x14ac:dyDescent="0.25">
      <c r="A72" s="10">
        <v>1050</v>
      </c>
      <c r="B72" s="6">
        <v>3</v>
      </c>
      <c r="C72" s="11">
        <v>45.5</v>
      </c>
      <c r="D72" s="10">
        <v>31.6</v>
      </c>
      <c r="E72" s="10">
        <v>2</v>
      </c>
      <c r="F72" s="10">
        <v>5</v>
      </c>
      <c r="G72" s="10">
        <v>1</v>
      </c>
      <c r="H72" s="10">
        <v>9</v>
      </c>
      <c r="I72" s="10">
        <v>2</v>
      </c>
      <c r="J72" s="11">
        <v>2</v>
      </c>
      <c r="K72" s="10">
        <v>3</v>
      </c>
      <c r="L72" s="10">
        <v>6.2</v>
      </c>
      <c r="M72" s="10">
        <v>2</v>
      </c>
      <c r="N72" s="10">
        <v>3</v>
      </c>
      <c r="Q72" s="20" t="s">
        <v>11</v>
      </c>
      <c r="R72" s="20">
        <v>13.671319215908323</v>
      </c>
      <c r="S72" s="20">
        <v>6.4571836968192029</v>
      </c>
      <c r="T72" s="20">
        <v>2.117226310696843</v>
      </c>
      <c r="U72" s="20">
        <v>3.5457985645017412E-2</v>
      </c>
      <c r="V72" s="20">
        <v>0.93956841289898385</v>
      </c>
      <c r="W72" s="20">
        <v>26.40307001891766</v>
      </c>
      <c r="X72" s="20">
        <v>0.93956841289898385</v>
      </c>
      <c r="Y72" s="20">
        <v>26.40307001891766</v>
      </c>
    </row>
    <row r="73" spans="1:25" ht="15" x14ac:dyDescent="0.25">
      <c r="A73" s="10">
        <v>1590</v>
      </c>
      <c r="B73" s="6">
        <v>3</v>
      </c>
      <c r="C73" s="11">
        <v>43</v>
      </c>
      <c r="D73" s="10">
        <v>28</v>
      </c>
      <c r="E73" s="10">
        <v>2</v>
      </c>
      <c r="F73" s="10">
        <v>5</v>
      </c>
      <c r="G73" s="10">
        <v>1</v>
      </c>
      <c r="H73" s="10">
        <v>6</v>
      </c>
      <c r="I73" s="10">
        <v>1</v>
      </c>
      <c r="J73" s="11">
        <v>5</v>
      </c>
      <c r="K73" s="10">
        <v>2</v>
      </c>
      <c r="L73" s="10">
        <v>5.5</v>
      </c>
      <c r="M73" s="10">
        <v>3</v>
      </c>
      <c r="N73" s="10">
        <v>3</v>
      </c>
      <c r="Q73" s="20" t="s">
        <v>5</v>
      </c>
      <c r="R73" s="20">
        <v>41.466847319148648</v>
      </c>
      <c r="S73" s="20">
        <v>19.933437872865017</v>
      </c>
      <c r="T73" s="20">
        <v>2.080265711495588</v>
      </c>
      <c r="U73" s="20">
        <v>3.8756498205078781E-2</v>
      </c>
      <c r="V73" s="20">
        <v>2.1637121505454573</v>
      </c>
      <c r="W73" s="20">
        <v>80.769982487751832</v>
      </c>
      <c r="X73" s="20">
        <v>2.1637121505454573</v>
      </c>
      <c r="Y73" s="20">
        <v>80.769982487751832</v>
      </c>
    </row>
    <row r="74" spans="1:25" ht="15" x14ac:dyDescent="0.25">
      <c r="A74" s="10">
        <v>1050</v>
      </c>
      <c r="B74" s="6">
        <v>3</v>
      </c>
      <c r="C74" s="11">
        <v>41.8</v>
      </c>
      <c r="D74" s="10">
        <v>26.6</v>
      </c>
      <c r="E74" s="10">
        <v>2</v>
      </c>
      <c r="F74" s="10">
        <v>5</v>
      </c>
      <c r="G74" s="10">
        <v>1</v>
      </c>
      <c r="H74" s="10">
        <v>7</v>
      </c>
      <c r="I74" s="10">
        <v>2</v>
      </c>
      <c r="J74" s="11">
        <v>4</v>
      </c>
      <c r="K74" s="10">
        <v>2</v>
      </c>
      <c r="L74" s="10">
        <v>7</v>
      </c>
      <c r="M74" s="10">
        <v>3</v>
      </c>
      <c r="N74" s="10">
        <v>3</v>
      </c>
      <c r="Q74" s="20" t="s">
        <v>8</v>
      </c>
      <c r="R74" s="20">
        <v>26.374724038596263</v>
      </c>
      <c r="S74" s="20">
        <v>18.615334547105871</v>
      </c>
      <c r="T74" s="20">
        <v>1.4168278293283074</v>
      </c>
      <c r="U74" s="20">
        <v>0.15806607388302893</v>
      </c>
      <c r="V74" s="20">
        <v>-10.329481958385252</v>
      </c>
      <c r="W74" s="20">
        <v>63.078930035577777</v>
      </c>
      <c r="X74" s="20">
        <v>-10.329481958385252</v>
      </c>
      <c r="Y74" s="20">
        <v>63.078930035577777</v>
      </c>
    </row>
    <row r="75" spans="1:25" ht="15" x14ac:dyDescent="0.25">
      <c r="A75" s="10">
        <v>650</v>
      </c>
      <c r="B75" s="6">
        <v>3</v>
      </c>
      <c r="C75" s="11">
        <v>71.2</v>
      </c>
      <c r="D75" s="10">
        <v>37.799999999999997</v>
      </c>
      <c r="E75" s="10">
        <v>2</v>
      </c>
      <c r="F75" s="10">
        <v>5</v>
      </c>
      <c r="G75" s="10">
        <v>1</v>
      </c>
      <c r="H75" s="10">
        <v>9</v>
      </c>
      <c r="I75" s="10">
        <v>1</v>
      </c>
      <c r="J75" s="11">
        <v>1</v>
      </c>
      <c r="K75" s="10">
        <v>2</v>
      </c>
      <c r="L75" s="10">
        <v>16.2</v>
      </c>
      <c r="M75" s="10">
        <v>2</v>
      </c>
      <c r="N75" s="10">
        <v>3</v>
      </c>
      <c r="Q75" s="20" t="s">
        <v>14</v>
      </c>
      <c r="R75" s="20">
        <v>-53.134839283036762</v>
      </c>
      <c r="S75" s="20">
        <v>46.828866875773393</v>
      </c>
      <c r="T75" s="20">
        <v>-1.1346599400748201</v>
      </c>
      <c r="U75" s="20">
        <v>0.25785585242962394</v>
      </c>
      <c r="V75" s="20">
        <v>-145.46819875418501</v>
      </c>
      <c r="W75" s="20">
        <v>39.19852018811148</v>
      </c>
      <c r="X75" s="20">
        <v>-145.46819875418501</v>
      </c>
      <c r="Y75" s="20">
        <v>39.19852018811148</v>
      </c>
    </row>
    <row r="76" spans="1:25" ht="15.75" thickBot="1" x14ac:dyDescent="0.3">
      <c r="A76" s="10">
        <v>1350</v>
      </c>
      <c r="B76" s="6">
        <v>3</v>
      </c>
      <c r="C76" s="11">
        <v>57.8</v>
      </c>
      <c r="D76" s="10">
        <v>42.3</v>
      </c>
      <c r="E76" s="10">
        <v>2</v>
      </c>
      <c r="F76" s="10">
        <v>5</v>
      </c>
      <c r="G76" s="10">
        <v>3</v>
      </c>
      <c r="H76" s="10">
        <v>9</v>
      </c>
      <c r="I76" s="10">
        <v>2</v>
      </c>
      <c r="J76" s="11">
        <v>2</v>
      </c>
      <c r="K76" s="10">
        <v>2</v>
      </c>
      <c r="L76" s="10">
        <v>6.1</v>
      </c>
      <c r="M76" s="10">
        <v>2</v>
      </c>
      <c r="N76" s="10">
        <v>2</v>
      </c>
      <c r="Q76" s="21" t="s">
        <v>6</v>
      </c>
      <c r="R76" s="21">
        <v>7.8499439079359083</v>
      </c>
      <c r="S76" s="21">
        <v>18.456066764577173</v>
      </c>
      <c r="T76" s="21">
        <v>0.42533135624554347</v>
      </c>
      <c r="U76" s="21">
        <v>0.67104567643249036</v>
      </c>
      <c r="V76" s="21">
        <v>-28.540230800280796</v>
      </c>
      <c r="W76" s="21">
        <v>44.240118616152614</v>
      </c>
      <c r="X76" s="21">
        <v>-28.540230800280796</v>
      </c>
      <c r="Y76" s="21">
        <v>44.240118616152614</v>
      </c>
    </row>
    <row r="77" spans="1:25" ht="15" x14ac:dyDescent="0.25">
      <c r="A77" s="10">
        <v>950</v>
      </c>
      <c r="B77" s="6">
        <v>3</v>
      </c>
      <c r="C77" s="11">
        <v>150.69999999999999</v>
      </c>
      <c r="D77" s="10">
        <v>102.5</v>
      </c>
      <c r="E77" s="10">
        <v>6</v>
      </c>
      <c r="F77" s="10">
        <v>5</v>
      </c>
      <c r="G77" s="10">
        <v>1</v>
      </c>
      <c r="H77" s="10">
        <v>2</v>
      </c>
      <c r="I77" s="10">
        <v>1</v>
      </c>
      <c r="J77" s="11">
        <v>1</v>
      </c>
      <c r="K77" s="10">
        <v>2</v>
      </c>
      <c r="L77" s="10">
        <v>51.5</v>
      </c>
      <c r="M77" s="10">
        <v>2</v>
      </c>
      <c r="N77" s="10">
        <v>3</v>
      </c>
    </row>
    <row r="78" spans="1:25" ht="15" x14ac:dyDescent="0.25">
      <c r="A78" s="10">
        <v>1100</v>
      </c>
      <c r="B78" s="6">
        <v>3</v>
      </c>
      <c r="C78" s="11">
        <v>148.5</v>
      </c>
      <c r="D78" s="10">
        <v>107.02</v>
      </c>
      <c r="E78" s="10">
        <v>2</v>
      </c>
      <c r="F78" s="10">
        <v>5</v>
      </c>
      <c r="G78" s="10">
        <v>1</v>
      </c>
      <c r="H78" s="10">
        <v>6</v>
      </c>
      <c r="I78" s="10">
        <v>2</v>
      </c>
      <c r="J78" s="11">
        <v>7</v>
      </c>
      <c r="K78" s="10">
        <v>3</v>
      </c>
      <c r="L78" s="10">
        <v>0</v>
      </c>
      <c r="M78" s="10">
        <v>3</v>
      </c>
      <c r="N78" s="10">
        <v>2</v>
      </c>
      <c r="Q78" s="33" t="s">
        <v>16</v>
      </c>
      <c r="R78" s="33" t="s">
        <v>1</v>
      </c>
      <c r="S78" s="33" t="s">
        <v>203</v>
      </c>
      <c r="T78" s="33" t="s">
        <v>194</v>
      </c>
      <c r="U78" s="33" t="s">
        <v>5</v>
      </c>
      <c r="V78" s="33" t="s">
        <v>8</v>
      </c>
      <c r="W78" s="33" t="s">
        <v>14</v>
      </c>
      <c r="X78" s="33" t="s">
        <v>7</v>
      </c>
    </row>
    <row r="79" spans="1:25" ht="15" x14ac:dyDescent="0.25">
      <c r="A79" s="10">
        <v>880</v>
      </c>
      <c r="B79" s="6">
        <v>3</v>
      </c>
      <c r="C79" s="11">
        <v>106</v>
      </c>
      <c r="D79" s="10">
        <v>72.2</v>
      </c>
      <c r="E79" s="10">
        <v>2</v>
      </c>
      <c r="F79" s="10">
        <v>5</v>
      </c>
      <c r="G79" s="10">
        <v>1</v>
      </c>
      <c r="H79" s="10">
        <v>7</v>
      </c>
      <c r="I79" s="10">
        <v>1</v>
      </c>
      <c r="J79" s="11">
        <v>1</v>
      </c>
      <c r="K79" s="10">
        <v>3</v>
      </c>
      <c r="L79" s="10">
        <v>37.5</v>
      </c>
      <c r="M79" s="10">
        <v>2</v>
      </c>
      <c r="N79" s="10">
        <v>1</v>
      </c>
      <c r="Q79" t="s">
        <v>177</v>
      </c>
    </row>
    <row r="80" spans="1:25" ht="15.75" thickBot="1" x14ac:dyDescent="0.3">
      <c r="A80" s="10">
        <v>570</v>
      </c>
      <c r="B80" s="6">
        <v>3</v>
      </c>
      <c r="C80" s="11">
        <v>60.8</v>
      </c>
      <c r="D80" s="10">
        <v>44.1</v>
      </c>
      <c r="E80" s="10">
        <v>6</v>
      </c>
      <c r="F80" s="10">
        <v>5</v>
      </c>
      <c r="G80" s="10">
        <v>1</v>
      </c>
      <c r="H80" s="10">
        <v>6</v>
      </c>
      <c r="I80" s="10">
        <v>2</v>
      </c>
      <c r="J80" s="11">
        <v>2</v>
      </c>
      <c r="K80" s="10">
        <v>2</v>
      </c>
      <c r="L80" s="10">
        <v>5.8</v>
      </c>
      <c r="M80" s="10">
        <v>2</v>
      </c>
      <c r="N80" s="10">
        <v>1</v>
      </c>
    </row>
    <row r="81" spans="1:25" ht="15" x14ac:dyDescent="0.25">
      <c r="A81" s="10">
        <v>1140</v>
      </c>
      <c r="B81" s="6">
        <v>3</v>
      </c>
      <c r="C81" s="11">
        <v>97.2</v>
      </c>
      <c r="D81" s="10">
        <v>66.099999999999994</v>
      </c>
      <c r="E81" s="10">
        <v>6</v>
      </c>
      <c r="F81" s="10">
        <v>5</v>
      </c>
      <c r="G81" s="10">
        <v>1</v>
      </c>
      <c r="H81" s="10">
        <v>7</v>
      </c>
      <c r="I81" s="10">
        <v>2</v>
      </c>
      <c r="J81" s="11">
        <v>4</v>
      </c>
      <c r="K81" s="10">
        <v>2</v>
      </c>
      <c r="L81" s="10">
        <v>10.8</v>
      </c>
      <c r="M81" s="10">
        <v>1</v>
      </c>
      <c r="N81" s="10">
        <v>3</v>
      </c>
      <c r="Q81" s="31" t="s">
        <v>178</v>
      </c>
      <c r="R81" s="31"/>
    </row>
    <row r="82" spans="1:25" ht="15" x14ac:dyDescent="0.25">
      <c r="A82" s="10">
        <v>950</v>
      </c>
      <c r="B82" s="6">
        <v>3</v>
      </c>
      <c r="C82" s="11">
        <v>52.2</v>
      </c>
      <c r="D82" s="10">
        <v>36.6</v>
      </c>
      <c r="E82" s="10">
        <v>2</v>
      </c>
      <c r="F82" s="10">
        <v>5</v>
      </c>
      <c r="G82" s="10">
        <v>3</v>
      </c>
      <c r="H82" s="10">
        <v>2</v>
      </c>
      <c r="I82" s="10">
        <v>22</v>
      </c>
      <c r="J82" s="11">
        <v>3</v>
      </c>
      <c r="K82" s="10">
        <v>2</v>
      </c>
      <c r="L82" s="10">
        <v>0</v>
      </c>
      <c r="M82" s="10">
        <v>1</v>
      </c>
      <c r="N82" s="10">
        <v>3</v>
      </c>
      <c r="Q82" s="20" t="s">
        <v>179</v>
      </c>
      <c r="R82" s="20">
        <v>0.2771961023150149</v>
      </c>
    </row>
    <row r="83" spans="1:25" ht="15" x14ac:dyDescent="0.25">
      <c r="A83" s="10">
        <v>370</v>
      </c>
      <c r="B83" s="6">
        <v>3</v>
      </c>
      <c r="C83" s="11">
        <v>73.7</v>
      </c>
      <c r="D83" s="10">
        <v>30.1</v>
      </c>
      <c r="E83" s="10">
        <v>2</v>
      </c>
      <c r="F83" s="10">
        <v>5</v>
      </c>
      <c r="G83" s="10">
        <v>1</v>
      </c>
      <c r="H83" s="10">
        <v>9</v>
      </c>
      <c r="I83" s="10">
        <v>2</v>
      </c>
      <c r="J83" s="11">
        <v>2</v>
      </c>
      <c r="K83" s="10">
        <v>2</v>
      </c>
      <c r="L83" s="10">
        <v>28.1</v>
      </c>
      <c r="M83" s="10">
        <v>1</v>
      </c>
      <c r="N83" s="10">
        <v>1</v>
      </c>
      <c r="Q83" s="20" t="s">
        <v>180</v>
      </c>
      <c r="R83" s="20">
        <v>7.6837679138636206E-2</v>
      </c>
    </row>
    <row r="84" spans="1:25" ht="15" x14ac:dyDescent="0.25">
      <c r="A84" s="10">
        <v>550</v>
      </c>
      <c r="B84" s="6">
        <v>3</v>
      </c>
      <c r="C84" s="11">
        <v>60</v>
      </c>
      <c r="D84" s="10">
        <v>41.2</v>
      </c>
      <c r="E84" s="10">
        <v>2</v>
      </c>
      <c r="F84" s="10">
        <v>5</v>
      </c>
      <c r="G84" s="10">
        <v>1</v>
      </c>
      <c r="H84" s="10">
        <v>15</v>
      </c>
      <c r="I84" s="10">
        <v>1</v>
      </c>
      <c r="J84" s="11">
        <v>4</v>
      </c>
      <c r="K84" s="10">
        <v>2</v>
      </c>
      <c r="L84" s="10">
        <v>6.1</v>
      </c>
      <c r="M84" s="10">
        <v>1</v>
      </c>
      <c r="N84" s="10">
        <v>3</v>
      </c>
      <c r="Q84" s="20" t="s">
        <v>181</v>
      </c>
      <c r="R84" s="20">
        <v>4.5004495660658152E-2</v>
      </c>
    </row>
    <row r="85" spans="1:25" ht="15" x14ac:dyDescent="0.25">
      <c r="A85" s="10">
        <v>800</v>
      </c>
      <c r="B85" s="6">
        <v>3</v>
      </c>
      <c r="C85" s="11">
        <v>59</v>
      </c>
      <c r="D85" s="10">
        <v>42.8</v>
      </c>
      <c r="E85" s="10">
        <v>6</v>
      </c>
      <c r="F85" s="10">
        <v>9</v>
      </c>
      <c r="G85" s="10">
        <v>3</v>
      </c>
      <c r="H85" s="10">
        <v>5</v>
      </c>
      <c r="I85" s="10">
        <v>1</v>
      </c>
      <c r="J85" s="11">
        <v>3</v>
      </c>
      <c r="K85" s="10">
        <v>3</v>
      </c>
      <c r="L85" s="10">
        <v>5.6</v>
      </c>
      <c r="M85" s="10">
        <v>1</v>
      </c>
      <c r="N85" s="10">
        <v>3</v>
      </c>
      <c r="Q85" s="20" t="s">
        <v>182</v>
      </c>
      <c r="R85" s="20">
        <v>525.98802761947968</v>
      </c>
    </row>
    <row r="86" spans="1:25" ht="15.75" thickBot="1" x14ac:dyDescent="0.3">
      <c r="A86" s="10">
        <v>2100</v>
      </c>
      <c r="B86" s="6">
        <v>3</v>
      </c>
      <c r="C86" s="11">
        <v>63.8</v>
      </c>
      <c r="D86" s="10">
        <v>48.7</v>
      </c>
      <c r="E86" s="10">
        <v>6</v>
      </c>
      <c r="F86" s="10">
        <v>5</v>
      </c>
      <c r="G86" s="10">
        <v>1</v>
      </c>
      <c r="H86" s="10">
        <v>8</v>
      </c>
      <c r="I86" s="10">
        <v>1</v>
      </c>
      <c r="J86" s="11">
        <v>5</v>
      </c>
      <c r="K86" s="10">
        <v>2</v>
      </c>
      <c r="L86" s="10">
        <v>6</v>
      </c>
      <c r="M86" s="10">
        <v>2</v>
      </c>
      <c r="N86" s="10">
        <v>3</v>
      </c>
      <c r="Q86" s="21" t="s">
        <v>183</v>
      </c>
      <c r="R86" s="21">
        <v>211</v>
      </c>
    </row>
    <row r="87" spans="1:25" ht="15" x14ac:dyDescent="0.25">
      <c r="A87" s="10">
        <v>1670</v>
      </c>
      <c r="B87" s="6">
        <v>3</v>
      </c>
      <c r="C87" s="11">
        <v>51.6</v>
      </c>
      <c r="D87" s="10">
        <v>36.799999999999997</v>
      </c>
      <c r="E87" s="10">
        <v>2</v>
      </c>
      <c r="F87" s="10">
        <v>5</v>
      </c>
      <c r="G87" s="10">
        <v>1</v>
      </c>
      <c r="H87" s="10">
        <v>2</v>
      </c>
      <c r="I87" s="10">
        <v>2</v>
      </c>
      <c r="J87" s="11">
        <v>5</v>
      </c>
      <c r="K87" s="10">
        <v>2</v>
      </c>
      <c r="L87" s="10">
        <v>6</v>
      </c>
      <c r="M87" s="10">
        <v>3</v>
      </c>
      <c r="N87" s="10">
        <v>3</v>
      </c>
    </row>
    <row r="88" spans="1:25" ht="15.75" thickBot="1" x14ac:dyDescent="0.3">
      <c r="A88" s="10">
        <v>850</v>
      </c>
      <c r="B88" s="6">
        <v>3</v>
      </c>
      <c r="C88" s="11">
        <v>71.5</v>
      </c>
      <c r="D88" s="10">
        <v>47.5</v>
      </c>
      <c r="E88" s="10">
        <v>6</v>
      </c>
      <c r="F88" s="10">
        <v>5</v>
      </c>
      <c r="G88" s="10">
        <v>1</v>
      </c>
      <c r="H88" s="10">
        <v>2</v>
      </c>
      <c r="I88" s="10">
        <v>2</v>
      </c>
      <c r="J88" s="11">
        <v>5</v>
      </c>
      <c r="K88" s="10">
        <v>2</v>
      </c>
      <c r="L88" s="10">
        <v>7.5</v>
      </c>
      <c r="M88" s="10">
        <v>1</v>
      </c>
      <c r="N88" s="10">
        <v>2</v>
      </c>
      <c r="Q88" t="s">
        <v>170</v>
      </c>
    </row>
    <row r="89" spans="1:25" ht="15" x14ac:dyDescent="0.25">
      <c r="A89" s="10">
        <v>1150</v>
      </c>
      <c r="B89" s="6">
        <v>3</v>
      </c>
      <c r="C89" s="11">
        <v>74.5</v>
      </c>
      <c r="D89" s="10">
        <v>44</v>
      </c>
      <c r="E89" s="10">
        <v>1</v>
      </c>
      <c r="F89" s="10">
        <v>5</v>
      </c>
      <c r="G89" s="10">
        <v>1</v>
      </c>
      <c r="H89" s="10">
        <v>9</v>
      </c>
      <c r="I89" s="10">
        <v>1</v>
      </c>
      <c r="J89" s="11">
        <v>2</v>
      </c>
      <c r="K89" s="10">
        <v>2</v>
      </c>
      <c r="L89" s="10">
        <v>11</v>
      </c>
      <c r="M89" s="10">
        <v>1</v>
      </c>
      <c r="N89" s="10">
        <v>3</v>
      </c>
      <c r="Q89" s="22"/>
      <c r="R89" s="22" t="s">
        <v>172</v>
      </c>
      <c r="S89" s="22" t="s">
        <v>171</v>
      </c>
      <c r="T89" s="22" t="s">
        <v>173</v>
      </c>
      <c r="U89" s="22" t="s">
        <v>174</v>
      </c>
      <c r="V89" s="22" t="s">
        <v>187</v>
      </c>
    </row>
    <row r="90" spans="1:25" ht="15" x14ac:dyDescent="0.25">
      <c r="A90" s="10">
        <v>1250</v>
      </c>
      <c r="B90" s="6">
        <v>3</v>
      </c>
      <c r="C90" s="11">
        <v>68.5</v>
      </c>
      <c r="D90" s="10">
        <v>40.200000000000003</v>
      </c>
      <c r="E90" s="10">
        <v>4</v>
      </c>
      <c r="F90" s="10">
        <v>9</v>
      </c>
      <c r="G90" s="10">
        <v>1</v>
      </c>
      <c r="H90" s="10">
        <v>8</v>
      </c>
      <c r="I90" s="10">
        <v>2</v>
      </c>
      <c r="J90" s="11">
        <v>4</v>
      </c>
      <c r="K90" s="10">
        <v>3</v>
      </c>
      <c r="L90" s="10">
        <v>8.5</v>
      </c>
      <c r="M90" s="10">
        <v>2</v>
      </c>
      <c r="N90" s="10">
        <v>3</v>
      </c>
      <c r="Q90" s="20" t="s">
        <v>184</v>
      </c>
      <c r="R90" s="20">
        <v>7</v>
      </c>
      <c r="S90" s="20">
        <v>4674594.289620541</v>
      </c>
      <c r="T90" s="20">
        <v>667799.18423150585</v>
      </c>
      <c r="U90" s="20">
        <v>2.4137604456617381</v>
      </c>
      <c r="V90" s="20">
        <v>2.1483496217976485E-2</v>
      </c>
    </row>
    <row r="91" spans="1:25" ht="15" x14ac:dyDescent="0.25">
      <c r="A91" s="10">
        <v>1230</v>
      </c>
      <c r="B91" s="6">
        <v>3</v>
      </c>
      <c r="C91" s="11">
        <v>64.400000000000006</v>
      </c>
      <c r="D91" s="10">
        <v>40</v>
      </c>
      <c r="E91" s="10">
        <v>2</v>
      </c>
      <c r="F91" s="10">
        <v>5</v>
      </c>
      <c r="G91" s="10">
        <v>1</v>
      </c>
      <c r="H91" s="10">
        <v>15</v>
      </c>
      <c r="I91" s="10">
        <v>1</v>
      </c>
      <c r="J91" s="11">
        <v>2</v>
      </c>
      <c r="K91" s="10">
        <v>2</v>
      </c>
      <c r="L91" s="10">
        <v>9</v>
      </c>
      <c r="M91" s="10">
        <v>3</v>
      </c>
      <c r="N91" s="10">
        <v>1</v>
      </c>
      <c r="Q91" s="20" t="s">
        <v>185</v>
      </c>
      <c r="R91" s="20">
        <v>203</v>
      </c>
      <c r="S91" s="20">
        <v>56162671.255403191</v>
      </c>
      <c r="T91" s="20">
        <v>276663.40519903047</v>
      </c>
      <c r="U91" s="20"/>
      <c r="V91" s="20"/>
    </row>
    <row r="92" spans="1:25" ht="15.75" thickBot="1" x14ac:dyDescent="0.3">
      <c r="A92" s="10">
        <v>457</v>
      </c>
      <c r="B92" s="6">
        <v>3</v>
      </c>
      <c r="C92" s="11">
        <v>64.099999999999994</v>
      </c>
      <c r="D92" s="10">
        <v>39.5</v>
      </c>
      <c r="E92" s="10">
        <v>2</v>
      </c>
      <c r="F92" s="10">
        <v>5</v>
      </c>
      <c r="G92" s="10">
        <v>1</v>
      </c>
      <c r="H92" s="10">
        <v>6</v>
      </c>
      <c r="I92" s="10">
        <v>2</v>
      </c>
      <c r="J92" s="11">
        <v>17</v>
      </c>
      <c r="K92" s="10">
        <v>2</v>
      </c>
      <c r="L92" s="10">
        <v>8.8000000000000007</v>
      </c>
      <c r="M92" s="10">
        <v>2</v>
      </c>
      <c r="N92" s="10">
        <v>2</v>
      </c>
      <c r="Q92" s="21" t="s">
        <v>176</v>
      </c>
      <c r="R92" s="21">
        <v>210</v>
      </c>
      <c r="S92" s="21">
        <v>60837265.545023732</v>
      </c>
      <c r="T92" s="21"/>
      <c r="U92" s="21"/>
      <c r="V92" s="21"/>
    </row>
    <row r="93" spans="1:25" ht="15.75" thickBot="1" x14ac:dyDescent="0.3">
      <c r="A93" s="10">
        <v>800</v>
      </c>
      <c r="B93" s="6">
        <v>3</v>
      </c>
      <c r="C93" s="11">
        <v>86.1</v>
      </c>
      <c r="D93" s="10">
        <v>48.6</v>
      </c>
      <c r="E93" s="10">
        <v>2</v>
      </c>
      <c r="F93" s="10">
        <v>5</v>
      </c>
      <c r="G93" s="10">
        <v>1</v>
      </c>
      <c r="H93" s="10">
        <v>2</v>
      </c>
      <c r="I93" s="10">
        <v>1</v>
      </c>
      <c r="J93" s="11">
        <v>2</v>
      </c>
      <c r="K93" s="10">
        <v>2</v>
      </c>
      <c r="L93" s="10">
        <v>11.1</v>
      </c>
      <c r="M93" s="10">
        <v>2</v>
      </c>
      <c r="N93" s="10">
        <v>3</v>
      </c>
    </row>
    <row r="94" spans="1:25" ht="15" x14ac:dyDescent="0.25">
      <c r="A94" s="10">
        <v>430</v>
      </c>
      <c r="B94" s="6">
        <v>1</v>
      </c>
      <c r="C94" s="11">
        <v>62.9</v>
      </c>
      <c r="D94" s="10">
        <v>42.9</v>
      </c>
      <c r="E94" s="10">
        <v>6</v>
      </c>
      <c r="F94" s="10">
        <v>5</v>
      </c>
      <c r="G94" s="10">
        <v>1</v>
      </c>
      <c r="H94" s="10">
        <v>11</v>
      </c>
      <c r="I94" s="10">
        <v>2</v>
      </c>
      <c r="J94" s="11">
        <v>4</v>
      </c>
      <c r="K94" s="10">
        <v>2</v>
      </c>
      <c r="L94" s="10">
        <v>8.5</v>
      </c>
      <c r="M94" s="10">
        <v>1</v>
      </c>
      <c r="N94" s="10">
        <v>3</v>
      </c>
      <c r="Q94" s="22"/>
      <c r="R94" s="22" t="s">
        <v>188</v>
      </c>
      <c r="S94" s="22" t="s">
        <v>182</v>
      </c>
      <c r="T94" s="22" t="s">
        <v>189</v>
      </c>
      <c r="U94" s="22" t="s">
        <v>175</v>
      </c>
      <c r="V94" s="22" t="s">
        <v>190</v>
      </c>
      <c r="W94" s="22" t="s">
        <v>191</v>
      </c>
      <c r="X94" s="22" t="s">
        <v>192</v>
      </c>
      <c r="Y94" s="22" t="s">
        <v>193</v>
      </c>
    </row>
    <row r="95" spans="1:25" ht="15" x14ac:dyDescent="0.25">
      <c r="A95" s="10">
        <v>650</v>
      </c>
      <c r="B95" s="6">
        <v>1</v>
      </c>
      <c r="C95" s="11">
        <v>68.900000000000006</v>
      </c>
      <c r="D95" s="10">
        <v>44.9</v>
      </c>
      <c r="E95" s="10">
        <v>2</v>
      </c>
      <c r="F95" s="10">
        <v>5</v>
      </c>
      <c r="G95" s="10">
        <v>1</v>
      </c>
      <c r="H95" s="10">
        <v>11</v>
      </c>
      <c r="I95" s="10">
        <v>1</v>
      </c>
      <c r="J95" s="11">
        <v>3</v>
      </c>
      <c r="K95" s="10">
        <v>3</v>
      </c>
      <c r="L95" s="10">
        <v>8.5</v>
      </c>
      <c r="M95" s="10">
        <v>2</v>
      </c>
      <c r="N95" s="10">
        <v>3</v>
      </c>
      <c r="Q95" s="20" t="s">
        <v>186</v>
      </c>
      <c r="R95" s="20">
        <v>861.1492314123285</v>
      </c>
      <c r="S95" s="20">
        <v>224.28779870928463</v>
      </c>
      <c r="T95" s="20">
        <v>3.8394831835169301</v>
      </c>
      <c r="U95" s="20">
        <v>1.6470746998393566E-4</v>
      </c>
      <c r="V95" s="20">
        <v>418.91675121685512</v>
      </c>
      <c r="W95" s="20">
        <v>1303.3817116078019</v>
      </c>
      <c r="X95" s="20">
        <v>418.91675121685512</v>
      </c>
      <c r="Y95" s="20">
        <v>1303.3817116078019</v>
      </c>
    </row>
    <row r="96" spans="1:25" ht="15" x14ac:dyDescent="0.25">
      <c r="A96" s="10">
        <v>795</v>
      </c>
      <c r="B96" s="6">
        <v>1</v>
      </c>
      <c r="C96" s="11">
        <v>91.6</v>
      </c>
      <c r="D96" s="10">
        <v>50.6</v>
      </c>
      <c r="E96" s="10">
        <v>2</v>
      </c>
      <c r="F96" s="10">
        <v>5</v>
      </c>
      <c r="G96" s="10">
        <v>1</v>
      </c>
      <c r="H96" s="10">
        <v>11</v>
      </c>
      <c r="I96" s="10">
        <v>2</v>
      </c>
      <c r="J96" s="11">
        <v>6</v>
      </c>
      <c r="K96" s="10">
        <v>2</v>
      </c>
      <c r="L96" s="10">
        <v>11.4</v>
      </c>
      <c r="M96" s="10">
        <v>3</v>
      </c>
      <c r="N96" s="10">
        <v>3</v>
      </c>
      <c r="Q96" s="20" t="s">
        <v>1</v>
      </c>
      <c r="R96" s="20">
        <v>74.656081291177713</v>
      </c>
      <c r="S96" s="20">
        <v>42.406903743687245</v>
      </c>
      <c r="T96" s="20">
        <v>1.7604699872079468</v>
      </c>
      <c r="U96" s="20">
        <v>7.9834042067736491E-2</v>
      </c>
      <c r="V96" s="20">
        <v>-8.9584101252257824</v>
      </c>
      <c r="W96" s="20">
        <v>158.27057270758121</v>
      </c>
      <c r="X96" s="20">
        <v>-8.9584101252257824</v>
      </c>
      <c r="Y96" s="20">
        <v>158.27057270758121</v>
      </c>
    </row>
    <row r="97" spans="1:25" ht="15" x14ac:dyDescent="0.25">
      <c r="A97" s="10">
        <v>1150</v>
      </c>
      <c r="B97" s="6">
        <v>1</v>
      </c>
      <c r="C97" s="11">
        <v>77.400000000000006</v>
      </c>
      <c r="D97" s="10">
        <v>45.25</v>
      </c>
      <c r="E97" s="10">
        <v>6</v>
      </c>
      <c r="F97" s="10">
        <v>5</v>
      </c>
      <c r="G97" s="10">
        <v>1</v>
      </c>
      <c r="H97" s="10">
        <v>11</v>
      </c>
      <c r="I97" s="10">
        <v>1</v>
      </c>
      <c r="J97" s="11">
        <v>5</v>
      </c>
      <c r="K97" s="10">
        <v>2</v>
      </c>
      <c r="L97" s="10">
        <v>14.09</v>
      </c>
      <c r="M97" s="10">
        <v>2</v>
      </c>
      <c r="N97" s="10">
        <v>3</v>
      </c>
      <c r="Q97" s="20" t="s">
        <v>10</v>
      </c>
      <c r="R97" s="20">
        <v>-11.815383758595884</v>
      </c>
      <c r="S97" s="20">
        <v>4.6973712349591423</v>
      </c>
      <c r="T97" s="20">
        <v>-2.5153182849723508</v>
      </c>
      <c r="U97" s="20">
        <v>1.2667609077995405E-2</v>
      </c>
      <c r="V97" s="20">
        <v>-21.07727916079487</v>
      </c>
      <c r="W97" s="20">
        <v>-2.5534883563968975</v>
      </c>
      <c r="X97" s="20">
        <v>-21.07727916079487</v>
      </c>
      <c r="Y97" s="20">
        <v>-2.5534883563968975</v>
      </c>
    </row>
    <row r="98" spans="1:25" ht="15" x14ac:dyDescent="0.25">
      <c r="A98" s="10">
        <v>1350</v>
      </c>
      <c r="B98" s="6">
        <v>1</v>
      </c>
      <c r="C98" s="11">
        <v>69.900000000000006</v>
      </c>
      <c r="D98" s="10">
        <v>49</v>
      </c>
      <c r="E98" s="10">
        <v>6</v>
      </c>
      <c r="F98" s="10">
        <v>5</v>
      </c>
      <c r="G98" s="10">
        <v>1</v>
      </c>
      <c r="H98" s="10">
        <v>11</v>
      </c>
      <c r="I98" s="10">
        <v>2</v>
      </c>
      <c r="J98" s="11">
        <v>3</v>
      </c>
      <c r="K98" s="10">
        <v>3</v>
      </c>
      <c r="L98" s="10">
        <v>8.5</v>
      </c>
      <c r="M98" s="10">
        <v>2</v>
      </c>
      <c r="N98" s="10">
        <v>2</v>
      </c>
      <c r="Q98" s="20" t="s">
        <v>11</v>
      </c>
      <c r="R98" s="20">
        <v>13.584493418222001</v>
      </c>
      <c r="S98" s="20">
        <v>6.4760042280093524</v>
      </c>
      <c r="T98" s="20">
        <v>2.0976659279294072</v>
      </c>
      <c r="U98" s="20">
        <v>3.7172268326010539E-2</v>
      </c>
      <c r="V98" s="20">
        <v>0.81563381912694943</v>
      </c>
      <c r="W98" s="20">
        <v>26.353353017317055</v>
      </c>
      <c r="X98" s="20">
        <v>0.81563381912694943</v>
      </c>
      <c r="Y98" s="20">
        <v>26.353353017317055</v>
      </c>
    </row>
    <row r="99" spans="1:25" ht="15" x14ac:dyDescent="0.25">
      <c r="A99" s="10">
        <v>480</v>
      </c>
      <c r="B99" s="6">
        <v>1</v>
      </c>
      <c r="C99" s="11">
        <v>72.19</v>
      </c>
      <c r="D99" s="10">
        <v>49</v>
      </c>
      <c r="E99" s="10">
        <v>2</v>
      </c>
      <c r="F99" s="10">
        <v>5</v>
      </c>
      <c r="G99" s="10">
        <v>1</v>
      </c>
      <c r="H99" s="10">
        <v>11</v>
      </c>
      <c r="I99" s="10">
        <v>1</v>
      </c>
      <c r="J99" s="11">
        <v>7</v>
      </c>
      <c r="K99" s="10">
        <v>2</v>
      </c>
      <c r="L99" s="10">
        <v>8</v>
      </c>
      <c r="M99" s="10">
        <v>1</v>
      </c>
      <c r="N99" s="10">
        <v>2</v>
      </c>
      <c r="Q99" s="20" t="s">
        <v>5</v>
      </c>
      <c r="R99" s="20">
        <v>40.984823655528018</v>
      </c>
      <c r="S99" s="20">
        <v>19.889142171025203</v>
      </c>
      <c r="T99" s="20">
        <v>2.060663215291171</v>
      </c>
      <c r="U99" s="20">
        <v>4.0610122992653964E-2</v>
      </c>
      <c r="V99" s="20">
        <v>1.769027157148308</v>
      </c>
      <c r="W99" s="20">
        <v>80.200620153907721</v>
      </c>
      <c r="X99" s="20">
        <v>1.769027157148308</v>
      </c>
      <c r="Y99" s="20">
        <v>80.200620153907721</v>
      </c>
    </row>
    <row r="100" spans="1:25" ht="15" x14ac:dyDescent="0.25">
      <c r="A100" s="10">
        <v>1050</v>
      </c>
      <c r="B100" s="6">
        <v>1</v>
      </c>
      <c r="C100" s="11">
        <v>156.19999999999999</v>
      </c>
      <c r="D100" s="10">
        <v>93.4</v>
      </c>
      <c r="E100" s="10">
        <v>2</v>
      </c>
      <c r="F100" s="10">
        <v>5</v>
      </c>
      <c r="G100" s="10">
        <v>1</v>
      </c>
      <c r="H100" s="10">
        <v>12</v>
      </c>
      <c r="I100" s="10">
        <v>2</v>
      </c>
      <c r="J100" s="11">
        <v>4</v>
      </c>
      <c r="K100" s="10">
        <v>2</v>
      </c>
      <c r="L100" s="10">
        <v>19.399999999999999</v>
      </c>
      <c r="M100" s="10">
        <v>0</v>
      </c>
      <c r="N100" s="10">
        <v>3</v>
      </c>
      <c r="Q100" s="20" t="s">
        <v>8</v>
      </c>
      <c r="R100" s="20">
        <v>26.130253991078181</v>
      </c>
      <c r="S100" s="20">
        <v>18.613735722290123</v>
      </c>
      <c r="T100" s="20">
        <v>1.4038156757424549</v>
      </c>
      <c r="U100" s="20">
        <v>0.16190168798322691</v>
      </c>
      <c r="V100" s="20">
        <v>-10.570799572878737</v>
      </c>
      <c r="W100" s="20">
        <v>62.831307555035096</v>
      </c>
      <c r="X100" s="20">
        <v>-10.570799572878737</v>
      </c>
      <c r="Y100" s="20">
        <v>62.831307555035096</v>
      </c>
    </row>
    <row r="101" spans="1:25" ht="15" x14ac:dyDescent="0.25">
      <c r="A101" s="10">
        <v>850</v>
      </c>
      <c r="B101" s="6">
        <v>1</v>
      </c>
      <c r="C101" s="11">
        <v>67.400000000000006</v>
      </c>
      <c r="D101" s="10">
        <v>38.299999999999997</v>
      </c>
      <c r="E101" s="10">
        <v>6</v>
      </c>
      <c r="F101" s="10">
        <v>5</v>
      </c>
      <c r="G101" s="10">
        <v>1</v>
      </c>
      <c r="H101" s="10">
        <v>12</v>
      </c>
      <c r="I101" s="10">
        <v>1</v>
      </c>
      <c r="J101" s="11">
        <v>3</v>
      </c>
      <c r="K101" s="10">
        <v>2</v>
      </c>
      <c r="L101" s="10">
        <v>12.2</v>
      </c>
      <c r="M101" s="10">
        <v>3</v>
      </c>
      <c r="N101" s="10">
        <v>3</v>
      </c>
      <c r="Q101" s="20" t="s">
        <v>14</v>
      </c>
      <c r="R101" s="20">
        <v>-49.085949065977779</v>
      </c>
      <c r="S101" s="20">
        <v>46.510206343718394</v>
      </c>
      <c r="T101" s="20">
        <v>-1.0553801611462268</v>
      </c>
      <c r="U101" s="20">
        <v>0.29250591680381161</v>
      </c>
      <c r="V101" s="20">
        <v>-140.79099955981178</v>
      </c>
      <c r="W101" s="20">
        <v>42.619101427856229</v>
      </c>
      <c r="X101" s="20">
        <v>-140.79099955981178</v>
      </c>
      <c r="Y101" s="20">
        <v>42.619101427856229</v>
      </c>
    </row>
    <row r="102" spans="1:25" ht="15.75" thickBot="1" x14ac:dyDescent="0.3">
      <c r="A102" s="10">
        <v>900</v>
      </c>
      <c r="B102" s="6">
        <v>1</v>
      </c>
      <c r="C102" s="11">
        <v>74</v>
      </c>
      <c r="D102" s="10">
        <v>50.5</v>
      </c>
      <c r="E102" s="10">
        <v>2</v>
      </c>
      <c r="F102" s="10">
        <v>5</v>
      </c>
      <c r="G102" s="10">
        <v>1</v>
      </c>
      <c r="H102" s="10">
        <v>12</v>
      </c>
      <c r="I102" s="10">
        <v>2</v>
      </c>
      <c r="J102" s="11">
        <v>5</v>
      </c>
      <c r="K102" s="10">
        <v>2</v>
      </c>
      <c r="L102" s="10">
        <v>8.3000000000000007</v>
      </c>
      <c r="M102" s="10">
        <v>2</v>
      </c>
      <c r="N102" s="10">
        <v>2</v>
      </c>
      <c r="Q102" s="21" t="s">
        <v>7</v>
      </c>
      <c r="R102" s="21">
        <v>4.3526148677131467</v>
      </c>
      <c r="S102" s="21">
        <v>14.836121184900568</v>
      </c>
      <c r="T102" s="21">
        <v>0.29337957094493211</v>
      </c>
      <c r="U102" s="21">
        <v>0.76953174442978123</v>
      </c>
      <c r="V102" s="21">
        <v>-24.900044910643238</v>
      </c>
      <c r="W102" s="21">
        <v>33.605274646069532</v>
      </c>
      <c r="X102" s="21">
        <v>-24.900044910643238</v>
      </c>
      <c r="Y102" s="21">
        <v>33.605274646069532</v>
      </c>
    </row>
    <row r="103" spans="1:25" ht="15" x14ac:dyDescent="0.25">
      <c r="A103" s="10">
        <v>950</v>
      </c>
      <c r="B103" s="6">
        <v>1</v>
      </c>
      <c r="C103" s="11">
        <v>102.2</v>
      </c>
      <c r="D103" s="10">
        <v>79.099999999999994</v>
      </c>
      <c r="E103" s="10">
        <v>4</v>
      </c>
      <c r="F103" s="10">
        <v>5</v>
      </c>
      <c r="G103" s="10">
        <v>1</v>
      </c>
      <c r="H103" s="10">
        <v>10</v>
      </c>
      <c r="I103" s="10">
        <v>1</v>
      </c>
      <c r="J103" s="11">
        <v>5</v>
      </c>
      <c r="K103" s="10">
        <v>2</v>
      </c>
      <c r="L103" s="10">
        <v>25.8</v>
      </c>
      <c r="M103" s="10">
        <v>2</v>
      </c>
      <c r="N103" s="10">
        <v>3</v>
      </c>
    </row>
    <row r="104" spans="1:25" ht="15" x14ac:dyDescent="0.25">
      <c r="A104" s="10">
        <v>520</v>
      </c>
      <c r="B104" s="6">
        <v>1</v>
      </c>
      <c r="C104" s="11">
        <v>82.2</v>
      </c>
      <c r="D104" s="10">
        <v>49.3</v>
      </c>
      <c r="E104" s="10">
        <v>6</v>
      </c>
      <c r="F104" s="10">
        <v>5</v>
      </c>
      <c r="G104" s="10">
        <v>1</v>
      </c>
      <c r="H104" s="10">
        <v>10</v>
      </c>
      <c r="I104" s="10">
        <v>2</v>
      </c>
      <c r="J104" s="11">
        <v>1</v>
      </c>
      <c r="K104" s="10">
        <v>2</v>
      </c>
      <c r="L104" s="10">
        <v>9.6999999999999993</v>
      </c>
      <c r="M104" s="10">
        <v>2</v>
      </c>
      <c r="N104" s="10">
        <v>1</v>
      </c>
      <c r="Q104" s="33" t="s">
        <v>16</v>
      </c>
      <c r="R104" s="33" t="s">
        <v>1</v>
      </c>
      <c r="S104" s="33" t="s">
        <v>203</v>
      </c>
      <c r="T104" s="33" t="s">
        <v>194</v>
      </c>
      <c r="U104" s="33" t="s">
        <v>5</v>
      </c>
      <c r="V104" s="33" t="s">
        <v>8</v>
      </c>
      <c r="W104" s="33" t="s">
        <v>14</v>
      </c>
      <c r="X104" s="33" t="s">
        <v>9</v>
      </c>
    </row>
    <row r="105" spans="1:25" ht="15" x14ac:dyDescent="0.25">
      <c r="A105" s="10">
        <v>1150</v>
      </c>
      <c r="B105" s="6">
        <v>1</v>
      </c>
      <c r="C105" s="11">
        <v>90.3</v>
      </c>
      <c r="D105" s="10">
        <v>60.9</v>
      </c>
      <c r="E105" s="10">
        <v>2</v>
      </c>
      <c r="F105" s="10">
        <v>5</v>
      </c>
      <c r="G105" s="10">
        <v>1</v>
      </c>
      <c r="H105" s="10">
        <v>10</v>
      </c>
      <c r="I105" s="10">
        <v>1</v>
      </c>
      <c r="J105" s="11">
        <v>3</v>
      </c>
      <c r="K105" s="10">
        <v>2</v>
      </c>
      <c r="L105" s="10">
        <v>7.9</v>
      </c>
      <c r="M105" s="10">
        <v>2</v>
      </c>
      <c r="N105" s="10">
        <v>3</v>
      </c>
      <c r="Q105" t="s">
        <v>177</v>
      </c>
    </row>
    <row r="106" spans="1:25" ht="15.75" thickBot="1" x14ac:dyDescent="0.3">
      <c r="A106" s="10">
        <v>520</v>
      </c>
      <c r="B106" s="6">
        <v>1</v>
      </c>
      <c r="C106" s="11">
        <v>66</v>
      </c>
      <c r="D106" s="10">
        <v>44</v>
      </c>
      <c r="E106" s="10">
        <v>2</v>
      </c>
      <c r="F106" s="10">
        <v>9</v>
      </c>
      <c r="G106" s="10">
        <v>1</v>
      </c>
      <c r="H106" s="10">
        <v>10</v>
      </c>
      <c r="I106" s="10">
        <v>1</v>
      </c>
      <c r="J106" s="11">
        <v>7</v>
      </c>
      <c r="K106" s="10">
        <v>2</v>
      </c>
      <c r="L106" s="10">
        <v>9</v>
      </c>
      <c r="M106" s="10">
        <v>3</v>
      </c>
      <c r="N106" s="10">
        <v>1</v>
      </c>
    </row>
    <row r="107" spans="1:25" ht="15" x14ac:dyDescent="0.25">
      <c r="A107" s="10">
        <v>530</v>
      </c>
      <c r="B107" s="6">
        <v>1</v>
      </c>
      <c r="C107" s="11">
        <v>61.4</v>
      </c>
      <c r="D107" s="10">
        <v>43.6</v>
      </c>
      <c r="E107" s="10">
        <v>6</v>
      </c>
      <c r="F107" s="10">
        <v>5</v>
      </c>
      <c r="G107" s="10">
        <v>1</v>
      </c>
      <c r="H107" s="10">
        <v>10</v>
      </c>
      <c r="I107" s="10">
        <v>1</v>
      </c>
      <c r="J107" s="11">
        <v>5</v>
      </c>
      <c r="K107" s="10">
        <v>2</v>
      </c>
      <c r="L107" s="10">
        <v>7.1</v>
      </c>
      <c r="M107" s="10">
        <v>0</v>
      </c>
      <c r="N107" s="10">
        <v>3</v>
      </c>
      <c r="Q107" s="31" t="s">
        <v>178</v>
      </c>
      <c r="R107" s="31"/>
    </row>
    <row r="108" spans="1:25" ht="15" x14ac:dyDescent="0.25">
      <c r="A108" s="10">
        <v>1300</v>
      </c>
      <c r="B108" s="6">
        <v>1</v>
      </c>
      <c r="C108" s="11">
        <v>150.80000000000001</v>
      </c>
      <c r="D108" s="10">
        <v>107.3</v>
      </c>
      <c r="E108" s="10">
        <v>2</v>
      </c>
      <c r="F108" s="10">
        <v>9</v>
      </c>
      <c r="G108" s="10">
        <v>1</v>
      </c>
      <c r="H108" s="10">
        <v>10</v>
      </c>
      <c r="I108" s="10">
        <v>1</v>
      </c>
      <c r="J108" s="11">
        <v>3</v>
      </c>
      <c r="K108" s="10">
        <v>2</v>
      </c>
      <c r="L108" s="10">
        <v>12.2</v>
      </c>
      <c r="M108" s="10">
        <v>1</v>
      </c>
      <c r="N108" s="10">
        <v>3</v>
      </c>
      <c r="Q108" s="20" t="s">
        <v>179</v>
      </c>
      <c r="R108" s="20">
        <v>0.28130489937997649</v>
      </c>
    </row>
    <row r="109" spans="1:25" ht="15" x14ac:dyDescent="0.25">
      <c r="A109" s="10">
        <v>730</v>
      </c>
      <c r="B109" s="6">
        <v>1</v>
      </c>
      <c r="C109" s="11">
        <v>162.30000000000001</v>
      </c>
      <c r="D109" s="10">
        <v>87.4</v>
      </c>
      <c r="E109" s="10">
        <v>6</v>
      </c>
      <c r="F109" s="10">
        <v>5</v>
      </c>
      <c r="G109" s="10">
        <v>3</v>
      </c>
      <c r="H109" s="10">
        <v>10</v>
      </c>
      <c r="I109" s="10">
        <v>1</v>
      </c>
      <c r="J109" s="11">
        <v>5</v>
      </c>
      <c r="K109" s="10">
        <v>2</v>
      </c>
      <c r="L109" s="10">
        <v>19.600000000000001</v>
      </c>
      <c r="M109" s="10">
        <v>2</v>
      </c>
      <c r="N109" s="10">
        <v>1</v>
      </c>
      <c r="Q109" s="20" t="s">
        <v>180</v>
      </c>
      <c r="R109" s="20">
        <v>7.9132446415178692E-2</v>
      </c>
    </row>
    <row r="110" spans="1:25" ht="15" x14ac:dyDescent="0.25">
      <c r="A110" s="10">
        <v>550</v>
      </c>
      <c r="B110" s="6">
        <v>1</v>
      </c>
      <c r="C110" s="11">
        <v>159.69999999999999</v>
      </c>
      <c r="D110" s="10">
        <v>102.1</v>
      </c>
      <c r="E110" s="10">
        <v>6</v>
      </c>
      <c r="F110" s="10">
        <v>2</v>
      </c>
      <c r="G110" s="10">
        <v>1</v>
      </c>
      <c r="H110" s="10">
        <v>10</v>
      </c>
      <c r="I110" s="10">
        <v>1</v>
      </c>
      <c r="J110" s="11">
        <v>3</v>
      </c>
      <c r="K110" s="10">
        <v>2</v>
      </c>
      <c r="L110" s="10">
        <v>0</v>
      </c>
      <c r="M110" s="10">
        <v>3</v>
      </c>
      <c r="N110" s="10">
        <v>3</v>
      </c>
      <c r="Q110" s="20" t="s">
        <v>181</v>
      </c>
      <c r="R110" s="20">
        <v>4.7378392843288306E-2</v>
      </c>
    </row>
    <row r="111" spans="1:25" ht="15" x14ac:dyDescent="0.25">
      <c r="A111" s="10">
        <v>1020</v>
      </c>
      <c r="B111" s="6">
        <v>1</v>
      </c>
      <c r="C111" s="11">
        <v>114.7</v>
      </c>
      <c r="D111" s="10">
        <v>73.2</v>
      </c>
      <c r="E111" s="10">
        <v>4</v>
      </c>
      <c r="F111" s="10">
        <v>5</v>
      </c>
      <c r="G111" s="10">
        <v>1</v>
      </c>
      <c r="H111" s="10">
        <v>10</v>
      </c>
      <c r="I111" s="10">
        <v>1</v>
      </c>
      <c r="J111" s="11">
        <v>14</v>
      </c>
      <c r="K111" s="10">
        <v>2</v>
      </c>
      <c r="L111" s="10">
        <v>10</v>
      </c>
      <c r="M111" s="10">
        <v>2</v>
      </c>
      <c r="N111" s="10">
        <v>3</v>
      </c>
      <c r="Q111" s="20" t="s">
        <v>182</v>
      </c>
      <c r="R111" s="20">
        <v>525.33387876990128</v>
      </c>
    </row>
    <row r="112" spans="1:25" ht="15.75" thickBot="1" x14ac:dyDescent="0.3">
      <c r="A112" s="10">
        <v>350</v>
      </c>
      <c r="B112" s="6">
        <v>1</v>
      </c>
      <c r="C112" s="11">
        <v>154.30000000000001</v>
      </c>
      <c r="D112" s="10">
        <v>117.6</v>
      </c>
      <c r="E112" s="10">
        <v>2</v>
      </c>
      <c r="F112" s="10">
        <v>5</v>
      </c>
      <c r="G112" s="10">
        <v>1</v>
      </c>
      <c r="H112" s="10">
        <v>10</v>
      </c>
      <c r="I112" s="10">
        <v>1</v>
      </c>
      <c r="J112" s="11">
        <v>1</v>
      </c>
      <c r="K112" s="10">
        <v>3</v>
      </c>
      <c r="L112" s="10">
        <v>12.3</v>
      </c>
      <c r="M112" s="10">
        <v>1</v>
      </c>
      <c r="N112" s="10">
        <v>3</v>
      </c>
      <c r="Q112" s="21" t="s">
        <v>183</v>
      </c>
      <c r="R112" s="21">
        <v>211</v>
      </c>
    </row>
    <row r="113" spans="1:25" ht="15" x14ac:dyDescent="0.25">
      <c r="A113" s="10">
        <v>1050</v>
      </c>
      <c r="B113" s="6">
        <v>1</v>
      </c>
      <c r="C113" s="11">
        <v>116</v>
      </c>
      <c r="D113" s="10">
        <v>86</v>
      </c>
      <c r="E113" s="10">
        <v>6</v>
      </c>
      <c r="F113" s="10">
        <v>5</v>
      </c>
      <c r="G113" s="10">
        <v>1</v>
      </c>
      <c r="H113" s="10">
        <v>10</v>
      </c>
      <c r="I113" s="10">
        <v>2</v>
      </c>
      <c r="J113" s="11">
        <v>5</v>
      </c>
      <c r="K113" s="10">
        <v>2</v>
      </c>
      <c r="L113" s="10">
        <v>10.9</v>
      </c>
      <c r="M113" s="10">
        <v>2</v>
      </c>
      <c r="N113" s="10">
        <v>2</v>
      </c>
    </row>
    <row r="114" spans="1:25" ht="15.75" thickBot="1" x14ac:dyDescent="0.3">
      <c r="A114" s="10">
        <v>1100</v>
      </c>
      <c r="B114" s="6">
        <v>1</v>
      </c>
      <c r="C114" s="8">
        <v>48.5</v>
      </c>
      <c r="D114" s="7">
        <v>23.5</v>
      </c>
      <c r="E114" s="10">
        <v>2</v>
      </c>
      <c r="F114" s="10">
        <v>9</v>
      </c>
      <c r="G114" s="10">
        <v>1</v>
      </c>
      <c r="H114" s="10">
        <v>10</v>
      </c>
      <c r="I114" s="10">
        <v>2</v>
      </c>
      <c r="J114" s="11">
        <v>4</v>
      </c>
      <c r="K114" s="10">
        <v>3</v>
      </c>
      <c r="L114" s="7">
        <v>6</v>
      </c>
      <c r="M114" s="10">
        <v>2</v>
      </c>
      <c r="N114" s="10">
        <v>3</v>
      </c>
      <c r="Q114" t="s">
        <v>170</v>
      </c>
    </row>
    <row r="115" spans="1:25" ht="15" x14ac:dyDescent="0.25">
      <c r="A115" s="10">
        <v>950</v>
      </c>
      <c r="B115" s="6">
        <v>1</v>
      </c>
      <c r="C115" s="11">
        <v>30.6</v>
      </c>
      <c r="D115" s="10">
        <v>18.100000000000001</v>
      </c>
      <c r="E115" s="10">
        <v>2</v>
      </c>
      <c r="F115" s="10">
        <v>5</v>
      </c>
      <c r="G115" s="10">
        <v>1</v>
      </c>
      <c r="H115" s="10">
        <v>10</v>
      </c>
      <c r="I115" s="10">
        <v>2</v>
      </c>
      <c r="J115" s="11">
        <v>3</v>
      </c>
      <c r="K115" s="10">
        <v>2</v>
      </c>
      <c r="L115" s="10">
        <v>6.7</v>
      </c>
      <c r="M115" s="10">
        <v>2</v>
      </c>
      <c r="N115" s="10">
        <v>3</v>
      </c>
      <c r="Q115" s="22"/>
      <c r="R115" s="22" t="s">
        <v>172</v>
      </c>
      <c r="S115" s="22" t="s">
        <v>171</v>
      </c>
      <c r="T115" s="22" t="s">
        <v>173</v>
      </c>
      <c r="U115" s="22" t="s">
        <v>174</v>
      </c>
      <c r="V115" s="22" t="s">
        <v>187</v>
      </c>
    </row>
    <row r="116" spans="1:25" ht="15" x14ac:dyDescent="0.25">
      <c r="A116" s="10">
        <v>1380</v>
      </c>
      <c r="B116" s="6">
        <v>1</v>
      </c>
      <c r="C116" s="11">
        <v>58.5</v>
      </c>
      <c r="D116" s="10">
        <v>29.9</v>
      </c>
      <c r="E116" s="10">
        <v>2</v>
      </c>
      <c r="F116" s="10">
        <v>9</v>
      </c>
      <c r="G116" s="10">
        <v>1</v>
      </c>
      <c r="H116" s="10">
        <v>12</v>
      </c>
      <c r="I116" s="10">
        <v>2</v>
      </c>
      <c r="J116" s="11">
        <v>8</v>
      </c>
      <c r="K116" s="10">
        <v>3</v>
      </c>
      <c r="L116" s="10">
        <v>18.2</v>
      </c>
      <c r="M116" s="10">
        <v>2</v>
      </c>
      <c r="N116" s="10">
        <v>3</v>
      </c>
      <c r="Q116" s="20" t="s">
        <v>184</v>
      </c>
      <c r="R116" s="20">
        <v>7</v>
      </c>
      <c r="S116" s="20">
        <v>4814201.6557875872</v>
      </c>
      <c r="T116" s="20">
        <v>687743.09368394106</v>
      </c>
      <c r="U116" s="20">
        <v>2.4920423540895276</v>
      </c>
      <c r="V116" s="20">
        <v>1.7793396696745609E-2</v>
      </c>
    </row>
    <row r="117" spans="1:25" ht="15" x14ac:dyDescent="0.25">
      <c r="A117" s="10">
        <v>950</v>
      </c>
      <c r="B117" s="6">
        <v>1</v>
      </c>
      <c r="C117" s="11">
        <v>40.299999999999997</v>
      </c>
      <c r="D117" s="10">
        <v>18</v>
      </c>
      <c r="E117" s="10">
        <v>2</v>
      </c>
      <c r="F117" s="10">
        <v>5</v>
      </c>
      <c r="G117" s="10">
        <v>1</v>
      </c>
      <c r="H117" s="10">
        <v>12</v>
      </c>
      <c r="I117" s="10">
        <v>2</v>
      </c>
      <c r="J117" s="11">
        <v>7</v>
      </c>
      <c r="K117" s="10">
        <v>2</v>
      </c>
      <c r="L117" s="10">
        <v>9</v>
      </c>
      <c r="M117" s="10">
        <v>3</v>
      </c>
      <c r="N117" s="10">
        <v>3</v>
      </c>
      <c r="Q117" s="20" t="s">
        <v>185</v>
      </c>
      <c r="R117" s="20">
        <v>203</v>
      </c>
      <c r="S117" s="20">
        <v>56023063.889236145</v>
      </c>
      <c r="T117" s="20">
        <v>275975.68418342929</v>
      </c>
      <c r="U117" s="20"/>
      <c r="V117" s="20"/>
    </row>
    <row r="118" spans="1:25" ht="15.75" thickBot="1" x14ac:dyDescent="0.3">
      <c r="A118" s="10">
        <v>640</v>
      </c>
      <c r="B118" s="6">
        <v>1</v>
      </c>
      <c r="C118" s="11">
        <v>35.4</v>
      </c>
      <c r="D118" s="10">
        <v>12.5</v>
      </c>
      <c r="E118" s="10">
        <v>6</v>
      </c>
      <c r="F118" s="10">
        <v>5</v>
      </c>
      <c r="G118" s="10">
        <v>3</v>
      </c>
      <c r="H118" s="10">
        <v>12</v>
      </c>
      <c r="I118" s="10">
        <v>1</v>
      </c>
      <c r="J118" s="11">
        <v>5</v>
      </c>
      <c r="K118" s="10">
        <v>2</v>
      </c>
      <c r="L118" s="10">
        <v>12.4</v>
      </c>
      <c r="M118" s="10">
        <v>1</v>
      </c>
      <c r="N118" s="10">
        <v>3</v>
      </c>
      <c r="Q118" s="21" t="s">
        <v>176</v>
      </c>
      <c r="R118" s="21">
        <v>210</v>
      </c>
      <c r="S118" s="21">
        <v>60837265.545023732</v>
      </c>
      <c r="T118" s="21"/>
      <c r="U118" s="21"/>
      <c r="V118" s="21"/>
    </row>
    <row r="119" spans="1:25" ht="15.75" thickBot="1" x14ac:dyDescent="0.3">
      <c r="A119" s="10">
        <v>680</v>
      </c>
      <c r="B119" s="6">
        <v>1</v>
      </c>
      <c r="C119" s="11">
        <v>31.2</v>
      </c>
      <c r="D119" s="10">
        <v>21.2</v>
      </c>
      <c r="E119" s="10">
        <v>4</v>
      </c>
      <c r="F119" s="7">
        <v>5</v>
      </c>
      <c r="G119" s="10">
        <v>3</v>
      </c>
      <c r="H119" s="10">
        <v>12</v>
      </c>
      <c r="I119" s="10">
        <v>2</v>
      </c>
      <c r="J119" s="8">
        <v>4</v>
      </c>
      <c r="K119" s="10">
        <v>2</v>
      </c>
      <c r="L119" s="10">
        <v>0</v>
      </c>
      <c r="M119" s="10">
        <v>2</v>
      </c>
      <c r="N119" s="10">
        <v>3</v>
      </c>
    </row>
    <row r="120" spans="1:25" ht="15" x14ac:dyDescent="0.25">
      <c r="A120" s="10">
        <v>900</v>
      </c>
      <c r="B120" s="6">
        <v>1</v>
      </c>
      <c r="C120" s="11">
        <v>26.5</v>
      </c>
      <c r="D120" s="10">
        <v>16.2</v>
      </c>
      <c r="E120" s="10">
        <v>6</v>
      </c>
      <c r="F120" s="10">
        <v>5</v>
      </c>
      <c r="G120" s="10">
        <v>3</v>
      </c>
      <c r="H120" s="10">
        <v>12</v>
      </c>
      <c r="I120" s="10">
        <v>1</v>
      </c>
      <c r="J120" s="11">
        <v>3</v>
      </c>
      <c r="K120" s="10">
        <v>2</v>
      </c>
      <c r="L120" s="10">
        <v>0</v>
      </c>
      <c r="M120" s="10">
        <v>2</v>
      </c>
      <c r="N120" s="10">
        <v>3</v>
      </c>
      <c r="Q120" s="22"/>
      <c r="R120" s="22" t="s">
        <v>188</v>
      </c>
      <c r="S120" s="22" t="s">
        <v>182</v>
      </c>
      <c r="T120" s="22" t="s">
        <v>189</v>
      </c>
      <c r="U120" s="22" t="s">
        <v>175</v>
      </c>
      <c r="V120" s="22" t="s">
        <v>190</v>
      </c>
      <c r="W120" s="22" t="s">
        <v>191</v>
      </c>
      <c r="X120" s="22" t="s">
        <v>192</v>
      </c>
      <c r="Y120" s="22" t="s">
        <v>193</v>
      </c>
    </row>
    <row r="121" spans="1:25" ht="15" x14ac:dyDescent="0.25">
      <c r="A121" s="10">
        <v>900</v>
      </c>
      <c r="B121" s="6">
        <v>1</v>
      </c>
      <c r="C121" s="11">
        <v>36.6</v>
      </c>
      <c r="D121" s="10">
        <v>16.600000000000001</v>
      </c>
      <c r="E121" s="10">
        <v>6</v>
      </c>
      <c r="F121" s="10">
        <v>5</v>
      </c>
      <c r="G121" s="10">
        <v>3</v>
      </c>
      <c r="H121" s="10">
        <v>12</v>
      </c>
      <c r="I121" s="10">
        <v>2</v>
      </c>
      <c r="J121" s="11">
        <v>2</v>
      </c>
      <c r="K121" s="10">
        <v>2</v>
      </c>
      <c r="L121" s="10">
        <v>8.8000000000000007</v>
      </c>
      <c r="M121" s="10">
        <v>2</v>
      </c>
      <c r="N121" s="10">
        <v>3</v>
      </c>
      <c r="Q121" s="20" t="s">
        <v>186</v>
      </c>
      <c r="R121" s="20">
        <v>736.36588963266763</v>
      </c>
      <c r="S121" s="20">
        <v>284.43318854899076</v>
      </c>
      <c r="T121" s="20">
        <v>2.5888887769713835</v>
      </c>
      <c r="U121" s="20">
        <v>1.0325262260521488E-2</v>
      </c>
      <c r="V121" s="20">
        <v>175.54361064206341</v>
      </c>
      <c r="W121" s="20">
        <v>1297.1881686232718</v>
      </c>
      <c r="X121" s="20">
        <v>175.54361064206341</v>
      </c>
      <c r="Y121" s="20">
        <v>1297.1881686232718</v>
      </c>
    </row>
    <row r="122" spans="1:25" ht="15" x14ac:dyDescent="0.25">
      <c r="A122" s="10">
        <v>1070</v>
      </c>
      <c r="B122" s="6">
        <v>1</v>
      </c>
      <c r="C122" s="11">
        <v>35.9</v>
      </c>
      <c r="D122" s="10">
        <v>15.1</v>
      </c>
      <c r="E122" s="10">
        <v>2</v>
      </c>
      <c r="F122" s="10">
        <v>10</v>
      </c>
      <c r="G122" s="10">
        <v>3</v>
      </c>
      <c r="H122" s="10">
        <v>12</v>
      </c>
      <c r="I122" s="10">
        <v>1</v>
      </c>
      <c r="J122" s="11">
        <v>1</v>
      </c>
      <c r="K122" s="10">
        <v>3</v>
      </c>
      <c r="L122" s="10">
        <v>8.6</v>
      </c>
      <c r="M122" s="10">
        <v>2</v>
      </c>
      <c r="N122" s="10">
        <v>2</v>
      </c>
      <c r="Q122" s="20" t="s">
        <v>1</v>
      </c>
      <c r="R122" s="20">
        <v>70.705261426735646</v>
      </c>
      <c r="S122" s="20">
        <v>42.656201586898007</v>
      </c>
      <c r="T122" s="20">
        <v>1.6575611235026844</v>
      </c>
      <c r="U122" s="20">
        <v>9.8950634396388834E-2</v>
      </c>
      <c r="V122" s="20">
        <v>-13.400775246007797</v>
      </c>
      <c r="W122" s="20">
        <v>154.81129809947907</v>
      </c>
      <c r="X122" s="20">
        <v>-13.400775246007797</v>
      </c>
      <c r="Y122" s="20">
        <v>154.81129809947907</v>
      </c>
    </row>
    <row r="123" spans="1:25" ht="15" x14ac:dyDescent="0.25">
      <c r="A123" s="10">
        <v>1100</v>
      </c>
      <c r="B123" s="6">
        <v>1</v>
      </c>
      <c r="C123" s="11">
        <v>40.299999999999997</v>
      </c>
      <c r="D123" s="10">
        <v>16.7</v>
      </c>
      <c r="E123" s="10">
        <v>2</v>
      </c>
      <c r="F123" s="10">
        <v>9</v>
      </c>
      <c r="G123" s="10">
        <v>1</v>
      </c>
      <c r="H123" s="10">
        <v>10</v>
      </c>
      <c r="I123" s="10">
        <v>2</v>
      </c>
      <c r="J123" s="11">
        <v>1</v>
      </c>
      <c r="K123" s="10">
        <v>2</v>
      </c>
      <c r="L123" s="10">
        <v>8.6</v>
      </c>
      <c r="M123" s="10">
        <v>2</v>
      </c>
      <c r="N123" s="10">
        <v>2</v>
      </c>
      <c r="Q123" s="20" t="s">
        <v>10</v>
      </c>
      <c r="R123" s="20">
        <v>-11.460477587123549</v>
      </c>
      <c r="S123" s="20">
        <v>4.7168621619834221</v>
      </c>
      <c r="T123" s="20">
        <v>-2.4296825290956696</v>
      </c>
      <c r="U123" s="20">
        <v>1.598186407416835E-2</v>
      </c>
      <c r="V123" s="20">
        <v>-20.760803617510334</v>
      </c>
      <c r="W123" s="20">
        <v>-2.1601515567367642</v>
      </c>
      <c r="X123" s="20">
        <v>-20.760803617510334</v>
      </c>
      <c r="Y123" s="20">
        <v>-2.1601515567367642</v>
      </c>
    </row>
    <row r="124" spans="1:25" ht="15" x14ac:dyDescent="0.25">
      <c r="A124" s="10">
        <v>1000</v>
      </c>
      <c r="B124" s="6">
        <v>1</v>
      </c>
      <c r="C124" s="11">
        <v>40.1</v>
      </c>
      <c r="D124" s="10">
        <v>16.600000000000001</v>
      </c>
      <c r="E124" s="10">
        <v>6</v>
      </c>
      <c r="F124" s="10">
        <v>9</v>
      </c>
      <c r="G124" s="10">
        <v>1</v>
      </c>
      <c r="H124" s="10">
        <v>10</v>
      </c>
      <c r="I124" s="10">
        <v>1</v>
      </c>
      <c r="J124" s="11">
        <v>3</v>
      </c>
      <c r="K124" s="10">
        <v>2</v>
      </c>
      <c r="L124" s="10">
        <v>8.5</v>
      </c>
      <c r="M124" s="10">
        <v>3</v>
      </c>
      <c r="N124" s="10">
        <v>3</v>
      </c>
      <c r="Q124" s="20" t="s">
        <v>11</v>
      </c>
      <c r="R124" s="20">
        <v>13.078605916795047</v>
      </c>
      <c r="S124" s="20">
        <v>6.5043714990959334</v>
      </c>
      <c r="T124" s="20">
        <v>2.0107409176448319</v>
      </c>
      <c r="U124" s="20">
        <v>4.5675782200620761E-2</v>
      </c>
      <c r="V124" s="20">
        <v>0.25381403461911134</v>
      </c>
      <c r="W124" s="20">
        <v>25.903397798970982</v>
      </c>
      <c r="X124" s="20">
        <v>0.25381403461911134</v>
      </c>
      <c r="Y124" s="20">
        <v>25.903397798970982</v>
      </c>
    </row>
    <row r="125" spans="1:25" ht="15" x14ac:dyDescent="0.25">
      <c r="A125" s="10">
        <v>500</v>
      </c>
      <c r="B125" s="6">
        <v>1</v>
      </c>
      <c r="C125" s="11">
        <v>40.1</v>
      </c>
      <c r="D125" s="10">
        <v>16.600000000000001</v>
      </c>
      <c r="E125" s="10">
        <v>2</v>
      </c>
      <c r="F125" s="10">
        <v>5</v>
      </c>
      <c r="G125" s="10">
        <v>1</v>
      </c>
      <c r="H125" s="10">
        <v>10</v>
      </c>
      <c r="I125" s="10">
        <v>2</v>
      </c>
      <c r="J125" s="11">
        <v>3</v>
      </c>
      <c r="K125" s="10">
        <v>2</v>
      </c>
      <c r="L125" s="10">
        <v>8.5</v>
      </c>
      <c r="M125" s="10">
        <v>0</v>
      </c>
      <c r="N125" s="10">
        <v>2</v>
      </c>
      <c r="Q125" s="20" t="s">
        <v>5</v>
      </c>
      <c r="R125" s="20">
        <v>41.340817053196069</v>
      </c>
      <c r="S125" s="20">
        <v>19.868702606539244</v>
      </c>
      <c r="T125" s="20">
        <v>2.0807003794797283</v>
      </c>
      <c r="U125" s="20">
        <v>3.8716230259888254E-2</v>
      </c>
      <c r="V125" s="20">
        <v>2.1653216293677104</v>
      </c>
      <c r="W125" s="20">
        <v>80.516312477024428</v>
      </c>
      <c r="X125" s="20">
        <v>2.1653216293677104</v>
      </c>
      <c r="Y125" s="20">
        <v>80.516312477024428</v>
      </c>
    </row>
    <row r="126" spans="1:25" ht="15" x14ac:dyDescent="0.25">
      <c r="A126" s="10">
        <v>820</v>
      </c>
      <c r="B126" s="6">
        <v>1</v>
      </c>
      <c r="C126" s="11">
        <v>31.3</v>
      </c>
      <c r="D126" s="10">
        <v>22</v>
      </c>
      <c r="E126" s="10">
        <v>2</v>
      </c>
      <c r="F126" s="10">
        <v>5</v>
      </c>
      <c r="G126" s="10">
        <v>3</v>
      </c>
      <c r="H126" s="10">
        <v>10</v>
      </c>
      <c r="I126" s="10">
        <v>1</v>
      </c>
      <c r="J126" s="11">
        <v>2</v>
      </c>
      <c r="K126" s="10">
        <v>2</v>
      </c>
      <c r="L126" s="10">
        <v>0</v>
      </c>
      <c r="M126" s="10">
        <v>1</v>
      </c>
      <c r="N126" s="10">
        <v>3</v>
      </c>
      <c r="Q126" s="20" t="s">
        <v>8</v>
      </c>
      <c r="R126" s="20">
        <v>25.881565557782586</v>
      </c>
      <c r="S126" s="20">
        <v>18.593867359468216</v>
      </c>
      <c r="T126" s="20">
        <v>1.3919409586733116</v>
      </c>
      <c r="U126" s="20">
        <v>0.16546341271824286</v>
      </c>
      <c r="V126" s="20">
        <v>-10.780313180710266</v>
      </c>
      <c r="W126" s="20">
        <v>62.543444296275439</v>
      </c>
      <c r="X126" s="20">
        <v>-10.780313180710266</v>
      </c>
      <c r="Y126" s="20">
        <v>62.543444296275439</v>
      </c>
    </row>
    <row r="127" spans="1:25" ht="15" x14ac:dyDescent="0.25">
      <c r="A127" s="10">
        <v>1000</v>
      </c>
      <c r="B127" s="6">
        <v>1</v>
      </c>
      <c r="C127" s="11">
        <v>44.7</v>
      </c>
      <c r="D127" s="10">
        <v>18.399999999999999</v>
      </c>
      <c r="E127" s="10">
        <v>6</v>
      </c>
      <c r="F127" s="10">
        <v>5</v>
      </c>
      <c r="G127" s="10">
        <v>1</v>
      </c>
      <c r="H127" s="10">
        <v>10</v>
      </c>
      <c r="I127" s="10">
        <v>2</v>
      </c>
      <c r="J127" s="11">
        <v>5</v>
      </c>
      <c r="K127" s="10">
        <v>2</v>
      </c>
      <c r="L127" s="10">
        <v>10.7</v>
      </c>
      <c r="M127" s="10">
        <v>1</v>
      </c>
      <c r="N127" s="10">
        <v>3</v>
      </c>
      <c r="Q127" s="20" t="s">
        <v>14</v>
      </c>
      <c r="R127" s="20">
        <v>-50.88337789078227</v>
      </c>
      <c r="S127" s="20">
        <v>46.292928477179814</v>
      </c>
      <c r="T127" s="20">
        <v>-1.0991609207843769</v>
      </c>
      <c r="U127" s="20">
        <v>0.27299973668092642</v>
      </c>
      <c r="V127" s="20">
        <v>-142.16001751980824</v>
      </c>
      <c r="W127" s="20">
        <v>40.393261738243694</v>
      </c>
      <c r="X127" s="20">
        <v>-142.16001751980824</v>
      </c>
      <c r="Y127" s="20">
        <v>40.393261738243694</v>
      </c>
    </row>
    <row r="128" spans="1:25" ht="15.75" thickBot="1" x14ac:dyDescent="0.3">
      <c r="A128" s="10">
        <v>800</v>
      </c>
      <c r="B128" s="6">
        <v>1</v>
      </c>
      <c r="C128" s="11">
        <v>32.1</v>
      </c>
      <c r="D128" s="10">
        <v>12.2</v>
      </c>
      <c r="E128" s="10">
        <v>2</v>
      </c>
      <c r="F128" s="10">
        <v>5</v>
      </c>
      <c r="G128" s="10">
        <v>1</v>
      </c>
      <c r="H128" s="10">
        <v>10</v>
      </c>
      <c r="I128" s="10">
        <v>1</v>
      </c>
      <c r="J128" s="11">
        <v>4</v>
      </c>
      <c r="K128" s="10">
        <v>2</v>
      </c>
      <c r="L128" s="10">
        <v>9</v>
      </c>
      <c r="M128" s="10">
        <v>2</v>
      </c>
      <c r="N128" s="10">
        <v>3</v>
      </c>
      <c r="Q128" s="21" t="s">
        <v>9</v>
      </c>
      <c r="R128" s="21">
        <v>67.758473311810647</v>
      </c>
      <c r="S128" s="21">
        <v>88.053399067974667</v>
      </c>
      <c r="T128" s="21">
        <v>0.7695157033007104</v>
      </c>
      <c r="U128" s="21">
        <v>0.44248169356310385</v>
      </c>
      <c r="V128" s="21">
        <v>-105.85807330178922</v>
      </c>
      <c r="W128" s="21">
        <v>241.37501992541053</v>
      </c>
      <c r="X128" s="21">
        <v>-105.85807330178922</v>
      </c>
      <c r="Y128" s="21">
        <v>241.37501992541053</v>
      </c>
    </row>
    <row r="129" spans="1:24" ht="15" x14ac:dyDescent="0.25">
      <c r="A129" s="10">
        <v>1080</v>
      </c>
      <c r="B129" s="6">
        <v>1</v>
      </c>
      <c r="C129" s="11">
        <v>31.9</v>
      </c>
      <c r="D129" s="10">
        <v>14.4</v>
      </c>
      <c r="E129" s="10">
        <v>2</v>
      </c>
      <c r="F129" s="10">
        <v>9</v>
      </c>
      <c r="G129" s="10">
        <v>1</v>
      </c>
      <c r="H129" s="10">
        <v>10</v>
      </c>
      <c r="I129" s="10">
        <v>2</v>
      </c>
      <c r="J129" s="11">
        <v>4</v>
      </c>
      <c r="K129" s="10">
        <v>2</v>
      </c>
      <c r="L129" s="10">
        <v>8.8000000000000007</v>
      </c>
      <c r="M129" s="10">
        <v>2</v>
      </c>
      <c r="N129" s="10">
        <v>3</v>
      </c>
    </row>
    <row r="130" spans="1:24" ht="15" x14ac:dyDescent="0.25">
      <c r="A130" s="10">
        <v>1200</v>
      </c>
      <c r="B130" s="6">
        <v>1</v>
      </c>
      <c r="C130" s="11">
        <v>44.2</v>
      </c>
      <c r="D130" s="10">
        <v>19.7</v>
      </c>
      <c r="E130" s="10">
        <v>2</v>
      </c>
      <c r="F130" s="10">
        <v>9</v>
      </c>
      <c r="G130" s="10">
        <v>1</v>
      </c>
      <c r="H130" s="10">
        <v>10</v>
      </c>
      <c r="I130" s="10">
        <v>1</v>
      </c>
      <c r="J130" s="11">
        <v>1</v>
      </c>
      <c r="K130" s="10">
        <v>2</v>
      </c>
      <c r="L130" s="10">
        <v>11.6</v>
      </c>
      <c r="M130" s="10">
        <v>2</v>
      </c>
      <c r="N130" s="10">
        <v>1</v>
      </c>
      <c r="Q130" s="33" t="s">
        <v>16</v>
      </c>
      <c r="R130" s="33" t="s">
        <v>1</v>
      </c>
      <c r="S130" s="33" t="s">
        <v>203</v>
      </c>
      <c r="T130" s="33" t="s">
        <v>194</v>
      </c>
      <c r="U130" s="33" t="s">
        <v>5</v>
      </c>
      <c r="V130" s="33" t="s">
        <v>8</v>
      </c>
      <c r="W130" s="33" t="s">
        <v>14</v>
      </c>
      <c r="X130" s="33" t="s">
        <v>195</v>
      </c>
    </row>
    <row r="131" spans="1:24" ht="15" x14ac:dyDescent="0.25">
      <c r="A131" s="10">
        <v>3000</v>
      </c>
      <c r="B131" s="6">
        <v>1</v>
      </c>
      <c r="C131" s="11">
        <v>36.6</v>
      </c>
      <c r="D131" s="10">
        <v>16.600000000000001</v>
      </c>
      <c r="E131" s="10">
        <v>6</v>
      </c>
      <c r="F131" s="10">
        <v>5</v>
      </c>
      <c r="G131" s="10">
        <v>1</v>
      </c>
      <c r="H131" s="10">
        <v>10</v>
      </c>
      <c r="I131" s="10">
        <v>2</v>
      </c>
      <c r="J131" s="11">
        <v>4</v>
      </c>
      <c r="K131" s="10">
        <v>3</v>
      </c>
      <c r="L131" s="10">
        <v>8.8000000000000007</v>
      </c>
      <c r="M131" s="10">
        <v>2</v>
      </c>
      <c r="N131" s="10">
        <v>2</v>
      </c>
      <c r="Q131" t="s">
        <v>177</v>
      </c>
    </row>
    <row r="132" spans="1:24" ht="15.75" thickBot="1" x14ac:dyDescent="0.3">
      <c r="A132" s="10">
        <v>1200</v>
      </c>
      <c r="B132" s="6">
        <v>1</v>
      </c>
      <c r="C132" s="11">
        <v>40.299999999999997</v>
      </c>
      <c r="D132" s="10">
        <v>16.7</v>
      </c>
      <c r="E132" s="10">
        <v>2</v>
      </c>
      <c r="F132" s="10">
        <v>5</v>
      </c>
      <c r="G132" s="10">
        <v>1</v>
      </c>
      <c r="H132" s="10">
        <v>10</v>
      </c>
      <c r="I132" s="10">
        <v>2</v>
      </c>
      <c r="J132" s="11">
        <v>2</v>
      </c>
      <c r="K132" s="10">
        <v>2</v>
      </c>
      <c r="L132" s="10">
        <v>8.5</v>
      </c>
      <c r="M132" s="10">
        <v>3</v>
      </c>
      <c r="N132" s="10">
        <v>3</v>
      </c>
    </row>
    <row r="133" spans="1:24" ht="15" x14ac:dyDescent="0.25">
      <c r="A133" s="10">
        <v>490</v>
      </c>
      <c r="B133" s="6">
        <v>1</v>
      </c>
      <c r="C133" s="11">
        <v>35.9</v>
      </c>
      <c r="D133" s="10">
        <v>15.1</v>
      </c>
      <c r="E133" s="10">
        <v>4</v>
      </c>
      <c r="F133" s="10">
        <v>5</v>
      </c>
      <c r="G133" s="10">
        <v>1</v>
      </c>
      <c r="H133" s="10">
        <v>11</v>
      </c>
      <c r="I133" s="10">
        <v>1</v>
      </c>
      <c r="J133" s="11">
        <v>5</v>
      </c>
      <c r="K133" s="10">
        <v>2</v>
      </c>
      <c r="L133" s="10">
        <v>8.5</v>
      </c>
      <c r="M133" s="10">
        <v>2</v>
      </c>
      <c r="N133" s="10">
        <v>3</v>
      </c>
      <c r="Q133" s="31" t="s">
        <v>178</v>
      </c>
      <c r="R133" s="31"/>
    </row>
    <row r="134" spans="1:24" ht="15" x14ac:dyDescent="0.25">
      <c r="A134" s="10">
        <v>1150</v>
      </c>
      <c r="B134" s="6">
        <v>1</v>
      </c>
      <c r="C134" s="11">
        <v>31.8</v>
      </c>
      <c r="D134" s="10">
        <v>12.3</v>
      </c>
      <c r="E134" s="10">
        <v>2</v>
      </c>
      <c r="F134" s="10">
        <v>5</v>
      </c>
      <c r="G134" s="10">
        <v>1</v>
      </c>
      <c r="H134" s="10">
        <v>11</v>
      </c>
      <c r="I134" s="10">
        <v>2</v>
      </c>
      <c r="J134" s="11">
        <v>4</v>
      </c>
      <c r="K134" s="10">
        <v>2</v>
      </c>
      <c r="L134" s="10">
        <v>8.6999999999999993</v>
      </c>
      <c r="M134" s="10">
        <v>2</v>
      </c>
      <c r="N134" s="10">
        <v>3</v>
      </c>
      <c r="Q134" s="20" t="s">
        <v>179</v>
      </c>
      <c r="R134" s="20">
        <v>0.27649742327085525</v>
      </c>
    </row>
    <row r="135" spans="1:24" ht="15" x14ac:dyDescent="0.25">
      <c r="A135" s="10">
        <v>700</v>
      </c>
      <c r="B135" s="6">
        <v>1</v>
      </c>
      <c r="C135" s="11">
        <v>32</v>
      </c>
      <c r="D135" s="10">
        <v>12.3</v>
      </c>
      <c r="E135" s="10">
        <v>2</v>
      </c>
      <c r="F135" s="10">
        <v>9</v>
      </c>
      <c r="G135" s="10">
        <v>1</v>
      </c>
      <c r="H135" s="10">
        <v>11</v>
      </c>
      <c r="I135" s="10">
        <v>1</v>
      </c>
      <c r="J135" s="11">
        <v>2</v>
      </c>
      <c r="K135" s="10">
        <v>2</v>
      </c>
      <c r="L135" s="10">
        <v>8.6999999999999993</v>
      </c>
      <c r="M135" s="10">
        <v>2</v>
      </c>
      <c r="N135" s="10">
        <v>2</v>
      </c>
      <c r="Q135" s="20" t="s">
        <v>180</v>
      </c>
      <c r="R135" s="20">
        <v>7.6450825075422488E-2</v>
      </c>
    </row>
    <row r="136" spans="1:24" ht="15" x14ac:dyDescent="0.25">
      <c r="A136" s="10">
        <v>700</v>
      </c>
      <c r="B136" s="6">
        <v>1</v>
      </c>
      <c r="C136" s="11">
        <v>40.200000000000003</v>
      </c>
      <c r="D136" s="10">
        <v>16.7</v>
      </c>
      <c r="E136" s="10">
        <v>2</v>
      </c>
      <c r="F136" s="10">
        <v>5</v>
      </c>
      <c r="G136" s="10">
        <v>1</v>
      </c>
      <c r="H136" s="10">
        <v>11</v>
      </c>
      <c r="I136" s="10">
        <v>2</v>
      </c>
      <c r="J136" s="11">
        <v>4</v>
      </c>
      <c r="K136" s="10">
        <v>2</v>
      </c>
      <c r="L136" s="10">
        <v>8.5</v>
      </c>
      <c r="M136" s="10">
        <v>1</v>
      </c>
      <c r="N136" s="10">
        <v>3</v>
      </c>
      <c r="Q136" s="20" t="s">
        <v>181</v>
      </c>
      <c r="R136" s="20">
        <v>4.4604301802161198E-2</v>
      </c>
    </row>
    <row r="137" spans="1:24" ht="15" x14ac:dyDescent="0.25">
      <c r="A137" s="10">
        <v>900</v>
      </c>
      <c r="B137" s="6">
        <v>1</v>
      </c>
      <c r="C137" s="11">
        <v>35.1</v>
      </c>
      <c r="D137" s="10">
        <v>12.1</v>
      </c>
      <c r="E137" s="10">
        <v>6</v>
      </c>
      <c r="F137" s="10">
        <v>9</v>
      </c>
      <c r="G137" s="10">
        <v>1</v>
      </c>
      <c r="H137" s="10">
        <v>11</v>
      </c>
      <c r="I137" s="10">
        <v>1</v>
      </c>
      <c r="J137" s="11">
        <v>4</v>
      </c>
      <c r="K137" s="10">
        <v>2</v>
      </c>
      <c r="L137" s="10">
        <v>12</v>
      </c>
      <c r="M137" s="10">
        <v>2</v>
      </c>
      <c r="N137" s="10">
        <v>3</v>
      </c>
      <c r="Q137" s="20" t="s">
        <v>182</v>
      </c>
      <c r="R137" s="20">
        <v>526.09822454165555</v>
      </c>
    </row>
    <row r="138" spans="1:24" ht="15.75" thickBot="1" x14ac:dyDescent="0.3">
      <c r="A138" s="10">
        <v>440</v>
      </c>
      <c r="B138" s="6">
        <v>1</v>
      </c>
      <c r="C138" s="11">
        <v>35.299999999999997</v>
      </c>
      <c r="D138" s="10">
        <v>14.9</v>
      </c>
      <c r="E138" s="10">
        <v>2</v>
      </c>
      <c r="F138" s="10">
        <v>5</v>
      </c>
      <c r="G138" s="10">
        <v>1</v>
      </c>
      <c r="H138" s="10">
        <v>11</v>
      </c>
      <c r="I138" s="10">
        <v>2</v>
      </c>
      <c r="J138" s="11">
        <v>1</v>
      </c>
      <c r="K138" s="10">
        <v>3</v>
      </c>
      <c r="L138" s="10">
        <v>11.9</v>
      </c>
      <c r="M138" s="10">
        <v>2</v>
      </c>
      <c r="N138" s="10">
        <v>3</v>
      </c>
      <c r="Q138" s="21" t="s">
        <v>183</v>
      </c>
      <c r="R138" s="21">
        <v>211</v>
      </c>
    </row>
    <row r="139" spans="1:24" ht="15" x14ac:dyDescent="0.25">
      <c r="A139" s="10">
        <v>1430</v>
      </c>
      <c r="B139" s="6">
        <v>1</v>
      </c>
      <c r="C139" s="11">
        <v>36.200000000000003</v>
      </c>
      <c r="D139" s="10">
        <v>15</v>
      </c>
      <c r="E139" s="10">
        <v>2</v>
      </c>
      <c r="F139" s="10">
        <v>10</v>
      </c>
      <c r="G139" s="10">
        <v>1</v>
      </c>
      <c r="H139" s="10">
        <v>11</v>
      </c>
      <c r="I139" s="10">
        <v>1</v>
      </c>
      <c r="J139" s="11">
        <v>3</v>
      </c>
      <c r="K139" s="10">
        <v>2</v>
      </c>
      <c r="L139" s="10">
        <v>12</v>
      </c>
      <c r="M139" s="10">
        <v>1</v>
      </c>
      <c r="N139" s="10">
        <v>3</v>
      </c>
    </row>
    <row r="140" spans="1:24" ht="15.75" thickBot="1" x14ac:dyDescent="0.3">
      <c r="A140" s="10">
        <v>980</v>
      </c>
      <c r="B140" s="6">
        <v>1</v>
      </c>
      <c r="C140" s="11">
        <v>34.700000000000003</v>
      </c>
      <c r="D140" s="10">
        <v>17.5</v>
      </c>
      <c r="E140" s="10">
        <v>2</v>
      </c>
      <c r="F140" s="10">
        <v>9</v>
      </c>
      <c r="G140" s="10">
        <v>1</v>
      </c>
      <c r="H140" s="10">
        <v>11</v>
      </c>
      <c r="I140" s="10">
        <v>2</v>
      </c>
      <c r="J140" s="11">
        <v>3</v>
      </c>
      <c r="K140" s="10">
        <v>2</v>
      </c>
      <c r="L140" s="10">
        <v>6.8</v>
      </c>
      <c r="M140" s="10">
        <v>2</v>
      </c>
      <c r="N140" s="10">
        <v>1</v>
      </c>
      <c r="Q140" t="s">
        <v>170</v>
      </c>
    </row>
    <row r="141" spans="1:24" ht="15" x14ac:dyDescent="0.25">
      <c r="A141" s="10">
        <v>965</v>
      </c>
      <c r="B141" s="6">
        <v>1</v>
      </c>
      <c r="C141" s="11">
        <v>40.299999999999997</v>
      </c>
      <c r="D141" s="10">
        <v>16.8</v>
      </c>
      <c r="E141" s="10">
        <v>2</v>
      </c>
      <c r="F141" s="10">
        <v>5</v>
      </c>
      <c r="G141" s="10">
        <v>1</v>
      </c>
      <c r="H141" s="10">
        <v>11</v>
      </c>
      <c r="I141" s="10">
        <v>1</v>
      </c>
      <c r="J141" s="11">
        <v>3</v>
      </c>
      <c r="K141" s="10">
        <v>2</v>
      </c>
      <c r="L141" s="10">
        <v>8.6</v>
      </c>
      <c r="M141" s="10">
        <v>1</v>
      </c>
      <c r="N141" s="10">
        <v>1</v>
      </c>
      <c r="Q141" s="22"/>
      <c r="R141" s="22" t="s">
        <v>172</v>
      </c>
      <c r="S141" s="22" t="s">
        <v>171</v>
      </c>
      <c r="T141" s="22" t="s">
        <v>173</v>
      </c>
      <c r="U141" s="22" t="s">
        <v>174</v>
      </c>
      <c r="V141" s="22" t="s">
        <v>187</v>
      </c>
    </row>
    <row r="142" spans="1:24" ht="15" x14ac:dyDescent="0.25">
      <c r="A142" s="10">
        <v>1100</v>
      </c>
      <c r="B142" s="6">
        <v>1</v>
      </c>
      <c r="C142" s="11">
        <v>31</v>
      </c>
      <c r="D142" s="10">
        <v>21.6</v>
      </c>
      <c r="E142" s="10">
        <v>1</v>
      </c>
      <c r="F142" s="10">
        <v>5</v>
      </c>
      <c r="G142" s="10">
        <v>1</v>
      </c>
      <c r="H142" s="10">
        <v>11</v>
      </c>
      <c r="I142" s="10">
        <v>2</v>
      </c>
      <c r="J142" s="11">
        <v>4</v>
      </c>
      <c r="K142" s="10">
        <v>2</v>
      </c>
      <c r="L142" s="10">
        <v>0</v>
      </c>
      <c r="M142" s="10">
        <v>2</v>
      </c>
      <c r="N142" s="10">
        <v>1</v>
      </c>
      <c r="Q142" s="20" t="s">
        <v>184</v>
      </c>
      <c r="R142" s="20">
        <v>7</v>
      </c>
      <c r="S142" s="20">
        <v>4651059.146249637</v>
      </c>
      <c r="T142" s="20">
        <v>664437.0208928053</v>
      </c>
      <c r="U142" s="20">
        <v>2.4006019250337287</v>
      </c>
      <c r="V142" s="20">
        <v>2.2172058671605349E-2</v>
      </c>
    </row>
    <row r="143" spans="1:24" ht="15" x14ac:dyDescent="0.25">
      <c r="A143" s="10">
        <v>1590</v>
      </c>
      <c r="B143" s="6">
        <v>1</v>
      </c>
      <c r="C143" s="11">
        <v>24.1</v>
      </c>
      <c r="D143" s="10">
        <v>16.3</v>
      </c>
      <c r="E143" s="10">
        <v>4</v>
      </c>
      <c r="F143" s="10">
        <v>5</v>
      </c>
      <c r="G143" s="10">
        <v>2</v>
      </c>
      <c r="H143" s="10">
        <v>11</v>
      </c>
      <c r="I143" s="10">
        <v>1</v>
      </c>
      <c r="J143" s="11">
        <v>3</v>
      </c>
      <c r="K143" s="10">
        <v>2</v>
      </c>
      <c r="L143" s="10">
        <v>0</v>
      </c>
      <c r="M143" s="10">
        <v>3</v>
      </c>
      <c r="N143" s="10">
        <v>2</v>
      </c>
      <c r="Q143" s="20" t="s">
        <v>185</v>
      </c>
      <c r="R143" s="20">
        <v>203</v>
      </c>
      <c r="S143" s="20">
        <v>56186206.398774095</v>
      </c>
      <c r="T143" s="20">
        <v>276779.34186588222</v>
      </c>
      <c r="U143" s="20"/>
      <c r="V143" s="20"/>
    </row>
    <row r="144" spans="1:24" ht="15.75" thickBot="1" x14ac:dyDescent="0.3">
      <c r="A144" s="10">
        <v>1130</v>
      </c>
      <c r="B144" s="6">
        <v>1</v>
      </c>
      <c r="C144" s="11">
        <v>32.5</v>
      </c>
      <c r="D144" s="10">
        <v>27.33</v>
      </c>
      <c r="E144" s="10">
        <v>2</v>
      </c>
      <c r="F144" s="10">
        <v>5</v>
      </c>
      <c r="G144" s="10">
        <v>2</v>
      </c>
      <c r="H144" s="10">
        <v>11</v>
      </c>
      <c r="I144" s="10">
        <v>2</v>
      </c>
      <c r="J144" s="11">
        <v>3</v>
      </c>
      <c r="K144" s="10">
        <v>2</v>
      </c>
      <c r="L144" s="10">
        <v>0</v>
      </c>
      <c r="M144" s="10">
        <v>3</v>
      </c>
      <c r="N144" s="10">
        <v>3</v>
      </c>
      <c r="Q144" s="21" t="s">
        <v>176</v>
      </c>
      <c r="R144" s="21">
        <v>210</v>
      </c>
      <c r="S144" s="21">
        <v>60837265.545023732</v>
      </c>
      <c r="T144" s="21"/>
      <c r="U144" s="21"/>
      <c r="V144" s="21"/>
    </row>
    <row r="145" spans="1:25" ht="15.75" thickBot="1" x14ac:dyDescent="0.3">
      <c r="A145" s="10">
        <v>1160</v>
      </c>
      <c r="B145" s="6">
        <v>1</v>
      </c>
      <c r="C145" s="11">
        <v>27.7</v>
      </c>
      <c r="D145" s="10">
        <v>12.2</v>
      </c>
      <c r="E145" s="10">
        <v>6</v>
      </c>
      <c r="F145" s="10">
        <v>9</v>
      </c>
      <c r="G145" s="10">
        <v>1</v>
      </c>
      <c r="H145" s="10">
        <v>1</v>
      </c>
      <c r="I145" s="10">
        <v>1</v>
      </c>
      <c r="J145" s="11">
        <v>1</v>
      </c>
      <c r="K145" s="10">
        <v>2</v>
      </c>
      <c r="L145" s="10">
        <v>5.6</v>
      </c>
      <c r="M145" s="10">
        <v>2</v>
      </c>
      <c r="N145" s="10">
        <v>3</v>
      </c>
    </row>
    <row r="146" spans="1:25" ht="15" x14ac:dyDescent="0.25">
      <c r="A146" s="10">
        <v>1250</v>
      </c>
      <c r="B146" s="6">
        <v>1</v>
      </c>
      <c r="C146" s="11">
        <v>29.1</v>
      </c>
      <c r="D146" s="10">
        <v>23.7</v>
      </c>
      <c r="E146" s="10">
        <v>2</v>
      </c>
      <c r="F146" s="10">
        <v>5</v>
      </c>
      <c r="G146" s="10">
        <v>2</v>
      </c>
      <c r="H146" s="10">
        <v>1</v>
      </c>
      <c r="I146" s="10">
        <v>2</v>
      </c>
      <c r="J146" s="11">
        <v>3</v>
      </c>
      <c r="K146" s="10">
        <v>2</v>
      </c>
      <c r="L146" s="10">
        <v>0</v>
      </c>
      <c r="M146" s="10">
        <v>1</v>
      </c>
      <c r="N146" s="10">
        <v>3</v>
      </c>
      <c r="Q146" s="22"/>
      <c r="R146" s="22" t="s">
        <v>188</v>
      </c>
      <c r="S146" s="22" t="s">
        <v>182</v>
      </c>
      <c r="T146" s="22" t="s">
        <v>189</v>
      </c>
      <c r="U146" s="22" t="s">
        <v>175</v>
      </c>
      <c r="V146" s="22" t="s">
        <v>190</v>
      </c>
      <c r="W146" s="22" t="s">
        <v>191</v>
      </c>
      <c r="X146" s="22" t="s">
        <v>192</v>
      </c>
      <c r="Y146" s="22" t="s">
        <v>193</v>
      </c>
    </row>
    <row r="147" spans="1:25" ht="15" x14ac:dyDescent="0.25">
      <c r="A147" s="10">
        <v>1590</v>
      </c>
      <c r="B147" s="6">
        <v>1</v>
      </c>
      <c r="C147" s="11">
        <v>31.4</v>
      </c>
      <c r="D147" s="10">
        <v>18.899999999999999</v>
      </c>
      <c r="E147" s="10">
        <v>2</v>
      </c>
      <c r="F147" s="10">
        <v>9</v>
      </c>
      <c r="G147" s="10">
        <v>3</v>
      </c>
      <c r="H147" s="10">
        <v>1</v>
      </c>
      <c r="I147" s="10">
        <v>1</v>
      </c>
      <c r="J147" s="11">
        <v>1</v>
      </c>
      <c r="K147" s="10">
        <v>2</v>
      </c>
      <c r="L147" s="10">
        <v>5.6</v>
      </c>
      <c r="M147" s="10">
        <v>2</v>
      </c>
      <c r="N147" s="10">
        <v>3</v>
      </c>
      <c r="Q147" s="20" t="s">
        <v>186</v>
      </c>
      <c r="R147" s="20">
        <v>879.70133186692294</v>
      </c>
      <c r="S147" s="20">
        <v>215.14200719625529</v>
      </c>
      <c r="T147" s="20">
        <v>4.088933366994425</v>
      </c>
      <c r="U147" s="20">
        <v>6.2438626349130996E-5</v>
      </c>
      <c r="V147" s="20">
        <v>455.50178118180662</v>
      </c>
      <c r="W147" s="20">
        <v>1303.9008825520393</v>
      </c>
      <c r="X147" s="20">
        <v>455.50178118180662</v>
      </c>
      <c r="Y147" s="20">
        <v>1303.9008825520393</v>
      </c>
    </row>
    <row r="148" spans="1:25" ht="15" x14ac:dyDescent="0.25">
      <c r="A148" s="10">
        <v>880</v>
      </c>
      <c r="B148" s="6">
        <v>1</v>
      </c>
      <c r="C148" s="11">
        <v>30.9</v>
      </c>
      <c r="D148" s="10">
        <v>19.2</v>
      </c>
      <c r="E148" s="10">
        <v>2</v>
      </c>
      <c r="F148" s="10">
        <v>10</v>
      </c>
      <c r="G148" s="10">
        <v>1</v>
      </c>
      <c r="H148" s="10">
        <v>1</v>
      </c>
      <c r="I148" s="10">
        <v>2</v>
      </c>
      <c r="J148" s="11">
        <v>8</v>
      </c>
      <c r="K148" s="10">
        <v>2</v>
      </c>
      <c r="L148" s="10">
        <v>6.1</v>
      </c>
      <c r="M148" s="10">
        <v>2</v>
      </c>
      <c r="N148" s="10">
        <v>3</v>
      </c>
      <c r="Q148" s="20" t="s">
        <v>1</v>
      </c>
      <c r="R148" s="20">
        <v>74.714962244084973</v>
      </c>
      <c r="S148" s="20">
        <v>42.552975868406982</v>
      </c>
      <c r="T148" s="20">
        <v>1.7558105095901488</v>
      </c>
      <c r="U148" s="20">
        <v>8.0628930433164894E-2</v>
      </c>
      <c r="V148" s="20">
        <v>-9.1875423338635329</v>
      </c>
      <c r="W148" s="20">
        <v>158.61746682203346</v>
      </c>
      <c r="X148" s="20">
        <v>-9.1875423338635329</v>
      </c>
      <c r="Y148" s="20">
        <v>158.61746682203346</v>
      </c>
    </row>
    <row r="149" spans="1:25" ht="15" x14ac:dyDescent="0.25">
      <c r="A149" s="10">
        <v>565</v>
      </c>
      <c r="B149" s="6">
        <v>1</v>
      </c>
      <c r="C149" s="11">
        <v>29.3</v>
      </c>
      <c r="D149" s="10">
        <v>16.8</v>
      </c>
      <c r="E149" s="10">
        <v>6</v>
      </c>
      <c r="F149" s="10">
        <v>5</v>
      </c>
      <c r="G149" s="10">
        <v>2</v>
      </c>
      <c r="H149" s="10">
        <v>1</v>
      </c>
      <c r="I149" s="10">
        <v>1</v>
      </c>
      <c r="J149" s="11">
        <v>1</v>
      </c>
      <c r="K149" s="10">
        <v>2</v>
      </c>
      <c r="L149" s="10">
        <v>6.3</v>
      </c>
      <c r="M149" s="10">
        <v>2</v>
      </c>
      <c r="N149" s="10">
        <v>2</v>
      </c>
      <c r="Q149" s="20" t="s">
        <v>10</v>
      </c>
      <c r="R149" s="20">
        <v>-11.842005600472209</v>
      </c>
      <c r="S149" s="20">
        <v>5.1390182737232744</v>
      </c>
      <c r="T149" s="20">
        <v>-2.3043322614793014</v>
      </c>
      <c r="U149" s="20">
        <v>2.2215586780695053E-2</v>
      </c>
      <c r="V149" s="20">
        <v>-21.974704793370506</v>
      </c>
      <c r="W149" s="20">
        <v>-1.7093064075739139</v>
      </c>
      <c r="X149" s="20">
        <v>-21.974704793370506</v>
      </c>
      <c r="Y149" s="20">
        <v>-1.7093064075739139</v>
      </c>
    </row>
    <row r="150" spans="1:25" ht="15" x14ac:dyDescent="0.25">
      <c r="A150" s="10">
        <v>1500</v>
      </c>
      <c r="B150" s="6">
        <v>1</v>
      </c>
      <c r="C150" s="11">
        <v>32.5</v>
      </c>
      <c r="D150" s="10">
        <v>17.5</v>
      </c>
      <c r="E150" s="10">
        <v>2</v>
      </c>
      <c r="F150" s="10">
        <v>9</v>
      </c>
      <c r="G150" s="10">
        <v>2</v>
      </c>
      <c r="H150" s="10">
        <v>1</v>
      </c>
      <c r="I150" s="10">
        <v>2</v>
      </c>
      <c r="J150" s="11">
        <v>3</v>
      </c>
      <c r="K150" s="10">
        <v>2</v>
      </c>
      <c r="L150" s="10">
        <v>5.7</v>
      </c>
      <c r="M150" s="10">
        <v>3</v>
      </c>
      <c r="N150" s="10">
        <v>3</v>
      </c>
      <c r="Q150" s="20" t="s">
        <v>11</v>
      </c>
      <c r="R150" s="20">
        <v>13.668088222038811</v>
      </c>
      <c r="S150" s="20">
        <v>6.7379042698648739</v>
      </c>
      <c r="T150" s="20">
        <v>2.0285370160524585</v>
      </c>
      <c r="U150" s="20">
        <v>4.3811646074822699E-2</v>
      </c>
      <c r="V150" s="20">
        <v>0.38283537400386081</v>
      </c>
      <c r="W150" s="20">
        <v>26.953341070073762</v>
      </c>
      <c r="X150" s="20">
        <v>0.38283537400386081</v>
      </c>
      <c r="Y150" s="20">
        <v>26.953341070073762</v>
      </c>
    </row>
    <row r="151" spans="1:25" ht="15" x14ac:dyDescent="0.25">
      <c r="A151" s="10">
        <v>500</v>
      </c>
      <c r="B151" s="6">
        <v>1</v>
      </c>
      <c r="C151" s="11">
        <v>54.4</v>
      </c>
      <c r="D151" s="10">
        <v>31</v>
      </c>
      <c r="E151" s="10">
        <v>6</v>
      </c>
      <c r="F151" s="10">
        <v>5</v>
      </c>
      <c r="G151" s="10">
        <v>1</v>
      </c>
      <c r="H151" s="10">
        <v>1</v>
      </c>
      <c r="I151" s="10">
        <v>1</v>
      </c>
      <c r="J151" s="11">
        <v>3</v>
      </c>
      <c r="K151" s="10">
        <v>2</v>
      </c>
      <c r="L151" s="10">
        <v>8.3000000000000007</v>
      </c>
      <c r="M151" s="10">
        <v>1</v>
      </c>
      <c r="N151" s="10">
        <v>2</v>
      </c>
      <c r="Q151" s="20" t="s">
        <v>5</v>
      </c>
      <c r="R151" s="20">
        <v>40.838366373087254</v>
      </c>
      <c r="S151" s="20">
        <v>19.887103123982882</v>
      </c>
      <c r="T151" s="20">
        <v>2.0535100621989617</v>
      </c>
      <c r="U151" s="20">
        <v>4.1305131935147441E-2</v>
      </c>
      <c r="V151" s="20">
        <v>1.6265903021937902</v>
      </c>
      <c r="W151" s="20">
        <v>80.050142443980718</v>
      </c>
      <c r="X151" s="20">
        <v>1.6265903021937902</v>
      </c>
      <c r="Y151" s="20">
        <v>80.050142443980718</v>
      </c>
    </row>
    <row r="152" spans="1:25" ht="15" x14ac:dyDescent="0.25">
      <c r="A152" s="10">
        <v>900</v>
      </c>
      <c r="B152" s="6">
        <v>1</v>
      </c>
      <c r="C152" s="11">
        <v>53.6</v>
      </c>
      <c r="D152" s="10">
        <v>31.7</v>
      </c>
      <c r="E152" s="10">
        <v>4</v>
      </c>
      <c r="F152" s="10">
        <v>5</v>
      </c>
      <c r="G152" s="10">
        <v>1</v>
      </c>
      <c r="H152" s="10">
        <v>1</v>
      </c>
      <c r="I152" s="10">
        <v>2</v>
      </c>
      <c r="J152" s="11">
        <v>1</v>
      </c>
      <c r="K152" s="10">
        <v>2</v>
      </c>
      <c r="L152" s="10">
        <v>8.3000000000000007</v>
      </c>
      <c r="M152" s="10">
        <v>3</v>
      </c>
      <c r="N152" s="10">
        <v>3</v>
      </c>
      <c r="Q152" s="20" t="s">
        <v>8</v>
      </c>
      <c r="R152" s="20">
        <v>26.243303460647912</v>
      </c>
      <c r="S152" s="20">
        <v>18.770351965872614</v>
      </c>
      <c r="T152" s="20">
        <v>1.3981252726833397</v>
      </c>
      <c r="U152" s="20">
        <v>0.16360113535817949</v>
      </c>
      <c r="V152" s="20">
        <v>-10.76655330275614</v>
      </c>
      <c r="W152" s="20">
        <v>63.253160224051967</v>
      </c>
      <c r="X152" s="20">
        <v>-10.76655330275614</v>
      </c>
      <c r="Y152" s="20">
        <v>63.253160224051967</v>
      </c>
    </row>
    <row r="153" spans="1:25" ht="15" x14ac:dyDescent="0.25">
      <c r="A153" s="10">
        <v>900</v>
      </c>
      <c r="B153" s="6">
        <v>1</v>
      </c>
      <c r="C153" s="11">
        <v>40.200000000000003</v>
      </c>
      <c r="D153" s="10">
        <v>27.2</v>
      </c>
      <c r="E153" s="10">
        <v>6</v>
      </c>
      <c r="F153" s="10">
        <v>5</v>
      </c>
      <c r="G153" s="10">
        <v>1</v>
      </c>
      <c r="H153" s="10">
        <v>1</v>
      </c>
      <c r="I153" s="10">
        <v>1</v>
      </c>
      <c r="J153" s="11">
        <v>9</v>
      </c>
      <c r="K153" s="10">
        <v>2</v>
      </c>
      <c r="L153" s="10">
        <v>6.4</v>
      </c>
      <c r="M153" s="10">
        <v>2</v>
      </c>
      <c r="N153" s="10">
        <v>3</v>
      </c>
      <c r="Q153" s="20" t="s">
        <v>14</v>
      </c>
      <c r="R153" s="20">
        <v>-50.326438345121133</v>
      </c>
      <c r="S153" s="20">
        <v>46.429794486526482</v>
      </c>
      <c r="T153" s="20">
        <v>-1.0839255030457957</v>
      </c>
      <c r="U153" s="20">
        <v>0.27968351874792674</v>
      </c>
      <c r="V153" s="20">
        <v>-141.8729392644899</v>
      </c>
      <c r="W153" s="20">
        <v>41.220062574247621</v>
      </c>
      <c r="X153" s="20">
        <v>-141.8729392644899</v>
      </c>
      <c r="Y153" s="20">
        <v>41.220062574247621</v>
      </c>
    </row>
    <row r="154" spans="1:25" ht="15.75" thickBot="1" x14ac:dyDescent="0.3">
      <c r="A154" s="10">
        <v>925</v>
      </c>
      <c r="B154" s="6">
        <v>1</v>
      </c>
      <c r="C154" s="11">
        <v>44.2</v>
      </c>
      <c r="D154" s="10">
        <v>28</v>
      </c>
      <c r="E154" s="10">
        <v>2</v>
      </c>
      <c r="F154" s="10">
        <v>5</v>
      </c>
      <c r="G154" s="10">
        <v>1</v>
      </c>
      <c r="H154" s="10">
        <v>1</v>
      </c>
      <c r="I154" s="10">
        <v>2</v>
      </c>
      <c r="J154" s="11">
        <v>3</v>
      </c>
      <c r="K154" s="10">
        <v>2</v>
      </c>
      <c r="L154" s="10">
        <v>6</v>
      </c>
      <c r="M154" s="10">
        <v>2</v>
      </c>
      <c r="N154" s="10">
        <v>1</v>
      </c>
      <c r="Q154" s="21" t="s">
        <v>12</v>
      </c>
      <c r="R154" s="21">
        <v>-0.2123374776220196</v>
      </c>
      <c r="S154" s="21">
        <v>6.7034278949238706</v>
      </c>
      <c r="T154" s="21">
        <v>-3.1675954593740147E-2</v>
      </c>
      <c r="U154" s="21">
        <v>0.97476159232780479</v>
      </c>
      <c r="V154" s="21">
        <v>-13.4296126073591</v>
      </c>
      <c r="W154" s="21">
        <v>13.004937652115061</v>
      </c>
      <c r="X154" s="21">
        <v>-13.4296126073591</v>
      </c>
      <c r="Y154" s="21">
        <v>13.004937652115061</v>
      </c>
    </row>
    <row r="155" spans="1:25" ht="15" x14ac:dyDescent="0.25">
      <c r="A155" s="10">
        <v>1280</v>
      </c>
      <c r="B155" s="6">
        <v>1</v>
      </c>
      <c r="C155" s="11">
        <v>41</v>
      </c>
      <c r="D155" s="10">
        <v>24</v>
      </c>
      <c r="E155" s="10">
        <v>2</v>
      </c>
      <c r="F155" s="10">
        <v>5</v>
      </c>
      <c r="G155" s="10">
        <v>1</v>
      </c>
      <c r="H155" s="10">
        <v>12</v>
      </c>
      <c r="I155" s="10">
        <v>1</v>
      </c>
      <c r="J155" s="11">
        <v>9</v>
      </c>
      <c r="K155" s="10">
        <v>2</v>
      </c>
      <c r="L155" s="10">
        <v>6</v>
      </c>
      <c r="M155" s="10">
        <v>2</v>
      </c>
      <c r="N155" s="10">
        <v>1</v>
      </c>
    </row>
    <row r="156" spans="1:25" ht="15" x14ac:dyDescent="0.25">
      <c r="A156" s="10">
        <v>1050</v>
      </c>
      <c r="B156" s="6">
        <v>1</v>
      </c>
      <c r="C156" s="11">
        <v>43.7</v>
      </c>
      <c r="D156" s="10">
        <v>31.8</v>
      </c>
      <c r="E156" s="10">
        <v>2</v>
      </c>
      <c r="F156" s="10">
        <v>5</v>
      </c>
      <c r="G156" s="10">
        <v>1</v>
      </c>
      <c r="H156" s="10">
        <v>12</v>
      </c>
      <c r="I156" s="10">
        <v>2</v>
      </c>
      <c r="J156" s="11">
        <v>4</v>
      </c>
      <c r="K156" s="10">
        <v>2</v>
      </c>
      <c r="L156" s="10">
        <v>6</v>
      </c>
      <c r="M156" s="10">
        <v>2</v>
      </c>
      <c r="N156" s="10">
        <v>1</v>
      </c>
      <c r="Q156" s="33" t="s">
        <v>16</v>
      </c>
      <c r="R156" s="33" t="s">
        <v>1</v>
      </c>
      <c r="S156" s="33" t="s">
        <v>203</v>
      </c>
      <c r="T156" s="33" t="s">
        <v>194</v>
      </c>
      <c r="U156" s="33" t="s">
        <v>5</v>
      </c>
      <c r="V156" s="33" t="s">
        <v>8</v>
      </c>
      <c r="W156" s="33" t="s">
        <v>14</v>
      </c>
      <c r="X156" s="33" t="s">
        <v>13</v>
      </c>
    </row>
    <row r="157" spans="1:25" ht="15" x14ac:dyDescent="0.25">
      <c r="A157" s="10">
        <v>1050</v>
      </c>
      <c r="B157" s="6">
        <v>1</v>
      </c>
      <c r="C157" s="11">
        <v>52.3</v>
      </c>
      <c r="D157" s="10">
        <v>32.4</v>
      </c>
      <c r="E157" s="10">
        <v>2</v>
      </c>
      <c r="F157" s="10">
        <v>5</v>
      </c>
      <c r="G157" s="10">
        <v>1</v>
      </c>
      <c r="H157" s="10">
        <v>12</v>
      </c>
      <c r="I157" s="10">
        <v>1</v>
      </c>
      <c r="J157" s="11">
        <v>3</v>
      </c>
      <c r="K157" s="10">
        <v>2</v>
      </c>
      <c r="L157" s="10">
        <v>8.3000000000000007</v>
      </c>
      <c r="M157" s="10">
        <v>2</v>
      </c>
      <c r="N157" s="10">
        <v>3</v>
      </c>
      <c r="Q157" t="s">
        <v>177</v>
      </c>
    </row>
    <row r="158" spans="1:25" ht="15.75" thickBot="1" x14ac:dyDescent="0.3">
      <c r="A158" s="10">
        <v>450</v>
      </c>
      <c r="B158" s="6">
        <v>1</v>
      </c>
      <c r="C158" s="11">
        <v>60.2</v>
      </c>
      <c r="D158" s="10">
        <v>28.4</v>
      </c>
      <c r="E158" s="10">
        <v>2</v>
      </c>
      <c r="F158" s="10">
        <v>5</v>
      </c>
      <c r="G158" s="10">
        <v>2</v>
      </c>
      <c r="H158" s="10">
        <v>12</v>
      </c>
      <c r="I158" s="10">
        <v>2</v>
      </c>
      <c r="J158" s="11">
        <v>4</v>
      </c>
      <c r="K158" s="10">
        <v>2</v>
      </c>
      <c r="L158" s="10">
        <v>10.199999999999999</v>
      </c>
      <c r="M158" s="10">
        <v>3</v>
      </c>
      <c r="N158" s="10">
        <v>2</v>
      </c>
    </row>
    <row r="159" spans="1:25" ht="15" x14ac:dyDescent="0.25">
      <c r="A159" s="10">
        <v>450</v>
      </c>
      <c r="B159" s="6">
        <v>1</v>
      </c>
      <c r="C159" s="11">
        <v>50.6</v>
      </c>
      <c r="D159" s="10">
        <v>29</v>
      </c>
      <c r="E159" s="10">
        <v>2</v>
      </c>
      <c r="F159" s="10">
        <v>5</v>
      </c>
      <c r="G159" s="10">
        <v>3</v>
      </c>
      <c r="H159" s="10">
        <v>2</v>
      </c>
      <c r="I159" s="10">
        <v>1</v>
      </c>
      <c r="J159" s="11">
        <v>1</v>
      </c>
      <c r="K159" s="10">
        <v>2</v>
      </c>
      <c r="L159" s="10">
        <v>8</v>
      </c>
      <c r="M159" s="10">
        <v>3</v>
      </c>
      <c r="N159" s="10">
        <v>2</v>
      </c>
      <c r="Q159" s="31" t="s">
        <v>178</v>
      </c>
      <c r="R159" s="31"/>
    </row>
    <row r="160" spans="1:25" ht="15" x14ac:dyDescent="0.25">
      <c r="A160" s="10">
        <v>1790</v>
      </c>
      <c r="B160" s="6">
        <v>1</v>
      </c>
      <c r="C160" s="11">
        <v>66.3</v>
      </c>
      <c r="D160" s="10">
        <v>33.9</v>
      </c>
      <c r="E160" s="10">
        <v>2</v>
      </c>
      <c r="F160" s="10">
        <v>5</v>
      </c>
      <c r="G160" s="10">
        <v>1</v>
      </c>
      <c r="H160" s="10">
        <v>2</v>
      </c>
      <c r="I160" s="10">
        <v>2</v>
      </c>
      <c r="J160" s="11">
        <v>4</v>
      </c>
      <c r="K160" s="10">
        <v>2</v>
      </c>
      <c r="L160" s="10">
        <v>11.9</v>
      </c>
      <c r="M160" s="10">
        <v>2</v>
      </c>
      <c r="N160" s="10">
        <v>3</v>
      </c>
      <c r="Q160" s="20" t="s">
        <v>179</v>
      </c>
      <c r="R160" s="20">
        <v>0.28322202219243653</v>
      </c>
    </row>
    <row r="161" spans="1:25" ht="15" x14ac:dyDescent="0.25">
      <c r="A161" s="10">
        <v>550</v>
      </c>
      <c r="B161" s="6">
        <v>1</v>
      </c>
      <c r="C161" s="11">
        <v>49.3</v>
      </c>
      <c r="D161" s="10">
        <v>28</v>
      </c>
      <c r="E161" s="10">
        <v>2</v>
      </c>
      <c r="F161" s="10">
        <v>5</v>
      </c>
      <c r="G161" s="10">
        <v>1</v>
      </c>
      <c r="H161" s="10">
        <v>2</v>
      </c>
      <c r="I161" s="10">
        <v>1</v>
      </c>
      <c r="J161" s="11">
        <v>2</v>
      </c>
      <c r="K161" s="10">
        <v>2</v>
      </c>
      <c r="L161" s="10">
        <v>7.5</v>
      </c>
      <c r="M161" s="10">
        <v>2</v>
      </c>
      <c r="N161" s="10">
        <v>1</v>
      </c>
      <c r="Q161" s="20" t="s">
        <v>180</v>
      </c>
      <c r="R161" s="20">
        <v>8.0214713854772995E-2</v>
      </c>
    </row>
    <row r="162" spans="1:25" ht="15" x14ac:dyDescent="0.25">
      <c r="A162" s="10">
        <v>750</v>
      </c>
      <c r="B162" s="6">
        <v>2</v>
      </c>
      <c r="C162" s="11">
        <v>48.5</v>
      </c>
      <c r="D162" s="10">
        <v>28.2</v>
      </c>
      <c r="E162" s="10">
        <v>6</v>
      </c>
      <c r="F162" s="10">
        <v>4</v>
      </c>
      <c r="G162" s="10">
        <v>1</v>
      </c>
      <c r="H162" s="10">
        <v>7</v>
      </c>
      <c r="I162" s="10">
        <v>2</v>
      </c>
      <c r="J162" s="11">
        <v>1</v>
      </c>
      <c r="K162" s="10">
        <v>2</v>
      </c>
      <c r="L162" s="10">
        <v>8.8000000000000007</v>
      </c>
      <c r="M162" s="10">
        <v>0</v>
      </c>
      <c r="N162" s="10">
        <v>3</v>
      </c>
      <c r="Q162" s="20" t="s">
        <v>181</v>
      </c>
      <c r="R162" s="20">
        <v>4.8497979849765158E-2</v>
      </c>
    </row>
    <row r="163" spans="1:25" ht="15" x14ac:dyDescent="0.25">
      <c r="A163" s="10">
        <v>1400</v>
      </c>
      <c r="B163" s="6">
        <v>2</v>
      </c>
      <c r="C163" s="11">
        <v>52.7</v>
      </c>
      <c r="D163" s="10">
        <v>30</v>
      </c>
      <c r="E163" s="10">
        <v>6</v>
      </c>
      <c r="F163" s="10">
        <v>5</v>
      </c>
      <c r="G163" s="10">
        <v>2</v>
      </c>
      <c r="H163" s="10">
        <v>7</v>
      </c>
      <c r="I163" s="10">
        <v>1</v>
      </c>
      <c r="J163" s="11">
        <v>5</v>
      </c>
      <c r="K163" s="10">
        <v>2</v>
      </c>
      <c r="L163" s="10">
        <v>9</v>
      </c>
      <c r="M163" s="10">
        <v>3</v>
      </c>
      <c r="N163" s="10">
        <v>3</v>
      </c>
      <c r="Q163" s="20" t="s">
        <v>182</v>
      </c>
      <c r="R163" s="20">
        <v>525.02508360261709</v>
      </c>
    </row>
    <row r="164" spans="1:25" ht="15.75" thickBot="1" x14ac:dyDescent="0.3">
      <c r="A164" s="10">
        <v>1000</v>
      </c>
      <c r="B164" s="6">
        <v>2</v>
      </c>
      <c r="C164" s="11">
        <v>45.9</v>
      </c>
      <c r="D164" s="10">
        <v>25.6</v>
      </c>
      <c r="E164" s="10">
        <v>2</v>
      </c>
      <c r="F164" s="10">
        <v>9</v>
      </c>
      <c r="G164" s="10">
        <v>1</v>
      </c>
      <c r="H164" s="10">
        <v>7</v>
      </c>
      <c r="I164" s="10">
        <v>2</v>
      </c>
      <c r="J164" s="11">
        <v>5</v>
      </c>
      <c r="K164" s="10">
        <v>2</v>
      </c>
      <c r="L164" s="10">
        <v>8.5</v>
      </c>
      <c r="M164" s="10">
        <v>3</v>
      </c>
      <c r="N164" s="10">
        <v>1</v>
      </c>
      <c r="Q164" s="21" t="s">
        <v>183</v>
      </c>
      <c r="R164" s="21">
        <v>211</v>
      </c>
    </row>
    <row r="165" spans="1:25" ht="15" x14ac:dyDescent="0.25">
      <c r="A165" s="10">
        <v>1350</v>
      </c>
      <c r="B165" s="6">
        <v>2</v>
      </c>
      <c r="C165" s="11">
        <v>53.6</v>
      </c>
      <c r="D165" s="10">
        <v>29.1</v>
      </c>
      <c r="E165" s="10">
        <v>6</v>
      </c>
      <c r="F165" s="10">
        <v>5</v>
      </c>
      <c r="G165" s="10">
        <v>2</v>
      </c>
      <c r="H165" s="10">
        <v>7</v>
      </c>
      <c r="I165" s="10">
        <v>1</v>
      </c>
      <c r="J165" s="11">
        <v>10</v>
      </c>
      <c r="K165" s="10">
        <v>2</v>
      </c>
      <c r="L165" s="10">
        <v>9</v>
      </c>
      <c r="M165" s="10">
        <v>3</v>
      </c>
      <c r="N165" s="10">
        <v>3</v>
      </c>
    </row>
    <row r="166" spans="1:25" ht="15.75" thickBot="1" x14ac:dyDescent="0.3">
      <c r="A166" s="10">
        <v>470</v>
      </c>
      <c r="B166" s="6">
        <v>2</v>
      </c>
      <c r="C166" s="11">
        <v>52</v>
      </c>
      <c r="D166" s="10">
        <v>29.4</v>
      </c>
      <c r="E166" s="10">
        <v>4</v>
      </c>
      <c r="F166" s="10">
        <v>5</v>
      </c>
      <c r="G166" s="10">
        <v>2</v>
      </c>
      <c r="H166" s="10">
        <v>7</v>
      </c>
      <c r="I166" s="10">
        <v>2</v>
      </c>
      <c r="J166" s="11">
        <v>5</v>
      </c>
      <c r="K166" s="10">
        <v>2</v>
      </c>
      <c r="L166" s="10">
        <v>8.8000000000000007</v>
      </c>
      <c r="M166" s="10">
        <v>2</v>
      </c>
      <c r="N166" s="10">
        <v>2</v>
      </c>
      <c r="Q166" t="s">
        <v>170</v>
      </c>
    </row>
    <row r="167" spans="1:25" ht="15" x14ac:dyDescent="0.25">
      <c r="A167" s="10">
        <v>1050</v>
      </c>
      <c r="B167" s="6">
        <v>2</v>
      </c>
      <c r="C167" s="11">
        <v>74.7</v>
      </c>
      <c r="D167" s="10">
        <v>41.9</v>
      </c>
      <c r="E167" s="10">
        <v>5</v>
      </c>
      <c r="F167" s="10">
        <v>9</v>
      </c>
      <c r="G167" s="10">
        <v>3</v>
      </c>
      <c r="H167" s="10">
        <v>7</v>
      </c>
      <c r="I167" s="10">
        <v>1</v>
      </c>
      <c r="J167" s="11">
        <v>1</v>
      </c>
      <c r="K167" s="10">
        <v>3</v>
      </c>
      <c r="L167" s="10">
        <v>12.1</v>
      </c>
      <c r="M167" s="10">
        <v>0</v>
      </c>
      <c r="N167" s="10">
        <v>3</v>
      </c>
      <c r="Q167" s="22"/>
      <c r="R167" s="22" t="s">
        <v>172</v>
      </c>
      <c r="S167" s="22" t="s">
        <v>171</v>
      </c>
      <c r="T167" s="22" t="s">
        <v>173</v>
      </c>
      <c r="U167" s="22" t="s">
        <v>174</v>
      </c>
      <c r="V167" s="22" t="s">
        <v>187</v>
      </c>
    </row>
    <row r="168" spans="1:25" ht="15" x14ac:dyDescent="0.25">
      <c r="A168" s="10">
        <v>950</v>
      </c>
      <c r="B168" s="6">
        <v>2</v>
      </c>
      <c r="C168" s="11">
        <v>57.3</v>
      </c>
      <c r="D168" s="10">
        <v>30</v>
      </c>
      <c r="E168" s="10">
        <v>6</v>
      </c>
      <c r="F168" s="10">
        <v>5</v>
      </c>
      <c r="G168" s="10">
        <v>2</v>
      </c>
      <c r="H168" s="10">
        <v>7</v>
      </c>
      <c r="I168" s="10">
        <v>2</v>
      </c>
      <c r="J168" s="11">
        <v>3</v>
      </c>
      <c r="K168" s="10">
        <v>2</v>
      </c>
      <c r="L168" s="10">
        <v>8.8000000000000007</v>
      </c>
      <c r="M168" s="10">
        <v>2</v>
      </c>
      <c r="N168" s="10">
        <v>3</v>
      </c>
      <c r="Q168" s="20" t="s">
        <v>184</v>
      </c>
      <c r="R168" s="20">
        <v>7</v>
      </c>
      <c r="S168" s="20">
        <v>4880043.8474009186</v>
      </c>
      <c r="T168" s="20">
        <v>697149.12105727405</v>
      </c>
      <c r="U168" s="20">
        <v>2.5290975370322717</v>
      </c>
      <c r="V168" s="20">
        <v>1.6267621609635432E-2</v>
      </c>
    </row>
    <row r="169" spans="1:25" ht="15" x14ac:dyDescent="0.25">
      <c r="A169" s="10">
        <v>950</v>
      </c>
      <c r="B169" s="6">
        <v>2</v>
      </c>
      <c r="C169" s="11">
        <v>50.1</v>
      </c>
      <c r="D169" s="10">
        <v>28.3</v>
      </c>
      <c r="E169" s="10">
        <v>2</v>
      </c>
      <c r="F169" s="10">
        <v>5</v>
      </c>
      <c r="G169" s="10">
        <v>2</v>
      </c>
      <c r="H169" s="10">
        <v>7</v>
      </c>
      <c r="I169" s="10">
        <v>1</v>
      </c>
      <c r="J169" s="11">
        <v>5</v>
      </c>
      <c r="K169" s="10">
        <v>2</v>
      </c>
      <c r="L169" s="10">
        <v>8.9</v>
      </c>
      <c r="M169" s="10">
        <v>2</v>
      </c>
      <c r="N169" s="10">
        <v>2</v>
      </c>
      <c r="Q169" s="20" t="s">
        <v>185</v>
      </c>
      <c r="R169" s="20">
        <v>203</v>
      </c>
      <c r="S169" s="20">
        <v>55957221.697622813</v>
      </c>
      <c r="T169" s="20">
        <v>275651.33841193502</v>
      </c>
      <c r="U169" s="20"/>
      <c r="V169" s="20"/>
    </row>
    <row r="170" spans="1:25" ht="15.75" thickBot="1" x14ac:dyDescent="0.3">
      <c r="A170" s="10">
        <v>1280</v>
      </c>
      <c r="B170" s="6">
        <v>2</v>
      </c>
      <c r="C170" s="11">
        <v>50.8</v>
      </c>
      <c r="D170" s="10">
        <v>29.9</v>
      </c>
      <c r="E170" s="10">
        <v>2</v>
      </c>
      <c r="F170" s="10">
        <v>14</v>
      </c>
      <c r="G170" s="10">
        <v>1</v>
      </c>
      <c r="H170" s="10">
        <v>7</v>
      </c>
      <c r="I170" s="10">
        <v>2</v>
      </c>
      <c r="J170" s="11">
        <v>9</v>
      </c>
      <c r="K170" s="10">
        <v>2</v>
      </c>
      <c r="L170" s="10">
        <v>8.8000000000000007</v>
      </c>
      <c r="M170" s="10">
        <v>2</v>
      </c>
      <c r="N170" s="10">
        <v>3</v>
      </c>
      <c r="Q170" s="21" t="s">
        <v>176</v>
      </c>
      <c r="R170" s="21">
        <v>210</v>
      </c>
      <c r="S170" s="21">
        <v>60837265.545023732</v>
      </c>
      <c r="T170" s="21"/>
      <c r="U170" s="21"/>
      <c r="V170" s="21"/>
    </row>
    <row r="171" spans="1:25" ht="15.75" thickBot="1" x14ac:dyDescent="0.3">
      <c r="A171" s="10">
        <v>557</v>
      </c>
      <c r="B171" s="6">
        <v>2</v>
      </c>
      <c r="C171" s="11">
        <v>51.5</v>
      </c>
      <c r="D171" s="10">
        <v>29.5</v>
      </c>
      <c r="E171" s="10">
        <v>5</v>
      </c>
      <c r="F171" s="10">
        <v>5</v>
      </c>
      <c r="G171" s="10">
        <v>2</v>
      </c>
      <c r="H171" s="10">
        <v>7</v>
      </c>
      <c r="I171" s="10">
        <v>1</v>
      </c>
      <c r="J171" s="11">
        <v>1</v>
      </c>
      <c r="K171" s="10">
        <v>3</v>
      </c>
      <c r="L171" s="10">
        <v>10</v>
      </c>
      <c r="M171" s="10">
        <v>2</v>
      </c>
      <c r="N171" s="10">
        <v>2</v>
      </c>
    </row>
    <row r="172" spans="1:25" ht="15" x14ac:dyDescent="0.25">
      <c r="A172" s="10">
        <v>500</v>
      </c>
      <c r="B172" s="6">
        <v>2</v>
      </c>
      <c r="C172" s="11">
        <v>57.2</v>
      </c>
      <c r="D172" s="10">
        <v>30.3</v>
      </c>
      <c r="E172" s="10">
        <v>2</v>
      </c>
      <c r="F172" s="10">
        <v>5</v>
      </c>
      <c r="G172" s="10">
        <v>2</v>
      </c>
      <c r="H172" s="10">
        <v>7</v>
      </c>
      <c r="I172" s="10">
        <v>2</v>
      </c>
      <c r="J172" s="11">
        <v>3</v>
      </c>
      <c r="K172" s="10">
        <v>2</v>
      </c>
      <c r="L172" s="10">
        <v>8.8000000000000007</v>
      </c>
      <c r="M172" s="10">
        <v>2</v>
      </c>
      <c r="N172" s="10">
        <v>1</v>
      </c>
      <c r="Q172" s="22"/>
      <c r="R172" s="22" t="s">
        <v>188</v>
      </c>
      <c r="S172" s="22" t="s">
        <v>182</v>
      </c>
      <c r="T172" s="22" t="s">
        <v>189</v>
      </c>
      <c r="U172" s="22" t="s">
        <v>175</v>
      </c>
      <c r="V172" s="22" t="s">
        <v>190</v>
      </c>
      <c r="W172" s="22" t="s">
        <v>191</v>
      </c>
      <c r="X172" s="22" t="s">
        <v>192</v>
      </c>
      <c r="Y172" s="22" t="s">
        <v>193</v>
      </c>
    </row>
    <row r="173" spans="1:25" ht="15" x14ac:dyDescent="0.25">
      <c r="A173" s="10">
        <v>1100</v>
      </c>
      <c r="B173" s="6">
        <v>2</v>
      </c>
      <c r="C173" s="11">
        <v>69</v>
      </c>
      <c r="D173" s="10">
        <v>37.6</v>
      </c>
      <c r="E173" s="10">
        <v>2</v>
      </c>
      <c r="F173" s="10">
        <v>5</v>
      </c>
      <c r="G173" s="10">
        <v>1</v>
      </c>
      <c r="H173" s="10">
        <v>7</v>
      </c>
      <c r="I173" s="10">
        <v>1</v>
      </c>
      <c r="J173" s="11">
        <v>3</v>
      </c>
      <c r="K173" s="10">
        <v>3</v>
      </c>
      <c r="L173" s="10">
        <v>12</v>
      </c>
      <c r="M173" s="10">
        <v>3</v>
      </c>
      <c r="N173" s="10">
        <v>1</v>
      </c>
      <c r="Q173" s="20" t="s">
        <v>186</v>
      </c>
      <c r="R173" s="20">
        <v>773.1325642159602</v>
      </c>
      <c r="S173" s="20">
        <v>244.41266830687269</v>
      </c>
      <c r="T173" s="20">
        <v>3.1632262336142594</v>
      </c>
      <c r="U173" s="20">
        <v>1.7997913674446305E-3</v>
      </c>
      <c r="V173" s="20">
        <v>291.21949931205336</v>
      </c>
      <c r="W173" s="20">
        <v>1255.045629119867</v>
      </c>
      <c r="X173" s="20">
        <v>291.21949931205336</v>
      </c>
      <c r="Y173" s="20">
        <v>1255.045629119867</v>
      </c>
    </row>
    <row r="174" spans="1:25" ht="15" x14ac:dyDescent="0.25">
      <c r="A174" s="10">
        <v>1200</v>
      </c>
      <c r="B174" s="6">
        <v>2</v>
      </c>
      <c r="C174" s="11">
        <v>53.1</v>
      </c>
      <c r="D174" s="10">
        <v>30</v>
      </c>
      <c r="E174" s="10">
        <v>6</v>
      </c>
      <c r="F174" s="10">
        <v>9</v>
      </c>
      <c r="G174" s="10">
        <v>1</v>
      </c>
      <c r="H174" s="10">
        <v>7</v>
      </c>
      <c r="I174" s="10">
        <v>2</v>
      </c>
      <c r="J174" s="11">
        <v>1</v>
      </c>
      <c r="K174" s="10">
        <v>2</v>
      </c>
      <c r="L174" s="10">
        <v>9</v>
      </c>
      <c r="M174" s="10">
        <v>2</v>
      </c>
      <c r="N174" s="10">
        <v>1</v>
      </c>
      <c r="Q174" s="20" t="s">
        <v>1</v>
      </c>
      <c r="R174" s="20">
        <v>72.930249407998119</v>
      </c>
      <c r="S174" s="20">
        <v>42.368830220917232</v>
      </c>
      <c r="T174" s="20">
        <v>1.7213184557546011</v>
      </c>
      <c r="U174" s="20">
        <v>8.6716525600409516E-2</v>
      </c>
      <c r="V174" s="20">
        <v>-10.609171725932342</v>
      </c>
      <c r="W174" s="20">
        <v>156.46967054192856</v>
      </c>
      <c r="X174" s="20">
        <v>-10.609171725932342</v>
      </c>
      <c r="Y174" s="20">
        <v>156.46967054192856</v>
      </c>
    </row>
    <row r="175" spans="1:25" ht="15" x14ac:dyDescent="0.25">
      <c r="A175" s="10">
        <v>1070</v>
      </c>
      <c r="B175" s="6">
        <v>2</v>
      </c>
      <c r="C175" s="11">
        <v>52.7</v>
      </c>
      <c r="D175" s="10">
        <v>30.38</v>
      </c>
      <c r="E175" s="10">
        <v>6</v>
      </c>
      <c r="F175" s="10">
        <v>5</v>
      </c>
      <c r="G175" s="10">
        <v>2</v>
      </c>
      <c r="H175" s="10">
        <v>7</v>
      </c>
      <c r="I175" s="10">
        <v>1</v>
      </c>
      <c r="J175" s="11">
        <v>2</v>
      </c>
      <c r="K175" s="10">
        <v>2</v>
      </c>
      <c r="L175" s="10">
        <v>8.7799999999999994</v>
      </c>
      <c r="M175" s="10">
        <v>2</v>
      </c>
      <c r="N175" s="10">
        <v>2</v>
      </c>
      <c r="Q175" s="20" t="s">
        <v>10</v>
      </c>
      <c r="R175" s="20">
        <v>-11.83398488011512</v>
      </c>
      <c r="S175" s="20">
        <v>4.6787226437511951</v>
      </c>
      <c r="T175" s="20">
        <v>-2.5293195987841561</v>
      </c>
      <c r="U175" s="20">
        <v>1.2188331783471356E-2</v>
      </c>
      <c r="V175" s="20">
        <v>-21.059110503532107</v>
      </c>
      <c r="W175" s="20">
        <v>-2.6088592566981319</v>
      </c>
      <c r="X175" s="20">
        <v>-21.059110503532107</v>
      </c>
      <c r="Y175" s="20">
        <v>-2.6088592566981319</v>
      </c>
    </row>
    <row r="176" spans="1:25" ht="15" x14ac:dyDescent="0.25">
      <c r="A176" s="10">
        <v>1300</v>
      </c>
      <c r="B176" s="6">
        <v>2</v>
      </c>
      <c r="C176" s="11">
        <v>52.8</v>
      </c>
      <c r="D176" s="10">
        <v>29.1</v>
      </c>
      <c r="E176" s="10">
        <v>6</v>
      </c>
      <c r="F176" s="10">
        <v>5</v>
      </c>
      <c r="G176" s="10">
        <v>1</v>
      </c>
      <c r="H176" s="10">
        <v>7</v>
      </c>
      <c r="I176" s="10">
        <v>2</v>
      </c>
      <c r="J176" s="11">
        <v>3</v>
      </c>
      <c r="K176" s="10">
        <v>3</v>
      </c>
      <c r="L176" s="10">
        <v>8.6999999999999993</v>
      </c>
      <c r="M176" s="10">
        <v>2</v>
      </c>
      <c r="N176" s="10">
        <v>3</v>
      </c>
      <c r="Q176" s="20" t="s">
        <v>11</v>
      </c>
      <c r="R176" s="20">
        <v>13.814348202373365</v>
      </c>
      <c r="S176" s="20">
        <v>6.4461310437399915</v>
      </c>
      <c r="T176" s="20">
        <v>2.1430448913676434</v>
      </c>
      <c r="U176" s="20">
        <v>3.3299602685906163E-2</v>
      </c>
      <c r="V176" s="20">
        <v>1.1043901237658353</v>
      </c>
      <c r="W176" s="20">
        <v>26.524306280980895</v>
      </c>
      <c r="X176" s="20">
        <v>1.1043901237658353</v>
      </c>
      <c r="Y176" s="20">
        <v>26.524306280980895</v>
      </c>
    </row>
    <row r="177" spans="1:25" ht="15" x14ac:dyDescent="0.25">
      <c r="A177" s="10">
        <v>850</v>
      </c>
      <c r="B177" s="6">
        <v>2</v>
      </c>
      <c r="C177" s="11">
        <v>54.7</v>
      </c>
      <c r="D177" s="10">
        <v>32</v>
      </c>
      <c r="E177" s="10">
        <v>4</v>
      </c>
      <c r="F177" s="10">
        <v>5</v>
      </c>
      <c r="G177" s="10">
        <v>1</v>
      </c>
      <c r="H177" s="10">
        <v>7</v>
      </c>
      <c r="I177" s="10">
        <v>1</v>
      </c>
      <c r="J177" s="11">
        <v>2</v>
      </c>
      <c r="K177" s="10">
        <v>2</v>
      </c>
      <c r="L177" s="10">
        <v>8.6999999999999993</v>
      </c>
      <c r="M177" s="10">
        <v>3</v>
      </c>
      <c r="N177" s="10">
        <v>3</v>
      </c>
      <c r="Q177" s="20" t="s">
        <v>5</v>
      </c>
      <c r="R177" s="20">
        <v>42.46048406397459</v>
      </c>
      <c r="S177" s="20">
        <v>19.926068033821032</v>
      </c>
      <c r="T177" s="20">
        <v>2.1309012893012969</v>
      </c>
      <c r="U177" s="20">
        <v>3.4300257432595502E-2</v>
      </c>
      <c r="V177" s="20">
        <v>3.1718801459245682</v>
      </c>
      <c r="W177" s="20">
        <v>81.749087982024605</v>
      </c>
      <c r="X177" s="20">
        <v>3.1718801459245682</v>
      </c>
      <c r="Y177" s="20">
        <v>81.749087982024605</v>
      </c>
    </row>
    <row r="178" spans="1:25" ht="15" x14ac:dyDescent="0.25">
      <c r="A178" s="10">
        <v>520</v>
      </c>
      <c r="B178" s="6">
        <v>2</v>
      </c>
      <c r="C178" s="11">
        <v>46.5</v>
      </c>
      <c r="D178" s="10">
        <v>31.3</v>
      </c>
      <c r="E178" s="10">
        <v>2</v>
      </c>
      <c r="F178" s="10">
        <v>5</v>
      </c>
      <c r="G178" s="10">
        <v>1</v>
      </c>
      <c r="H178" s="10">
        <v>4</v>
      </c>
      <c r="I178" s="10">
        <v>2</v>
      </c>
      <c r="J178" s="11">
        <v>5</v>
      </c>
      <c r="K178" s="10">
        <v>2</v>
      </c>
      <c r="L178" s="10">
        <v>6.5</v>
      </c>
      <c r="M178" s="10">
        <v>2</v>
      </c>
      <c r="N178" s="10">
        <v>3</v>
      </c>
      <c r="Q178" s="20" t="s">
        <v>8</v>
      </c>
      <c r="R178" s="20">
        <v>26.306204038472156</v>
      </c>
      <c r="S178" s="20">
        <v>18.579849058284466</v>
      </c>
      <c r="T178" s="20">
        <v>1.4158459498756062</v>
      </c>
      <c r="U178" s="20">
        <v>0.15835306386533238</v>
      </c>
      <c r="V178" s="20">
        <v>-10.328034551353259</v>
      </c>
      <c r="W178" s="20">
        <v>62.940442628297575</v>
      </c>
      <c r="X178" s="20">
        <v>-10.328034551353259</v>
      </c>
      <c r="Y178" s="20">
        <v>62.940442628297575</v>
      </c>
    </row>
    <row r="179" spans="1:25" ht="15" x14ac:dyDescent="0.25">
      <c r="A179" s="10">
        <v>670</v>
      </c>
      <c r="B179" s="6">
        <v>2</v>
      </c>
      <c r="C179" s="11">
        <v>49.8</v>
      </c>
      <c r="D179" s="10">
        <v>27.8</v>
      </c>
      <c r="E179" s="10">
        <v>2</v>
      </c>
      <c r="F179" s="10">
        <v>4</v>
      </c>
      <c r="G179" s="10">
        <v>2</v>
      </c>
      <c r="H179" s="10">
        <v>4</v>
      </c>
      <c r="I179" s="10">
        <v>1</v>
      </c>
      <c r="J179" s="11">
        <v>1</v>
      </c>
      <c r="K179" s="10">
        <v>3</v>
      </c>
      <c r="L179" s="10">
        <v>7.2</v>
      </c>
      <c r="M179" s="10">
        <v>2</v>
      </c>
      <c r="N179" s="10">
        <v>3</v>
      </c>
      <c r="Q179" s="20" t="s">
        <v>14</v>
      </c>
      <c r="R179" s="20">
        <v>-49.648824219874612</v>
      </c>
      <c r="S179" s="20">
        <v>46.262780718108758</v>
      </c>
      <c r="T179" s="20">
        <v>-1.0731915256542381</v>
      </c>
      <c r="U179" s="20">
        <v>0.28445926879681316</v>
      </c>
      <c r="V179" s="20">
        <v>-140.86602094410125</v>
      </c>
      <c r="W179" s="20">
        <v>41.568372504352013</v>
      </c>
      <c r="X179" s="20">
        <v>-140.86602094410125</v>
      </c>
      <c r="Y179" s="20">
        <v>41.568372504352013</v>
      </c>
    </row>
    <row r="180" spans="1:25" ht="15.75" thickBot="1" x14ac:dyDescent="0.3">
      <c r="A180" s="10">
        <v>1850</v>
      </c>
      <c r="B180" s="6">
        <v>2</v>
      </c>
      <c r="C180" s="11">
        <v>69.5</v>
      </c>
      <c r="D180" s="10">
        <v>51.3</v>
      </c>
      <c r="E180" s="10">
        <v>6</v>
      </c>
      <c r="F180" s="10">
        <v>9</v>
      </c>
      <c r="G180" s="10">
        <v>1</v>
      </c>
      <c r="H180" s="10">
        <v>4</v>
      </c>
      <c r="I180" s="10">
        <v>1</v>
      </c>
      <c r="J180" s="11">
        <v>4</v>
      </c>
      <c r="K180" s="10">
        <v>3</v>
      </c>
      <c r="L180" s="10">
        <v>10.8</v>
      </c>
      <c r="M180" s="10">
        <v>1</v>
      </c>
      <c r="N180" s="10">
        <v>2</v>
      </c>
      <c r="Q180" s="21" t="s">
        <v>141</v>
      </c>
      <c r="R180" s="21">
        <v>48.477107434714199</v>
      </c>
      <c r="S180" s="21">
        <v>53.155758808835046</v>
      </c>
      <c r="T180" s="21">
        <v>0.91198222960287789</v>
      </c>
      <c r="U180" s="21">
        <v>0.36285981179375626</v>
      </c>
      <c r="V180" s="21">
        <v>-56.331104113043068</v>
      </c>
      <c r="W180" s="21">
        <v>153.28531898247147</v>
      </c>
      <c r="X180" s="21">
        <v>-56.331104113043068</v>
      </c>
      <c r="Y180" s="21">
        <v>153.28531898247147</v>
      </c>
    </row>
    <row r="181" spans="1:25" ht="15" x14ac:dyDescent="0.25">
      <c r="A181" s="10">
        <v>640</v>
      </c>
      <c r="B181" s="6">
        <v>2</v>
      </c>
      <c r="C181" s="11">
        <v>53.5</v>
      </c>
      <c r="D181" s="10">
        <v>28.3</v>
      </c>
      <c r="E181" s="10">
        <v>2</v>
      </c>
      <c r="F181" s="10">
        <v>5</v>
      </c>
      <c r="G181" s="10">
        <v>1</v>
      </c>
      <c r="H181" s="10">
        <v>4</v>
      </c>
      <c r="I181" s="10">
        <v>2</v>
      </c>
      <c r="J181" s="11">
        <v>3</v>
      </c>
      <c r="K181" s="10">
        <v>2</v>
      </c>
      <c r="L181" s="10">
        <v>7.2</v>
      </c>
      <c r="M181" s="10">
        <v>3</v>
      </c>
      <c r="N181" s="10">
        <v>3</v>
      </c>
    </row>
    <row r="182" spans="1:25" ht="15" x14ac:dyDescent="0.25">
      <c r="A182" s="10">
        <v>920</v>
      </c>
      <c r="B182" s="6">
        <v>2</v>
      </c>
      <c r="C182" s="11">
        <v>41.5</v>
      </c>
      <c r="D182" s="10">
        <v>25.5</v>
      </c>
      <c r="E182" s="10">
        <v>6</v>
      </c>
      <c r="F182" s="10">
        <v>5</v>
      </c>
      <c r="G182" s="10">
        <v>1</v>
      </c>
      <c r="H182" s="10">
        <v>4</v>
      </c>
      <c r="I182" s="10">
        <v>2</v>
      </c>
      <c r="J182" s="11">
        <v>4</v>
      </c>
      <c r="K182" s="10">
        <v>3</v>
      </c>
      <c r="L182" s="10">
        <v>6.2</v>
      </c>
      <c r="M182" s="10">
        <v>1</v>
      </c>
      <c r="N182" s="10">
        <v>3</v>
      </c>
      <c r="Q182" s="33" t="s">
        <v>16</v>
      </c>
      <c r="R182" s="33" t="s">
        <v>1</v>
      </c>
      <c r="S182" s="33" t="s">
        <v>203</v>
      </c>
      <c r="T182" s="33" t="s">
        <v>194</v>
      </c>
      <c r="U182" s="33" t="s">
        <v>5</v>
      </c>
      <c r="V182" s="33" t="s">
        <v>8</v>
      </c>
      <c r="W182" s="33" t="s">
        <v>14</v>
      </c>
      <c r="X182" s="33" t="s">
        <v>196</v>
      </c>
    </row>
    <row r="183" spans="1:25" ht="15" x14ac:dyDescent="0.25">
      <c r="A183" s="10">
        <v>1250</v>
      </c>
      <c r="B183" s="6">
        <v>2</v>
      </c>
      <c r="C183" s="11">
        <v>42</v>
      </c>
      <c r="D183" s="10">
        <v>24.3</v>
      </c>
      <c r="E183" s="10">
        <v>2</v>
      </c>
      <c r="F183" s="10">
        <v>9</v>
      </c>
      <c r="G183" s="10">
        <v>1</v>
      </c>
      <c r="H183" s="10">
        <v>4</v>
      </c>
      <c r="I183" s="10">
        <v>2</v>
      </c>
      <c r="J183" s="11">
        <v>4</v>
      </c>
      <c r="K183" s="10">
        <v>3</v>
      </c>
      <c r="L183" s="10">
        <v>6.4</v>
      </c>
      <c r="M183" s="10">
        <v>2</v>
      </c>
      <c r="N183" s="10">
        <v>3</v>
      </c>
      <c r="Q183" t="s">
        <v>177</v>
      </c>
    </row>
    <row r="184" spans="1:25" ht="15.75" thickBot="1" x14ac:dyDescent="0.3">
      <c r="A184" s="10">
        <v>2500</v>
      </c>
      <c r="B184" s="6">
        <v>2</v>
      </c>
      <c r="C184" s="11">
        <v>45.5</v>
      </c>
      <c r="D184" s="10">
        <v>31.6</v>
      </c>
      <c r="E184" s="10">
        <v>5</v>
      </c>
      <c r="F184" s="10">
        <v>9</v>
      </c>
      <c r="G184" s="10">
        <v>1</v>
      </c>
      <c r="H184" s="10">
        <v>4</v>
      </c>
      <c r="I184" s="10">
        <v>2</v>
      </c>
      <c r="J184" s="11">
        <v>4</v>
      </c>
      <c r="K184" s="10">
        <v>2</v>
      </c>
      <c r="L184" s="10">
        <v>6.2</v>
      </c>
      <c r="M184" s="10">
        <v>2</v>
      </c>
      <c r="N184" s="10">
        <v>1</v>
      </c>
    </row>
    <row r="185" spans="1:25" ht="15" x14ac:dyDescent="0.25">
      <c r="A185" s="10">
        <v>1200</v>
      </c>
      <c r="B185" s="6">
        <v>2</v>
      </c>
      <c r="C185" s="11">
        <v>43</v>
      </c>
      <c r="D185" s="10">
        <v>28</v>
      </c>
      <c r="E185" s="10">
        <v>2</v>
      </c>
      <c r="F185" s="10">
        <v>5</v>
      </c>
      <c r="G185" s="10">
        <v>1</v>
      </c>
      <c r="H185" s="10">
        <v>4</v>
      </c>
      <c r="I185" s="10">
        <v>2</v>
      </c>
      <c r="J185" s="11">
        <v>3</v>
      </c>
      <c r="K185" s="10">
        <v>3</v>
      </c>
      <c r="L185" s="10">
        <v>5.5</v>
      </c>
      <c r="M185" s="10">
        <v>1</v>
      </c>
      <c r="N185" s="10">
        <v>3</v>
      </c>
      <c r="Q185" s="31" t="s">
        <v>178</v>
      </c>
      <c r="R185" s="31"/>
    </row>
    <row r="186" spans="1:25" ht="15" x14ac:dyDescent="0.25">
      <c r="A186" s="10">
        <v>1000</v>
      </c>
      <c r="B186" s="6">
        <v>2</v>
      </c>
      <c r="C186" s="11">
        <v>41.8</v>
      </c>
      <c r="D186" s="10">
        <v>26.6</v>
      </c>
      <c r="E186" s="10">
        <v>6</v>
      </c>
      <c r="F186" s="7">
        <v>5</v>
      </c>
      <c r="G186" s="10">
        <v>1</v>
      </c>
      <c r="H186" s="10">
        <v>4</v>
      </c>
      <c r="I186" s="10">
        <v>2</v>
      </c>
      <c r="J186" s="8">
        <v>4</v>
      </c>
      <c r="K186" s="10">
        <v>2</v>
      </c>
      <c r="L186" s="10">
        <v>7</v>
      </c>
      <c r="M186" s="10">
        <v>2</v>
      </c>
      <c r="N186" s="10">
        <v>1</v>
      </c>
      <c r="Q186" s="20" t="s">
        <v>179</v>
      </c>
      <c r="R186" s="20">
        <v>0.28008572600180853</v>
      </c>
    </row>
    <row r="187" spans="1:25" ht="15" x14ac:dyDescent="0.25">
      <c r="A187" s="10">
        <v>1100</v>
      </c>
      <c r="B187" s="6">
        <v>2</v>
      </c>
      <c r="C187" s="11">
        <v>71.2</v>
      </c>
      <c r="D187" s="10">
        <v>37.799999999999997</v>
      </c>
      <c r="E187" s="10">
        <v>2</v>
      </c>
      <c r="F187" s="10">
        <v>9</v>
      </c>
      <c r="G187" s="10">
        <v>1</v>
      </c>
      <c r="H187" s="10">
        <v>4</v>
      </c>
      <c r="I187" s="10">
        <v>1</v>
      </c>
      <c r="J187" s="11">
        <v>3</v>
      </c>
      <c r="K187" s="10">
        <v>2</v>
      </c>
      <c r="L187" s="10">
        <v>16.2</v>
      </c>
      <c r="M187" s="10">
        <v>2</v>
      </c>
      <c r="N187" s="10">
        <v>3</v>
      </c>
      <c r="Q187" s="20" t="s">
        <v>180</v>
      </c>
      <c r="R187" s="20">
        <v>7.844801390996016E-2</v>
      </c>
    </row>
    <row r="188" spans="1:25" ht="15" x14ac:dyDescent="0.25">
      <c r="A188" s="10">
        <v>1500</v>
      </c>
      <c r="B188" s="6">
        <v>2</v>
      </c>
      <c r="C188" s="11">
        <v>57.8</v>
      </c>
      <c r="D188" s="10">
        <v>42.3</v>
      </c>
      <c r="E188" s="10">
        <v>6</v>
      </c>
      <c r="F188" s="10">
        <v>5</v>
      </c>
      <c r="G188" s="10">
        <v>3</v>
      </c>
      <c r="H188" s="10">
        <v>4</v>
      </c>
      <c r="I188" s="10">
        <v>1</v>
      </c>
      <c r="J188" s="11">
        <v>4</v>
      </c>
      <c r="K188" s="10">
        <v>2</v>
      </c>
      <c r="L188" s="10">
        <v>6.1</v>
      </c>
      <c r="M188" s="10">
        <v>2</v>
      </c>
      <c r="N188" s="10">
        <v>3</v>
      </c>
      <c r="Q188" s="20" t="s">
        <v>181</v>
      </c>
      <c r="R188" s="20">
        <v>4.6670359217200162E-2</v>
      </c>
    </row>
    <row r="189" spans="1:25" ht="15" x14ac:dyDescent="0.25">
      <c r="A189" s="10">
        <v>970</v>
      </c>
      <c r="B189" s="6">
        <v>2</v>
      </c>
      <c r="C189" s="11">
        <v>150.69999999999999</v>
      </c>
      <c r="D189" s="10">
        <v>102.5</v>
      </c>
      <c r="E189" s="10">
        <v>2</v>
      </c>
      <c r="F189" s="10">
        <v>9</v>
      </c>
      <c r="G189" s="10">
        <v>1</v>
      </c>
      <c r="H189" s="10">
        <v>4</v>
      </c>
      <c r="I189" s="10">
        <v>1</v>
      </c>
      <c r="J189" s="11">
        <v>2</v>
      </c>
      <c r="K189" s="10">
        <v>2</v>
      </c>
      <c r="L189" s="10">
        <v>51.5</v>
      </c>
      <c r="M189" s="10">
        <v>2</v>
      </c>
      <c r="N189" s="10">
        <v>3</v>
      </c>
      <c r="Q189" s="20" t="s">
        <v>182</v>
      </c>
      <c r="R189" s="20">
        <v>525.52906905347834</v>
      </c>
    </row>
    <row r="190" spans="1:25" ht="15.75" thickBot="1" x14ac:dyDescent="0.3">
      <c r="A190" s="10">
        <v>1020</v>
      </c>
      <c r="B190" s="6">
        <v>2</v>
      </c>
      <c r="C190" s="11">
        <v>148.5</v>
      </c>
      <c r="D190" s="10">
        <v>107.02</v>
      </c>
      <c r="E190" s="10">
        <v>2</v>
      </c>
      <c r="F190" s="10">
        <v>5</v>
      </c>
      <c r="G190" s="10">
        <v>1</v>
      </c>
      <c r="H190" s="10">
        <v>3</v>
      </c>
      <c r="I190" s="10">
        <v>1</v>
      </c>
      <c r="J190" s="11">
        <v>4</v>
      </c>
      <c r="K190" s="10">
        <v>2</v>
      </c>
      <c r="L190" s="10">
        <v>0</v>
      </c>
      <c r="M190" s="10">
        <v>1</v>
      </c>
      <c r="N190" s="10">
        <v>3</v>
      </c>
      <c r="Q190" s="21" t="s">
        <v>183</v>
      </c>
      <c r="R190" s="21">
        <v>211</v>
      </c>
    </row>
    <row r="191" spans="1:25" ht="15" x14ac:dyDescent="0.25">
      <c r="A191" s="10">
        <v>1030</v>
      </c>
      <c r="B191" s="6">
        <v>2</v>
      </c>
      <c r="C191" s="11">
        <v>106</v>
      </c>
      <c r="D191" s="10">
        <v>72.2</v>
      </c>
      <c r="E191" s="10">
        <v>2</v>
      </c>
      <c r="F191" s="10">
        <v>5</v>
      </c>
      <c r="G191" s="10">
        <v>1</v>
      </c>
      <c r="H191" s="10">
        <v>3</v>
      </c>
      <c r="I191" s="10">
        <v>2</v>
      </c>
      <c r="J191" s="11">
        <v>2</v>
      </c>
      <c r="K191" s="10">
        <v>2</v>
      </c>
      <c r="L191" s="10">
        <v>37.5</v>
      </c>
      <c r="M191" s="10">
        <v>1</v>
      </c>
      <c r="N191" s="10">
        <v>3</v>
      </c>
    </row>
    <row r="192" spans="1:25" ht="15.75" thickBot="1" x14ac:dyDescent="0.3">
      <c r="A192" s="10">
        <v>1120</v>
      </c>
      <c r="B192" s="6">
        <v>2</v>
      </c>
      <c r="C192" s="11">
        <v>60.8</v>
      </c>
      <c r="D192" s="10">
        <v>44.1</v>
      </c>
      <c r="E192" s="10">
        <v>2</v>
      </c>
      <c r="F192" s="10">
        <v>5</v>
      </c>
      <c r="G192" s="10">
        <v>3</v>
      </c>
      <c r="H192" s="10">
        <v>3</v>
      </c>
      <c r="I192" s="10">
        <v>1</v>
      </c>
      <c r="J192" s="11">
        <v>7</v>
      </c>
      <c r="K192" s="10">
        <v>3</v>
      </c>
      <c r="L192" s="10">
        <v>5.8</v>
      </c>
      <c r="M192" s="10">
        <v>2</v>
      </c>
      <c r="N192" s="10">
        <v>3</v>
      </c>
      <c r="Q192" t="s">
        <v>170</v>
      </c>
    </row>
    <row r="193" spans="1:25" ht="15" x14ac:dyDescent="0.25">
      <c r="A193" s="10">
        <v>820</v>
      </c>
      <c r="B193" s="6">
        <v>2</v>
      </c>
      <c r="C193" s="11">
        <v>97.2</v>
      </c>
      <c r="D193" s="10">
        <v>66.099999999999994</v>
      </c>
      <c r="E193" s="10">
        <v>2</v>
      </c>
      <c r="F193" s="10">
        <v>5</v>
      </c>
      <c r="G193" s="10">
        <v>1</v>
      </c>
      <c r="H193" s="10">
        <v>3</v>
      </c>
      <c r="I193" s="10">
        <v>1</v>
      </c>
      <c r="J193" s="11">
        <v>4</v>
      </c>
      <c r="K193" s="10">
        <v>2</v>
      </c>
      <c r="L193" s="10">
        <v>10.8</v>
      </c>
      <c r="M193" s="10">
        <v>2</v>
      </c>
      <c r="N193" s="10">
        <v>3</v>
      </c>
      <c r="Q193" s="22"/>
      <c r="R193" s="22" t="s">
        <v>172</v>
      </c>
      <c r="S193" s="22" t="s">
        <v>171</v>
      </c>
      <c r="T193" s="22" t="s">
        <v>173</v>
      </c>
      <c r="U193" s="22" t="s">
        <v>174</v>
      </c>
      <c r="V193" s="22" t="s">
        <v>187</v>
      </c>
    </row>
    <row r="194" spans="1:25" ht="15" x14ac:dyDescent="0.25">
      <c r="A194" s="10">
        <v>1150</v>
      </c>
      <c r="B194" s="6">
        <v>2</v>
      </c>
      <c r="C194" s="11">
        <v>52.2</v>
      </c>
      <c r="D194" s="10">
        <v>36.6</v>
      </c>
      <c r="E194" s="10">
        <v>2</v>
      </c>
      <c r="F194" s="10">
        <v>5</v>
      </c>
      <c r="G194" s="10">
        <v>3</v>
      </c>
      <c r="H194" s="10">
        <v>3</v>
      </c>
      <c r="I194" s="10">
        <v>2</v>
      </c>
      <c r="J194" s="11">
        <v>9</v>
      </c>
      <c r="K194" s="10">
        <v>2</v>
      </c>
      <c r="L194" s="10">
        <v>0</v>
      </c>
      <c r="M194" s="10">
        <v>2</v>
      </c>
      <c r="N194" s="10">
        <v>2</v>
      </c>
      <c r="Q194" s="20" t="s">
        <v>184</v>
      </c>
      <c r="R194" s="20">
        <v>7</v>
      </c>
      <c r="S194" s="20">
        <v>4772562.6537199616</v>
      </c>
      <c r="T194" s="20">
        <v>681794.66481713741</v>
      </c>
      <c r="U194" s="20">
        <v>2.4686533562161599</v>
      </c>
      <c r="V194" s="20">
        <v>1.8826594231884094E-2</v>
      </c>
    </row>
    <row r="195" spans="1:25" ht="15" x14ac:dyDescent="0.25">
      <c r="A195" s="10">
        <v>650</v>
      </c>
      <c r="B195" s="6">
        <v>2</v>
      </c>
      <c r="C195" s="11">
        <v>73.7</v>
      </c>
      <c r="D195" s="10">
        <v>30.1</v>
      </c>
      <c r="E195" s="10">
        <v>2</v>
      </c>
      <c r="F195" s="10">
        <v>5</v>
      </c>
      <c r="G195" s="10">
        <v>1</v>
      </c>
      <c r="H195" s="10">
        <v>3</v>
      </c>
      <c r="I195" s="10">
        <v>2</v>
      </c>
      <c r="J195" s="11">
        <v>5</v>
      </c>
      <c r="K195" s="10">
        <v>2</v>
      </c>
      <c r="L195" s="10">
        <v>28.1</v>
      </c>
      <c r="M195" s="10">
        <v>1</v>
      </c>
      <c r="N195" s="10">
        <v>1</v>
      </c>
      <c r="Q195" s="20" t="s">
        <v>185</v>
      </c>
      <c r="R195" s="20">
        <v>203</v>
      </c>
      <c r="S195" s="20">
        <v>56064702.89130377</v>
      </c>
      <c r="T195" s="20">
        <v>276180.80242021562</v>
      </c>
      <c r="U195" s="20"/>
      <c r="V195" s="20"/>
    </row>
    <row r="196" spans="1:25" ht="15.75" thickBot="1" x14ac:dyDescent="0.3">
      <c r="A196" s="10">
        <v>600</v>
      </c>
      <c r="B196" s="6">
        <v>2</v>
      </c>
      <c r="C196" s="11">
        <v>60</v>
      </c>
      <c r="D196" s="10">
        <v>41.2</v>
      </c>
      <c r="E196" s="10">
        <v>2</v>
      </c>
      <c r="F196" s="10">
        <v>9</v>
      </c>
      <c r="G196" s="10">
        <v>1</v>
      </c>
      <c r="H196" s="10">
        <v>3</v>
      </c>
      <c r="I196" s="10">
        <v>2</v>
      </c>
      <c r="J196" s="11">
        <v>2</v>
      </c>
      <c r="K196" s="10">
        <v>2</v>
      </c>
      <c r="L196" s="10">
        <v>6.1</v>
      </c>
      <c r="M196" s="10">
        <v>2</v>
      </c>
      <c r="N196" s="10">
        <v>3</v>
      </c>
      <c r="Q196" s="21" t="s">
        <v>176</v>
      </c>
      <c r="R196" s="21">
        <v>210</v>
      </c>
      <c r="S196" s="21">
        <v>60837265.545023732</v>
      </c>
      <c r="T196" s="21"/>
      <c r="U196" s="21"/>
      <c r="V196" s="21"/>
    </row>
    <row r="197" spans="1:25" ht="15.75" thickBot="1" x14ac:dyDescent="0.3">
      <c r="A197" s="10">
        <v>420</v>
      </c>
      <c r="B197" s="6">
        <v>2</v>
      </c>
      <c r="C197" s="11">
        <v>59</v>
      </c>
      <c r="D197" s="10">
        <v>42.8</v>
      </c>
      <c r="E197" s="10">
        <v>6</v>
      </c>
      <c r="F197" s="10">
        <v>5</v>
      </c>
      <c r="G197" s="10">
        <v>1</v>
      </c>
      <c r="H197" s="10">
        <v>3</v>
      </c>
      <c r="I197" s="10">
        <v>2</v>
      </c>
      <c r="J197" s="11">
        <v>2</v>
      </c>
      <c r="K197" s="10">
        <v>2</v>
      </c>
      <c r="L197" s="10">
        <v>5.6</v>
      </c>
      <c r="M197" s="10">
        <v>3</v>
      </c>
      <c r="N197" s="10">
        <v>2</v>
      </c>
    </row>
    <row r="198" spans="1:25" ht="15" x14ac:dyDescent="0.25">
      <c r="A198" s="10">
        <v>1700</v>
      </c>
      <c r="B198" s="6">
        <v>2</v>
      </c>
      <c r="C198" s="11">
        <v>63.8</v>
      </c>
      <c r="D198" s="10">
        <v>48.7</v>
      </c>
      <c r="E198" s="10">
        <v>2</v>
      </c>
      <c r="F198" s="10">
        <v>5</v>
      </c>
      <c r="G198" s="10">
        <v>3</v>
      </c>
      <c r="H198" s="10">
        <v>3</v>
      </c>
      <c r="I198" s="10">
        <v>2</v>
      </c>
      <c r="J198" s="11">
        <v>1</v>
      </c>
      <c r="K198" s="10">
        <v>2</v>
      </c>
      <c r="L198" s="10">
        <v>6</v>
      </c>
      <c r="M198" s="10">
        <v>2</v>
      </c>
      <c r="N198" s="10">
        <v>3</v>
      </c>
      <c r="Q198" s="22"/>
      <c r="R198" s="22" t="s">
        <v>188</v>
      </c>
      <c r="S198" s="22" t="s">
        <v>182</v>
      </c>
      <c r="T198" s="22" t="s">
        <v>189</v>
      </c>
      <c r="U198" s="22" t="s">
        <v>175</v>
      </c>
      <c r="V198" s="22" t="s">
        <v>190</v>
      </c>
      <c r="W198" s="22" t="s">
        <v>191</v>
      </c>
      <c r="X198" s="22" t="s">
        <v>192</v>
      </c>
      <c r="Y198" s="22" t="s">
        <v>193</v>
      </c>
    </row>
    <row r="199" spans="1:25" ht="15" x14ac:dyDescent="0.25">
      <c r="A199" s="10">
        <v>1220</v>
      </c>
      <c r="B199" s="6">
        <v>2</v>
      </c>
      <c r="C199" s="11">
        <v>51.6</v>
      </c>
      <c r="D199" s="10">
        <v>36.799999999999997</v>
      </c>
      <c r="E199" s="10">
        <v>2</v>
      </c>
      <c r="F199" s="10">
        <v>5</v>
      </c>
      <c r="G199" s="10">
        <v>3</v>
      </c>
      <c r="H199" s="10">
        <v>7</v>
      </c>
      <c r="I199" s="10">
        <v>1</v>
      </c>
      <c r="J199" s="11">
        <v>1</v>
      </c>
      <c r="K199" s="10">
        <v>3</v>
      </c>
      <c r="L199" s="10">
        <v>6</v>
      </c>
      <c r="M199" s="10">
        <v>2</v>
      </c>
      <c r="N199" s="10">
        <v>2</v>
      </c>
      <c r="Q199" s="20" t="s">
        <v>186</v>
      </c>
      <c r="R199" s="20">
        <v>799.49060093876528</v>
      </c>
      <c r="S199" s="20">
        <v>246.56629805853163</v>
      </c>
      <c r="T199" s="20">
        <v>3.2424974833704834</v>
      </c>
      <c r="U199" s="20">
        <v>1.3851486982931435E-3</v>
      </c>
      <c r="V199" s="20">
        <v>313.33118366090088</v>
      </c>
      <c r="W199" s="20">
        <v>1285.6500182166296</v>
      </c>
      <c r="X199" s="20">
        <v>313.33118366090088</v>
      </c>
      <c r="Y199" s="20">
        <v>1285.6500182166296</v>
      </c>
    </row>
    <row r="200" spans="1:25" ht="15" x14ac:dyDescent="0.25">
      <c r="A200" s="10">
        <v>650</v>
      </c>
      <c r="B200" s="6">
        <v>2</v>
      </c>
      <c r="C200" s="11">
        <v>71.5</v>
      </c>
      <c r="D200" s="10">
        <v>47.5</v>
      </c>
      <c r="E200" s="10">
        <v>2</v>
      </c>
      <c r="F200" s="10">
        <v>5</v>
      </c>
      <c r="G200" s="10">
        <v>3</v>
      </c>
      <c r="H200" s="10">
        <v>7</v>
      </c>
      <c r="I200" s="10">
        <v>1</v>
      </c>
      <c r="J200" s="11">
        <v>4</v>
      </c>
      <c r="K200" s="10">
        <v>3</v>
      </c>
      <c r="L200" s="10">
        <v>7.5</v>
      </c>
      <c r="M200" s="10">
        <v>3</v>
      </c>
      <c r="N200" s="10">
        <v>3</v>
      </c>
      <c r="Q200" s="20" t="s">
        <v>1</v>
      </c>
      <c r="R200" s="20">
        <v>73.82061282976214</v>
      </c>
      <c r="S200" s="20">
        <v>42.386100592193749</v>
      </c>
      <c r="T200" s="20">
        <v>1.7416231216928146</v>
      </c>
      <c r="U200" s="20">
        <v>8.3089194386269549E-2</v>
      </c>
      <c r="V200" s="20">
        <v>-9.7528606207341824</v>
      </c>
      <c r="W200" s="20">
        <v>157.39408628025848</v>
      </c>
      <c r="X200" s="20">
        <v>-9.7528606207341824</v>
      </c>
      <c r="Y200" s="20">
        <v>157.39408628025848</v>
      </c>
    </row>
    <row r="201" spans="1:25" ht="15" x14ac:dyDescent="0.25">
      <c r="A201" s="10">
        <v>1290</v>
      </c>
      <c r="B201" s="6">
        <v>2</v>
      </c>
      <c r="C201" s="11">
        <v>74.5</v>
      </c>
      <c r="D201" s="10">
        <v>44</v>
      </c>
      <c r="E201" s="10">
        <v>5</v>
      </c>
      <c r="F201" s="10">
        <v>9</v>
      </c>
      <c r="G201" s="10">
        <v>1</v>
      </c>
      <c r="H201" s="10">
        <v>7</v>
      </c>
      <c r="I201" s="10">
        <v>1</v>
      </c>
      <c r="J201" s="11">
        <v>4</v>
      </c>
      <c r="K201" s="10">
        <v>2</v>
      </c>
      <c r="L201" s="10">
        <v>11</v>
      </c>
      <c r="M201" s="10">
        <v>3</v>
      </c>
      <c r="N201" s="10">
        <v>3</v>
      </c>
      <c r="Q201" s="20" t="s">
        <v>10</v>
      </c>
      <c r="R201" s="20">
        <v>-11.638970025803669</v>
      </c>
      <c r="S201" s="20">
        <v>4.7000836503023713</v>
      </c>
      <c r="T201" s="20">
        <v>-2.4763325276253108</v>
      </c>
      <c r="U201" s="20">
        <v>1.4091846547291197E-2</v>
      </c>
      <c r="V201" s="20">
        <v>-20.90621354845976</v>
      </c>
      <c r="W201" s="20">
        <v>-2.3717265031475758</v>
      </c>
      <c r="X201" s="20">
        <v>-20.90621354845976</v>
      </c>
      <c r="Y201" s="20">
        <v>-2.3717265031475758</v>
      </c>
    </row>
    <row r="202" spans="1:25" ht="15" x14ac:dyDescent="0.25">
      <c r="A202" s="10">
        <v>1080</v>
      </c>
      <c r="B202" s="6">
        <v>2</v>
      </c>
      <c r="C202" s="11">
        <v>68.5</v>
      </c>
      <c r="D202" s="10">
        <v>40.200000000000003</v>
      </c>
      <c r="E202" s="10">
        <v>2</v>
      </c>
      <c r="F202" s="10">
        <v>9</v>
      </c>
      <c r="G202" s="10">
        <v>3</v>
      </c>
      <c r="H202" s="10">
        <v>7</v>
      </c>
      <c r="I202" s="10">
        <v>1</v>
      </c>
      <c r="J202" s="11">
        <v>4</v>
      </c>
      <c r="K202" s="10">
        <v>2</v>
      </c>
      <c r="L202" s="10">
        <v>8.5</v>
      </c>
      <c r="M202" s="10">
        <v>2</v>
      </c>
      <c r="N202" s="10">
        <v>2</v>
      </c>
      <c r="Q202" s="20" t="s">
        <v>11</v>
      </c>
      <c r="R202" s="20">
        <v>13.330806708414254</v>
      </c>
      <c r="S202" s="20">
        <v>6.4794308875391877</v>
      </c>
      <c r="T202" s="20">
        <v>2.057403951024646</v>
      </c>
      <c r="U202" s="20">
        <v>4.0925548722319502E-2</v>
      </c>
      <c r="V202" s="20">
        <v>0.55519070013695959</v>
      </c>
      <c r="W202" s="20">
        <v>26.106422716691547</v>
      </c>
      <c r="X202" s="20">
        <v>0.55519070013695959</v>
      </c>
      <c r="Y202" s="20">
        <v>26.106422716691547</v>
      </c>
    </row>
    <row r="203" spans="1:25" ht="15" x14ac:dyDescent="0.25">
      <c r="A203" s="10">
        <v>3250</v>
      </c>
      <c r="B203" s="6">
        <v>2</v>
      </c>
      <c r="C203" s="11">
        <v>64.400000000000006</v>
      </c>
      <c r="D203" s="10">
        <v>40</v>
      </c>
      <c r="E203" s="10">
        <v>2</v>
      </c>
      <c r="F203" s="10">
        <v>5</v>
      </c>
      <c r="G203" s="10">
        <v>2</v>
      </c>
      <c r="H203" s="10">
        <v>7</v>
      </c>
      <c r="I203" s="10">
        <v>1</v>
      </c>
      <c r="J203" s="11">
        <v>5</v>
      </c>
      <c r="K203" s="10">
        <v>2</v>
      </c>
      <c r="L203" s="10">
        <v>9</v>
      </c>
      <c r="M203" s="10">
        <v>2</v>
      </c>
      <c r="N203" s="10">
        <v>3</v>
      </c>
      <c r="Q203" s="20" t="s">
        <v>5</v>
      </c>
      <c r="R203" s="20">
        <v>41.009860330489431</v>
      </c>
      <c r="S203" s="20">
        <v>19.866933939700935</v>
      </c>
      <c r="T203" s="20">
        <v>2.064226943873694</v>
      </c>
      <c r="U203" s="20">
        <v>4.0267610091593568E-2</v>
      </c>
      <c r="V203" s="20">
        <v>1.8378522204028158</v>
      </c>
      <c r="W203" s="20">
        <v>80.181868440576039</v>
      </c>
      <c r="X203" s="20">
        <v>1.8378522204028158</v>
      </c>
      <c r="Y203" s="20">
        <v>80.181868440576039</v>
      </c>
    </row>
    <row r="204" spans="1:25" ht="15" x14ac:dyDescent="0.25">
      <c r="A204" s="10">
        <v>900</v>
      </c>
      <c r="B204" s="6">
        <v>2</v>
      </c>
      <c r="C204" s="11">
        <v>64.099999999999994</v>
      </c>
      <c r="D204" s="10">
        <v>39.5</v>
      </c>
      <c r="E204" s="10">
        <v>6</v>
      </c>
      <c r="F204" s="10">
        <v>5</v>
      </c>
      <c r="G204" s="10">
        <v>2</v>
      </c>
      <c r="H204" s="10">
        <v>7</v>
      </c>
      <c r="I204" s="10">
        <v>2</v>
      </c>
      <c r="J204" s="11">
        <v>2</v>
      </c>
      <c r="K204" s="10">
        <v>2</v>
      </c>
      <c r="L204" s="10">
        <v>8.8000000000000007</v>
      </c>
      <c r="M204" s="10">
        <v>2</v>
      </c>
      <c r="N204" s="13">
        <v>3</v>
      </c>
      <c r="Q204" s="20" t="s">
        <v>8</v>
      </c>
      <c r="R204" s="20">
        <v>26.08744270051945</v>
      </c>
      <c r="S204" s="20">
        <v>18.597452153577017</v>
      </c>
      <c r="T204" s="20">
        <v>1.4027428319261366</v>
      </c>
      <c r="U204" s="20">
        <v>0.16222106332022579</v>
      </c>
      <c r="V204" s="20">
        <v>-10.581504244085583</v>
      </c>
      <c r="W204" s="20">
        <v>62.756389645124486</v>
      </c>
      <c r="X204" s="20">
        <v>-10.581504244085583</v>
      </c>
      <c r="Y204" s="20">
        <v>62.756389645124486</v>
      </c>
    </row>
    <row r="205" spans="1:25" ht="15" x14ac:dyDescent="0.25">
      <c r="A205" s="10">
        <v>900</v>
      </c>
      <c r="B205" s="6">
        <v>2</v>
      </c>
      <c r="C205" s="11">
        <v>86.1</v>
      </c>
      <c r="D205" s="10">
        <v>48.6</v>
      </c>
      <c r="E205" s="10">
        <v>2</v>
      </c>
      <c r="F205" s="10">
        <v>10</v>
      </c>
      <c r="G205" s="10">
        <v>2</v>
      </c>
      <c r="H205" s="10">
        <v>7</v>
      </c>
      <c r="I205" s="10">
        <v>2</v>
      </c>
      <c r="J205" s="11">
        <v>9</v>
      </c>
      <c r="K205" s="10">
        <v>2</v>
      </c>
      <c r="L205" s="10">
        <v>11.1</v>
      </c>
      <c r="M205" s="10">
        <v>2</v>
      </c>
      <c r="N205" s="10">
        <v>2</v>
      </c>
      <c r="Q205" s="20" t="s">
        <v>14</v>
      </c>
      <c r="R205" s="20">
        <v>-52.473233776473094</v>
      </c>
      <c r="S205" s="20">
        <v>46.424401066774394</v>
      </c>
      <c r="T205" s="20">
        <v>-1.1302942541143046</v>
      </c>
      <c r="U205" s="20">
        <v>0.25968594893745856</v>
      </c>
      <c r="V205" s="20">
        <v>-144.00910038845899</v>
      </c>
      <c r="W205" s="20">
        <v>39.062632835512801</v>
      </c>
      <c r="X205" s="20">
        <v>-144.00910038845899</v>
      </c>
      <c r="Y205" s="20">
        <v>39.062632835512801</v>
      </c>
    </row>
    <row r="206" spans="1:25" ht="15.75" thickBot="1" x14ac:dyDescent="0.3">
      <c r="A206" s="10">
        <v>650</v>
      </c>
      <c r="B206" s="6">
        <v>2</v>
      </c>
      <c r="C206" s="10">
        <v>16.5</v>
      </c>
      <c r="D206" s="10">
        <v>22</v>
      </c>
      <c r="E206" s="10">
        <v>2</v>
      </c>
      <c r="F206" s="10">
        <v>5</v>
      </c>
      <c r="G206" s="10">
        <v>3</v>
      </c>
      <c r="H206" s="10">
        <v>7</v>
      </c>
      <c r="I206" s="10">
        <v>1</v>
      </c>
      <c r="J206" s="11">
        <v>1</v>
      </c>
      <c r="K206" s="10">
        <v>3</v>
      </c>
      <c r="L206" s="11">
        <v>8.5</v>
      </c>
      <c r="M206" s="10">
        <v>2</v>
      </c>
      <c r="N206" s="10">
        <v>3</v>
      </c>
      <c r="Q206" s="21" t="s">
        <v>15</v>
      </c>
      <c r="R206" s="21">
        <v>33.439565200810712</v>
      </c>
      <c r="S206" s="21">
        <v>50.357853247977481</v>
      </c>
      <c r="T206" s="21">
        <v>0.66403873564951343</v>
      </c>
      <c r="U206" s="21">
        <v>0.50741901988419569</v>
      </c>
      <c r="V206" s="21">
        <v>-65.851963216382984</v>
      </c>
      <c r="W206" s="21">
        <v>132.73109361800442</v>
      </c>
      <c r="X206" s="21">
        <v>-65.851963216382984</v>
      </c>
      <c r="Y206" s="21">
        <v>132.73109361800442</v>
      </c>
    </row>
    <row r="207" spans="1:25" ht="15" x14ac:dyDescent="0.25">
      <c r="A207" s="10">
        <v>850</v>
      </c>
      <c r="B207" s="6">
        <v>2</v>
      </c>
      <c r="C207" s="10">
        <v>17</v>
      </c>
      <c r="D207" s="10">
        <v>17.899999999999999</v>
      </c>
      <c r="E207" s="10">
        <v>2</v>
      </c>
      <c r="F207" s="10">
        <v>5</v>
      </c>
      <c r="G207" s="10">
        <v>3</v>
      </c>
      <c r="H207" s="10">
        <v>7</v>
      </c>
      <c r="I207" s="10">
        <v>1</v>
      </c>
      <c r="J207" s="11">
        <v>4</v>
      </c>
      <c r="K207" s="10">
        <v>3</v>
      </c>
      <c r="L207" s="11">
        <v>9</v>
      </c>
      <c r="M207" s="10">
        <v>3</v>
      </c>
      <c r="N207" s="10">
        <v>3</v>
      </c>
    </row>
    <row r="208" spans="1:25" ht="15" x14ac:dyDescent="0.25">
      <c r="A208" s="10">
        <v>880</v>
      </c>
      <c r="B208" s="6">
        <v>2</v>
      </c>
      <c r="C208" s="10">
        <v>22</v>
      </c>
      <c r="D208" s="10">
        <v>9.6999999999999993</v>
      </c>
      <c r="E208" s="10">
        <v>5</v>
      </c>
      <c r="F208" s="10">
        <v>9</v>
      </c>
      <c r="G208" s="10">
        <v>1</v>
      </c>
      <c r="H208" s="10">
        <v>7</v>
      </c>
      <c r="I208" s="10">
        <v>1</v>
      </c>
      <c r="J208" s="11">
        <v>4</v>
      </c>
      <c r="K208" s="10">
        <v>2</v>
      </c>
      <c r="L208" s="11">
        <v>8.8000000000000007</v>
      </c>
      <c r="M208" s="10">
        <v>3</v>
      </c>
      <c r="N208" s="10">
        <v>3</v>
      </c>
    </row>
    <row r="209" spans="1:14" ht="15" x14ac:dyDescent="0.25">
      <c r="A209" s="10">
        <v>970</v>
      </c>
      <c r="B209" s="6">
        <v>2</v>
      </c>
      <c r="C209" s="10">
        <v>17.100000000000001</v>
      </c>
      <c r="D209" s="10">
        <v>18.100000000000001</v>
      </c>
      <c r="E209" s="10">
        <v>2</v>
      </c>
      <c r="F209" s="10">
        <v>9</v>
      </c>
      <c r="G209" s="10">
        <v>3</v>
      </c>
      <c r="H209" s="10">
        <v>7</v>
      </c>
      <c r="I209" s="10">
        <v>1</v>
      </c>
      <c r="J209" s="11">
        <v>4</v>
      </c>
      <c r="K209" s="10">
        <v>2</v>
      </c>
      <c r="L209" s="11">
        <v>12.1</v>
      </c>
      <c r="M209" s="10">
        <v>2</v>
      </c>
      <c r="N209" s="10">
        <v>3</v>
      </c>
    </row>
    <row r="210" spans="1:14" ht="15" x14ac:dyDescent="0.25">
      <c r="A210" s="10">
        <v>800</v>
      </c>
      <c r="B210" s="6">
        <v>2</v>
      </c>
      <c r="C210" s="10">
        <v>17</v>
      </c>
      <c r="D210" s="10">
        <v>16.7</v>
      </c>
      <c r="E210" s="10">
        <v>2</v>
      </c>
      <c r="F210" s="10">
        <v>5</v>
      </c>
      <c r="G210" s="10">
        <v>2</v>
      </c>
      <c r="H210" s="10">
        <v>7</v>
      </c>
      <c r="I210" s="10">
        <v>1</v>
      </c>
      <c r="J210" s="11">
        <v>5</v>
      </c>
      <c r="K210" s="10">
        <v>2</v>
      </c>
      <c r="L210" s="11">
        <v>8.8000000000000007</v>
      </c>
      <c r="M210" s="10">
        <v>2</v>
      </c>
      <c r="N210" s="10">
        <v>3</v>
      </c>
    </row>
    <row r="211" spans="1:14" ht="15" x14ac:dyDescent="0.25">
      <c r="A211" s="10">
        <v>3000</v>
      </c>
      <c r="B211" s="6">
        <v>2</v>
      </c>
      <c r="C211" s="10">
        <v>11.5</v>
      </c>
      <c r="D211" s="10">
        <v>15.8</v>
      </c>
      <c r="E211" s="10">
        <v>6</v>
      </c>
      <c r="F211" s="10">
        <v>5</v>
      </c>
      <c r="G211" s="10">
        <v>2</v>
      </c>
      <c r="H211" s="10">
        <v>7</v>
      </c>
      <c r="I211" s="10">
        <v>2</v>
      </c>
      <c r="J211" s="11">
        <v>2</v>
      </c>
      <c r="K211" s="10">
        <v>2</v>
      </c>
      <c r="L211" s="11">
        <v>8.9</v>
      </c>
      <c r="M211" s="10">
        <v>2</v>
      </c>
      <c r="N211" s="10">
        <v>3</v>
      </c>
    </row>
    <row r="212" spans="1:14" ht="15" x14ac:dyDescent="0.25">
      <c r="A212" s="10">
        <v>850</v>
      </c>
      <c r="B212" s="6">
        <v>2</v>
      </c>
      <c r="C212" s="10">
        <v>16.399999999999999</v>
      </c>
      <c r="D212" s="10">
        <v>17.100000000000001</v>
      </c>
      <c r="E212" s="10">
        <v>2</v>
      </c>
      <c r="F212" s="10">
        <v>10</v>
      </c>
      <c r="G212" s="10">
        <v>2</v>
      </c>
      <c r="H212" s="10">
        <v>7</v>
      </c>
      <c r="I212" s="10">
        <v>2</v>
      </c>
      <c r="J212" s="11">
        <v>9</v>
      </c>
      <c r="K212" s="10">
        <v>2</v>
      </c>
      <c r="L212" s="11">
        <v>8.8000000000000007</v>
      </c>
      <c r="M212" s="10">
        <v>2</v>
      </c>
      <c r="N212" s="10">
        <v>2</v>
      </c>
    </row>
  </sheetData>
  <phoneticPr fontId="9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732E3-5B92-4840-A4E7-EED6C1E86003}">
  <dimension ref="A1:Y212"/>
  <sheetViews>
    <sheetView topLeftCell="K1" zoomScale="81" zoomScaleNormal="115" workbookViewId="0">
      <selection activeCell="T9" sqref="T9"/>
    </sheetView>
  </sheetViews>
  <sheetFormatPr defaultRowHeight="12.75" x14ac:dyDescent="0.2"/>
  <cols>
    <col min="17" max="17" width="37.28515625" customWidth="1"/>
    <col min="18" max="18" width="15" customWidth="1"/>
    <col min="19" max="19" width="22.5703125" customWidth="1"/>
    <col min="20" max="20" width="18.7109375" customWidth="1"/>
    <col min="21" max="21" width="14.7109375" customWidth="1"/>
    <col min="22" max="22" width="13" customWidth="1"/>
    <col min="23" max="23" width="12.42578125" customWidth="1"/>
    <col min="24" max="24" width="13.5703125" customWidth="1"/>
    <col min="25" max="25" width="11.28515625" customWidth="1"/>
  </cols>
  <sheetData>
    <row r="1" spans="1:24" ht="15" x14ac:dyDescent="0.25">
      <c r="A1" s="32" t="s">
        <v>16</v>
      </c>
      <c r="B1" s="48" t="s">
        <v>1</v>
      </c>
      <c r="C1" s="32" t="s">
        <v>2</v>
      </c>
      <c r="D1" s="32" t="s">
        <v>10</v>
      </c>
      <c r="E1" s="32" t="s">
        <v>5</v>
      </c>
      <c r="F1" s="54" t="s">
        <v>6</v>
      </c>
      <c r="G1" s="54" t="s">
        <v>7</v>
      </c>
      <c r="H1" s="32" t="s">
        <v>8</v>
      </c>
      <c r="I1" s="32" t="s">
        <v>9</v>
      </c>
      <c r="J1" s="32" t="s">
        <v>11</v>
      </c>
      <c r="K1" s="32" t="s">
        <v>12</v>
      </c>
      <c r="L1" s="32" t="s">
        <v>141</v>
      </c>
      <c r="M1" s="32" t="s">
        <v>14</v>
      </c>
      <c r="N1" s="32" t="s">
        <v>15</v>
      </c>
      <c r="Q1" s="53" t="s">
        <v>204</v>
      </c>
    </row>
    <row r="2" spans="1:24" ht="15" x14ac:dyDescent="0.25">
      <c r="A2" s="7">
        <v>1060</v>
      </c>
      <c r="B2" s="6">
        <v>3</v>
      </c>
      <c r="C2" s="7">
        <v>8</v>
      </c>
      <c r="D2" s="8">
        <v>48.5</v>
      </c>
      <c r="E2" s="7">
        <v>6</v>
      </c>
      <c r="F2" s="7">
        <v>1</v>
      </c>
      <c r="G2" s="8">
        <v>1</v>
      </c>
      <c r="H2" s="7">
        <v>5</v>
      </c>
      <c r="I2" s="7">
        <v>2</v>
      </c>
      <c r="J2" s="7">
        <v>23.5</v>
      </c>
      <c r="K2" s="7">
        <v>6</v>
      </c>
      <c r="L2" s="7">
        <v>2</v>
      </c>
      <c r="M2" s="7">
        <v>1</v>
      </c>
      <c r="N2" s="7">
        <v>3</v>
      </c>
      <c r="Q2" t="s">
        <v>177</v>
      </c>
      <c r="T2" s="63" t="s">
        <v>210</v>
      </c>
      <c r="V2" s="63"/>
      <c r="X2" s="63" t="s">
        <v>211</v>
      </c>
    </row>
    <row r="3" spans="1:24" ht="15.75" thickBot="1" x14ac:dyDescent="0.3">
      <c r="A3" s="10">
        <v>1030</v>
      </c>
      <c r="B3" s="6">
        <v>3</v>
      </c>
      <c r="C3" s="10">
        <v>6</v>
      </c>
      <c r="D3" s="11">
        <v>30.6</v>
      </c>
      <c r="E3" s="10">
        <v>2</v>
      </c>
      <c r="F3" s="10">
        <v>1</v>
      </c>
      <c r="G3" s="11">
        <v>2</v>
      </c>
      <c r="H3" s="10">
        <v>5</v>
      </c>
      <c r="I3" s="10">
        <v>3</v>
      </c>
      <c r="J3" s="10">
        <v>18.100000000000001</v>
      </c>
      <c r="K3" s="10">
        <v>6.7</v>
      </c>
      <c r="L3" s="10">
        <v>2</v>
      </c>
      <c r="M3" s="10">
        <v>1</v>
      </c>
      <c r="N3" s="7">
        <v>3</v>
      </c>
      <c r="T3" s="63"/>
    </row>
    <row r="4" spans="1:24" ht="15" x14ac:dyDescent="0.25">
      <c r="A4" s="10">
        <v>1290</v>
      </c>
      <c r="B4" s="6">
        <v>3</v>
      </c>
      <c r="C4" s="10">
        <v>7</v>
      </c>
      <c r="D4" s="11">
        <v>58.5</v>
      </c>
      <c r="E4" s="10">
        <v>2</v>
      </c>
      <c r="F4" s="10">
        <v>1</v>
      </c>
      <c r="G4" s="11">
        <v>7</v>
      </c>
      <c r="H4" s="10">
        <v>5</v>
      </c>
      <c r="I4" s="10">
        <v>3</v>
      </c>
      <c r="J4" s="10">
        <v>29.9</v>
      </c>
      <c r="K4" s="10">
        <v>18.2</v>
      </c>
      <c r="L4" s="10">
        <v>3</v>
      </c>
      <c r="M4" s="10">
        <v>1</v>
      </c>
      <c r="N4" s="7">
        <v>3</v>
      </c>
      <c r="Q4" s="31" t="s">
        <v>178</v>
      </c>
      <c r="R4" s="31"/>
    </row>
    <row r="5" spans="1:24" ht="15" x14ac:dyDescent="0.25">
      <c r="A5" s="10">
        <v>1150</v>
      </c>
      <c r="B5" s="6">
        <v>3</v>
      </c>
      <c r="C5" s="10">
        <v>9</v>
      </c>
      <c r="D5" s="11">
        <v>40.299999999999997</v>
      </c>
      <c r="E5" s="10">
        <v>2</v>
      </c>
      <c r="F5" s="10">
        <v>1</v>
      </c>
      <c r="G5" s="11">
        <v>3</v>
      </c>
      <c r="H5" s="10">
        <v>9</v>
      </c>
      <c r="I5" s="10">
        <v>2</v>
      </c>
      <c r="J5" s="10">
        <v>18</v>
      </c>
      <c r="K5" s="10">
        <v>9</v>
      </c>
      <c r="L5" s="10">
        <v>2</v>
      </c>
      <c r="M5" s="10">
        <v>3</v>
      </c>
      <c r="N5" s="7">
        <v>3</v>
      </c>
      <c r="Q5" s="20" t="s">
        <v>179</v>
      </c>
      <c r="R5" s="20">
        <v>0.2950293858082208</v>
      </c>
    </row>
    <row r="6" spans="1:24" ht="15" x14ac:dyDescent="0.25">
      <c r="A6" s="10">
        <v>2250</v>
      </c>
      <c r="B6" s="6">
        <v>3</v>
      </c>
      <c r="C6" s="10">
        <v>6</v>
      </c>
      <c r="D6" s="11">
        <v>35.4</v>
      </c>
      <c r="E6" s="10">
        <v>6</v>
      </c>
      <c r="F6" s="10">
        <v>2</v>
      </c>
      <c r="G6" s="11">
        <v>4</v>
      </c>
      <c r="H6" s="10">
        <v>5</v>
      </c>
      <c r="I6" s="10">
        <v>2</v>
      </c>
      <c r="J6" s="10">
        <v>12.5</v>
      </c>
      <c r="K6" s="10">
        <v>12.4</v>
      </c>
      <c r="L6" s="10">
        <v>2</v>
      </c>
      <c r="M6" s="10">
        <v>1</v>
      </c>
      <c r="N6" s="7">
        <v>3</v>
      </c>
      <c r="Q6" s="20" t="s">
        <v>180</v>
      </c>
      <c r="R6" s="20">
        <v>8.7042338490375987E-2</v>
      </c>
      <c r="T6" s="71" t="s">
        <v>212</v>
      </c>
    </row>
    <row r="7" spans="1:24" ht="15" x14ac:dyDescent="0.25">
      <c r="A7" s="10">
        <v>1150</v>
      </c>
      <c r="B7" s="6">
        <v>3</v>
      </c>
      <c r="C7" s="10">
        <v>5</v>
      </c>
      <c r="D7" s="11">
        <v>31.2</v>
      </c>
      <c r="E7" s="10">
        <v>2</v>
      </c>
      <c r="F7" s="10">
        <v>2</v>
      </c>
      <c r="G7" s="11">
        <v>1</v>
      </c>
      <c r="H7" s="10">
        <v>9</v>
      </c>
      <c r="I7" s="10">
        <v>2</v>
      </c>
      <c r="J7" s="10">
        <v>21.2</v>
      </c>
      <c r="K7" s="10">
        <v>0</v>
      </c>
      <c r="L7" s="10">
        <v>3</v>
      </c>
      <c r="M7" s="10">
        <v>1</v>
      </c>
      <c r="N7" s="7">
        <v>2</v>
      </c>
      <c r="Q7" s="20" t="s">
        <v>181</v>
      </c>
      <c r="R7" s="20">
        <v>2.6796401436441415E-2</v>
      </c>
    </row>
    <row r="8" spans="1:24" ht="15" x14ac:dyDescent="0.25">
      <c r="A8" s="10">
        <v>747</v>
      </c>
      <c r="B8" s="6">
        <v>3</v>
      </c>
      <c r="C8" s="10">
        <v>7</v>
      </c>
      <c r="D8" s="11">
        <v>26.5</v>
      </c>
      <c r="E8" s="10">
        <v>2</v>
      </c>
      <c r="F8" s="10">
        <v>2</v>
      </c>
      <c r="G8" s="11">
        <v>8</v>
      </c>
      <c r="H8" s="10">
        <v>2</v>
      </c>
      <c r="I8" s="10">
        <v>3</v>
      </c>
      <c r="J8" s="10">
        <v>16.2</v>
      </c>
      <c r="K8" s="10">
        <v>0</v>
      </c>
      <c r="L8" s="10">
        <v>2</v>
      </c>
      <c r="M8" s="10">
        <v>3</v>
      </c>
      <c r="N8" s="7">
        <v>3</v>
      </c>
      <c r="Q8" s="20" t="s">
        <v>182</v>
      </c>
      <c r="R8" s="20">
        <v>530.97863715965377</v>
      </c>
    </row>
    <row r="9" spans="1:24" ht="15.75" thickBot="1" x14ac:dyDescent="0.3">
      <c r="A9" s="10">
        <v>1250</v>
      </c>
      <c r="B9" s="6">
        <v>3</v>
      </c>
      <c r="C9" s="10">
        <v>8</v>
      </c>
      <c r="D9" s="11">
        <v>36.6</v>
      </c>
      <c r="E9" s="10">
        <v>2</v>
      </c>
      <c r="F9" s="10">
        <v>1</v>
      </c>
      <c r="G9" s="11">
        <v>9</v>
      </c>
      <c r="H9" s="10">
        <v>2</v>
      </c>
      <c r="I9" s="10">
        <v>3</v>
      </c>
      <c r="J9" s="10">
        <v>16.600000000000001</v>
      </c>
      <c r="K9" s="10">
        <v>8.8000000000000007</v>
      </c>
      <c r="L9" s="10">
        <v>3</v>
      </c>
      <c r="M9" s="10">
        <v>1</v>
      </c>
      <c r="N9" s="7">
        <v>3</v>
      </c>
      <c r="Q9" s="21" t="s">
        <v>183</v>
      </c>
      <c r="R9" s="21">
        <v>211</v>
      </c>
    </row>
    <row r="10" spans="1:24" ht="15" x14ac:dyDescent="0.25">
      <c r="A10" s="10">
        <v>1020</v>
      </c>
      <c r="B10" s="6">
        <v>3</v>
      </c>
      <c r="C10" s="10">
        <v>6</v>
      </c>
      <c r="D10" s="11">
        <v>35.9</v>
      </c>
      <c r="E10" s="10">
        <v>2</v>
      </c>
      <c r="F10" s="10">
        <v>1</v>
      </c>
      <c r="G10" s="11">
        <v>3</v>
      </c>
      <c r="H10" s="10">
        <v>5</v>
      </c>
      <c r="I10" s="10">
        <v>2</v>
      </c>
      <c r="J10" s="10">
        <v>15.1</v>
      </c>
      <c r="K10" s="10">
        <v>8.6</v>
      </c>
      <c r="L10" s="10">
        <v>1</v>
      </c>
      <c r="M10" s="10">
        <v>1</v>
      </c>
      <c r="N10" s="7">
        <v>2</v>
      </c>
    </row>
    <row r="11" spans="1:24" ht="15.75" thickBot="1" x14ac:dyDescent="0.3">
      <c r="A11" s="10">
        <v>1050</v>
      </c>
      <c r="B11" s="6">
        <v>3</v>
      </c>
      <c r="C11" s="10">
        <v>13</v>
      </c>
      <c r="D11" s="11">
        <v>40.299999999999997</v>
      </c>
      <c r="E11" s="10">
        <v>6</v>
      </c>
      <c r="F11" s="10">
        <v>2</v>
      </c>
      <c r="G11" s="11">
        <v>5</v>
      </c>
      <c r="H11" s="10">
        <v>5</v>
      </c>
      <c r="I11" s="10">
        <v>2</v>
      </c>
      <c r="J11" s="10">
        <v>16.7</v>
      </c>
      <c r="K11" s="10">
        <v>8.6</v>
      </c>
      <c r="L11" s="10">
        <v>3</v>
      </c>
      <c r="M11" s="10">
        <v>1</v>
      </c>
      <c r="N11" s="7">
        <v>1</v>
      </c>
      <c r="Q11" t="s">
        <v>170</v>
      </c>
    </row>
    <row r="12" spans="1:24" ht="15" x14ac:dyDescent="0.25">
      <c r="A12" s="10">
        <v>1265</v>
      </c>
      <c r="B12" s="6">
        <v>3</v>
      </c>
      <c r="C12" s="10">
        <v>7</v>
      </c>
      <c r="D12" s="11">
        <v>40.1</v>
      </c>
      <c r="E12" s="10">
        <v>5</v>
      </c>
      <c r="F12" s="10">
        <v>2</v>
      </c>
      <c r="G12" s="11">
        <v>4</v>
      </c>
      <c r="H12" s="10">
        <v>5</v>
      </c>
      <c r="I12" s="10">
        <v>2</v>
      </c>
      <c r="J12" s="10">
        <v>16.600000000000001</v>
      </c>
      <c r="K12" s="10">
        <v>8.5</v>
      </c>
      <c r="L12" s="10">
        <v>1</v>
      </c>
      <c r="M12" s="10">
        <v>3</v>
      </c>
      <c r="N12" s="7">
        <v>2</v>
      </c>
      <c r="Q12" s="22"/>
      <c r="R12" s="22" t="s">
        <v>172</v>
      </c>
      <c r="S12" s="22" t="s">
        <v>171</v>
      </c>
      <c r="T12" s="22" t="s">
        <v>173</v>
      </c>
      <c r="U12" s="22" t="s">
        <v>174</v>
      </c>
      <c r="V12" s="22" t="s">
        <v>187</v>
      </c>
    </row>
    <row r="13" spans="1:24" ht="15" x14ac:dyDescent="0.25">
      <c r="A13" s="10">
        <v>550</v>
      </c>
      <c r="B13" s="6">
        <v>3</v>
      </c>
      <c r="C13" s="10">
        <v>7</v>
      </c>
      <c r="D13" s="11">
        <v>40.1</v>
      </c>
      <c r="E13" s="10">
        <v>1</v>
      </c>
      <c r="F13" s="10">
        <v>1</v>
      </c>
      <c r="G13" s="11">
        <v>5</v>
      </c>
      <c r="H13" s="10">
        <v>3</v>
      </c>
      <c r="I13" s="10">
        <v>2</v>
      </c>
      <c r="J13" s="10">
        <v>16.600000000000001</v>
      </c>
      <c r="K13" s="10">
        <v>8.5</v>
      </c>
      <c r="L13" s="10">
        <v>2</v>
      </c>
      <c r="M13" s="10">
        <v>1</v>
      </c>
      <c r="N13" s="7">
        <v>3</v>
      </c>
      <c r="Q13" s="20" t="s">
        <v>184</v>
      </c>
      <c r="R13" s="20">
        <v>13</v>
      </c>
      <c r="S13" s="20">
        <v>5295417.8603988439</v>
      </c>
      <c r="T13" s="20">
        <v>407339.83541529567</v>
      </c>
      <c r="U13" s="20">
        <v>1.4447835446970008</v>
      </c>
      <c r="V13" s="20">
        <v>0.14172761243320772</v>
      </c>
    </row>
    <row r="14" spans="1:24" ht="15" x14ac:dyDescent="0.25">
      <c r="A14" s="10">
        <v>1500</v>
      </c>
      <c r="B14" s="6">
        <v>3</v>
      </c>
      <c r="C14" s="10">
        <v>8</v>
      </c>
      <c r="D14" s="11">
        <v>31.3</v>
      </c>
      <c r="E14" s="10">
        <v>2</v>
      </c>
      <c r="F14" s="10">
        <v>2</v>
      </c>
      <c r="G14" s="11">
        <v>9</v>
      </c>
      <c r="H14" s="10">
        <v>9</v>
      </c>
      <c r="I14" s="10">
        <v>3</v>
      </c>
      <c r="J14" s="10">
        <v>22</v>
      </c>
      <c r="K14" s="10">
        <v>0</v>
      </c>
      <c r="L14" s="10">
        <v>1</v>
      </c>
      <c r="M14" s="10">
        <v>1</v>
      </c>
      <c r="N14" s="7">
        <v>3</v>
      </c>
      <c r="Q14" s="20" t="s">
        <v>185</v>
      </c>
      <c r="R14" s="20">
        <v>197</v>
      </c>
      <c r="S14" s="20">
        <v>55541847.684624888</v>
      </c>
      <c r="T14" s="20">
        <v>281938.31311992329</v>
      </c>
      <c r="U14" s="20"/>
      <c r="V14" s="20"/>
    </row>
    <row r="15" spans="1:24" ht="15.75" thickBot="1" x14ac:dyDescent="0.3">
      <c r="A15" s="10">
        <v>1000</v>
      </c>
      <c r="B15" s="6">
        <v>3</v>
      </c>
      <c r="C15" s="10">
        <v>7</v>
      </c>
      <c r="D15" s="11">
        <v>44.7</v>
      </c>
      <c r="E15" s="10">
        <v>2</v>
      </c>
      <c r="F15" s="10">
        <v>2</v>
      </c>
      <c r="G15" s="11">
        <v>1</v>
      </c>
      <c r="H15" s="10">
        <v>5</v>
      </c>
      <c r="I15" s="10">
        <v>2</v>
      </c>
      <c r="J15" s="10">
        <v>18.399999999999999</v>
      </c>
      <c r="K15" s="10">
        <v>10.7</v>
      </c>
      <c r="L15" s="10">
        <v>2</v>
      </c>
      <c r="M15" s="10">
        <v>1</v>
      </c>
      <c r="N15" s="7">
        <v>3</v>
      </c>
      <c r="Q15" s="21" t="s">
        <v>176</v>
      </c>
      <c r="R15" s="21">
        <v>210</v>
      </c>
      <c r="S15" s="21">
        <v>60837265.545023732</v>
      </c>
      <c r="T15" s="21"/>
      <c r="U15" s="21"/>
      <c r="V15" s="21"/>
    </row>
    <row r="16" spans="1:24" ht="15.75" thickBot="1" x14ac:dyDescent="0.3">
      <c r="A16" s="10">
        <v>1180</v>
      </c>
      <c r="B16" s="6">
        <v>3</v>
      </c>
      <c r="C16" s="10">
        <v>7</v>
      </c>
      <c r="D16" s="11">
        <v>32.1</v>
      </c>
      <c r="E16" s="10">
        <v>6</v>
      </c>
      <c r="F16" s="10">
        <v>1</v>
      </c>
      <c r="G16" s="11">
        <v>7</v>
      </c>
      <c r="H16" s="10">
        <v>9</v>
      </c>
      <c r="I16" s="10">
        <v>2</v>
      </c>
      <c r="J16" s="10">
        <v>12.2</v>
      </c>
      <c r="K16" s="10">
        <v>9</v>
      </c>
      <c r="L16" s="10">
        <v>2</v>
      </c>
      <c r="M16" s="10">
        <v>1</v>
      </c>
      <c r="N16" s="7">
        <v>3</v>
      </c>
    </row>
    <row r="17" spans="1:25" ht="15" x14ac:dyDescent="0.25">
      <c r="A17" s="10">
        <v>1350</v>
      </c>
      <c r="B17" s="6">
        <v>3</v>
      </c>
      <c r="C17" s="10">
        <v>6</v>
      </c>
      <c r="D17" s="11">
        <v>31.9</v>
      </c>
      <c r="E17" s="10">
        <v>2</v>
      </c>
      <c r="F17" s="10">
        <v>2</v>
      </c>
      <c r="G17" s="11">
        <v>2</v>
      </c>
      <c r="H17" s="10">
        <v>9</v>
      </c>
      <c r="I17" s="10">
        <v>2</v>
      </c>
      <c r="J17" s="10">
        <v>14.4</v>
      </c>
      <c r="K17" s="10">
        <v>8.8000000000000007</v>
      </c>
      <c r="L17" s="10">
        <v>2</v>
      </c>
      <c r="M17" s="10">
        <v>1</v>
      </c>
      <c r="N17" s="7">
        <v>3</v>
      </c>
      <c r="Q17" s="22"/>
      <c r="R17" s="22" t="s">
        <v>188</v>
      </c>
      <c r="S17" s="22" t="s">
        <v>182</v>
      </c>
      <c r="T17" s="22" t="s">
        <v>189</v>
      </c>
      <c r="U17" s="22" t="s">
        <v>175</v>
      </c>
      <c r="V17" s="22" t="s">
        <v>190</v>
      </c>
      <c r="W17" s="22" t="s">
        <v>191</v>
      </c>
      <c r="X17" s="22" t="s">
        <v>192</v>
      </c>
      <c r="Y17" s="22" t="s">
        <v>193</v>
      </c>
    </row>
    <row r="18" spans="1:25" ht="15" x14ac:dyDescent="0.25">
      <c r="A18" s="10">
        <v>1400</v>
      </c>
      <c r="B18" s="6">
        <v>3</v>
      </c>
      <c r="C18" s="10">
        <v>7</v>
      </c>
      <c r="D18" s="11">
        <v>44.2</v>
      </c>
      <c r="E18" s="10">
        <v>2</v>
      </c>
      <c r="F18" s="10">
        <v>2</v>
      </c>
      <c r="G18" s="11">
        <v>2</v>
      </c>
      <c r="H18" s="10">
        <v>5</v>
      </c>
      <c r="I18" s="10">
        <v>2</v>
      </c>
      <c r="J18" s="10">
        <v>19.7</v>
      </c>
      <c r="K18" s="10">
        <v>11.6</v>
      </c>
      <c r="L18" s="10">
        <v>3</v>
      </c>
      <c r="M18" s="10">
        <v>1</v>
      </c>
      <c r="N18" s="7">
        <v>2</v>
      </c>
      <c r="Q18" s="20" t="s">
        <v>186</v>
      </c>
      <c r="R18" s="20">
        <v>493.95350313245513</v>
      </c>
      <c r="S18" s="20">
        <v>372.87644755253302</v>
      </c>
      <c r="T18" s="20">
        <v>1.3247109233491183</v>
      </c>
      <c r="U18" s="20">
        <v>0.18680166505050477</v>
      </c>
      <c r="V18" s="20">
        <v>-241.38832127570447</v>
      </c>
      <c r="W18" s="20">
        <v>1229.2953275406148</v>
      </c>
      <c r="X18" s="20">
        <v>-241.38832127570447</v>
      </c>
      <c r="Y18" s="20">
        <v>1229.2953275406148</v>
      </c>
    </row>
    <row r="19" spans="1:25" ht="15" x14ac:dyDescent="0.25">
      <c r="A19" s="10">
        <v>2120</v>
      </c>
      <c r="B19" s="6">
        <v>3</v>
      </c>
      <c r="C19" s="10">
        <v>2</v>
      </c>
      <c r="D19" s="11">
        <v>36.6</v>
      </c>
      <c r="E19" s="10">
        <v>6</v>
      </c>
      <c r="F19" s="10">
        <v>1</v>
      </c>
      <c r="G19" s="11">
        <v>5</v>
      </c>
      <c r="H19" s="10">
        <v>5</v>
      </c>
      <c r="I19" s="10">
        <v>2</v>
      </c>
      <c r="J19" s="10">
        <v>16.600000000000001</v>
      </c>
      <c r="K19" s="10">
        <v>8.8000000000000007</v>
      </c>
      <c r="L19" s="10">
        <v>2</v>
      </c>
      <c r="M19" s="10">
        <v>1</v>
      </c>
      <c r="N19" s="7">
        <v>1</v>
      </c>
      <c r="Q19" s="57" t="s">
        <v>1</v>
      </c>
      <c r="R19" s="20">
        <v>65.112133060561021</v>
      </c>
      <c r="S19" s="20">
        <v>44.13188845997098</v>
      </c>
      <c r="T19" s="20">
        <v>1.4753987498092176</v>
      </c>
      <c r="U19" s="57">
        <v>0.14170183536938497</v>
      </c>
      <c r="V19" s="20">
        <v>-21.919438892399171</v>
      </c>
      <c r="W19" s="20">
        <v>152.14370501352121</v>
      </c>
      <c r="X19" s="20">
        <v>-21.919438892399171</v>
      </c>
      <c r="Y19" s="20">
        <v>152.14370501352121</v>
      </c>
    </row>
    <row r="20" spans="1:25" ht="15" x14ac:dyDescent="0.25">
      <c r="A20" s="10">
        <v>1200</v>
      </c>
      <c r="B20" s="6">
        <v>3</v>
      </c>
      <c r="C20" s="10">
        <v>6</v>
      </c>
      <c r="D20" s="11">
        <v>40.299999999999997</v>
      </c>
      <c r="E20" s="10">
        <v>1</v>
      </c>
      <c r="F20" s="10">
        <v>1</v>
      </c>
      <c r="G20" s="11">
        <v>1</v>
      </c>
      <c r="H20" s="10">
        <v>5</v>
      </c>
      <c r="I20" s="10">
        <v>2</v>
      </c>
      <c r="J20" s="10">
        <v>16.7</v>
      </c>
      <c r="K20" s="10">
        <v>8.5</v>
      </c>
      <c r="L20" s="10">
        <v>2</v>
      </c>
      <c r="M20" s="10">
        <v>1</v>
      </c>
      <c r="N20" s="7">
        <v>3</v>
      </c>
      <c r="Q20" s="57" t="s">
        <v>2</v>
      </c>
      <c r="R20" s="20">
        <v>-0.17369878009198636</v>
      </c>
      <c r="S20" s="20">
        <v>10.898883860341297</v>
      </c>
      <c r="T20" s="20">
        <v>-1.5937299848110046E-2</v>
      </c>
      <c r="U20" s="57">
        <v>0.98730054175737769</v>
      </c>
      <c r="V20" s="20">
        <v>-21.667159132657957</v>
      </c>
      <c r="W20" s="20">
        <v>21.319761572473986</v>
      </c>
      <c r="X20" s="20">
        <v>-21.667159132657957</v>
      </c>
      <c r="Y20" s="20">
        <v>21.319761572473986</v>
      </c>
    </row>
    <row r="21" spans="1:25" ht="15" x14ac:dyDescent="0.25">
      <c r="A21" s="10">
        <v>850</v>
      </c>
      <c r="B21" s="6">
        <v>3</v>
      </c>
      <c r="C21" s="10">
        <v>14</v>
      </c>
      <c r="D21" s="11">
        <v>35.9</v>
      </c>
      <c r="E21" s="10">
        <v>2</v>
      </c>
      <c r="F21" s="10">
        <v>2</v>
      </c>
      <c r="G21" s="11">
        <v>3</v>
      </c>
      <c r="H21" s="10">
        <v>5</v>
      </c>
      <c r="I21" s="10">
        <v>2</v>
      </c>
      <c r="J21" s="10">
        <v>15.1</v>
      </c>
      <c r="K21" s="10">
        <v>8.5</v>
      </c>
      <c r="L21" s="10">
        <v>2</v>
      </c>
      <c r="M21" s="10">
        <v>1</v>
      </c>
      <c r="N21" s="7">
        <v>3</v>
      </c>
      <c r="Q21" s="57" t="s">
        <v>10</v>
      </c>
      <c r="R21" s="20">
        <v>-11.070959447130248</v>
      </c>
      <c r="S21" s="20">
        <v>5.2963675991689625</v>
      </c>
      <c r="T21" s="20">
        <v>-2.0902928733397128</v>
      </c>
      <c r="U21" s="57">
        <v>3.7874703847950802E-2</v>
      </c>
      <c r="V21" s="20">
        <v>-21.515814944635139</v>
      </c>
      <c r="W21" s="20">
        <v>-0.62610394962535665</v>
      </c>
      <c r="X21" s="20">
        <v>-21.515814944635139</v>
      </c>
      <c r="Y21" s="20">
        <v>-0.62610394962535665</v>
      </c>
    </row>
    <row r="22" spans="1:25" ht="15" x14ac:dyDescent="0.25">
      <c r="A22" s="10">
        <v>1300</v>
      </c>
      <c r="B22" s="6">
        <v>3</v>
      </c>
      <c r="C22" s="10">
        <v>8</v>
      </c>
      <c r="D22" s="11">
        <v>31.8</v>
      </c>
      <c r="E22" s="10">
        <v>2</v>
      </c>
      <c r="F22" s="10">
        <v>2</v>
      </c>
      <c r="G22" s="11">
        <v>2</v>
      </c>
      <c r="H22" s="10">
        <v>9</v>
      </c>
      <c r="I22" s="10">
        <v>2</v>
      </c>
      <c r="J22" s="10">
        <v>12.3</v>
      </c>
      <c r="K22" s="10">
        <v>8.6999999999999993</v>
      </c>
      <c r="L22" s="10">
        <v>2</v>
      </c>
      <c r="M22" s="10">
        <v>1</v>
      </c>
      <c r="N22" s="7">
        <v>1</v>
      </c>
      <c r="Q22" s="57" t="s">
        <v>5</v>
      </c>
      <c r="R22" s="20">
        <v>44.283687603492169</v>
      </c>
      <c r="S22" s="20">
        <v>20.396750480824789</v>
      </c>
      <c r="T22" s="20">
        <v>2.1711148373915616</v>
      </c>
      <c r="U22" s="57">
        <v>3.1117936831580616E-2</v>
      </c>
      <c r="V22" s="20">
        <v>4.0596836230460269</v>
      </c>
      <c r="W22" s="20">
        <v>84.50769158393831</v>
      </c>
      <c r="X22" s="20">
        <v>4.0596836230460269</v>
      </c>
      <c r="Y22" s="20">
        <v>84.50769158393831</v>
      </c>
    </row>
    <row r="23" spans="1:25" ht="15" x14ac:dyDescent="0.25">
      <c r="A23" s="10">
        <v>950</v>
      </c>
      <c r="B23" s="6">
        <v>3</v>
      </c>
      <c r="C23" s="10">
        <v>9</v>
      </c>
      <c r="D23" s="11">
        <v>32</v>
      </c>
      <c r="E23" s="10">
        <v>2</v>
      </c>
      <c r="F23" s="10">
        <v>2</v>
      </c>
      <c r="G23" s="11">
        <v>5</v>
      </c>
      <c r="H23" s="10">
        <v>9</v>
      </c>
      <c r="I23" s="10">
        <v>2</v>
      </c>
      <c r="J23" s="10">
        <v>12.3</v>
      </c>
      <c r="K23" s="10">
        <v>8.6999999999999993</v>
      </c>
      <c r="L23" s="10">
        <v>3</v>
      </c>
      <c r="M23" s="10">
        <v>3</v>
      </c>
      <c r="N23" s="7">
        <v>3</v>
      </c>
      <c r="Q23" s="20" t="s">
        <v>6</v>
      </c>
      <c r="R23" s="20">
        <v>10.412926027929718</v>
      </c>
      <c r="S23" s="20">
        <v>18.8436317001063</v>
      </c>
      <c r="T23" s="20">
        <v>0.55259655854295731</v>
      </c>
      <c r="U23" s="20">
        <v>0.58116614649175502</v>
      </c>
      <c r="V23" s="20">
        <v>-26.748204968093862</v>
      </c>
      <c r="W23" s="20">
        <v>47.574057023953301</v>
      </c>
      <c r="X23" s="20">
        <v>-26.748204968093862</v>
      </c>
      <c r="Y23" s="20">
        <v>47.574057023953301</v>
      </c>
    </row>
    <row r="24" spans="1:25" ht="15" x14ac:dyDescent="0.25">
      <c r="A24" s="10">
        <v>650</v>
      </c>
      <c r="B24" s="6">
        <v>3</v>
      </c>
      <c r="C24" s="10">
        <v>15</v>
      </c>
      <c r="D24" s="11">
        <v>40.200000000000003</v>
      </c>
      <c r="E24" s="10">
        <v>2</v>
      </c>
      <c r="F24" s="10">
        <v>1</v>
      </c>
      <c r="G24" s="11">
        <v>2</v>
      </c>
      <c r="H24" s="10">
        <v>5</v>
      </c>
      <c r="I24" s="10">
        <v>2</v>
      </c>
      <c r="J24" s="10">
        <v>16.7</v>
      </c>
      <c r="K24" s="10">
        <v>8.5</v>
      </c>
      <c r="L24" s="10">
        <v>3</v>
      </c>
      <c r="M24" s="10">
        <v>1</v>
      </c>
      <c r="N24" s="7">
        <v>2</v>
      </c>
      <c r="Q24" s="20" t="s">
        <v>7</v>
      </c>
      <c r="R24" s="20">
        <v>4.6032447422274618</v>
      </c>
      <c r="S24" s="20">
        <v>15.21509653906805</v>
      </c>
      <c r="T24" s="20">
        <v>0.30254456357918175</v>
      </c>
      <c r="U24" s="20">
        <v>0.76255616994042597</v>
      </c>
      <c r="V24" s="20">
        <v>-25.402128139384487</v>
      </c>
      <c r="W24" s="20">
        <v>34.608617623839407</v>
      </c>
      <c r="X24" s="20">
        <v>-25.402128139384487</v>
      </c>
      <c r="Y24" s="20">
        <v>34.608617623839407</v>
      </c>
    </row>
    <row r="25" spans="1:25" ht="15" x14ac:dyDescent="0.25">
      <c r="A25" s="10">
        <v>500</v>
      </c>
      <c r="B25" s="6">
        <v>3</v>
      </c>
      <c r="C25" s="10">
        <v>7</v>
      </c>
      <c r="D25" s="11">
        <v>35.1</v>
      </c>
      <c r="E25" s="10">
        <v>6</v>
      </c>
      <c r="F25" s="10">
        <v>1</v>
      </c>
      <c r="G25" s="11">
        <v>3</v>
      </c>
      <c r="H25" s="10">
        <v>5</v>
      </c>
      <c r="I25" s="10">
        <v>3</v>
      </c>
      <c r="J25" s="10">
        <v>12.1</v>
      </c>
      <c r="K25" s="10">
        <v>12</v>
      </c>
      <c r="L25" s="10">
        <v>2</v>
      </c>
      <c r="M25" s="10">
        <v>3</v>
      </c>
      <c r="N25" s="7">
        <v>3</v>
      </c>
      <c r="Q25" s="57" t="s">
        <v>8</v>
      </c>
      <c r="R25" s="20">
        <v>25.915816469805431</v>
      </c>
      <c r="S25" s="20">
        <v>19.068011697288682</v>
      </c>
      <c r="T25" s="20">
        <v>1.3591252659809545</v>
      </c>
      <c r="U25" s="57">
        <v>0.17566078371431651</v>
      </c>
      <c r="V25" s="20">
        <v>-11.687809614260804</v>
      </c>
      <c r="W25" s="20">
        <v>63.51944255387167</v>
      </c>
      <c r="X25" s="20">
        <v>-11.687809614260804</v>
      </c>
      <c r="Y25" s="20">
        <v>63.51944255387167</v>
      </c>
    </row>
    <row r="26" spans="1:25" ht="15" x14ac:dyDescent="0.25">
      <c r="A26" s="10">
        <v>1357</v>
      </c>
      <c r="B26" s="6">
        <v>3</v>
      </c>
      <c r="C26" s="10">
        <v>2</v>
      </c>
      <c r="D26" s="11">
        <v>35.299999999999997</v>
      </c>
      <c r="E26" s="10">
        <v>2</v>
      </c>
      <c r="F26" s="10">
        <v>1</v>
      </c>
      <c r="G26" s="11">
        <v>2</v>
      </c>
      <c r="H26" s="10">
        <v>10</v>
      </c>
      <c r="I26" s="10">
        <v>3</v>
      </c>
      <c r="J26" s="10">
        <v>14.9</v>
      </c>
      <c r="K26" s="10">
        <v>11.9</v>
      </c>
      <c r="L26" s="10">
        <v>2</v>
      </c>
      <c r="M26" s="10">
        <v>1</v>
      </c>
      <c r="N26" s="7">
        <v>3</v>
      </c>
      <c r="Q26" s="20" t="s">
        <v>9</v>
      </c>
      <c r="R26" s="20">
        <v>74.718245659986479</v>
      </c>
      <c r="S26" s="20">
        <v>89.680628056083634</v>
      </c>
      <c r="T26" s="20">
        <v>0.83315925946972491</v>
      </c>
      <c r="U26" s="20">
        <v>0.40576389181416617</v>
      </c>
      <c r="V26" s="20">
        <v>-102.13904066550415</v>
      </c>
      <c r="W26" s="20">
        <v>251.57553198547711</v>
      </c>
      <c r="X26" s="20">
        <v>-102.13904066550415</v>
      </c>
      <c r="Y26" s="20">
        <v>251.57553198547711</v>
      </c>
    </row>
    <row r="27" spans="1:25" ht="15" x14ac:dyDescent="0.25">
      <c r="A27" s="10">
        <v>490</v>
      </c>
      <c r="B27" s="6">
        <v>3</v>
      </c>
      <c r="C27" s="10">
        <v>9</v>
      </c>
      <c r="D27" s="11">
        <v>36.200000000000003</v>
      </c>
      <c r="E27" s="10">
        <v>6</v>
      </c>
      <c r="F27" s="10">
        <v>1</v>
      </c>
      <c r="G27" s="11">
        <v>1</v>
      </c>
      <c r="H27" s="10">
        <v>5</v>
      </c>
      <c r="I27" s="10">
        <v>2</v>
      </c>
      <c r="J27" s="10">
        <v>15</v>
      </c>
      <c r="K27" s="10">
        <v>12</v>
      </c>
      <c r="L27" s="10">
        <v>2</v>
      </c>
      <c r="M27" s="10">
        <v>1</v>
      </c>
      <c r="N27" s="7">
        <v>3</v>
      </c>
      <c r="Q27" s="57" t="s">
        <v>11</v>
      </c>
      <c r="R27" s="20">
        <v>12.614544554938103</v>
      </c>
      <c r="S27" s="20">
        <v>6.9805647343008488</v>
      </c>
      <c r="T27" s="20">
        <v>1.8070951327122871</v>
      </c>
      <c r="U27" s="57">
        <v>7.2273172310089381E-2</v>
      </c>
      <c r="V27" s="20">
        <v>-1.1516808015101994</v>
      </c>
      <c r="W27" s="20">
        <v>26.380769911386405</v>
      </c>
      <c r="X27" s="20">
        <v>-1.1516808015101994</v>
      </c>
      <c r="Y27" s="20">
        <v>26.380769911386405</v>
      </c>
    </row>
    <row r="28" spans="1:25" ht="15" x14ac:dyDescent="0.25">
      <c r="A28" s="10">
        <v>2250</v>
      </c>
      <c r="B28" s="6">
        <v>3</v>
      </c>
      <c r="C28" s="10">
        <v>7</v>
      </c>
      <c r="D28" s="11">
        <v>34.700000000000003</v>
      </c>
      <c r="E28" s="10">
        <v>6</v>
      </c>
      <c r="F28" s="10">
        <v>2</v>
      </c>
      <c r="G28" s="11">
        <v>3</v>
      </c>
      <c r="H28" s="10">
        <v>9</v>
      </c>
      <c r="I28" s="10">
        <v>2</v>
      </c>
      <c r="J28" s="10">
        <v>17.5</v>
      </c>
      <c r="K28" s="10">
        <v>6.8</v>
      </c>
      <c r="L28" s="10">
        <v>2</v>
      </c>
      <c r="M28" s="10">
        <v>1</v>
      </c>
      <c r="N28" s="7">
        <v>2</v>
      </c>
      <c r="Q28" s="20" t="s">
        <v>12</v>
      </c>
      <c r="R28" s="20">
        <v>0.57113080106500658</v>
      </c>
      <c r="S28" s="20">
        <v>6.9102201808833721</v>
      </c>
      <c r="T28" s="20">
        <v>8.2650159635289031E-2</v>
      </c>
      <c r="U28" s="20">
        <v>0.93421363347776376</v>
      </c>
      <c r="V28" s="20">
        <v>-13.056369536448178</v>
      </c>
      <c r="W28" s="20">
        <v>14.198631138578191</v>
      </c>
      <c r="X28" s="20">
        <v>-13.056369536448178</v>
      </c>
      <c r="Y28" s="20">
        <v>14.198631138578191</v>
      </c>
    </row>
    <row r="29" spans="1:25" ht="15" x14ac:dyDescent="0.25">
      <c r="A29" s="10">
        <v>890</v>
      </c>
      <c r="B29" s="6">
        <v>3</v>
      </c>
      <c r="C29" s="10">
        <v>2</v>
      </c>
      <c r="D29" s="11">
        <v>40.299999999999997</v>
      </c>
      <c r="E29" s="10">
        <v>6</v>
      </c>
      <c r="F29" s="10">
        <v>2</v>
      </c>
      <c r="G29" s="11">
        <v>2</v>
      </c>
      <c r="H29" s="10">
        <v>5</v>
      </c>
      <c r="I29" s="10">
        <v>3</v>
      </c>
      <c r="J29" s="10">
        <v>16.8</v>
      </c>
      <c r="K29" s="10">
        <v>8.6</v>
      </c>
      <c r="L29" s="10">
        <v>2</v>
      </c>
      <c r="M29" s="10">
        <v>1</v>
      </c>
      <c r="N29" s="7">
        <v>2</v>
      </c>
      <c r="Q29" s="20" t="s">
        <v>141</v>
      </c>
      <c r="R29" s="20">
        <v>52.486298591034647</v>
      </c>
      <c r="S29" s="20">
        <v>54.03692240589308</v>
      </c>
      <c r="T29" s="20">
        <v>0.97130436475987525</v>
      </c>
      <c r="U29" s="20">
        <v>0.33258779650740355</v>
      </c>
      <c r="V29" s="20">
        <v>-54.078783135542857</v>
      </c>
      <c r="W29" s="20">
        <v>159.05138031761214</v>
      </c>
      <c r="X29" s="20">
        <v>-54.078783135542857</v>
      </c>
      <c r="Y29" s="20">
        <v>159.05138031761214</v>
      </c>
    </row>
    <row r="30" spans="1:25" ht="15" x14ac:dyDescent="0.25">
      <c r="A30" s="10">
        <v>1300</v>
      </c>
      <c r="B30" s="6">
        <v>3</v>
      </c>
      <c r="C30" s="10">
        <v>8</v>
      </c>
      <c r="D30" s="11">
        <v>31</v>
      </c>
      <c r="E30" s="10">
        <v>2</v>
      </c>
      <c r="F30" s="10">
        <v>2</v>
      </c>
      <c r="G30" s="11">
        <v>14</v>
      </c>
      <c r="H30" s="10">
        <v>5</v>
      </c>
      <c r="I30" s="10">
        <v>2</v>
      </c>
      <c r="J30" s="10">
        <v>21.6</v>
      </c>
      <c r="K30" s="10">
        <v>0</v>
      </c>
      <c r="L30" s="10">
        <v>2</v>
      </c>
      <c r="M30" s="10">
        <v>1</v>
      </c>
      <c r="N30" s="7">
        <v>3</v>
      </c>
      <c r="Q30" s="57" t="s">
        <v>14</v>
      </c>
      <c r="R30" s="20">
        <v>-55.030878308823077</v>
      </c>
      <c r="S30" s="20">
        <v>47.750298505987715</v>
      </c>
      <c r="T30" s="20">
        <v>-1.1524719222838451</v>
      </c>
      <c r="U30" s="57">
        <v>0.25052375871280219</v>
      </c>
      <c r="V30" s="20">
        <v>-149.19824084914637</v>
      </c>
      <c r="W30" s="20">
        <v>39.136484231500219</v>
      </c>
      <c r="X30" s="20">
        <v>-149.19824084914637</v>
      </c>
      <c r="Y30" s="20">
        <v>39.136484231500219</v>
      </c>
    </row>
    <row r="31" spans="1:25" ht="15.75" thickBot="1" x14ac:dyDescent="0.3">
      <c r="A31" s="10">
        <v>950</v>
      </c>
      <c r="B31" s="6">
        <v>3</v>
      </c>
      <c r="C31" s="10">
        <v>14</v>
      </c>
      <c r="D31" s="11">
        <v>24.1</v>
      </c>
      <c r="E31" s="10">
        <v>6</v>
      </c>
      <c r="F31" s="10">
        <v>2</v>
      </c>
      <c r="G31" s="11">
        <v>4</v>
      </c>
      <c r="H31" s="10">
        <v>5</v>
      </c>
      <c r="I31" s="10">
        <v>2</v>
      </c>
      <c r="J31" s="10">
        <v>16.3</v>
      </c>
      <c r="K31" s="10">
        <v>0</v>
      </c>
      <c r="L31" s="10">
        <v>2</v>
      </c>
      <c r="M31" s="10">
        <v>1</v>
      </c>
      <c r="N31" s="7">
        <v>1</v>
      </c>
      <c r="Q31" s="21" t="s">
        <v>15</v>
      </c>
      <c r="R31" s="21">
        <v>34.296226159005613</v>
      </c>
      <c r="S31" s="21">
        <v>51.033309411247721</v>
      </c>
      <c r="T31" s="21">
        <v>0.6720360986710131</v>
      </c>
      <c r="U31" s="21">
        <v>0.50234809744384668</v>
      </c>
      <c r="V31" s="21">
        <v>-66.345493355247115</v>
      </c>
      <c r="W31" s="21">
        <v>134.93794567325835</v>
      </c>
      <c r="X31" s="21">
        <v>-66.345493355247115</v>
      </c>
      <c r="Y31" s="21">
        <v>134.93794567325835</v>
      </c>
    </row>
    <row r="32" spans="1:25" ht="15" x14ac:dyDescent="0.25">
      <c r="A32" s="10">
        <v>900</v>
      </c>
      <c r="B32" s="6">
        <v>3</v>
      </c>
      <c r="C32" s="10">
        <v>8</v>
      </c>
      <c r="D32" s="11">
        <v>32.5</v>
      </c>
      <c r="E32" s="10">
        <v>1</v>
      </c>
      <c r="F32" s="10">
        <v>2</v>
      </c>
      <c r="G32" s="11">
        <v>5</v>
      </c>
      <c r="H32" s="10">
        <v>5</v>
      </c>
      <c r="I32" s="10">
        <v>3</v>
      </c>
      <c r="J32" s="10">
        <v>27.33</v>
      </c>
      <c r="K32" s="10">
        <v>0</v>
      </c>
      <c r="L32" s="10">
        <v>2</v>
      </c>
      <c r="M32" s="10">
        <v>1</v>
      </c>
      <c r="N32" s="7">
        <v>3</v>
      </c>
    </row>
    <row r="33" spans="1:14" ht="15" x14ac:dyDescent="0.25">
      <c r="A33" s="10">
        <v>950</v>
      </c>
      <c r="B33" s="6">
        <v>3</v>
      </c>
      <c r="C33" s="10">
        <v>14</v>
      </c>
      <c r="D33" s="11">
        <v>27.7</v>
      </c>
      <c r="E33" s="10">
        <v>2</v>
      </c>
      <c r="F33" s="10">
        <v>2</v>
      </c>
      <c r="G33" s="11">
        <v>3</v>
      </c>
      <c r="H33" s="10">
        <v>13</v>
      </c>
      <c r="I33" s="10">
        <v>2</v>
      </c>
      <c r="J33" s="10">
        <v>12.2</v>
      </c>
      <c r="K33" s="10">
        <v>5.6</v>
      </c>
      <c r="L33" s="10">
        <v>1</v>
      </c>
      <c r="M33" s="10">
        <v>1</v>
      </c>
      <c r="N33" s="7">
        <v>3</v>
      </c>
    </row>
    <row r="34" spans="1:14" ht="15" x14ac:dyDescent="0.25">
      <c r="A34" s="10">
        <v>790</v>
      </c>
      <c r="B34" s="6">
        <v>3</v>
      </c>
      <c r="C34" s="10">
        <v>2</v>
      </c>
      <c r="D34" s="11">
        <v>29.1</v>
      </c>
      <c r="E34" s="10">
        <v>3</v>
      </c>
      <c r="F34" s="10">
        <v>1</v>
      </c>
      <c r="G34" s="11">
        <v>4</v>
      </c>
      <c r="H34" s="10">
        <v>9</v>
      </c>
      <c r="I34" s="10">
        <v>3</v>
      </c>
      <c r="J34" s="10">
        <v>23.7</v>
      </c>
      <c r="K34" s="10">
        <v>0</v>
      </c>
      <c r="L34" s="10">
        <v>2</v>
      </c>
      <c r="M34" s="10">
        <v>1</v>
      </c>
      <c r="N34" s="7">
        <v>1</v>
      </c>
    </row>
    <row r="35" spans="1:14" ht="15" x14ac:dyDescent="0.25">
      <c r="A35" s="10">
        <v>5300</v>
      </c>
      <c r="B35" s="6">
        <v>3</v>
      </c>
      <c r="C35" s="10">
        <v>5</v>
      </c>
      <c r="D35" s="11">
        <v>31.4</v>
      </c>
      <c r="E35" s="10">
        <v>6</v>
      </c>
      <c r="F35" s="10">
        <v>2</v>
      </c>
      <c r="G35" s="11">
        <v>2</v>
      </c>
      <c r="H35" s="10">
        <v>5</v>
      </c>
      <c r="I35" s="10">
        <v>3</v>
      </c>
      <c r="J35" s="10">
        <v>18.899999999999999</v>
      </c>
      <c r="K35" s="10">
        <v>5.6</v>
      </c>
      <c r="L35" s="10">
        <v>2</v>
      </c>
      <c r="M35" s="10">
        <v>1</v>
      </c>
      <c r="N35" s="7">
        <v>3</v>
      </c>
    </row>
    <row r="36" spans="1:14" ht="15" x14ac:dyDescent="0.25">
      <c r="A36" s="10">
        <v>500</v>
      </c>
      <c r="B36" s="6">
        <v>3</v>
      </c>
      <c r="C36" s="10">
        <v>2</v>
      </c>
      <c r="D36" s="11">
        <v>30.9</v>
      </c>
      <c r="E36" s="10">
        <v>4</v>
      </c>
      <c r="F36" s="10">
        <v>1</v>
      </c>
      <c r="G36" s="11">
        <v>9</v>
      </c>
      <c r="H36" s="10">
        <v>5</v>
      </c>
      <c r="I36" s="10">
        <v>2</v>
      </c>
      <c r="J36" s="10">
        <v>19.2</v>
      </c>
      <c r="K36" s="10">
        <v>6.1</v>
      </c>
      <c r="L36" s="10">
        <v>2</v>
      </c>
      <c r="M36" s="10">
        <v>1</v>
      </c>
      <c r="N36" s="7">
        <v>2</v>
      </c>
    </row>
    <row r="37" spans="1:14" ht="15" x14ac:dyDescent="0.25">
      <c r="A37" s="10">
        <v>550</v>
      </c>
      <c r="B37" s="6">
        <v>3</v>
      </c>
      <c r="C37" s="10">
        <v>7</v>
      </c>
      <c r="D37" s="11">
        <v>29.3</v>
      </c>
      <c r="E37" s="10">
        <v>2</v>
      </c>
      <c r="F37" s="10">
        <v>1</v>
      </c>
      <c r="G37" s="11">
        <v>3</v>
      </c>
      <c r="H37" s="10">
        <v>9</v>
      </c>
      <c r="I37" s="10">
        <v>2</v>
      </c>
      <c r="J37" s="10">
        <v>16.8</v>
      </c>
      <c r="K37" s="10">
        <v>6.3</v>
      </c>
      <c r="L37" s="10">
        <v>3</v>
      </c>
      <c r="M37" s="10">
        <v>1</v>
      </c>
      <c r="N37" s="7">
        <v>3</v>
      </c>
    </row>
    <row r="38" spans="1:14" ht="15" x14ac:dyDescent="0.25">
      <c r="A38" s="10">
        <v>650</v>
      </c>
      <c r="B38" s="6">
        <v>3</v>
      </c>
      <c r="C38" s="10">
        <v>8</v>
      </c>
      <c r="D38" s="11">
        <v>32.5</v>
      </c>
      <c r="E38" s="10">
        <v>6</v>
      </c>
      <c r="F38" s="10">
        <v>2</v>
      </c>
      <c r="G38" s="11">
        <v>2</v>
      </c>
      <c r="H38" s="10">
        <v>5</v>
      </c>
      <c r="I38" s="10">
        <v>3</v>
      </c>
      <c r="J38" s="10">
        <v>17.5</v>
      </c>
      <c r="K38" s="10">
        <v>5.7</v>
      </c>
      <c r="L38" s="10">
        <v>1</v>
      </c>
      <c r="M38" s="10">
        <v>1</v>
      </c>
      <c r="N38" s="7">
        <v>3</v>
      </c>
    </row>
    <row r="39" spans="1:14" ht="15" x14ac:dyDescent="0.25">
      <c r="A39" s="10">
        <v>850</v>
      </c>
      <c r="B39" s="6">
        <v>3</v>
      </c>
      <c r="C39" s="10">
        <v>7</v>
      </c>
      <c r="D39" s="11">
        <v>54.4</v>
      </c>
      <c r="E39" s="10">
        <v>6</v>
      </c>
      <c r="F39" s="10">
        <v>1</v>
      </c>
      <c r="G39" s="11">
        <v>4</v>
      </c>
      <c r="H39" s="10">
        <v>5</v>
      </c>
      <c r="I39" s="10">
        <v>2</v>
      </c>
      <c r="J39" s="10">
        <v>31</v>
      </c>
      <c r="K39" s="10">
        <v>8.3000000000000007</v>
      </c>
      <c r="L39" s="10">
        <v>1</v>
      </c>
      <c r="M39" s="10">
        <v>3</v>
      </c>
      <c r="N39" s="7">
        <v>1</v>
      </c>
    </row>
    <row r="40" spans="1:14" ht="15" x14ac:dyDescent="0.25">
      <c r="A40" s="10">
        <v>1200</v>
      </c>
      <c r="B40" s="6">
        <v>3</v>
      </c>
      <c r="C40" s="10">
        <v>9</v>
      </c>
      <c r="D40" s="11">
        <v>53.6</v>
      </c>
      <c r="E40" s="10">
        <v>2</v>
      </c>
      <c r="F40" s="10">
        <v>21</v>
      </c>
      <c r="G40" s="11">
        <v>1</v>
      </c>
      <c r="H40" s="10">
        <v>5</v>
      </c>
      <c r="I40" s="10">
        <v>2</v>
      </c>
      <c r="J40" s="10">
        <v>31.7</v>
      </c>
      <c r="K40" s="10">
        <v>8.3000000000000007</v>
      </c>
      <c r="L40" s="10">
        <v>3</v>
      </c>
      <c r="M40" s="10">
        <v>3</v>
      </c>
      <c r="N40" s="7">
        <v>2</v>
      </c>
    </row>
    <row r="41" spans="1:14" ht="15" x14ac:dyDescent="0.25">
      <c r="A41" s="10">
        <v>1150</v>
      </c>
      <c r="B41" s="6">
        <v>3</v>
      </c>
      <c r="C41" s="10">
        <v>6</v>
      </c>
      <c r="D41" s="11">
        <v>40.200000000000003</v>
      </c>
      <c r="E41" s="10">
        <v>4</v>
      </c>
      <c r="F41" s="10">
        <v>1</v>
      </c>
      <c r="G41" s="11">
        <v>4</v>
      </c>
      <c r="H41" s="10">
        <v>5</v>
      </c>
      <c r="I41" s="10">
        <v>2</v>
      </c>
      <c r="J41" s="10">
        <v>27.2</v>
      </c>
      <c r="K41" s="10">
        <v>6.4</v>
      </c>
      <c r="L41" s="10">
        <v>2</v>
      </c>
      <c r="M41" s="10">
        <v>3</v>
      </c>
      <c r="N41" s="7">
        <v>3</v>
      </c>
    </row>
    <row r="42" spans="1:14" ht="15" x14ac:dyDescent="0.25">
      <c r="A42" s="10">
        <v>750</v>
      </c>
      <c r="B42" s="6">
        <v>3</v>
      </c>
      <c r="C42" s="10">
        <v>9</v>
      </c>
      <c r="D42" s="11">
        <v>44.2</v>
      </c>
      <c r="E42" s="10">
        <v>2</v>
      </c>
      <c r="F42" s="10">
        <v>2</v>
      </c>
      <c r="G42" s="11">
        <v>2</v>
      </c>
      <c r="H42" s="10">
        <v>5</v>
      </c>
      <c r="I42" s="10">
        <v>2</v>
      </c>
      <c r="J42" s="10">
        <v>28</v>
      </c>
      <c r="K42" s="10">
        <v>6</v>
      </c>
      <c r="L42" s="10">
        <v>1</v>
      </c>
      <c r="M42" s="10">
        <v>3</v>
      </c>
      <c r="N42" s="7">
        <v>3</v>
      </c>
    </row>
    <row r="43" spans="1:14" ht="15" x14ac:dyDescent="0.25">
      <c r="A43" s="10">
        <v>520</v>
      </c>
      <c r="B43" s="6">
        <v>3</v>
      </c>
      <c r="C43" s="10">
        <v>15</v>
      </c>
      <c r="D43" s="11">
        <v>41</v>
      </c>
      <c r="E43" s="10">
        <v>2</v>
      </c>
      <c r="F43" s="10">
        <v>2</v>
      </c>
      <c r="G43" s="11">
        <v>1</v>
      </c>
      <c r="H43" s="10">
        <v>5</v>
      </c>
      <c r="I43" s="10">
        <v>2</v>
      </c>
      <c r="J43" s="10">
        <v>24</v>
      </c>
      <c r="K43" s="10">
        <v>6</v>
      </c>
      <c r="L43" s="10">
        <v>2</v>
      </c>
      <c r="M43" s="10">
        <v>1</v>
      </c>
      <c r="N43" s="7">
        <v>3</v>
      </c>
    </row>
    <row r="44" spans="1:14" ht="15" x14ac:dyDescent="0.25">
      <c r="A44" s="10">
        <v>2620</v>
      </c>
      <c r="B44" s="6">
        <v>3</v>
      </c>
      <c r="C44" s="10">
        <v>15</v>
      </c>
      <c r="D44" s="11">
        <v>43.7</v>
      </c>
      <c r="E44" s="10">
        <v>2</v>
      </c>
      <c r="F44" s="10">
        <v>1</v>
      </c>
      <c r="G44" s="11">
        <v>6</v>
      </c>
      <c r="H44" s="10">
        <v>5</v>
      </c>
      <c r="I44" s="10">
        <v>2</v>
      </c>
      <c r="J44" s="10">
        <v>31.8</v>
      </c>
      <c r="K44" s="10">
        <v>6</v>
      </c>
      <c r="L44" s="10">
        <v>3</v>
      </c>
      <c r="M44" s="10">
        <v>1</v>
      </c>
      <c r="N44" s="7">
        <v>3</v>
      </c>
    </row>
    <row r="45" spans="1:14" ht="15" x14ac:dyDescent="0.25">
      <c r="A45" s="10">
        <v>1290</v>
      </c>
      <c r="B45" s="6">
        <v>3</v>
      </c>
      <c r="C45" s="10">
        <v>6</v>
      </c>
      <c r="D45" s="11">
        <v>52.3</v>
      </c>
      <c r="E45" s="10">
        <v>2</v>
      </c>
      <c r="F45" s="10">
        <v>1</v>
      </c>
      <c r="G45" s="11">
        <v>2</v>
      </c>
      <c r="H45" s="10">
        <v>9</v>
      </c>
      <c r="I45" s="10">
        <v>3</v>
      </c>
      <c r="J45" s="10">
        <v>32.4</v>
      </c>
      <c r="K45" s="10">
        <v>8.3000000000000007</v>
      </c>
      <c r="L45" s="10">
        <v>2</v>
      </c>
      <c r="M45" s="10">
        <v>1</v>
      </c>
      <c r="N45" s="7">
        <v>3</v>
      </c>
    </row>
    <row r="46" spans="1:14" ht="15" x14ac:dyDescent="0.25">
      <c r="A46" s="10">
        <v>550</v>
      </c>
      <c r="B46" s="6">
        <v>3</v>
      </c>
      <c r="C46" s="10">
        <v>2</v>
      </c>
      <c r="D46" s="11">
        <v>60.2</v>
      </c>
      <c r="E46" s="10">
        <v>2</v>
      </c>
      <c r="F46" s="10">
        <v>2</v>
      </c>
      <c r="G46" s="11">
        <v>5</v>
      </c>
      <c r="H46" s="10">
        <v>5</v>
      </c>
      <c r="I46" s="10">
        <v>2</v>
      </c>
      <c r="J46" s="10">
        <v>28.4</v>
      </c>
      <c r="K46" s="10">
        <v>10.199999999999999</v>
      </c>
      <c r="L46" s="10">
        <v>2</v>
      </c>
      <c r="M46" s="10">
        <v>1</v>
      </c>
      <c r="N46" s="7">
        <v>3</v>
      </c>
    </row>
    <row r="47" spans="1:14" ht="15" x14ac:dyDescent="0.25">
      <c r="A47" s="10">
        <v>1307</v>
      </c>
      <c r="B47" s="6">
        <v>3</v>
      </c>
      <c r="C47" s="10">
        <v>6</v>
      </c>
      <c r="D47" s="11">
        <v>50.6</v>
      </c>
      <c r="E47" s="10">
        <v>2</v>
      </c>
      <c r="F47" s="10">
        <v>2</v>
      </c>
      <c r="G47" s="11">
        <v>7</v>
      </c>
      <c r="H47" s="10">
        <v>5</v>
      </c>
      <c r="I47" s="10">
        <v>2</v>
      </c>
      <c r="J47" s="10">
        <v>29</v>
      </c>
      <c r="K47" s="10">
        <v>8</v>
      </c>
      <c r="L47" s="10">
        <v>2</v>
      </c>
      <c r="M47" s="10">
        <v>3</v>
      </c>
      <c r="N47" s="7">
        <v>2</v>
      </c>
    </row>
    <row r="48" spans="1:14" ht="15" x14ac:dyDescent="0.25">
      <c r="A48" s="10">
        <v>480</v>
      </c>
      <c r="B48" s="6">
        <v>3</v>
      </c>
      <c r="C48" s="10">
        <v>9</v>
      </c>
      <c r="D48" s="11">
        <v>66.3</v>
      </c>
      <c r="E48" s="10">
        <v>6</v>
      </c>
      <c r="F48" s="10">
        <v>1</v>
      </c>
      <c r="G48" s="11">
        <v>5</v>
      </c>
      <c r="H48" s="10">
        <v>9</v>
      </c>
      <c r="I48" s="10">
        <v>2</v>
      </c>
      <c r="J48" s="10">
        <v>33.9</v>
      </c>
      <c r="K48" s="10">
        <v>11.9</v>
      </c>
      <c r="L48" s="10">
        <v>2</v>
      </c>
      <c r="M48" s="10">
        <v>1</v>
      </c>
      <c r="N48" s="10">
        <v>3</v>
      </c>
    </row>
    <row r="49" spans="1:14" ht="15" x14ac:dyDescent="0.25">
      <c r="A49" s="10">
        <v>1250</v>
      </c>
      <c r="B49" s="6">
        <v>3</v>
      </c>
      <c r="C49" s="10">
        <v>8</v>
      </c>
      <c r="D49" s="11">
        <v>49.3</v>
      </c>
      <c r="E49" s="10">
        <v>2</v>
      </c>
      <c r="F49" s="10">
        <v>2</v>
      </c>
      <c r="G49" s="11">
        <v>1</v>
      </c>
      <c r="H49" s="10">
        <v>5</v>
      </c>
      <c r="I49" s="10">
        <v>2</v>
      </c>
      <c r="J49" s="10">
        <v>28</v>
      </c>
      <c r="K49" s="10">
        <v>7.5</v>
      </c>
      <c r="L49" s="10">
        <v>2</v>
      </c>
      <c r="M49" s="10">
        <v>3</v>
      </c>
      <c r="N49" s="12">
        <v>3</v>
      </c>
    </row>
    <row r="50" spans="1:14" ht="15" x14ac:dyDescent="0.25">
      <c r="A50" s="10">
        <v>1230</v>
      </c>
      <c r="B50" s="6">
        <v>3</v>
      </c>
      <c r="C50" s="10">
        <v>8</v>
      </c>
      <c r="D50" s="11">
        <v>48.5</v>
      </c>
      <c r="E50" s="10">
        <v>6</v>
      </c>
      <c r="F50" s="10">
        <v>2</v>
      </c>
      <c r="G50" s="11">
        <v>5</v>
      </c>
      <c r="H50" s="10">
        <v>5</v>
      </c>
      <c r="I50" s="10">
        <v>2</v>
      </c>
      <c r="J50" s="10">
        <v>28.2</v>
      </c>
      <c r="K50" s="10">
        <v>8.8000000000000007</v>
      </c>
      <c r="L50" s="10">
        <v>2</v>
      </c>
      <c r="M50" s="10">
        <v>3</v>
      </c>
      <c r="N50" s="10">
        <v>3</v>
      </c>
    </row>
    <row r="51" spans="1:14" ht="15" x14ac:dyDescent="0.25">
      <c r="A51" s="10">
        <v>650</v>
      </c>
      <c r="B51" s="6">
        <v>3</v>
      </c>
      <c r="C51" s="10">
        <v>6</v>
      </c>
      <c r="D51" s="11">
        <v>52.7</v>
      </c>
      <c r="E51" s="10">
        <v>2</v>
      </c>
      <c r="F51" s="10">
        <v>2</v>
      </c>
      <c r="G51" s="11">
        <v>2</v>
      </c>
      <c r="H51" s="10">
        <v>5</v>
      </c>
      <c r="I51" s="10">
        <v>2</v>
      </c>
      <c r="J51" s="10">
        <v>30</v>
      </c>
      <c r="K51" s="10">
        <v>9</v>
      </c>
      <c r="L51" s="10">
        <v>3</v>
      </c>
      <c r="M51" s="10">
        <v>1</v>
      </c>
      <c r="N51" s="10">
        <v>3</v>
      </c>
    </row>
    <row r="52" spans="1:14" ht="15" x14ac:dyDescent="0.25">
      <c r="A52" s="10">
        <v>950</v>
      </c>
      <c r="B52" s="6">
        <v>3</v>
      </c>
      <c r="C52" s="10">
        <v>5</v>
      </c>
      <c r="D52" s="11">
        <v>45.9</v>
      </c>
      <c r="E52" s="10">
        <v>2</v>
      </c>
      <c r="F52" s="10">
        <v>1</v>
      </c>
      <c r="G52" s="11">
        <v>1</v>
      </c>
      <c r="H52" s="10">
        <v>5</v>
      </c>
      <c r="I52" s="10">
        <v>2</v>
      </c>
      <c r="J52" s="10">
        <v>25.6</v>
      </c>
      <c r="K52" s="10">
        <v>8.5</v>
      </c>
      <c r="L52" s="10">
        <v>2</v>
      </c>
      <c r="M52" s="10">
        <v>1</v>
      </c>
      <c r="N52" s="10">
        <v>3</v>
      </c>
    </row>
    <row r="53" spans="1:14" ht="15" x14ac:dyDescent="0.25">
      <c r="A53" s="10">
        <v>850</v>
      </c>
      <c r="B53" s="6">
        <v>3</v>
      </c>
      <c r="C53" s="10">
        <v>2</v>
      </c>
      <c r="D53" s="11">
        <v>53.6</v>
      </c>
      <c r="E53" s="10">
        <v>6</v>
      </c>
      <c r="F53" s="10">
        <v>1</v>
      </c>
      <c r="G53" s="11">
        <v>5</v>
      </c>
      <c r="H53" s="10">
        <v>5</v>
      </c>
      <c r="I53" s="10">
        <v>1</v>
      </c>
      <c r="J53" s="10">
        <v>29.1</v>
      </c>
      <c r="K53" s="10">
        <v>9</v>
      </c>
      <c r="L53" s="10">
        <v>2</v>
      </c>
      <c r="M53" s="10">
        <v>3</v>
      </c>
      <c r="N53" s="10">
        <v>3</v>
      </c>
    </row>
    <row r="54" spans="1:14" ht="15" x14ac:dyDescent="0.25">
      <c r="A54" s="10">
        <v>800</v>
      </c>
      <c r="B54" s="6">
        <v>3</v>
      </c>
      <c r="C54" s="10">
        <v>6</v>
      </c>
      <c r="D54" s="11">
        <v>52</v>
      </c>
      <c r="E54" s="10">
        <v>2</v>
      </c>
      <c r="F54" s="10">
        <v>1</v>
      </c>
      <c r="G54" s="11">
        <v>1</v>
      </c>
      <c r="H54" s="10">
        <v>5</v>
      </c>
      <c r="I54" s="10">
        <v>2</v>
      </c>
      <c r="J54" s="10">
        <v>29.4</v>
      </c>
      <c r="K54" s="10">
        <v>8.8000000000000007</v>
      </c>
      <c r="L54" s="10">
        <v>3</v>
      </c>
      <c r="M54" s="10">
        <v>3</v>
      </c>
      <c r="N54" s="10">
        <v>3</v>
      </c>
    </row>
    <row r="55" spans="1:14" ht="15" x14ac:dyDescent="0.25">
      <c r="A55" s="10">
        <v>550</v>
      </c>
      <c r="B55" s="6">
        <v>3</v>
      </c>
      <c r="C55" s="10">
        <v>5</v>
      </c>
      <c r="D55" s="11">
        <v>74.7</v>
      </c>
      <c r="E55" s="10">
        <v>6</v>
      </c>
      <c r="F55" s="10">
        <v>2</v>
      </c>
      <c r="G55" s="11">
        <v>3</v>
      </c>
      <c r="H55" s="10">
        <v>5</v>
      </c>
      <c r="I55" s="10">
        <v>3</v>
      </c>
      <c r="J55" s="10">
        <v>41.9</v>
      </c>
      <c r="K55" s="10">
        <v>12.1</v>
      </c>
      <c r="L55" s="10">
        <v>3</v>
      </c>
      <c r="M55" s="10">
        <v>3</v>
      </c>
      <c r="N55" s="10">
        <v>2</v>
      </c>
    </row>
    <row r="56" spans="1:14" ht="15" x14ac:dyDescent="0.25">
      <c r="A56" s="10">
        <v>1300</v>
      </c>
      <c r="B56" s="6">
        <v>3</v>
      </c>
      <c r="C56" s="10">
        <v>8</v>
      </c>
      <c r="D56" s="11">
        <v>57.3</v>
      </c>
      <c r="E56" s="10">
        <v>6</v>
      </c>
      <c r="F56" s="10">
        <v>2</v>
      </c>
      <c r="G56" s="11">
        <v>4</v>
      </c>
      <c r="H56" s="10">
        <v>5</v>
      </c>
      <c r="I56" s="10">
        <v>2</v>
      </c>
      <c r="J56" s="10">
        <v>30</v>
      </c>
      <c r="K56" s="10">
        <v>8.8000000000000007</v>
      </c>
      <c r="L56" s="10">
        <v>2</v>
      </c>
      <c r="M56" s="10">
        <v>1</v>
      </c>
      <c r="N56" s="10">
        <v>3</v>
      </c>
    </row>
    <row r="57" spans="1:14" ht="15" x14ac:dyDescent="0.25">
      <c r="A57" s="10">
        <v>1040</v>
      </c>
      <c r="B57" s="6">
        <v>3</v>
      </c>
      <c r="C57" s="10">
        <v>7</v>
      </c>
      <c r="D57" s="11">
        <v>50.1</v>
      </c>
      <c r="E57" s="10">
        <v>2</v>
      </c>
      <c r="F57" s="10">
        <v>1</v>
      </c>
      <c r="G57" s="11">
        <v>4</v>
      </c>
      <c r="H57" s="10">
        <v>5</v>
      </c>
      <c r="I57" s="10">
        <v>3</v>
      </c>
      <c r="J57" s="10">
        <v>28.3</v>
      </c>
      <c r="K57" s="10">
        <v>8.9</v>
      </c>
      <c r="L57" s="10">
        <v>2</v>
      </c>
      <c r="M57" s="10">
        <v>1</v>
      </c>
      <c r="N57" s="10">
        <v>2</v>
      </c>
    </row>
    <row r="58" spans="1:14" ht="15" x14ac:dyDescent="0.25">
      <c r="A58" s="10">
        <v>1000</v>
      </c>
      <c r="B58" s="6">
        <v>3</v>
      </c>
      <c r="C58" s="10">
        <v>6</v>
      </c>
      <c r="D58" s="11">
        <v>50.8</v>
      </c>
      <c r="E58" s="10">
        <v>2</v>
      </c>
      <c r="F58" s="10">
        <v>1</v>
      </c>
      <c r="G58" s="11">
        <v>3</v>
      </c>
      <c r="H58" s="10">
        <v>5</v>
      </c>
      <c r="I58" s="10">
        <v>2</v>
      </c>
      <c r="J58" s="10">
        <v>29.9</v>
      </c>
      <c r="K58" s="10">
        <v>8.8000000000000007</v>
      </c>
      <c r="L58" s="10">
        <v>2</v>
      </c>
      <c r="M58" s="10">
        <v>1</v>
      </c>
      <c r="N58" s="10">
        <v>3</v>
      </c>
    </row>
    <row r="59" spans="1:14" ht="15" x14ac:dyDescent="0.25">
      <c r="A59" s="10">
        <v>1350</v>
      </c>
      <c r="B59" s="6">
        <v>3</v>
      </c>
      <c r="C59" s="10">
        <v>6</v>
      </c>
      <c r="D59" s="11">
        <v>51.5</v>
      </c>
      <c r="E59" s="10">
        <v>5</v>
      </c>
      <c r="F59" s="10">
        <v>2</v>
      </c>
      <c r="G59" s="11">
        <v>4</v>
      </c>
      <c r="H59" s="10">
        <v>4</v>
      </c>
      <c r="I59" s="10">
        <v>3</v>
      </c>
      <c r="J59" s="10">
        <v>29.5</v>
      </c>
      <c r="K59" s="10">
        <v>10</v>
      </c>
      <c r="L59" s="10">
        <v>1</v>
      </c>
      <c r="M59" s="10">
        <v>1</v>
      </c>
      <c r="N59" s="10">
        <v>1</v>
      </c>
    </row>
    <row r="60" spans="1:14" ht="15" x14ac:dyDescent="0.25">
      <c r="A60" s="10">
        <v>1200</v>
      </c>
      <c r="B60" s="6">
        <v>3</v>
      </c>
      <c r="C60" s="10">
        <v>14</v>
      </c>
      <c r="D60" s="11">
        <v>57.2</v>
      </c>
      <c r="E60" s="10">
        <v>2</v>
      </c>
      <c r="F60" s="10">
        <v>1</v>
      </c>
      <c r="G60" s="11">
        <v>4</v>
      </c>
      <c r="H60" s="10">
        <v>5</v>
      </c>
      <c r="I60" s="10">
        <v>2</v>
      </c>
      <c r="J60" s="10">
        <v>30.3</v>
      </c>
      <c r="K60" s="10">
        <v>8.8000000000000007</v>
      </c>
      <c r="L60" s="10">
        <v>1</v>
      </c>
      <c r="M60" s="10">
        <v>1</v>
      </c>
      <c r="N60" s="10">
        <v>3</v>
      </c>
    </row>
    <row r="61" spans="1:14" ht="15" x14ac:dyDescent="0.25">
      <c r="A61" s="10">
        <v>550</v>
      </c>
      <c r="B61" s="6">
        <v>3</v>
      </c>
      <c r="C61" s="10">
        <v>7</v>
      </c>
      <c r="D61" s="11">
        <v>69</v>
      </c>
      <c r="E61" s="10">
        <v>2</v>
      </c>
      <c r="F61" s="10">
        <v>1</v>
      </c>
      <c r="G61" s="11">
        <v>3</v>
      </c>
      <c r="H61" s="10">
        <v>5</v>
      </c>
      <c r="I61" s="10">
        <v>2</v>
      </c>
      <c r="J61" s="10">
        <v>37.6</v>
      </c>
      <c r="K61" s="10">
        <v>12</v>
      </c>
      <c r="L61" s="10">
        <v>2</v>
      </c>
      <c r="M61" s="10">
        <v>1</v>
      </c>
      <c r="N61" s="10">
        <v>2</v>
      </c>
    </row>
    <row r="62" spans="1:14" ht="15" x14ac:dyDescent="0.25">
      <c r="A62" s="10">
        <v>1150</v>
      </c>
      <c r="B62" s="6">
        <v>3</v>
      </c>
      <c r="C62" s="10">
        <v>7</v>
      </c>
      <c r="D62" s="11">
        <v>53.1</v>
      </c>
      <c r="E62" s="10">
        <v>6</v>
      </c>
      <c r="F62" s="10">
        <v>1</v>
      </c>
      <c r="G62" s="11">
        <v>3</v>
      </c>
      <c r="H62" s="10">
        <v>5</v>
      </c>
      <c r="I62" s="10">
        <v>2</v>
      </c>
      <c r="J62" s="10">
        <v>30</v>
      </c>
      <c r="K62" s="10">
        <v>9</v>
      </c>
      <c r="L62" s="10">
        <v>2</v>
      </c>
      <c r="M62" s="10">
        <v>1</v>
      </c>
      <c r="N62" s="10">
        <v>3</v>
      </c>
    </row>
    <row r="63" spans="1:14" ht="15" x14ac:dyDescent="0.25">
      <c r="A63" s="10">
        <v>1150</v>
      </c>
      <c r="B63" s="6">
        <v>3</v>
      </c>
      <c r="C63" s="10">
        <v>9</v>
      </c>
      <c r="D63" s="11">
        <v>52.7</v>
      </c>
      <c r="E63" s="10">
        <v>2</v>
      </c>
      <c r="F63" s="10">
        <v>2</v>
      </c>
      <c r="G63" s="11">
        <v>1</v>
      </c>
      <c r="H63" s="10">
        <v>5</v>
      </c>
      <c r="I63" s="10">
        <v>2</v>
      </c>
      <c r="J63" s="10">
        <v>30.38</v>
      </c>
      <c r="K63" s="10">
        <v>8.7799999999999994</v>
      </c>
      <c r="L63" s="10">
        <v>2</v>
      </c>
      <c r="M63" s="10">
        <v>3</v>
      </c>
      <c r="N63" s="10">
        <v>2</v>
      </c>
    </row>
    <row r="64" spans="1:14" ht="15" x14ac:dyDescent="0.25">
      <c r="A64" s="10">
        <v>950</v>
      </c>
      <c r="B64" s="6">
        <v>3</v>
      </c>
      <c r="C64" s="10">
        <v>8</v>
      </c>
      <c r="D64" s="11">
        <v>52.8</v>
      </c>
      <c r="E64" s="10">
        <v>2</v>
      </c>
      <c r="F64" s="10">
        <v>2</v>
      </c>
      <c r="G64" s="11">
        <v>1</v>
      </c>
      <c r="H64" s="10">
        <v>5</v>
      </c>
      <c r="I64" s="10">
        <v>2</v>
      </c>
      <c r="J64" s="10">
        <v>29.1</v>
      </c>
      <c r="K64" s="10">
        <v>8.6999999999999993</v>
      </c>
      <c r="L64" s="10">
        <v>3</v>
      </c>
      <c r="M64" s="10">
        <v>1</v>
      </c>
      <c r="N64" s="10">
        <v>2</v>
      </c>
    </row>
    <row r="65" spans="1:14" ht="15" x14ac:dyDescent="0.25">
      <c r="A65" s="10">
        <v>950</v>
      </c>
      <c r="B65" s="6">
        <v>3</v>
      </c>
      <c r="C65" s="10">
        <v>7</v>
      </c>
      <c r="D65" s="11">
        <v>54.7</v>
      </c>
      <c r="E65" s="10">
        <v>2</v>
      </c>
      <c r="F65" s="10">
        <v>2</v>
      </c>
      <c r="G65" s="11">
        <v>8</v>
      </c>
      <c r="H65" s="10">
        <v>5</v>
      </c>
      <c r="I65" s="10">
        <v>3</v>
      </c>
      <c r="J65" s="10">
        <v>32</v>
      </c>
      <c r="K65" s="10">
        <v>8.6999999999999993</v>
      </c>
      <c r="L65" s="10">
        <v>2</v>
      </c>
      <c r="M65" s="10">
        <v>1</v>
      </c>
      <c r="N65" s="10">
        <v>3</v>
      </c>
    </row>
    <row r="66" spans="1:14" ht="15" x14ac:dyDescent="0.25">
      <c r="A66" s="10">
        <v>1200</v>
      </c>
      <c r="B66" s="6">
        <v>3</v>
      </c>
      <c r="C66" s="10">
        <v>14</v>
      </c>
      <c r="D66" s="11">
        <v>46.5</v>
      </c>
      <c r="E66" s="10">
        <v>1</v>
      </c>
      <c r="F66" s="10">
        <v>1</v>
      </c>
      <c r="G66" s="11">
        <v>4</v>
      </c>
      <c r="H66" s="10">
        <v>5</v>
      </c>
      <c r="I66" s="10">
        <v>2</v>
      </c>
      <c r="J66" s="10">
        <v>31.3</v>
      </c>
      <c r="K66" s="10">
        <v>6.5</v>
      </c>
      <c r="L66" s="10">
        <v>3</v>
      </c>
      <c r="M66" s="10">
        <v>1</v>
      </c>
      <c r="N66" s="10">
        <v>2</v>
      </c>
    </row>
    <row r="67" spans="1:14" ht="15" x14ac:dyDescent="0.25">
      <c r="A67" s="10">
        <v>700</v>
      </c>
      <c r="B67" s="6">
        <v>3</v>
      </c>
      <c r="C67" s="10">
        <v>7</v>
      </c>
      <c r="D67" s="11">
        <v>49.8</v>
      </c>
      <c r="E67" s="10">
        <v>2</v>
      </c>
      <c r="F67" s="10">
        <v>1</v>
      </c>
      <c r="G67" s="11">
        <v>3</v>
      </c>
      <c r="H67" s="10">
        <v>5</v>
      </c>
      <c r="I67" s="10">
        <v>3</v>
      </c>
      <c r="J67" s="10">
        <v>27.8</v>
      </c>
      <c r="K67" s="10">
        <v>7.2</v>
      </c>
      <c r="L67" s="10">
        <v>2</v>
      </c>
      <c r="M67" s="10">
        <v>3</v>
      </c>
      <c r="N67" s="10">
        <v>3</v>
      </c>
    </row>
    <row r="68" spans="1:14" ht="15" x14ac:dyDescent="0.25">
      <c r="A68" s="10">
        <v>1100</v>
      </c>
      <c r="B68" s="6">
        <v>3</v>
      </c>
      <c r="C68" s="10">
        <v>6</v>
      </c>
      <c r="D68" s="11">
        <v>69.5</v>
      </c>
      <c r="E68" s="10">
        <v>6</v>
      </c>
      <c r="F68" s="10">
        <v>2</v>
      </c>
      <c r="G68" s="11">
        <v>5</v>
      </c>
      <c r="H68" s="10">
        <v>9</v>
      </c>
      <c r="I68" s="10">
        <v>2</v>
      </c>
      <c r="J68" s="10">
        <v>51.3</v>
      </c>
      <c r="K68" s="10">
        <v>10.8</v>
      </c>
      <c r="L68" s="10">
        <v>2</v>
      </c>
      <c r="M68" s="10">
        <v>1</v>
      </c>
      <c r="N68" s="10">
        <v>3</v>
      </c>
    </row>
    <row r="69" spans="1:14" ht="15" x14ac:dyDescent="0.25">
      <c r="A69" s="10">
        <v>1240</v>
      </c>
      <c r="B69" s="6">
        <v>3</v>
      </c>
      <c r="C69" s="10">
        <v>15</v>
      </c>
      <c r="D69" s="11">
        <v>53.5</v>
      </c>
      <c r="E69" s="10">
        <v>2</v>
      </c>
      <c r="F69" s="10">
        <v>1</v>
      </c>
      <c r="G69" s="11">
        <v>5</v>
      </c>
      <c r="H69" s="10">
        <v>3</v>
      </c>
      <c r="I69" s="10">
        <v>2</v>
      </c>
      <c r="J69" s="10">
        <v>28.3</v>
      </c>
      <c r="K69" s="10">
        <v>7.2</v>
      </c>
      <c r="L69" s="10">
        <v>1</v>
      </c>
      <c r="M69" s="10">
        <v>1</v>
      </c>
      <c r="N69" s="10">
        <v>2</v>
      </c>
    </row>
    <row r="70" spans="1:14" ht="15" x14ac:dyDescent="0.25">
      <c r="A70" s="10">
        <v>1130</v>
      </c>
      <c r="B70" s="6">
        <v>3</v>
      </c>
      <c r="C70" s="10">
        <v>15</v>
      </c>
      <c r="D70" s="11">
        <v>41.5</v>
      </c>
      <c r="E70" s="10">
        <v>2</v>
      </c>
      <c r="F70" s="10">
        <v>2</v>
      </c>
      <c r="G70" s="11">
        <v>3</v>
      </c>
      <c r="H70" s="10">
        <v>2</v>
      </c>
      <c r="I70" s="10">
        <v>2</v>
      </c>
      <c r="J70" s="10">
        <v>25.5</v>
      </c>
      <c r="K70" s="10">
        <v>6.2</v>
      </c>
      <c r="L70" s="10">
        <v>1</v>
      </c>
      <c r="M70" s="10">
        <v>3</v>
      </c>
      <c r="N70" s="10">
        <v>3</v>
      </c>
    </row>
    <row r="71" spans="1:14" ht="15" x14ac:dyDescent="0.25">
      <c r="A71" s="10">
        <v>1350</v>
      </c>
      <c r="B71" s="6">
        <v>3</v>
      </c>
      <c r="C71" s="10">
        <v>8</v>
      </c>
      <c r="D71" s="11">
        <v>42</v>
      </c>
      <c r="E71" s="10">
        <v>2</v>
      </c>
      <c r="F71" s="10">
        <v>1</v>
      </c>
      <c r="G71" s="11">
        <v>2</v>
      </c>
      <c r="H71" s="10">
        <v>5</v>
      </c>
      <c r="I71" s="10">
        <v>2</v>
      </c>
      <c r="J71" s="10">
        <v>24.3</v>
      </c>
      <c r="K71" s="10">
        <v>6.4</v>
      </c>
      <c r="L71" s="10">
        <v>2</v>
      </c>
      <c r="M71" s="10">
        <v>1</v>
      </c>
      <c r="N71" s="10">
        <v>2</v>
      </c>
    </row>
    <row r="72" spans="1:14" ht="15" x14ac:dyDescent="0.25">
      <c r="A72" s="10">
        <v>1050</v>
      </c>
      <c r="B72" s="6">
        <v>3</v>
      </c>
      <c r="C72" s="10">
        <v>9</v>
      </c>
      <c r="D72" s="11">
        <v>45.5</v>
      </c>
      <c r="E72" s="10">
        <v>2</v>
      </c>
      <c r="F72" s="10">
        <v>2</v>
      </c>
      <c r="G72" s="11">
        <v>2</v>
      </c>
      <c r="H72" s="10">
        <v>5</v>
      </c>
      <c r="I72" s="10">
        <v>3</v>
      </c>
      <c r="J72" s="10">
        <v>31.6</v>
      </c>
      <c r="K72" s="10">
        <v>6.2</v>
      </c>
      <c r="L72" s="10">
        <v>2</v>
      </c>
      <c r="M72" s="10">
        <v>1</v>
      </c>
      <c r="N72" s="10">
        <v>3</v>
      </c>
    </row>
    <row r="73" spans="1:14" ht="15" x14ac:dyDescent="0.25">
      <c r="A73" s="10">
        <v>1590</v>
      </c>
      <c r="B73" s="6">
        <v>3</v>
      </c>
      <c r="C73" s="10">
        <v>6</v>
      </c>
      <c r="D73" s="11">
        <v>43</v>
      </c>
      <c r="E73" s="10">
        <v>2</v>
      </c>
      <c r="F73" s="10">
        <v>1</v>
      </c>
      <c r="G73" s="11">
        <v>5</v>
      </c>
      <c r="H73" s="10">
        <v>5</v>
      </c>
      <c r="I73" s="10">
        <v>2</v>
      </c>
      <c r="J73" s="10">
        <v>28</v>
      </c>
      <c r="K73" s="10">
        <v>5.5</v>
      </c>
      <c r="L73" s="10">
        <v>3</v>
      </c>
      <c r="M73" s="10">
        <v>1</v>
      </c>
      <c r="N73" s="10">
        <v>3</v>
      </c>
    </row>
    <row r="74" spans="1:14" ht="15" x14ac:dyDescent="0.25">
      <c r="A74" s="10">
        <v>1050</v>
      </c>
      <c r="B74" s="6">
        <v>3</v>
      </c>
      <c r="C74" s="10">
        <v>7</v>
      </c>
      <c r="D74" s="11">
        <v>41.8</v>
      </c>
      <c r="E74" s="10">
        <v>2</v>
      </c>
      <c r="F74" s="10">
        <v>2</v>
      </c>
      <c r="G74" s="11">
        <v>4</v>
      </c>
      <c r="H74" s="10">
        <v>5</v>
      </c>
      <c r="I74" s="10">
        <v>2</v>
      </c>
      <c r="J74" s="10">
        <v>26.6</v>
      </c>
      <c r="K74" s="10">
        <v>7</v>
      </c>
      <c r="L74" s="10">
        <v>3</v>
      </c>
      <c r="M74" s="10">
        <v>1</v>
      </c>
      <c r="N74" s="10">
        <v>3</v>
      </c>
    </row>
    <row r="75" spans="1:14" ht="15" x14ac:dyDescent="0.25">
      <c r="A75" s="10">
        <v>650</v>
      </c>
      <c r="B75" s="6">
        <v>3</v>
      </c>
      <c r="C75" s="10">
        <v>9</v>
      </c>
      <c r="D75" s="11">
        <v>71.2</v>
      </c>
      <c r="E75" s="10">
        <v>2</v>
      </c>
      <c r="F75" s="10">
        <v>1</v>
      </c>
      <c r="G75" s="11">
        <v>1</v>
      </c>
      <c r="H75" s="10">
        <v>5</v>
      </c>
      <c r="I75" s="10">
        <v>2</v>
      </c>
      <c r="J75" s="10">
        <v>37.799999999999997</v>
      </c>
      <c r="K75" s="10">
        <v>16.2</v>
      </c>
      <c r="L75" s="10">
        <v>2</v>
      </c>
      <c r="M75" s="10">
        <v>1</v>
      </c>
      <c r="N75" s="10">
        <v>3</v>
      </c>
    </row>
    <row r="76" spans="1:14" ht="15" x14ac:dyDescent="0.25">
      <c r="A76" s="10">
        <v>1350</v>
      </c>
      <c r="B76" s="6">
        <v>3</v>
      </c>
      <c r="C76" s="10">
        <v>9</v>
      </c>
      <c r="D76" s="11">
        <v>57.8</v>
      </c>
      <c r="E76" s="10">
        <v>2</v>
      </c>
      <c r="F76" s="10">
        <v>2</v>
      </c>
      <c r="G76" s="11">
        <v>2</v>
      </c>
      <c r="H76" s="10">
        <v>5</v>
      </c>
      <c r="I76" s="10">
        <v>2</v>
      </c>
      <c r="J76" s="10">
        <v>42.3</v>
      </c>
      <c r="K76" s="10">
        <v>6.1</v>
      </c>
      <c r="L76" s="10">
        <v>2</v>
      </c>
      <c r="M76" s="10">
        <v>3</v>
      </c>
      <c r="N76" s="10">
        <v>2</v>
      </c>
    </row>
    <row r="77" spans="1:14" ht="15" x14ac:dyDescent="0.25">
      <c r="A77" s="10">
        <v>950</v>
      </c>
      <c r="B77" s="6">
        <v>3</v>
      </c>
      <c r="C77" s="10">
        <v>2</v>
      </c>
      <c r="D77" s="11">
        <v>150.69999999999999</v>
      </c>
      <c r="E77" s="10">
        <v>6</v>
      </c>
      <c r="F77" s="10">
        <v>1</v>
      </c>
      <c r="G77" s="11">
        <v>1</v>
      </c>
      <c r="H77" s="10">
        <v>5</v>
      </c>
      <c r="I77" s="10">
        <v>2</v>
      </c>
      <c r="J77" s="10">
        <v>102.5</v>
      </c>
      <c r="K77" s="10">
        <v>51.5</v>
      </c>
      <c r="L77" s="10">
        <v>2</v>
      </c>
      <c r="M77" s="10">
        <v>1</v>
      </c>
      <c r="N77" s="10">
        <v>3</v>
      </c>
    </row>
    <row r="78" spans="1:14" ht="15" x14ac:dyDescent="0.25">
      <c r="A78" s="10">
        <v>1100</v>
      </c>
      <c r="B78" s="6">
        <v>3</v>
      </c>
      <c r="C78" s="10">
        <v>6</v>
      </c>
      <c r="D78" s="11">
        <v>148.5</v>
      </c>
      <c r="E78" s="10">
        <v>2</v>
      </c>
      <c r="F78" s="10">
        <v>2</v>
      </c>
      <c r="G78" s="11">
        <v>7</v>
      </c>
      <c r="H78" s="10">
        <v>5</v>
      </c>
      <c r="I78" s="10">
        <v>3</v>
      </c>
      <c r="J78" s="10">
        <v>107.02</v>
      </c>
      <c r="K78" s="10">
        <v>0</v>
      </c>
      <c r="L78" s="10">
        <v>3</v>
      </c>
      <c r="M78" s="10">
        <v>1</v>
      </c>
      <c r="N78" s="10">
        <v>2</v>
      </c>
    </row>
    <row r="79" spans="1:14" ht="15" x14ac:dyDescent="0.25">
      <c r="A79" s="10">
        <v>880</v>
      </c>
      <c r="B79" s="6">
        <v>3</v>
      </c>
      <c r="C79" s="10">
        <v>7</v>
      </c>
      <c r="D79" s="11">
        <v>106</v>
      </c>
      <c r="E79" s="10">
        <v>2</v>
      </c>
      <c r="F79" s="10">
        <v>1</v>
      </c>
      <c r="G79" s="11">
        <v>1</v>
      </c>
      <c r="H79" s="10">
        <v>5</v>
      </c>
      <c r="I79" s="10">
        <v>3</v>
      </c>
      <c r="J79" s="10">
        <v>72.2</v>
      </c>
      <c r="K79" s="10">
        <v>37.5</v>
      </c>
      <c r="L79" s="10">
        <v>2</v>
      </c>
      <c r="M79" s="10">
        <v>1</v>
      </c>
      <c r="N79" s="10">
        <v>1</v>
      </c>
    </row>
    <row r="80" spans="1:14" ht="15" x14ac:dyDescent="0.25">
      <c r="A80" s="10">
        <v>570</v>
      </c>
      <c r="B80" s="6">
        <v>3</v>
      </c>
      <c r="C80" s="10">
        <v>6</v>
      </c>
      <c r="D80" s="11">
        <v>60.8</v>
      </c>
      <c r="E80" s="10">
        <v>6</v>
      </c>
      <c r="F80" s="10">
        <v>2</v>
      </c>
      <c r="G80" s="11">
        <v>2</v>
      </c>
      <c r="H80" s="10">
        <v>5</v>
      </c>
      <c r="I80" s="10">
        <v>2</v>
      </c>
      <c r="J80" s="10">
        <v>44.1</v>
      </c>
      <c r="K80" s="10">
        <v>5.8</v>
      </c>
      <c r="L80" s="10">
        <v>2</v>
      </c>
      <c r="M80" s="10">
        <v>1</v>
      </c>
      <c r="N80" s="10">
        <v>1</v>
      </c>
    </row>
    <row r="81" spans="1:14" ht="15" x14ac:dyDescent="0.25">
      <c r="A81" s="10">
        <v>1140</v>
      </c>
      <c r="B81" s="6">
        <v>3</v>
      </c>
      <c r="C81" s="10">
        <v>7</v>
      </c>
      <c r="D81" s="11">
        <v>97.2</v>
      </c>
      <c r="E81" s="10">
        <v>6</v>
      </c>
      <c r="F81" s="10">
        <v>2</v>
      </c>
      <c r="G81" s="11">
        <v>4</v>
      </c>
      <c r="H81" s="10">
        <v>5</v>
      </c>
      <c r="I81" s="10">
        <v>2</v>
      </c>
      <c r="J81" s="10">
        <v>66.099999999999994</v>
      </c>
      <c r="K81" s="10">
        <v>10.8</v>
      </c>
      <c r="L81" s="10">
        <v>1</v>
      </c>
      <c r="M81" s="10">
        <v>1</v>
      </c>
      <c r="N81" s="10">
        <v>3</v>
      </c>
    </row>
    <row r="82" spans="1:14" ht="15" x14ac:dyDescent="0.25">
      <c r="A82" s="10">
        <v>950</v>
      </c>
      <c r="B82" s="6">
        <v>3</v>
      </c>
      <c r="C82" s="10">
        <v>2</v>
      </c>
      <c r="D82" s="11">
        <v>52.2</v>
      </c>
      <c r="E82" s="10">
        <v>2</v>
      </c>
      <c r="F82" s="10">
        <v>22</v>
      </c>
      <c r="G82" s="11">
        <v>3</v>
      </c>
      <c r="H82" s="10">
        <v>5</v>
      </c>
      <c r="I82" s="10">
        <v>2</v>
      </c>
      <c r="J82" s="10">
        <v>36.6</v>
      </c>
      <c r="K82" s="10">
        <v>0</v>
      </c>
      <c r="L82" s="10">
        <v>1</v>
      </c>
      <c r="M82" s="10">
        <v>3</v>
      </c>
      <c r="N82" s="10">
        <v>3</v>
      </c>
    </row>
    <row r="83" spans="1:14" ht="15" x14ac:dyDescent="0.25">
      <c r="A83" s="10">
        <v>370</v>
      </c>
      <c r="B83" s="6">
        <v>3</v>
      </c>
      <c r="C83" s="10">
        <v>9</v>
      </c>
      <c r="D83" s="11">
        <v>73.7</v>
      </c>
      <c r="E83" s="10">
        <v>2</v>
      </c>
      <c r="F83" s="10">
        <v>2</v>
      </c>
      <c r="G83" s="11">
        <v>2</v>
      </c>
      <c r="H83" s="10">
        <v>5</v>
      </c>
      <c r="I83" s="10">
        <v>2</v>
      </c>
      <c r="J83" s="10">
        <v>30.1</v>
      </c>
      <c r="K83" s="10">
        <v>28.1</v>
      </c>
      <c r="L83" s="10">
        <v>1</v>
      </c>
      <c r="M83" s="10">
        <v>1</v>
      </c>
      <c r="N83" s="10">
        <v>1</v>
      </c>
    </row>
    <row r="84" spans="1:14" ht="15" x14ac:dyDescent="0.25">
      <c r="A84" s="10">
        <v>550</v>
      </c>
      <c r="B84" s="6">
        <v>3</v>
      </c>
      <c r="C84" s="10">
        <v>15</v>
      </c>
      <c r="D84" s="11">
        <v>60</v>
      </c>
      <c r="E84" s="10">
        <v>2</v>
      </c>
      <c r="F84" s="10">
        <v>1</v>
      </c>
      <c r="G84" s="11">
        <v>4</v>
      </c>
      <c r="H84" s="10">
        <v>5</v>
      </c>
      <c r="I84" s="10">
        <v>2</v>
      </c>
      <c r="J84" s="10">
        <v>41.2</v>
      </c>
      <c r="K84" s="10">
        <v>6.1</v>
      </c>
      <c r="L84" s="10">
        <v>1</v>
      </c>
      <c r="M84" s="10">
        <v>1</v>
      </c>
      <c r="N84" s="10">
        <v>3</v>
      </c>
    </row>
    <row r="85" spans="1:14" ht="15" x14ac:dyDescent="0.25">
      <c r="A85" s="10">
        <v>800</v>
      </c>
      <c r="B85" s="6">
        <v>3</v>
      </c>
      <c r="C85" s="10">
        <v>5</v>
      </c>
      <c r="D85" s="11">
        <v>59</v>
      </c>
      <c r="E85" s="10">
        <v>6</v>
      </c>
      <c r="F85" s="10">
        <v>1</v>
      </c>
      <c r="G85" s="11">
        <v>3</v>
      </c>
      <c r="H85" s="10">
        <v>9</v>
      </c>
      <c r="I85" s="10">
        <v>3</v>
      </c>
      <c r="J85" s="10">
        <v>42.8</v>
      </c>
      <c r="K85" s="10">
        <v>5.6</v>
      </c>
      <c r="L85" s="10">
        <v>1</v>
      </c>
      <c r="M85" s="10">
        <v>3</v>
      </c>
      <c r="N85" s="10">
        <v>3</v>
      </c>
    </row>
    <row r="86" spans="1:14" ht="15" x14ac:dyDescent="0.25">
      <c r="A86" s="10">
        <v>2100</v>
      </c>
      <c r="B86" s="6">
        <v>3</v>
      </c>
      <c r="C86" s="10">
        <v>8</v>
      </c>
      <c r="D86" s="11">
        <v>63.8</v>
      </c>
      <c r="E86" s="10">
        <v>6</v>
      </c>
      <c r="F86" s="10">
        <v>1</v>
      </c>
      <c r="G86" s="11">
        <v>5</v>
      </c>
      <c r="H86" s="10">
        <v>5</v>
      </c>
      <c r="I86" s="10">
        <v>2</v>
      </c>
      <c r="J86" s="10">
        <v>48.7</v>
      </c>
      <c r="K86" s="10">
        <v>6</v>
      </c>
      <c r="L86" s="10">
        <v>2</v>
      </c>
      <c r="M86" s="10">
        <v>1</v>
      </c>
      <c r="N86" s="10">
        <v>3</v>
      </c>
    </row>
    <row r="87" spans="1:14" ht="15" x14ac:dyDescent="0.25">
      <c r="A87" s="10">
        <v>1670</v>
      </c>
      <c r="B87" s="6">
        <v>3</v>
      </c>
      <c r="C87" s="10">
        <v>2</v>
      </c>
      <c r="D87" s="11">
        <v>51.6</v>
      </c>
      <c r="E87" s="10">
        <v>2</v>
      </c>
      <c r="F87" s="10">
        <v>2</v>
      </c>
      <c r="G87" s="11">
        <v>5</v>
      </c>
      <c r="H87" s="10">
        <v>5</v>
      </c>
      <c r="I87" s="10">
        <v>2</v>
      </c>
      <c r="J87" s="10">
        <v>36.799999999999997</v>
      </c>
      <c r="K87" s="10">
        <v>6</v>
      </c>
      <c r="L87" s="10">
        <v>3</v>
      </c>
      <c r="M87" s="10">
        <v>1</v>
      </c>
      <c r="N87" s="10">
        <v>3</v>
      </c>
    </row>
    <row r="88" spans="1:14" ht="15" x14ac:dyDescent="0.25">
      <c r="A88" s="10">
        <v>850</v>
      </c>
      <c r="B88" s="6">
        <v>3</v>
      </c>
      <c r="C88" s="10">
        <v>2</v>
      </c>
      <c r="D88" s="11">
        <v>71.5</v>
      </c>
      <c r="E88" s="10">
        <v>6</v>
      </c>
      <c r="F88" s="10">
        <v>2</v>
      </c>
      <c r="G88" s="11">
        <v>5</v>
      </c>
      <c r="H88" s="10">
        <v>5</v>
      </c>
      <c r="I88" s="10">
        <v>2</v>
      </c>
      <c r="J88" s="10">
        <v>47.5</v>
      </c>
      <c r="K88" s="10">
        <v>7.5</v>
      </c>
      <c r="L88" s="10">
        <v>1</v>
      </c>
      <c r="M88" s="10">
        <v>1</v>
      </c>
      <c r="N88" s="10">
        <v>2</v>
      </c>
    </row>
    <row r="89" spans="1:14" ht="15" x14ac:dyDescent="0.25">
      <c r="A89" s="10">
        <v>1150</v>
      </c>
      <c r="B89" s="6">
        <v>3</v>
      </c>
      <c r="C89" s="10">
        <v>9</v>
      </c>
      <c r="D89" s="11">
        <v>74.5</v>
      </c>
      <c r="E89" s="10">
        <v>1</v>
      </c>
      <c r="F89" s="10">
        <v>1</v>
      </c>
      <c r="G89" s="11">
        <v>2</v>
      </c>
      <c r="H89" s="10">
        <v>5</v>
      </c>
      <c r="I89" s="10">
        <v>2</v>
      </c>
      <c r="J89" s="10">
        <v>44</v>
      </c>
      <c r="K89" s="10">
        <v>11</v>
      </c>
      <c r="L89" s="10">
        <v>1</v>
      </c>
      <c r="M89" s="10">
        <v>1</v>
      </c>
      <c r="N89" s="10">
        <v>3</v>
      </c>
    </row>
    <row r="90" spans="1:14" ht="15" x14ac:dyDescent="0.25">
      <c r="A90" s="10">
        <v>1250</v>
      </c>
      <c r="B90" s="6">
        <v>3</v>
      </c>
      <c r="C90" s="10">
        <v>8</v>
      </c>
      <c r="D90" s="11">
        <v>68.5</v>
      </c>
      <c r="E90" s="10">
        <v>4</v>
      </c>
      <c r="F90" s="10">
        <v>2</v>
      </c>
      <c r="G90" s="11">
        <v>4</v>
      </c>
      <c r="H90" s="10">
        <v>9</v>
      </c>
      <c r="I90" s="10">
        <v>3</v>
      </c>
      <c r="J90" s="10">
        <v>40.200000000000003</v>
      </c>
      <c r="K90" s="10">
        <v>8.5</v>
      </c>
      <c r="L90" s="10">
        <v>2</v>
      </c>
      <c r="M90" s="10">
        <v>1</v>
      </c>
      <c r="N90" s="10">
        <v>3</v>
      </c>
    </row>
    <row r="91" spans="1:14" ht="15" x14ac:dyDescent="0.25">
      <c r="A91" s="10">
        <v>1230</v>
      </c>
      <c r="B91" s="6">
        <v>3</v>
      </c>
      <c r="C91" s="10">
        <v>15</v>
      </c>
      <c r="D91" s="11">
        <v>64.400000000000006</v>
      </c>
      <c r="E91" s="10">
        <v>2</v>
      </c>
      <c r="F91" s="10">
        <v>1</v>
      </c>
      <c r="G91" s="11">
        <v>2</v>
      </c>
      <c r="H91" s="10">
        <v>5</v>
      </c>
      <c r="I91" s="10">
        <v>2</v>
      </c>
      <c r="J91" s="10">
        <v>40</v>
      </c>
      <c r="K91" s="10">
        <v>9</v>
      </c>
      <c r="L91" s="10">
        <v>3</v>
      </c>
      <c r="M91" s="10">
        <v>1</v>
      </c>
      <c r="N91" s="10">
        <v>1</v>
      </c>
    </row>
    <row r="92" spans="1:14" ht="15" x14ac:dyDescent="0.25">
      <c r="A92" s="10">
        <v>457</v>
      </c>
      <c r="B92" s="6">
        <v>3</v>
      </c>
      <c r="C92" s="10">
        <v>6</v>
      </c>
      <c r="D92" s="11">
        <v>64.099999999999994</v>
      </c>
      <c r="E92" s="10">
        <v>2</v>
      </c>
      <c r="F92" s="10">
        <v>2</v>
      </c>
      <c r="G92" s="11">
        <v>17</v>
      </c>
      <c r="H92" s="10">
        <v>5</v>
      </c>
      <c r="I92" s="10">
        <v>2</v>
      </c>
      <c r="J92" s="10">
        <v>39.5</v>
      </c>
      <c r="K92" s="10">
        <v>8.8000000000000007</v>
      </c>
      <c r="L92" s="10">
        <v>2</v>
      </c>
      <c r="M92" s="10">
        <v>1</v>
      </c>
      <c r="N92" s="10">
        <v>2</v>
      </c>
    </row>
    <row r="93" spans="1:14" ht="15" x14ac:dyDescent="0.25">
      <c r="A93" s="10">
        <v>800</v>
      </c>
      <c r="B93" s="6">
        <v>3</v>
      </c>
      <c r="C93" s="10">
        <v>2</v>
      </c>
      <c r="D93" s="11">
        <v>86.1</v>
      </c>
      <c r="E93" s="10">
        <v>2</v>
      </c>
      <c r="F93" s="10">
        <v>1</v>
      </c>
      <c r="G93" s="11">
        <v>2</v>
      </c>
      <c r="H93" s="10">
        <v>5</v>
      </c>
      <c r="I93" s="10">
        <v>2</v>
      </c>
      <c r="J93" s="10">
        <v>48.6</v>
      </c>
      <c r="K93" s="10">
        <v>11.1</v>
      </c>
      <c r="L93" s="10">
        <v>2</v>
      </c>
      <c r="M93" s="10">
        <v>1</v>
      </c>
      <c r="N93" s="10">
        <v>3</v>
      </c>
    </row>
    <row r="94" spans="1:14" ht="15" x14ac:dyDescent="0.25">
      <c r="A94" s="10">
        <v>430</v>
      </c>
      <c r="B94" s="6">
        <v>1</v>
      </c>
      <c r="C94" s="10">
        <v>11</v>
      </c>
      <c r="D94" s="11">
        <v>62.9</v>
      </c>
      <c r="E94" s="10">
        <v>6</v>
      </c>
      <c r="F94" s="10">
        <v>2</v>
      </c>
      <c r="G94" s="11">
        <v>4</v>
      </c>
      <c r="H94" s="10">
        <v>5</v>
      </c>
      <c r="I94" s="10">
        <v>2</v>
      </c>
      <c r="J94" s="10">
        <v>42.9</v>
      </c>
      <c r="K94" s="10">
        <v>8.5</v>
      </c>
      <c r="L94" s="10">
        <v>1</v>
      </c>
      <c r="M94" s="10">
        <v>1</v>
      </c>
      <c r="N94" s="10">
        <v>3</v>
      </c>
    </row>
    <row r="95" spans="1:14" ht="15" x14ac:dyDescent="0.25">
      <c r="A95" s="10">
        <v>650</v>
      </c>
      <c r="B95" s="6">
        <v>1</v>
      </c>
      <c r="C95" s="10">
        <v>11</v>
      </c>
      <c r="D95" s="11">
        <v>68.900000000000006</v>
      </c>
      <c r="E95" s="10">
        <v>2</v>
      </c>
      <c r="F95" s="10">
        <v>1</v>
      </c>
      <c r="G95" s="11">
        <v>3</v>
      </c>
      <c r="H95" s="10">
        <v>5</v>
      </c>
      <c r="I95" s="10">
        <v>3</v>
      </c>
      <c r="J95" s="10">
        <v>44.9</v>
      </c>
      <c r="K95" s="10">
        <v>8.5</v>
      </c>
      <c r="L95" s="10">
        <v>2</v>
      </c>
      <c r="M95" s="10">
        <v>1</v>
      </c>
      <c r="N95" s="10">
        <v>3</v>
      </c>
    </row>
    <row r="96" spans="1:14" ht="15" x14ac:dyDescent="0.25">
      <c r="A96" s="10">
        <v>795</v>
      </c>
      <c r="B96" s="6">
        <v>1</v>
      </c>
      <c r="C96" s="10">
        <v>11</v>
      </c>
      <c r="D96" s="11">
        <v>91.6</v>
      </c>
      <c r="E96" s="10">
        <v>2</v>
      </c>
      <c r="F96" s="10">
        <v>2</v>
      </c>
      <c r="G96" s="11">
        <v>6</v>
      </c>
      <c r="H96" s="10">
        <v>5</v>
      </c>
      <c r="I96" s="10">
        <v>2</v>
      </c>
      <c r="J96" s="10">
        <v>50.6</v>
      </c>
      <c r="K96" s="10">
        <v>11.4</v>
      </c>
      <c r="L96" s="10">
        <v>3</v>
      </c>
      <c r="M96" s="10">
        <v>1</v>
      </c>
      <c r="N96" s="10">
        <v>3</v>
      </c>
    </row>
    <row r="97" spans="1:14" ht="15" x14ac:dyDescent="0.25">
      <c r="A97" s="10">
        <v>1150</v>
      </c>
      <c r="B97" s="6">
        <v>1</v>
      </c>
      <c r="C97" s="10">
        <v>11</v>
      </c>
      <c r="D97" s="11">
        <v>77.400000000000006</v>
      </c>
      <c r="E97" s="10">
        <v>6</v>
      </c>
      <c r="F97" s="10">
        <v>1</v>
      </c>
      <c r="G97" s="11">
        <v>5</v>
      </c>
      <c r="H97" s="10">
        <v>5</v>
      </c>
      <c r="I97" s="10">
        <v>2</v>
      </c>
      <c r="J97" s="10">
        <v>45.25</v>
      </c>
      <c r="K97" s="10">
        <v>14.09</v>
      </c>
      <c r="L97" s="10">
        <v>2</v>
      </c>
      <c r="M97" s="10">
        <v>1</v>
      </c>
      <c r="N97" s="10">
        <v>3</v>
      </c>
    </row>
    <row r="98" spans="1:14" ht="15" x14ac:dyDescent="0.25">
      <c r="A98" s="10">
        <v>1350</v>
      </c>
      <c r="B98" s="6">
        <v>1</v>
      </c>
      <c r="C98" s="10">
        <v>11</v>
      </c>
      <c r="D98" s="11">
        <v>69.900000000000006</v>
      </c>
      <c r="E98" s="10">
        <v>6</v>
      </c>
      <c r="F98" s="10">
        <v>2</v>
      </c>
      <c r="G98" s="11">
        <v>3</v>
      </c>
      <c r="H98" s="10">
        <v>5</v>
      </c>
      <c r="I98" s="10">
        <v>3</v>
      </c>
      <c r="J98" s="10">
        <v>49</v>
      </c>
      <c r="K98" s="10">
        <v>8.5</v>
      </c>
      <c r="L98" s="10">
        <v>2</v>
      </c>
      <c r="M98" s="10">
        <v>1</v>
      </c>
      <c r="N98" s="10">
        <v>2</v>
      </c>
    </row>
    <row r="99" spans="1:14" ht="15" x14ac:dyDescent="0.25">
      <c r="A99" s="10">
        <v>480</v>
      </c>
      <c r="B99" s="6">
        <v>1</v>
      </c>
      <c r="C99" s="10">
        <v>11</v>
      </c>
      <c r="D99" s="11">
        <v>72.19</v>
      </c>
      <c r="E99" s="10">
        <v>2</v>
      </c>
      <c r="F99" s="10">
        <v>1</v>
      </c>
      <c r="G99" s="11">
        <v>7</v>
      </c>
      <c r="H99" s="10">
        <v>5</v>
      </c>
      <c r="I99" s="10">
        <v>2</v>
      </c>
      <c r="J99" s="10">
        <v>49</v>
      </c>
      <c r="K99" s="10">
        <v>8</v>
      </c>
      <c r="L99" s="10">
        <v>1</v>
      </c>
      <c r="M99" s="10">
        <v>1</v>
      </c>
      <c r="N99" s="10">
        <v>2</v>
      </c>
    </row>
    <row r="100" spans="1:14" ht="15" x14ac:dyDescent="0.25">
      <c r="A100" s="10">
        <v>1050</v>
      </c>
      <c r="B100" s="6">
        <v>1</v>
      </c>
      <c r="C100" s="10">
        <v>12</v>
      </c>
      <c r="D100" s="11">
        <v>156.19999999999999</v>
      </c>
      <c r="E100" s="10">
        <v>2</v>
      </c>
      <c r="F100" s="10">
        <v>2</v>
      </c>
      <c r="G100" s="11">
        <v>4</v>
      </c>
      <c r="H100" s="10">
        <v>5</v>
      </c>
      <c r="I100" s="10">
        <v>2</v>
      </c>
      <c r="J100" s="10">
        <v>93.4</v>
      </c>
      <c r="K100" s="10">
        <v>19.399999999999999</v>
      </c>
      <c r="L100" s="10">
        <v>0</v>
      </c>
      <c r="M100" s="10">
        <v>1</v>
      </c>
      <c r="N100" s="10">
        <v>3</v>
      </c>
    </row>
    <row r="101" spans="1:14" ht="15" x14ac:dyDescent="0.25">
      <c r="A101" s="10">
        <v>850</v>
      </c>
      <c r="B101" s="6">
        <v>1</v>
      </c>
      <c r="C101" s="10">
        <v>12</v>
      </c>
      <c r="D101" s="11">
        <v>67.400000000000006</v>
      </c>
      <c r="E101" s="10">
        <v>6</v>
      </c>
      <c r="F101" s="10">
        <v>1</v>
      </c>
      <c r="G101" s="11">
        <v>3</v>
      </c>
      <c r="H101" s="10">
        <v>5</v>
      </c>
      <c r="I101" s="10">
        <v>2</v>
      </c>
      <c r="J101" s="10">
        <v>38.299999999999997</v>
      </c>
      <c r="K101" s="10">
        <v>12.2</v>
      </c>
      <c r="L101" s="10">
        <v>3</v>
      </c>
      <c r="M101" s="10">
        <v>1</v>
      </c>
      <c r="N101" s="10">
        <v>3</v>
      </c>
    </row>
    <row r="102" spans="1:14" ht="15" x14ac:dyDescent="0.25">
      <c r="A102" s="10">
        <v>900</v>
      </c>
      <c r="B102" s="6">
        <v>1</v>
      </c>
      <c r="C102" s="10">
        <v>12</v>
      </c>
      <c r="D102" s="11">
        <v>74</v>
      </c>
      <c r="E102" s="10">
        <v>2</v>
      </c>
      <c r="F102" s="10">
        <v>2</v>
      </c>
      <c r="G102" s="11">
        <v>5</v>
      </c>
      <c r="H102" s="10">
        <v>5</v>
      </c>
      <c r="I102" s="10">
        <v>2</v>
      </c>
      <c r="J102" s="10">
        <v>50.5</v>
      </c>
      <c r="K102" s="10">
        <v>8.3000000000000007</v>
      </c>
      <c r="L102" s="10">
        <v>2</v>
      </c>
      <c r="M102" s="10">
        <v>1</v>
      </c>
      <c r="N102" s="10">
        <v>2</v>
      </c>
    </row>
    <row r="103" spans="1:14" ht="15" x14ac:dyDescent="0.25">
      <c r="A103" s="10">
        <v>950</v>
      </c>
      <c r="B103" s="6">
        <v>1</v>
      </c>
      <c r="C103" s="10">
        <v>10</v>
      </c>
      <c r="D103" s="11">
        <v>102.2</v>
      </c>
      <c r="E103" s="10">
        <v>4</v>
      </c>
      <c r="F103" s="10">
        <v>1</v>
      </c>
      <c r="G103" s="11">
        <v>5</v>
      </c>
      <c r="H103" s="10">
        <v>5</v>
      </c>
      <c r="I103" s="10">
        <v>2</v>
      </c>
      <c r="J103" s="10">
        <v>79.099999999999994</v>
      </c>
      <c r="K103" s="10">
        <v>25.8</v>
      </c>
      <c r="L103" s="10">
        <v>2</v>
      </c>
      <c r="M103" s="10">
        <v>1</v>
      </c>
      <c r="N103" s="10">
        <v>3</v>
      </c>
    </row>
    <row r="104" spans="1:14" ht="15" x14ac:dyDescent="0.25">
      <c r="A104" s="10">
        <v>520</v>
      </c>
      <c r="B104" s="6">
        <v>1</v>
      </c>
      <c r="C104" s="10">
        <v>10</v>
      </c>
      <c r="D104" s="11">
        <v>82.2</v>
      </c>
      <c r="E104" s="10">
        <v>6</v>
      </c>
      <c r="F104" s="10">
        <v>2</v>
      </c>
      <c r="G104" s="11">
        <v>1</v>
      </c>
      <c r="H104" s="10">
        <v>5</v>
      </c>
      <c r="I104" s="10">
        <v>2</v>
      </c>
      <c r="J104" s="10">
        <v>49.3</v>
      </c>
      <c r="K104" s="10">
        <v>9.6999999999999993</v>
      </c>
      <c r="L104" s="10">
        <v>2</v>
      </c>
      <c r="M104" s="10">
        <v>1</v>
      </c>
      <c r="N104" s="10">
        <v>1</v>
      </c>
    </row>
    <row r="105" spans="1:14" ht="15" x14ac:dyDescent="0.25">
      <c r="A105" s="10">
        <v>1150</v>
      </c>
      <c r="B105" s="6">
        <v>1</v>
      </c>
      <c r="C105" s="10">
        <v>10</v>
      </c>
      <c r="D105" s="11">
        <v>90.3</v>
      </c>
      <c r="E105" s="10">
        <v>2</v>
      </c>
      <c r="F105" s="10">
        <v>1</v>
      </c>
      <c r="G105" s="11">
        <v>3</v>
      </c>
      <c r="H105" s="10">
        <v>5</v>
      </c>
      <c r="I105" s="10">
        <v>2</v>
      </c>
      <c r="J105" s="10">
        <v>60.9</v>
      </c>
      <c r="K105" s="10">
        <v>7.9</v>
      </c>
      <c r="L105" s="10">
        <v>2</v>
      </c>
      <c r="M105" s="10">
        <v>1</v>
      </c>
      <c r="N105" s="10">
        <v>3</v>
      </c>
    </row>
    <row r="106" spans="1:14" ht="15" x14ac:dyDescent="0.25">
      <c r="A106" s="10">
        <v>520</v>
      </c>
      <c r="B106" s="6">
        <v>1</v>
      </c>
      <c r="C106" s="10">
        <v>10</v>
      </c>
      <c r="D106" s="11">
        <v>66</v>
      </c>
      <c r="E106" s="10">
        <v>2</v>
      </c>
      <c r="F106" s="10">
        <v>1</v>
      </c>
      <c r="G106" s="11">
        <v>7</v>
      </c>
      <c r="H106" s="10">
        <v>9</v>
      </c>
      <c r="I106" s="10">
        <v>2</v>
      </c>
      <c r="J106" s="10">
        <v>44</v>
      </c>
      <c r="K106" s="10">
        <v>9</v>
      </c>
      <c r="L106" s="10">
        <v>3</v>
      </c>
      <c r="M106" s="10">
        <v>1</v>
      </c>
      <c r="N106" s="10">
        <v>1</v>
      </c>
    </row>
    <row r="107" spans="1:14" ht="15" x14ac:dyDescent="0.25">
      <c r="A107" s="10">
        <v>530</v>
      </c>
      <c r="B107" s="6">
        <v>1</v>
      </c>
      <c r="C107" s="10">
        <v>10</v>
      </c>
      <c r="D107" s="11">
        <v>61.4</v>
      </c>
      <c r="E107" s="10">
        <v>6</v>
      </c>
      <c r="F107" s="10">
        <v>1</v>
      </c>
      <c r="G107" s="11">
        <v>5</v>
      </c>
      <c r="H107" s="10">
        <v>5</v>
      </c>
      <c r="I107" s="10">
        <v>2</v>
      </c>
      <c r="J107" s="10">
        <v>43.6</v>
      </c>
      <c r="K107" s="10">
        <v>7.1</v>
      </c>
      <c r="L107" s="10">
        <v>0</v>
      </c>
      <c r="M107" s="10">
        <v>1</v>
      </c>
      <c r="N107" s="10">
        <v>3</v>
      </c>
    </row>
    <row r="108" spans="1:14" ht="15" x14ac:dyDescent="0.25">
      <c r="A108" s="10">
        <v>1300</v>
      </c>
      <c r="B108" s="6">
        <v>1</v>
      </c>
      <c r="C108" s="10">
        <v>10</v>
      </c>
      <c r="D108" s="11">
        <v>150.80000000000001</v>
      </c>
      <c r="E108" s="10">
        <v>2</v>
      </c>
      <c r="F108" s="10">
        <v>1</v>
      </c>
      <c r="G108" s="11">
        <v>3</v>
      </c>
      <c r="H108" s="10">
        <v>9</v>
      </c>
      <c r="I108" s="10">
        <v>2</v>
      </c>
      <c r="J108" s="10">
        <v>107.3</v>
      </c>
      <c r="K108" s="10">
        <v>12.2</v>
      </c>
      <c r="L108" s="10">
        <v>1</v>
      </c>
      <c r="M108" s="10">
        <v>1</v>
      </c>
      <c r="N108" s="10">
        <v>3</v>
      </c>
    </row>
    <row r="109" spans="1:14" ht="15" x14ac:dyDescent="0.25">
      <c r="A109" s="10">
        <v>730</v>
      </c>
      <c r="B109" s="6">
        <v>1</v>
      </c>
      <c r="C109" s="10">
        <v>10</v>
      </c>
      <c r="D109" s="11">
        <v>162.30000000000001</v>
      </c>
      <c r="E109" s="10">
        <v>6</v>
      </c>
      <c r="F109" s="10">
        <v>1</v>
      </c>
      <c r="G109" s="11">
        <v>5</v>
      </c>
      <c r="H109" s="10">
        <v>5</v>
      </c>
      <c r="I109" s="10">
        <v>2</v>
      </c>
      <c r="J109" s="10">
        <v>87.4</v>
      </c>
      <c r="K109" s="10">
        <v>19.600000000000001</v>
      </c>
      <c r="L109" s="10">
        <v>2</v>
      </c>
      <c r="M109" s="10">
        <v>3</v>
      </c>
      <c r="N109" s="10">
        <v>1</v>
      </c>
    </row>
    <row r="110" spans="1:14" ht="15" x14ac:dyDescent="0.25">
      <c r="A110" s="10">
        <v>550</v>
      </c>
      <c r="B110" s="6">
        <v>1</v>
      </c>
      <c r="C110" s="10">
        <v>10</v>
      </c>
      <c r="D110" s="11">
        <v>159.69999999999999</v>
      </c>
      <c r="E110" s="10">
        <v>6</v>
      </c>
      <c r="F110" s="10">
        <v>1</v>
      </c>
      <c r="G110" s="11">
        <v>3</v>
      </c>
      <c r="H110" s="10">
        <v>2</v>
      </c>
      <c r="I110" s="10">
        <v>2</v>
      </c>
      <c r="J110" s="10">
        <v>102.1</v>
      </c>
      <c r="K110" s="10">
        <v>0</v>
      </c>
      <c r="L110" s="10">
        <v>3</v>
      </c>
      <c r="M110" s="10">
        <v>1</v>
      </c>
      <c r="N110" s="10">
        <v>3</v>
      </c>
    </row>
    <row r="111" spans="1:14" ht="15" x14ac:dyDescent="0.25">
      <c r="A111" s="10">
        <v>1020</v>
      </c>
      <c r="B111" s="6">
        <v>1</v>
      </c>
      <c r="C111" s="10">
        <v>10</v>
      </c>
      <c r="D111" s="11">
        <v>114.7</v>
      </c>
      <c r="E111" s="10">
        <v>4</v>
      </c>
      <c r="F111" s="10">
        <v>1</v>
      </c>
      <c r="G111" s="11">
        <v>14</v>
      </c>
      <c r="H111" s="10">
        <v>5</v>
      </c>
      <c r="I111" s="10">
        <v>2</v>
      </c>
      <c r="J111" s="10">
        <v>73.2</v>
      </c>
      <c r="K111" s="10">
        <v>10</v>
      </c>
      <c r="L111" s="10">
        <v>2</v>
      </c>
      <c r="M111" s="10">
        <v>1</v>
      </c>
      <c r="N111" s="10">
        <v>3</v>
      </c>
    </row>
    <row r="112" spans="1:14" ht="15" x14ac:dyDescent="0.25">
      <c r="A112" s="10">
        <v>350</v>
      </c>
      <c r="B112" s="6">
        <v>1</v>
      </c>
      <c r="C112" s="10">
        <v>10</v>
      </c>
      <c r="D112" s="11">
        <v>154.30000000000001</v>
      </c>
      <c r="E112" s="10">
        <v>2</v>
      </c>
      <c r="F112" s="10">
        <v>1</v>
      </c>
      <c r="G112" s="11">
        <v>1</v>
      </c>
      <c r="H112" s="10">
        <v>5</v>
      </c>
      <c r="I112" s="10">
        <v>3</v>
      </c>
      <c r="J112" s="10">
        <v>117.6</v>
      </c>
      <c r="K112" s="10">
        <v>12.3</v>
      </c>
      <c r="L112" s="10">
        <v>1</v>
      </c>
      <c r="M112" s="10">
        <v>1</v>
      </c>
      <c r="N112" s="10">
        <v>3</v>
      </c>
    </row>
    <row r="113" spans="1:14" ht="15" x14ac:dyDescent="0.25">
      <c r="A113" s="10">
        <v>1050</v>
      </c>
      <c r="B113" s="6">
        <v>1</v>
      </c>
      <c r="C113" s="10">
        <v>10</v>
      </c>
      <c r="D113" s="11">
        <v>116</v>
      </c>
      <c r="E113" s="10">
        <v>6</v>
      </c>
      <c r="F113" s="10">
        <v>2</v>
      </c>
      <c r="G113" s="11">
        <v>5</v>
      </c>
      <c r="H113" s="10">
        <v>5</v>
      </c>
      <c r="I113" s="10">
        <v>2</v>
      </c>
      <c r="J113" s="10">
        <v>86</v>
      </c>
      <c r="K113" s="10">
        <v>10.9</v>
      </c>
      <c r="L113" s="10">
        <v>2</v>
      </c>
      <c r="M113" s="10">
        <v>1</v>
      </c>
      <c r="N113" s="10">
        <v>2</v>
      </c>
    </row>
    <row r="114" spans="1:14" ht="15" x14ac:dyDescent="0.25">
      <c r="A114" s="10">
        <v>1100</v>
      </c>
      <c r="B114" s="6">
        <v>1</v>
      </c>
      <c r="C114" s="10">
        <v>10</v>
      </c>
      <c r="D114" s="8">
        <v>48.5</v>
      </c>
      <c r="E114" s="10">
        <v>2</v>
      </c>
      <c r="F114" s="10">
        <v>2</v>
      </c>
      <c r="G114" s="11">
        <v>4</v>
      </c>
      <c r="H114" s="10">
        <v>9</v>
      </c>
      <c r="I114" s="10">
        <v>3</v>
      </c>
      <c r="J114" s="7">
        <v>23.5</v>
      </c>
      <c r="K114" s="7">
        <v>6</v>
      </c>
      <c r="L114" s="10">
        <v>2</v>
      </c>
      <c r="M114" s="10">
        <v>1</v>
      </c>
      <c r="N114" s="10">
        <v>3</v>
      </c>
    </row>
    <row r="115" spans="1:14" ht="15" x14ac:dyDescent="0.25">
      <c r="A115" s="10">
        <v>950</v>
      </c>
      <c r="B115" s="6">
        <v>1</v>
      </c>
      <c r="C115" s="10">
        <v>10</v>
      </c>
      <c r="D115" s="11">
        <v>30.6</v>
      </c>
      <c r="E115" s="10">
        <v>2</v>
      </c>
      <c r="F115" s="10">
        <v>2</v>
      </c>
      <c r="G115" s="11">
        <v>3</v>
      </c>
      <c r="H115" s="10">
        <v>5</v>
      </c>
      <c r="I115" s="10">
        <v>2</v>
      </c>
      <c r="J115" s="10">
        <v>18.100000000000001</v>
      </c>
      <c r="K115" s="10">
        <v>6.7</v>
      </c>
      <c r="L115" s="10">
        <v>2</v>
      </c>
      <c r="M115" s="10">
        <v>1</v>
      </c>
      <c r="N115" s="10">
        <v>3</v>
      </c>
    </row>
    <row r="116" spans="1:14" ht="15" x14ac:dyDescent="0.25">
      <c r="A116" s="10">
        <v>1380</v>
      </c>
      <c r="B116" s="6">
        <v>1</v>
      </c>
      <c r="C116" s="10">
        <v>12</v>
      </c>
      <c r="D116" s="11">
        <v>58.5</v>
      </c>
      <c r="E116" s="10">
        <v>2</v>
      </c>
      <c r="F116" s="10">
        <v>2</v>
      </c>
      <c r="G116" s="11">
        <v>8</v>
      </c>
      <c r="H116" s="10">
        <v>9</v>
      </c>
      <c r="I116" s="10">
        <v>3</v>
      </c>
      <c r="J116" s="10">
        <v>29.9</v>
      </c>
      <c r="K116" s="10">
        <v>18.2</v>
      </c>
      <c r="L116" s="10">
        <v>2</v>
      </c>
      <c r="M116" s="10">
        <v>1</v>
      </c>
      <c r="N116" s="10">
        <v>3</v>
      </c>
    </row>
    <row r="117" spans="1:14" ht="15" x14ac:dyDescent="0.25">
      <c r="A117" s="10">
        <v>950</v>
      </c>
      <c r="B117" s="6">
        <v>1</v>
      </c>
      <c r="C117" s="10">
        <v>12</v>
      </c>
      <c r="D117" s="11">
        <v>40.299999999999997</v>
      </c>
      <c r="E117" s="10">
        <v>2</v>
      </c>
      <c r="F117" s="10">
        <v>2</v>
      </c>
      <c r="G117" s="11">
        <v>7</v>
      </c>
      <c r="H117" s="10">
        <v>5</v>
      </c>
      <c r="I117" s="10">
        <v>2</v>
      </c>
      <c r="J117" s="10">
        <v>18</v>
      </c>
      <c r="K117" s="10">
        <v>9</v>
      </c>
      <c r="L117" s="10">
        <v>3</v>
      </c>
      <c r="M117" s="10">
        <v>1</v>
      </c>
      <c r="N117" s="10">
        <v>3</v>
      </c>
    </row>
    <row r="118" spans="1:14" ht="15" x14ac:dyDescent="0.25">
      <c r="A118" s="10">
        <v>640</v>
      </c>
      <c r="B118" s="6">
        <v>1</v>
      </c>
      <c r="C118" s="10">
        <v>12</v>
      </c>
      <c r="D118" s="11">
        <v>35.4</v>
      </c>
      <c r="E118" s="10">
        <v>6</v>
      </c>
      <c r="F118" s="10">
        <v>1</v>
      </c>
      <c r="G118" s="11">
        <v>5</v>
      </c>
      <c r="H118" s="10">
        <v>5</v>
      </c>
      <c r="I118" s="10">
        <v>2</v>
      </c>
      <c r="J118" s="10">
        <v>12.5</v>
      </c>
      <c r="K118" s="10">
        <v>12.4</v>
      </c>
      <c r="L118" s="10">
        <v>1</v>
      </c>
      <c r="M118" s="10">
        <v>3</v>
      </c>
      <c r="N118" s="10">
        <v>3</v>
      </c>
    </row>
    <row r="119" spans="1:14" ht="15" x14ac:dyDescent="0.25">
      <c r="A119" s="10">
        <v>680</v>
      </c>
      <c r="B119" s="6">
        <v>1</v>
      </c>
      <c r="C119" s="10">
        <v>12</v>
      </c>
      <c r="D119" s="11">
        <v>31.2</v>
      </c>
      <c r="E119" s="10">
        <v>4</v>
      </c>
      <c r="F119" s="10">
        <v>2</v>
      </c>
      <c r="G119" s="8">
        <v>4</v>
      </c>
      <c r="H119" s="7">
        <v>5</v>
      </c>
      <c r="I119" s="10">
        <v>2</v>
      </c>
      <c r="J119" s="10">
        <v>21.2</v>
      </c>
      <c r="K119" s="10">
        <v>0</v>
      </c>
      <c r="L119" s="10">
        <v>2</v>
      </c>
      <c r="M119" s="10">
        <v>3</v>
      </c>
      <c r="N119" s="10">
        <v>3</v>
      </c>
    </row>
    <row r="120" spans="1:14" ht="15" x14ac:dyDescent="0.25">
      <c r="A120" s="10">
        <v>900</v>
      </c>
      <c r="B120" s="6">
        <v>1</v>
      </c>
      <c r="C120" s="10">
        <v>12</v>
      </c>
      <c r="D120" s="11">
        <v>26.5</v>
      </c>
      <c r="E120" s="10">
        <v>6</v>
      </c>
      <c r="F120" s="10">
        <v>1</v>
      </c>
      <c r="G120" s="11">
        <v>3</v>
      </c>
      <c r="H120" s="10">
        <v>5</v>
      </c>
      <c r="I120" s="10">
        <v>2</v>
      </c>
      <c r="J120" s="10">
        <v>16.2</v>
      </c>
      <c r="K120" s="10">
        <v>0</v>
      </c>
      <c r="L120" s="10">
        <v>2</v>
      </c>
      <c r="M120" s="10">
        <v>3</v>
      </c>
      <c r="N120" s="10">
        <v>3</v>
      </c>
    </row>
    <row r="121" spans="1:14" ht="15" x14ac:dyDescent="0.25">
      <c r="A121" s="10">
        <v>900</v>
      </c>
      <c r="B121" s="6">
        <v>1</v>
      </c>
      <c r="C121" s="10">
        <v>12</v>
      </c>
      <c r="D121" s="11">
        <v>36.6</v>
      </c>
      <c r="E121" s="10">
        <v>6</v>
      </c>
      <c r="F121" s="10">
        <v>2</v>
      </c>
      <c r="G121" s="11">
        <v>2</v>
      </c>
      <c r="H121" s="10">
        <v>5</v>
      </c>
      <c r="I121" s="10">
        <v>2</v>
      </c>
      <c r="J121" s="10">
        <v>16.600000000000001</v>
      </c>
      <c r="K121" s="10">
        <v>8.8000000000000007</v>
      </c>
      <c r="L121" s="10">
        <v>2</v>
      </c>
      <c r="M121" s="10">
        <v>3</v>
      </c>
      <c r="N121" s="10">
        <v>3</v>
      </c>
    </row>
    <row r="122" spans="1:14" ht="15" x14ac:dyDescent="0.25">
      <c r="A122" s="10">
        <v>1070</v>
      </c>
      <c r="B122" s="6">
        <v>1</v>
      </c>
      <c r="C122" s="10">
        <v>12</v>
      </c>
      <c r="D122" s="11">
        <v>35.9</v>
      </c>
      <c r="E122" s="10">
        <v>2</v>
      </c>
      <c r="F122" s="10">
        <v>1</v>
      </c>
      <c r="G122" s="11">
        <v>1</v>
      </c>
      <c r="H122" s="10">
        <v>10</v>
      </c>
      <c r="I122" s="10">
        <v>3</v>
      </c>
      <c r="J122" s="10">
        <v>15.1</v>
      </c>
      <c r="K122" s="10">
        <v>8.6</v>
      </c>
      <c r="L122" s="10">
        <v>2</v>
      </c>
      <c r="M122" s="10">
        <v>3</v>
      </c>
      <c r="N122" s="10">
        <v>2</v>
      </c>
    </row>
    <row r="123" spans="1:14" ht="15" x14ac:dyDescent="0.25">
      <c r="A123" s="10">
        <v>1100</v>
      </c>
      <c r="B123" s="6">
        <v>1</v>
      </c>
      <c r="C123" s="10">
        <v>10</v>
      </c>
      <c r="D123" s="11">
        <v>40.299999999999997</v>
      </c>
      <c r="E123" s="10">
        <v>2</v>
      </c>
      <c r="F123" s="10">
        <v>2</v>
      </c>
      <c r="G123" s="11">
        <v>1</v>
      </c>
      <c r="H123" s="10">
        <v>9</v>
      </c>
      <c r="I123" s="10">
        <v>2</v>
      </c>
      <c r="J123" s="10">
        <v>16.7</v>
      </c>
      <c r="K123" s="10">
        <v>8.6</v>
      </c>
      <c r="L123" s="10">
        <v>2</v>
      </c>
      <c r="M123" s="10">
        <v>1</v>
      </c>
      <c r="N123" s="10">
        <v>2</v>
      </c>
    </row>
    <row r="124" spans="1:14" ht="15" x14ac:dyDescent="0.25">
      <c r="A124" s="10">
        <v>1000</v>
      </c>
      <c r="B124" s="6">
        <v>1</v>
      </c>
      <c r="C124" s="10">
        <v>10</v>
      </c>
      <c r="D124" s="11">
        <v>40.1</v>
      </c>
      <c r="E124" s="10">
        <v>6</v>
      </c>
      <c r="F124" s="10">
        <v>1</v>
      </c>
      <c r="G124" s="11">
        <v>3</v>
      </c>
      <c r="H124" s="10">
        <v>9</v>
      </c>
      <c r="I124" s="10">
        <v>2</v>
      </c>
      <c r="J124" s="10">
        <v>16.600000000000001</v>
      </c>
      <c r="K124" s="10">
        <v>8.5</v>
      </c>
      <c r="L124" s="10">
        <v>3</v>
      </c>
      <c r="M124" s="10">
        <v>1</v>
      </c>
      <c r="N124" s="10">
        <v>3</v>
      </c>
    </row>
    <row r="125" spans="1:14" ht="15" x14ac:dyDescent="0.25">
      <c r="A125" s="10">
        <v>500</v>
      </c>
      <c r="B125" s="6">
        <v>1</v>
      </c>
      <c r="C125" s="10">
        <v>10</v>
      </c>
      <c r="D125" s="11">
        <v>40.1</v>
      </c>
      <c r="E125" s="10">
        <v>2</v>
      </c>
      <c r="F125" s="10">
        <v>2</v>
      </c>
      <c r="G125" s="11">
        <v>3</v>
      </c>
      <c r="H125" s="10">
        <v>5</v>
      </c>
      <c r="I125" s="10">
        <v>2</v>
      </c>
      <c r="J125" s="10">
        <v>16.600000000000001</v>
      </c>
      <c r="K125" s="10">
        <v>8.5</v>
      </c>
      <c r="L125" s="10">
        <v>0</v>
      </c>
      <c r="M125" s="10">
        <v>1</v>
      </c>
      <c r="N125" s="10">
        <v>2</v>
      </c>
    </row>
    <row r="126" spans="1:14" ht="15" x14ac:dyDescent="0.25">
      <c r="A126" s="10">
        <v>820</v>
      </c>
      <c r="B126" s="6">
        <v>1</v>
      </c>
      <c r="C126" s="10">
        <v>10</v>
      </c>
      <c r="D126" s="11">
        <v>31.3</v>
      </c>
      <c r="E126" s="10">
        <v>2</v>
      </c>
      <c r="F126" s="10">
        <v>1</v>
      </c>
      <c r="G126" s="11">
        <v>2</v>
      </c>
      <c r="H126" s="10">
        <v>5</v>
      </c>
      <c r="I126" s="10">
        <v>2</v>
      </c>
      <c r="J126" s="10">
        <v>22</v>
      </c>
      <c r="K126" s="10">
        <v>0</v>
      </c>
      <c r="L126" s="10">
        <v>1</v>
      </c>
      <c r="M126" s="10">
        <v>3</v>
      </c>
      <c r="N126" s="10">
        <v>3</v>
      </c>
    </row>
    <row r="127" spans="1:14" ht="15" x14ac:dyDescent="0.25">
      <c r="A127" s="10">
        <v>1000</v>
      </c>
      <c r="B127" s="6">
        <v>1</v>
      </c>
      <c r="C127" s="10">
        <v>10</v>
      </c>
      <c r="D127" s="11">
        <v>44.7</v>
      </c>
      <c r="E127" s="10">
        <v>6</v>
      </c>
      <c r="F127" s="10">
        <v>2</v>
      </c>
      <c r="G127" s="11">
        <v>5</v>
      </c>
      <c r="H127" s="10">
        <v>5</v>
      </c>
      <c r="I127" s="10">
        <v>2</v>
      </c>
      <c r="J127" s="10">
        <v>18.399999999999999</v>
      </c>
      <c r="K127" s="10">
        <v>10.7</v>
      </c>
      <c r="L127" s="10">
        <v>1</v>
      </c>
      <c r="M127" s="10">
        <v>1</v>
      </c>
      <c r="N127" s="10">
        <v>3</v>
      </c>
    </row>
    <row r="128" spans="1:14" ht="15" x14ac:dyDescent="0.25">
      <c r="A128" s="10">
        <v>800</v>
      </c>
      <c r="B128" s="6">
        <v>1</v>
      </c>
      <c r="C128" s="10">
        <v>10</v>
      </c>
      <c r="D128" s="11">
        <v>32.1</v>
      </c>
      <c r="E128" s="10">
        <v>2</v>
      </c>
      <c r="F128" s="10">
        <v>1</v>
      </c>
      <c r="G128" s="11">
        <v>4</v>
      </c>
      <c r="H128" s="10">
        <v>5</v>
      </c>
      <c r="I128" s="10">
        <v>2</v>
      </c>
      <c r="J128" s="10">
        <v>12.2</v>
      </c>
      <c r="K128" s="10">
        <v>9</v>
      </c>
      <c r="L128" s="10">
        <v>2</v>
      </c>
      <c r="M128" s="10">
        <v>1</v>
      </c>
      <c r="N128" s="10">
        <v>3</v>
      </c>
    </row>
    <row r="129" spans="1:14" ht="15" x14ac:dyDescent="0.25">
      <c r="A129" s="10">
        <v>1080</v>
      </c>
      <c r="B129" s="6">
        <v>1</v>
      </c>
      <c r="C129" s="10">
        <v>10</v>
      </c>
      <c r="D129" s="11">
        <v>31.9</v>
      </c>
      <c r="E129" s="10">
        <v>2</v>
      </c>
      <c r="F129" s="10">
        <v>2</v>
      </c>
      <c r="G129" s="11">
        <v>4</v>
      </c>
      <c r="H129" s="10">
        <v>9</v>
      </c>
      <c r="I129" s="10">
        <v>2</v>
      </c>
      <c r="J129" s="10">
        <v>14.4</v>
      </c>
      <c r="K129" s="10">
        <v>8.8000000000000007</v>
      </c>
      <c r="L129" s="10">
        <v>2</v>
      </c>
      <c r="M129" s="10">
        <v>1</v>
      </c>
      <c r="N129" s="10">
        <v>3</v>
      </c>
    </row>
    <row r="130" spans="1:14" ht="15" x14ac:dyDescent="0.25">
      <c r="A130" s="10">
        <v>1200</v>
      </c>
      <c r="B130" s="6">
        <v>1</v>
      </c>
      <c r="C130" s="10">
        <v>10</v>
      </c>
      <c r="D130" s="11">
        <v>44.2</v>
      </c>
      <c r="E130" s="10">
        <v>2</v>
      </c>
      <c r="F130" s="10">
        <v>1</v>
      </c>
      <c r="G130" s="11">
        <v>1</v>
      </c>
      <c r="H130" s="10">
        <v>9</v>
      </c>
      <c r="I130" s="10">
        <v>2</v>
      </c>
      <c r="J130" s="10">
        <v>19.7</v>
      </c>
      <c r="K130" s="10">
        <v>11.6</v>
      </c>
      <c r="L130" s="10">
        <v>2</v>
      </c>
      <c r="M130" s="10">
        <v>1</v>
      </c>
      <c r="N130" s="10">
        <v>1</v>
      </c>
    </row>
    <row r="131" spans="1:14" ht="15" x14ac:dyDescent="0.25">
      <c r="A131" s="10">
        <v>3000</v>
      </c>
      <c r="B131" s="6">
        <v>1</v>
      </c>
      <c r="C131" s="10">
        <v>10</v>
      </c>
      <c r="D131" s="11">
        <v>36.6</v>
      </c>
      <c r="E131" s="10">
        <v>6</v>
      </c>
      <c r="F131" s="10">
        <v>2</v>
      </c>
      <c r="G131" s="11">
        <v>4</v>
      </c>
      <c r="H131" s="10">
        <v>5</v>
      </c>
      <c r="I131" s="10">
        <v>3</v>
      </c>
      <c r="J131" s="10">
        <v>16.600000000000001</v>
      </c>
      <c r="K131" s="10">
        <v>8.8000000000000007</v>
      </c>
      <c r="L131" s="10">
        <v>2</v>
      </c>
      <c r="M131" s="10">
        <v>1</v>
      </c>
      <c r="N131" s="10">
        <v>2</v>
      </c>
    </row>
    <row r="132" spans="1:14" ht="15" x14ac:dyDescent="0.25">
      <c r="A132" s="10">
        <v>1200</v>
      </c>
      <c r="B132" s="6">
        <v>1</v>
      </c>
      <c r="C132" s="10">
        <v>10</v>
      </c>
      <c r="D132" s="11">
        <v>40.299999999999997</v>
      </c>
      <c r="E132" s="10">
        <v>2</v>
      </c>
      <c r="F132" s="10">
        <v>2</v>
      </c>
      <c r="G132" s="11">
        <v>2</v>
      </c>
      <c r="H132" s="10">
        <v>5</v>
      </c>
      <c r="I132" s="10">
        <v>2</v>
      </c>
      <c r="J132" s="10">
        <v>16.7</v>
      </c>
      <c r="K132" s="10">
        <v>8.5</v>
      </c>
      <c r="L132" s="10">
        <v>3</v>
      </c>
      <c r="M132" s="10">
        <v>1</v>
      </c>
      <c r="N132" s="10">
        <v>3</v>
      </c>
    </row>
    <row r="133" spans="1:14" ht="15" x14ac:dyDescent="0.25">
      <c r="A133" s="10">
        <v>490</v>
      </c>
      <c r="B133" s="6">
        <v>1</v>
      </c>
      <c r="C133" s="10">
        <v>11</v>
      </c>
      <c r="D133" s="11">
        <v>35.9</v>
      </c>
      <c r="E133" s="10">
        <v>4</v>
      </c>
      <c r="F133" s="10">
        <v>1</v>
      </c>
      <c r="G133" s="11">
        <v>5</v>
      </c>
      <c r="H133" s="10">
        <v>5</v>
      </c>
      <c r="I133" s="10">
        <v>2</v>
      </c>
      <c r="J133" s="10">
        <v>15.1</v>
      </c>
      <c r="K133" s="10">
        <v>8.5</v>
      </c>
      <c r="L133" s="10">
        <v>2</v>
      </c>
      <c r="M133" s="10">
        <v>1</v>
      </c>
      <c r="N133" s="10">
        <v>3</v>
      </c>
    </row>
    <row r="134" spans="1:14" ht="15" x14ac:dyDescent="0.25">
      <c r="A134" s="10">
        <v>1150</v>
      </c>
      <c r="B134" s="6">
        <v>1</v>
      </c>
      <c r="C134" s="10">
        <v>11</v>
      </c>
      <c r="D134" s="11">
        <v>31.8</v>
      </c>
      <c r="E134" s="10">
        <v>2</v>
      </c>
      <c r="F134" s="10">
        <v>2</v>
      </c>
      <c r="G134" s="11">
        <v>4</v>
      </c>
      <c r="H134" s="10">
        <v>5</v>
      </c>
      <c r="I134" s="10">
        <v>2</v>
      </c>
      <c r="J134" s="10">
        <v>12.3</v>
      </c>
      <c r="K134" s="10">
        <v>8.6999999999999993</v>
      </c>
      <c r="L134" s="10">
        <v>2</v>
      </c>
      <c r="M134" s="10">
        <v>1</v>
      </c>
      <c r="N134" s="10">
        <v>3</v>
      </c>
    </row>
    <row r="135" spans="1:14" ht="15" x14ac:dyDescent="0.25">
      <c r="A135" s="10">
        <v>700</v>
      </c>
      <c r="B135" s="6">
        <v>1</v>
      </c>
      <c r="C135" s="10">
        <v>11</v>
      </c>
      <c r="D135" s="11">
        <v>32</v>
      </c>
      <c r="E135" s="10">
        <v>2</v>
      </c>
      <c r="F135" s="10">
        <v>1</v>
      </c>
      <c r="G135" s="11">
        <v>2</v>
      </c>
      <c r="H135" s="10">
        <v>9</v>
      </c>
      <c r="I135" s="10">
        <v>2</v>
      </c>
      <c r="J135" s="10">
        <v>12.3</v>
      </c>
      <c r="K135" s="10">
        <v>8.6999999999999993</v>
      </c>
      <c r="L135" s="10">
        <v>2</v>
      </c>
      <c r="M135" s="10">
        <v>1</v>
      </c>
      <c r="N135" s="10">
        <v>2</v>
      </c>
    </row>
    <row r="136" spans="1:14" ht="15" x14ac:dyDescent="0.25">
      <c r="A136" s="10">
        <v>700</v>
      </c>
      <c r="B136" s="6">
        <v>1</v>
      </c>
      <c r="C136" s="10">
        <v>11</v>
      </c>
      <c r="D136" s="11">
        <v>40.200000000000003</v>
      </c>
      <c r="E136" s="10">
        <v>2</v>
      </c>
      <c r="F136" s="10">
        <v>2</v>
      </c>
      <c r="G136" s="11">
        <v>4</v>
      </c>
      <c r="H136" s="10">
        <v>5</v>
      </c>
      <c r="I136" s="10">
        <v>2</v>
      </c>
      <c r="J136" s="10">
        <v>16.7</v>
      </c>
      <c r="K136" s="10">
        <v>8.5</v>
      </c>
      <c r="L136" s="10">
        <v>1</v>
      </c>
      <c r="M136" s="10">
        <v>1</v>
      </c>
      <c r="N136" s="10">
        <v>3</v>
      </c>
    </row>
    <row r="137" spans="1:14" ht="15" x14ac:dyDescent="0.25">
      <c r="A137" s="10">
        <v>900</v>
      </c>
      <c r="B137" s="6">
        <v>1</v>
      </c>
      <c r="C137" s="10">
        <v>11</v>
      </c>
      <c r="D137" s="11">
        <v>35.1</v>
      </c>
      <c r="E137" s="10">
        <v>6</v>
      </c>
      <c r="F137" s="10">
        <v>1</v>
      </c>
      <c r="G137" s="11">
        <v>4</v>
      </c>
      <c r="H137" s="10">
        <v>9</v>
      </c>
      <c r="I137" s="10">
        <v>2</v>
      </c>
      <c r="J137" s="10">
        <v>12.1</v>
      </c>
      <c r="K137" s="10">
        <v>12</v>
      </c>
      <c r="L137" s="10">
        <v>2</v>
      </c>
      <c r="M137" s="10">
        <v>1</v>
      </c>
      <c r="N137" s="10">
        <v>3</v>
      </c>
    </row>
    <row r="138" spans="1:14" ht="15" x14ac:dyDescent="0.25">
      <c r="A138" s="10">
        <v>440</v>
      </c>
      <c r="B138" s="6">
        <v>1</v>
      </c>
      <c r="C138" s="10">
        <v>11</v>
      </c>
      <c r="D138" s="11">
        <v>35.299999999999997</v>
      </c>
      <c r="E138" s="10">
        <v>2</v>
      </c>
      <c r="F138" s="10">
        <v>2</v>
      </c>
      <c r="G138" s="11">
        <v>1</v>
      </c>
      <c r="H138" s="10">
        <v>5</v>
      </c>
      <c r="I138" s="10">
        <v>3</v>
      </c>
      <c r="J138" s="10">
        <v>14.9</v>
      </c>
      <c r="K138" s="10">
        <v>11.9</v>
      </c>
      <c r="L138" s="10">
        <v>2</v>
      </c>
      <c r="M138" s="10">
        <v>1</v>
      </c>
      <c r="N138" s="10">
        <v>3</v>
      </c>
    </row>
    <row r="139" spans="1:14" ht="15" x14ac:dyDescent="0.25">
      <c r="A139" s="10">
        <v>1430</v>
      </c>
      <c r="B139" s="6">
        <v>1</v>
      </c>
      <c r="C139" s="10">
        <v>11</v>
      </c>
      <c r="D139" s="11">
        <v>36.200000000000003</v>
      </c>
      <c r="E139" s="10">
        <v>2</v>
      </c>
      <c r="F139" s="10">
        <v>1</v>
      </c>
      <c r="G139" s="11">
        <v>3</v>
      </c>
      <c r="H139" s="10">
        <v>10</v>
      </c>
      <c r="I139" s="10">
        <v>2</v>
      </c>
      <c r="J139" s="10">
        <v>15</v>
      </c>
      <c r="K139" s="10">
        <v>12</v>
      </c>
      <c r="L139" s="10">
        <v>1</v>
      </c>
      <c r="M139" s="10">
        <v>1</v>
      </c>
      <c r="N139" s="10">
        <v>3</v>
      </c>
    </row>
    <row r="140" spans="1:14" ht="15" x14ac:dyDescent="0.25">
      <c r="A140" s="10">
        <v>980</v>
      </c>
      <c r="B140" s="6">
        <v>1</v>
      </c>
      <c r="C140" s="10">
        <v>11</v>
      </c>
      <c r="D140" s="11">
        <v>34.700000000000003</v>
      </c>
      <c r="E140" s="10">
        <v>2</v>
      </c>
      <c r="F140" s="10">
        <v>2</v>
      </c>
      <c r="G140" s="11">
        <v>3</v>
      </c>
      <c r="H140" s="10">
        <v>9</v>
      </c>
      <c r="I140" s="10">
        <v>2</v>
      </c>
      <c r="J140" s="10">
        <v>17.5</v>
      </c>
      <c r="K140" s="10">
        <v>6.8</v>
      </c>
      <c r="L140" s="10">
        <v>2</v>
      </c>
      <c r="M140" s="10">
        <v>1</v>
      </c>
      <c r="N140" s="10">
        <v>1</v>
      </c>
    </row>
    <row r="141" spans="1:14" ht="15" x14ac:dyDescent="0.25">
      <c r="A141" s="10">
        <v>965</v>
      </c>
      <c r="B141" s="6">
        <v>1</v>
      </c>
      <c r="C141" s="10">
        <v>11</v>
      </c>
      <c r="D141" s="11">
        <v>40.299999999999997</v>
      </c>
      <c r="E141" s="10">
        <v>2</v>
      </c>
      <c r="F141" s="10">
        <v>1</v>
      </c>
      <c r="G141" s="11">
        <v>3</v>
      </c>
      <c r="H141" s="10">
        <v>5</v>
      </c>
      <c r="I141" s="10">
        <v>2</v>
      </c>
      <c r="J141" s="10">
        <v>16.8</v>
      </c>
      <c r="K141" s="10">
        <v>8.6</v>
      </c>
      <c r="L141" s="10">
        <v>1</v>
      </c>
      <c r="M141" s="10">
        <v>1</v>
      </c>
      <c r="N141" s="10">
        <v>1</v>
      </c>
    </row>
    <row r="142" spans="1:14" ht="15" x14ac:dyDescent="0.25">
      <c r="A142" s="10">
        <v>1100</v>
      </c>
      <c r="B142" s="6">
        <v>1</v>
      </c>
      <c r="C142" s="10">
        <v>11</v>
      </c>
      <c r="D142" s="11">
        <v>31</v>
      </c>
      <c r="E142" s="10">
        <v>1</v>
      </c>
      <c r="F142" s="10">
        <v>2</v>
      </c>
      <c r="G142" s="11">
        <v>4</v>
      </c>
      <c r="H142" s="10">
        <v>5</v>
      </c>
      <c r="I142" s="10">
        <v>2</v>
      </c>
      <c r="J142" s="10">
        <v>21.6</v>
      </c>
      <c r="K142" s="10">
        <v>0</v>
      </c>
      <c r="L142" s="10">
        <v>2</v>
      </c>
      <c r="M142" s="10">
        <v>1</v>
      </c>
      <c r="N142" s="10">
        <v>1</v>
      </c>
    </row>
    <row r="143" spans="1:14" ht="15" x14ac:dyDescent="0.25">
      <c r="A143" s="10">
        <v>1590</v>
      </c>
      <c r="B143" s="6">
        <v>1</v>
      </c>
      <c r="C143" s="10">
        <v>11</v>
      </c>
      <c r="D143" s="11">
        <v>24.1</v>
      </c>
      <c r="E143" s="10">
        <v>4</v>
      </c>
      <c r="F143" s="10">
        <v>1</v>
      </c>
      <c r="G143" s="11">
        <v>3</v>
      </c>
      <c r="H143" s="10">
        <v>5</v>
      </c>
      <c r="I143" s="10">
        <v>2</v>
      </c>
      <c r="J143" s="10">
        <v>16.3</v>
      </c>
      <c r="K143" s="10">
        <v>0</v>
      </c>
      <c r="L143" s="10">
        <v>3</v>
      </c>
      <c r="M143" s="10">
        <v>2</v>
      </c>
      <c r="N143" s="10">
        <v>2</v>
      </c>
    </row>
    <row r="144" spans="1:14" ht="15" x14ac:dyDescent="0.25">
      <c r="A144" s="10">
        <v>1130</v>
      </c>
      <c r="B144" s="6">
        <v>1</v>
      </c>
      <c r="C144" s="10">
        <v>11</v>
      </c>
      <c r="D144" s="11">
        <v>32.5</v>
      </c>
      <c r="E144" s="10">
        <v>2</v>
      </c>
      <c r="F144" s="10">
        <v>2</v>
      </c>
      <c r="G144" s="11">
        <v>3</v>
      </c>
      <c r="H144" s="10">
        <v>5</v>
      </c>
      <c r="I144" s="10">
        <v>2</v>
      </c>
      <c r="J144" s="10">
        <v>27.33</v>
      </c>
      <c r="K144" s="10">
        <v>0</v>
      </c>
      <c r="L144" s="10">
        <v>3</v>
      </c>
      <c r="M144" s="10">
        <v>2</v>
      </c>
      <c r="N144" s="10">
        <v>3</v>
      </c>
    </row>
    <row r="145" spans="1:14" ht="15" x14ac:dyDescent="0.25">
      <c r="A145" s="10">
        <v>1160</v>
      </c>
      <c r="B145" s="6">
        <v>1</v>
      </c>
      <c r="C145" s="10">
        <v>1</v>
      </c>
      <c r="D145" s="11">
        <v>27.7</v>
      </c>
      <c r="E145" s="10">
        <v>6</v>
      </c>
      <c r="F145" s="10">
        <v>1</v>
      </c>
      <c r="G145" s="11">
        <v>1</v>
      </c>
      <c r="H145" s="10">
        <v>9</v>
      </c>
      <c r="I145" s="10">
        <v>2</v>
      </c>
      <c r="J145" s="10">
        <v>12.2</v>
      </c>
      <c r="K145" s="10">
        <v>5.6</v>
      </c>
      <c r="L145" s="10">
        <v>2</v>
      </c>
      <c r="M145" s="10">
        <v>1</v>
      </c>
      <c r="N145" s="10">
        <v>3</v>
      </c>
    </row>
    <row r="146" spans="1:14" ht="15" x14ac:dyDescent="0.25">
      <c r="A146" s="10">
        <v>1250</v>
      </c>
      <c r="B146" s="6">
        <v>1</v>
      </c>
      <c r="C146" s="10">
        <v>1</v>
      </c>
      <c r="D146" s="11">
        <v>29.1</v>
      </c>
      <c r="E146" s="10">
        <v>2</v>
      </c>
      <c r="F146" s="10">
        <v>2</v>
      </c>
      <c r="G146" s="11">
        <v>3</v>
      </c>
      <c r="H146" s="10">
        <v>5</v>
      </c>
      <c r="I146" s="10">
        <v>2</v>
      </c>
      <c r="J146" s="10">
        <v>23.7</v>
      </c>
      <c r="K146" s="10">
        <v>0</v>
      </c>
      <c r="L146" s="10">
        <v>1</v>
      </c>
      <c r="M146" s="10">
        <v>2</v>
      </c>
      <c r="N146" s="10">
        <v>3</v>
      </c>
    </row>
    <row r="147" spans="1:14" ht="15" x14ac:dyDescent="0.25">
      <c r="A147" s="10">
        <v>1590</v>
      </c>
      <c r="B147" s="6">
        <v>1</v>
      </c>
      <c r="C147" s="10">
        <v>1</v>
      </c>
      <c r="D147" s="11">
        <v>31.4</v>
      </c>
      <c r="E147" s="10">
        <v>2</v>
      </c>
      <c r="F147" s="10">
        <v>1</v>
      </c>
      <c r="G147" s="11">
        <v>1</v>
      </c>
      <c r="H147" s="10">
        <v>9</v>
      </c>
      <c r="I147" s="10">
        <v>2</v>
      </c>
      <c r="J147" s="10">
        <v>18.899999999999999</v>
      </c>
      <c r="K147" s="10">
        <v>5.6</v>
      </c>
      <c r="L147" s="10">
        <v>2</v>
      </c>
      <c r="M147" s="10">
        <v>3</v>
      </c>
      <c r="N147" s="10">
        <v>3</v>
      </c>
    </row>
    <row r="148" spans="1:14" ht="15" x14ac:dyDescent="0.25">
      <c r="A148" s="10">
        <v>880</v>
      </c>
      <c r="B148" s="6">
        <v>1</v>
      </c>
      <c r="C148" s="10">
        <v>1</v>
      </c>
      <c r="D148" s="11">
        <v>30.9</v>
      </c>
      <c r="E148" s="10">
        <v>2</v>
      </c>
      <c r="F148" s="10">
        <v>2</v>
      </c>
      <c r="G148" s="11">
        <v>8</v>
      </c>
      <c r="H148" s="10">
        <v>10</v>
      </c>
      <c r="I148" s="10">
        <v>2</v>
      </c>
      <c r="J148" s="10">
        <v>19.2</v>
      </c>
      <c r="K148" s="10">
        <v>6.1</v>
      </c>
      <c r="L148" s="10">
        <v>2</v>
      </c>
      <c r="M148" s="10">
        <v>1</v>
      </c>
      <c r="N148" s="10">
        <v>3</v>
      </c>
    </row>
    <row r="149" spans="1:14" ht="15" x14ac:dyDescent="0.25">
      <c r="A149" s="10">
        <v>565</v>
      </c>
      <c r="B149" s="6">
        <v>1</v>
      </c>
      <c r="C149" s="10">
        <v>1</v>
      </c>
      <c r="D149" s="11">
        <v>29.3</v>
      </c>
      <c r="E149" s="10">
        <v>6</v>
      </c>
      <c r="F149" s="10">
        <v>1</v>
      </c>
      <c r="G149" s="11">
        <v>1</v>
      </c>
      <c r="H149" s="10">
        <v>5</v>
      </c>
      <c r="I149" s="10">
        <v>2</v>
      </c>
      <c r="J149" s="10">
        <v>16.8</v>
      </c>
      <c r="K149" s="10">
        <v>6.3</v>
      </c>
      <c r="L149" s="10">
        <v>2</v>
      </c>
      <c r="M149" s="10">
        <v>2</v>
      </c>
      <c r="N149" s="10">
        <v>2</v>
      </c>
    </row>
    <row r="150" spans="1:14" ht="15" x14ac:dyDescent="0.25">
      <c r="A150" s="10">
        <v>1500</v>
      </c>
      <c r="B150" s="6">
        <v>1</v>
      </c>
      <c r="C150" s="10">
        <v>1</v>
      </c>
      <c r="D150" s="11">
        <v>32.5</v>
      </c>
      <c r="E150" s="10">
        <v>2</v>
      </c>
      <c r="F150" s="10">
        <v>2</v>
      </c>
      <c r="G150" s="11">
        <v>3</v>
      </c>
      <c r="H150" s="10">
        <v>9</v>
      </c>
      <c r="I150" s="10">
        <v>2</v>
      </c>
      <c r="J150" s="10">
        <v>17.5</v>
      </c>
      <c r="K150" s="10">
        <v>5.7</v>
      </c>
      <c r="L150" s="10">
        <v>3</v>
      </c>
      <c r="M150" s="10">
        <v>2</v>
      </c>
      <c r="N150" s="10">
        <v>3</v>
      </c>
    </row>
    <row r="151" spans="1:14" ht="15" x14ac:dyDescent="0.25">
      <c r="A151" s="10">
        <v>500</v>
      </c>
      <c r="B151" s="6">
        <v>1</v>
      </c>
      <c r="C151" s="10">
        <v>1</v>
      </c>
      <c r="D151" s="11">
        <v>54.4</v>
      </c>
      <c r="E151" s="10">
        <v>6</v>
      </c>
      <c r="F151" s="10">
        <v>1</v>
      </c>
      <c r="G151" s="11">
        <v>3</v>
      </c>
      <c r="H151" s="10">
        <v>5</v>
      </c>
      <c r="I151" s="10">
        <v>2</v>
      </c>
      <c r="J151" s="10">
        <v>31</v>
      </c>
      <c r="K151" s="10">
        <v>8.3000000000000007</v>
      </c>
      <c r="L151" s="10">
        <v>1</v>
      </c>
      <c r="M151" s="10">
        <v>1</v>
      </c>
      <c r="N151" s="10">
        <v>2</v>
      </c>
    </row>
    <row r="152" spans="1:14" ht="15" x14ac:dyDescent="0.25">
      <c r="A152" s="10">
        <v>900</v>
      </c>
      <c r="B152" s="6">
        <v>1</v>
      </c>
      <c r="C152" s="10">
        <v>1</v>
      </c>
      <c r="D152" s="11">
        <v>53.6</v>
      </c>
      <c r="E152" s="10">
        <v>4</v>
      </c>
      <c r="F152" s="10">
        <v>2</v>
      </c>
      <c r="G152" s="11">
        <v>1</v>
      </c>
      <c r="H152" s="10">
        <v>5</v>
      </c>
      <c r="I152" s="10">
        <v>2</v>
      </c>
      <c r="J152" s="10">
        <v>31.7</v>
      </c>
      <c r="K152" s="10">
        <v>8.3000000000000007</v>
      </c>
      <c r="L152" s="10">
        <v>3</v>
      </c>
      <c r="M152" s="10">
        <v>1</v>
      </c>
      <c r="N152" s="10">
        <v>3</v>
      </c>
    </row>
    <row r="153" spans="1:14" ht="15" x14ac:dyDescent="0.25">
      <c r="A153" s="10">
        <v>900</v>
      </c>
      <c r="B153" s="6">
        <v>1</v>
      </c>
      <c r="C153" s="10">
        <v>1</v>
      </c>
      <c r="D153" s="11">
        <v>40.200000000000003</v>
      </c>
      <c r="E153" s="10">
        <v>6</v>
      </c>
      <c r="F153" s="10">
        <v>1</v>
      </c>
      <c r="G153" s="11">
        <v>9</v>
      </c>
      <c r="H153" s="10">
        <v>5</v>
      </c>
      <c r="I153" s="10">
        <v>2</v>
      </c>
      <c r="J153" s="10">
        <v>27.2</v>
      </c>
      <c r="K153" s="10">
        <v>6.4</v>
      </c>
      <c r="L153" s="10">
        <v>2</v>
      </c>
      <c r="M153" s="10">
        <v>1</v>
      </c>
      <c r="N153" s="10">
        <v>3</v>
      </c>
    </row>
    <row r="154" spans="1:14" ht="15" x14ac:dyDescent="0.25">
      <c r="A154" s="10">
        <v>925</v>
      </c>
      <c r="B154" s="6">
        <v>1</v>
      </c>
      <c r="C154" s="10">
        <v>1</v>
      </c>
      <c r="D154" s="11">
        <v>44.2</v>
      </c>
      <c r="E154" s="10">
        <v>2</v>
      </c>
      <c r="F154" s="10">
        <v>2</v>
      </c>
      <c r="G154" s="11">
        <v>3</v>
      </c>
      <c r="H154" s="10">
        <v>5</v>
      </c>
      <c r="I154" s="10">
        <v>2</v>
      </c>
      <c r="J154" s="10">
        <v>28</v>
      </c>
      <c r="K154" s="10">
        <v>6</v>
      </c>
      <c r="L154" s="10">
        <v>2</v>
      </c>
      <c r="M154" s="10">
        <v>1</v>
      </c>
      <c r="N154" s="10">
        <v>1</v>
      </c>
    </row>
    <row r="155" spans="1:14" ht="15" x14ac:dyDescent="0.25">
      <c r="A155" s="10">
        <v>1280</v>
      </c>
      <c r="B155" s="6">
        <v>1</v>
      </c>
      <c r="C155" s="10">
        <v>12</v>
      </c>
      <c r="D155" s="11">
        <v>41</v>
      </c>
      <c r="E155" s="10">
        <v>2</v>
      </c>
      <c r="F155" s="10">
        <v>1</v>
      </c>
      <c r="G155" s="11">
        <v>9</v>
      </c>
      <c r="H155" s="10">
        <v>5</v>
      </c>
      <c r="I155" s="10">
        <v>2</v>
      </c>
      <c r="J155" s="10">
        <v>24</v>
      </c>
      <c r="K155" s="10">
        <v>6</v>
      </c>
      <c r="L155" s="10">
        <v>2</v>
      </c>
      <c r="M155" s="10">
        <v>1</v>
      </c>
      <c r="N155" s="10">
        <v>1</v>
      </c>
    </row>
    <row r="156" spans="1:14" ht="15" x14ac:dyDescent="0.25">
      <c r="A156" s="10">
        <v>1050</v>
      </c>
      <c r="B156" s="6">
        <v>1</v>
      </c>
      <c r="C156" s="10">
        <v>12</v>
      </c>
      <c r="D156" s="11">
        <v>43.7</v>
      </c>
      <c r="E156" s="10">
        <v>2</v>
      </c>
      <c r="F156" s="10">
        <v>2</v>
      </c>
      <c r="G156" s="11">
        <v>4</v>
      </c>
      <c r="H156" s="10">
        <v>5</v>
      </c>
      <c r="I156" s="10">
        <v>2</v>
      </c>
      <c r="J156" s="10">
        <v>31.8</v>
      </c>
      <c r="K156" s="10">
        <v>6</v>
      </c>
      <c r="L156" s="10">
        <v>2</v>
      </c>
      <c r="M156" s="10">
        <v>1</v>
      </c>
      <c r="N156" s="10">
        <v>1</v>
      </c>
    </row>
    <row r="157" spans="1:14" ht="15" x14ac:dyDescent="0.25">
      <c r="A157" s="10">
        <v>1050</v>
      </c>
      <c r="B157" s="6">
        <v>1</v>
      </c>
      <c r="C157" s="10">
        <v>12</v>
      </c>
      <c r="D157" s="11">
        <v>52.3</v>
      </c>
      <c r="E157" s="10">
        <v>2</v>
      </c>
      <c r="F157" s="10">
        <v>1</v>
      </c>
      <c r="G157" s="11">
        <v>3</v>
      </c>
      <c r="H157" s="10">
        <v>5</v>
      </c>
      <c r="I157" s="10">
        <v>2</v>
      </c>
      <c r="J157" s="10">
        <v>32.4</v>
      </c>
      <c r="K157" s="10">
        <v>8.3000000000000007</v>
      </c>
      <c r="L157" s="10">
        <v>2</v>
      </c>
      <c r="M157" s="10">
        <v>1</v>
      </c>
      <c r="N157" s="10">
        <v>3</v>
      </c>
    </row>
    <row r="158" spans="1:14" ht="15" x14ac:dyDescent="0.25">
      <c r="A158" s="10">
        <v>450</v>
      </c>
      <c r="B158" s="6">
        <v>1</v>
      </c>
      <c r="C158" s="10">
        <v>12</v>
      </c>
      <c r="D158" s="11">
        <v>60.2</v>
      </c>
      <c r="E158" s="10">
        <v>2</v>
      </c>
      <c r="F158" s="10">
        <v>2</v>
      </c>
      <c r="G158" s="11">
        <v>4</v>
      </c>
      <c r="H158" s="10">
        <v>5</v>
      </c>
      <c r="I158" s="10">
        <v>2</v>
      </c>
      <c r="J158" s="10">
        <v>28.4</v>
      </c>
      <c r="K158" s="10">
        <v>10.199999999999999</v>
      </c>
      <c r="L158" s="10">
        <v>3</v>
      </c>
      <c r="M158" s="10">
        <v>2</v>
      </c>
      <c r="N158" s="10">
        <v>2</v>
      </c>
    </row>
    <row r="159" spans="1:14" ht="15" x14ac:dyDescent="0.25">
      <c r="A159" s="10">
        <v>450</v>
      </c>
      <c r="B159" s="6">
        <v>1</v>
      </c>
      <c r="C159" s="10">
        <v>2</v>
      </c>
      <c r="D159" s="11">
        <v>50.6</v>
      </c>
      <c r="E159" s="10">
        <v>2</v>
      </c>
      <c r="F159" s="10">
        <v>1</v>
      </c>
      <c r="G159" s="11">
        <v>1</v>
      </c>
      <c r="H159" s="10">
        <v>5</v>
      </c>
      <c r="I159" s="10">
        <v>2</v>
      </c>
      <c r="J159" s="10">
        <v>29</v>
      </c>
      <c r="K159" s="10">
        <v>8</v>
      </c>
      <c r="L159" s="10">
        <v>3</v>
      </c>
      <c r="M159" s="10">
        <v>3</v>
      </c>
      <c r="N159" s="10">
        <v>2</v>
      </c>
    </row>
    <row r="160" spans="1:14" ht="15" x14ac:dyDescent="0.25">
      <c r="A160" s="10">
        <v>1790</v>
      </c>
      <c r="B160" s="6">
        <v>1</v>
      </c>
      <c r="C160" s="10">
        <v>2</v>
      </c>
      <c r="D160" s="11">
        <v>66.3</v>
      </c>
      <c r="E160" s="10">
        <v>2</v>
      </c>
      <c r="F160" s="10">
        <v>2</v>
      </c>
      <c r="G160" s="11">
        <v>4</v>
      </c>
      <c r="H160" s="10">
        <v>5</v>
      </c>
      <c r="I160" s="10">
        <v>2</v>
      </c>
      <c r="J160" s="10">
        <v>33.9</v>
      </c>
      <c r="K160" s="10">
        <v>11.9</v>
      </c>
      <c r="L160" s="10">
        <v>2</v>
      </c>
      <c r="M160" s="10">
        <v>1</v>
      </c>
      <c r="N160" s="10">
        <v>3</v>
      </c>
    </row>
    <row r="161" spans="1:14" ht="15" x14ac:dyDescent="0.25">
      <c r="A161" s="10">
        <v>550</v>
      </c>
      <c r="B161" s="6">
        <v>1</v>
      </c>
      <c r="C161" s="10">
        <v>2</v>
      </c>
      <c r="D161" s="11">
        <v>49.3</v>
      </c>
      <c r="E161" s="10">
        <v>2</v>
      </c>
      <c r="F161" s="10">
        <v>1</v>
      </c>
      <c r="G161" s="11">
        <v>2</v>
      </c>
      <c r="H161" s="10">
        <v>5</v>
      </c>
      <c r="I161" s="10">
        <v>2</v>
      </c>
      <c r="J161" s="10">
        <v>28</v>
      </c>
      <c r="K161" s="10">
        <v>7.5</v>
      </c>
      <c r="L161" s="10">
        <v>2</v>
      </c>
      <c r="M161" s="10">
        <v>1</v>
      </c>
      <c r="N161" s="10">
        <v>1</v>
      </c>
    </row>
    <row r="162" spans="1:14" ht="15" x14ac:dyDescent="0.25">
      <c r="A162" s="10">
        <v>750</v>
      </c>
      <c r="B162" s="6">
        <v>2</v>
      </c>
      <c r="C162" s="10">
        <v>7</v>
      </c>
      <c r="D162" s="11">
        <v>48.5</v>
      </c>
      <c r="E162" s="10">
        <v>6</v>
      </c>
      <c r="F162" s="10">
        <v>2</v>
      </c>
      <c r="G162" s="11">
        <v>1</v>
      </c>
      <c r="H162" s="10">
        <v>4</v>
      </c>
      <c r="I162" s="10">
        <v>2</v>
      </c>
      <c r="J162" s="10">
        <v>28.2</v>
      </c>
      <c r="K162" s="10">
        <v>8.8000000000000007</v>
      </c>
      <c r="L162" s="10">
        <v>0</v>
      </c>
      <c r="M162" s="10">
        <v>1</v>
      </c>
      <c r="N162" s="10">
        <v>3</v>
      </c>
    </row>
    <row r="163" spans="1:14" ht="15" x14ac:dyDescent="0.25">
      <c r="A163" s="10">
        <v>1400</v>
      </c>
      <c r="B163" s="6">
        <v>2</v>
      </c>
      <c r="C163" s="10">
        <v>7</v>
      </c>
      <c r="D163" s="11">
        <v>52.7</v>
      </c>
      <c r="E163" s="10">
        <v>6</v>
      </c>
      <c r="F163" s="10">
        <v>1</v>
      </c>
      <c r="G163" s="11">
        <v>5</v>
      </c>
      <c r="H163" s="10">
        <v>5</v>
      </c>
      <c r="I163" s="10">
        <v>2</v>
      </c>
      <c r="J163" s="10">
        <v>30</v>
      </c>
      <c r="K163" s="10">
        <v>9</v>
      </c>
      <c r="L163" s="10">
        <v>3</v>
      </c>
      <c r="M163" s="10">
        <v>2</v>
      </c>
      <c r="N163" s="10">
        <v>3</v>
      </c>
    </row>
    <row r="164" spans="1:14" ht="15" x14ac:dyDescent="0.25">
      <c r="A164" s="10">
        <v>1000</v>
      </c>
      <c r="B164" s="6">
        <v>2</v>
      </c>
      <c r="C164" s="10">
        <v>7</v>
      </c>
      <c r="D164" s="11">
        <v>45.9</v>
      </c>
      <c r="E164" s="10">
        <v>2</v>
      </c>
      <c r="F164" s="10">
        <v>2</v>
      </c>
      <c r="G164" s="11">
        <v>5</v>
      </c>
      <c r="H164" s="10">
        <v>9</v>
      </c>
      <c r="I164" s="10">
        <v>2</v>
      </c>
      <c r="J164" s="10">
        <v>25.6</v>
      </c>
      <c r="K164" s="10">
        <v>8.5</v>
      </c>
      <c r="L164" s="10">
        <v>3</v>
      </c>
      <c r="M164" s="10">
        <v>1</v>
      </c>
      <c r="N164" s="10">
        <v>1</v>
      </c>
    </row>
    <row r="165" spans="1:14" ht="15" x14ac:dyDescent="0.25">
      <c r="A165" s="10">
        <v>1350</v>
      </c>
      <c r="B165" s="6">
        <v>2</v>
      </c>
      <c r="C165" s="10">
        <v>7</v>
      </c>
      <c r="D165" s="11">
        <v>53.6</v>
      </c>
      <c r="E165" s="10">
        <v>6</v>
      </c>
      <c r="F165" s="10">
        <v>1</v>
      </c>
      <c r="G165" s="11">
        <v>10</v>
      </c>
      <c r="H165" s="10">
        <v>5</v>
      </c>
      <c r="I165" s="10">
        <v>2</v>
      </c>
      <c r="J165" s="10">
        <v>29.1</v>
      </c>
      <c r="K165" s="10">
        <v>9</v>
      </c>
      <c r="L165" s="10">
        <v>3</v>
      </c>
      <c r="M165" s="10">
        <v>2</v>
      </c>
      <c r="N165" s="10">
        <v>3</v>
      </c>
    </row>
    <row r="166" spans="1:14" ht="15" x14ac:dyDescent="0.25">
      <c r="A166" s="10">
        <v>470</v>
      </c>
      <c r="B166" s="6">
        <v>2</v>
      </c>
      <c r="C166" s="10">
        <v>7</v>
      </c>
      <c r="D166" s="11">
        <v>52</v>
      </c>
      <c r="E166" s="10">
        <v>4</v>
      </c>
      <c r="F166" s="10">
        <v>2</v>
      </c>
      <c r="G166" s="11">
        <v>5</v>
      </c>
      <c r="H166" s="10">
        <v>5</v>
      </c>
      <c r="I166" s="10">
        <v>2</v>
      </c>
      <c r="J166" s="10">
        <v>29.4</v>
      </c>
      <c r="K166" s="10">
        <v>8.8000000000000007</v>
      </c>
      <c r="L166" s="10">
        <v>2</v>
      </c>
      <c r="M166" s="10">
        <v>2</v>
      </c>
      <c r="N166" s="10">
        <v>2</v>
      </c>
    </row>
    <row r="167" spans="1:14" ht="15" x14ac:dyDescent="0.25">
      <c r="A167" s="10">
        <v>1050</v>
      </c>
      <c r="B167" s="6">
        <v>2</v>
      </c>
      <c r="C167" s="10">
        <v>7</v>
      </c>
      <c r="D167" s="11">
        <v>74.7</v>
      </c>
      <c r="E167" s="10">
        <v>5</v>
      </c>
      <c r="F167" s="10">
        <v>1</v>
      </c>
      <c r="G167" s="11">
        <v>1</v>
      </c>
      <c r="H167" s="10">
        <v>9</v>
      </c>
      <c r="I167" s="10">
        <v>3</v>
      </c>
      <c r="J167" s="10">
        <v>41.9</v>
      </c>
      <c r="K167" s="10">
        <v>12.1</v>
      </c>
      <c r="L167" s="10">
        <v>0</v>
      </c>
      <c r="M167" s="10">
        <v>3</v>
      </c>
      <c r="N167" s="10">
        <v>3</v>
      </c>
    </row>
    <row r="168" spans="1:14" ht="15" x14ac:dyDescent="0.25">
      <c r="A168" s="10">
        <v>950</v>
      </c>
      <c r="B168" s="6">
        <v>2</v>
      </c>
      <c r="C168" s="10">
        <v>7</v>
      </c>
      <c r="D168" s="11">
        <v>57.3</v>
      </c>
      <c r="E168" s="10">
        <v>6</v>
      </c>
      <c r="F168" s="10">
        <v>2</v>
      </c>
      <c r="G168" s="11">
        <v>3</v>
      </c>
      <c r="H168" s="10">
        <v>5</v>
      </c>
      <c r="I168" s="10">
        <v>2</v>
      </c>
      <c r="J168" s="10">
        <v>30</v>
      </c>
      <c r="K168" s="10">
        <v>8.8000000000000007</v>
      </c>
      <c r="L168" s="10">
        <v>2</v>
      </c>
      <c r="M168" s="10">
        <v>2</v>
      </c>
      <c r="N168" s="10">
        <v>3</v>
      </c>
    </row>
    <row r="169" spans="1:14" ht="15" x14ac:dyDescent="0.25">
      <c r="A169" s="10">
        <v>950</v>
      </c>
      <c r="B169" s="6">
        <v>2</v>
      </c>
      <c r="C169" s="10">
        <v>7</v>
      </c>
      <c r="D169" s="11">
        <v>50.1</v>
      </c>
      <c r="E169" s="10">
        <v>2</v>
      </c>
      <c r="F169" s="10">
        <v>1</v>
      </c>
      <c r="G169" s="11">
        <v>5</v>
      </c>
      <c r="H169" s="10">
        <v>5</v>
      </c>
      <c r="I169" s="10">
        <v>2</v>
      </c>
      <c r="J169" s="10">
        <v>28.3</v>
      </c>
      <c r="K169" s="10">
        <v>8.9</v>
      </c>
      <c r="L169" s="10">
        <v>2</v>
      </c>
      <c r="M169" s="10">
        <v>2</v>
      </c>
      <c r="N169" s="10">
        <v>2</v>
      </c>
    </row>
    <row r="170" spans="1:14" ht="15" x14ac:dyDescent="0.25">
      <c r="A170" s="10">
        <v>1280</v>
      </c>
      <c r="B170" s="6">
        <v>2</v>
      </c>
      <c r="C170" s="10">
        <v>7</v>
      </c>
      <c r="D170" s="11">
        <v>50.8</v>
      </c>
      <c r="E170" s="10">
        <v>2</v>
      </c>
      <c r="F170" s="10">
        <v>2</v>
      </c>
      <c r="G170" s="11">
        <v>9</v>
      </c>
      <c r="H170" s="10">
        <v>14</v>
      </c>
      <c r="I170" s="10">
        <v>2</v>
      </c>
      <c r="J170" s="10">
        <v>29.9</v>
      </c>
      <c r="K170" s="10">
        <v>8.8000000000000007</v>
      </c>
      <c r="L170" s="10">
        <v>2</v>
      </c>
      <c r="M170" s="10">
        <v>1</v>
      </c>
      <c r="N170" s="10">
        <v>3</v>
      </c>
    </row>
    <row r="171" spans="1:14" ht="15" x14ac:dyDescent="0.25">
      <c r="A171" s="10">
        <v>557</v>
      </c>
      <c r="B171" s="6">
        <v>2</v>
      </c>
      <c r="C171" s="10">
        <v>7</v>
      </c>
      <c r="D171" s="11">
        <v>51.5</v>
      </c>
      <c r="E171" s="10">
        <v>5</v>
      </c>
      <c r="F171" s="10">
        <v>1</v>
      </c>
      <c r="G171" s="11">
        <v>1</v>
      </c>
      <c r="H171" s="10">
        <v>5</v>
      </c>
      <c r="I171" s="10">
        <v>3</v>
      </c>
      <c r="J171" s="10">
        <v>29.5</v>
      </c>
      <c r="K171" s="10">
        <v>10</v>
      </c>
      <c r="L171" s="10">
        <v>2</v>
      </c>
      <c r="M171" s="10">
        <v>2</v>
      </c>
      <c r="N171" s="10">
        <v>2</v>
      </c>
    </row>
    <row r="172" spans="1:14" ht="15" x14ac:dyDescent="0.25">
      <c r="A172" s="10">
        <v>500</v>
      </c>
      <c r="B172" s="6">
        <v>2</v>
      </c>
      <c r="C172" s="10">
        <v>7</v>
      </c>
      <c r="D172" s="11">
        <v>57.2</v>
      </c>
      <c r="E172" s="10">
        <v>2</v>
      </c>
      <c r="F172" s="10">
        <v>2</v>
      </c>
      <c r="G172" s="11">
        <v>3</v>
      </c>
      <c r="H172" s="10">
        <v>5</v>
      </c>
      <c r="I172" s="10">
        <v>2</v>
      </c>
      <c r="J172" s="10">
        <v>30.3</v>
      </c>
      <c r="K172" s="10">
        <v>8.8000000000000007</v>
      </c>
      <c r="L172" s="10">
        <v>2</v>
      </c>
      <c r="M172" s="10">
        <v>2</v>
      </c>
      <c r="N172" s="10">
        <v>1</v>
      </c>
    </row>
    <row r="173" spans="1:14" ht="15" x14ac:dyDescent="0.25">
      <c r="A173" s="10">
        <v>1100</v>
      </c>
      <c r="B173" s="6">
        <v>2</v>
      </c>
      <c r="C173" s="10">
        <v>7</v>
      </c>
      <c r="D173" s="11">
        <v>69</v>
      </c>
      <c r="E173" s="10">
        <v>2</v>
      </c>
      <c r="F173" s="10">
        <v>1</v>
      </c>
      <c r="G173" s="11">
        <v>3</v>
      </c>
      <c r="H173" s="10">
        <v>5</v>
      </c>
      <c r="I173" s="10">
        <v>3</v>
      </c>
      <c r="J173" s="10">
        <v>37.6</v>
      </c>
      <c r="K173" s="10">
        <v>12</v>
      </c>
      <c r="L173" s="10">
        <v>3</v>
      </c>
      <c r="M173" s="10">
        <v>1</v>
      </c>
      <c r="N173" s="10">
        <v>1</v>
      </c>
    </row>
    <row r="174" spans="1:14" ht="15" x14ac:dyDescent="0.25">
      <c r="A174" s="10">
        <v>1200</v>
      </c>
      <c r="B174" s="6">
        <v>2</v>
      </c>
      <c r="C174" s="10">
        <v>7</v>
      </c>
      <c r="D174" s="11">
        <v>53.1</v>
      </c>
      <c r="E174" s="10">
        <v>6</v>
      </c>
      <c r="F174" s="10">
        <v>2</v>
      </c>
      <c r="G174" s="11">
        <v>1</v>
      </c>
      <c r="H174" s="10">
        <v>9</v>
      </c>
      <c r="I174" s="10">
        <v>2</v>
      </c>
      <c r="J174" s="10">
        <v>30</v>
      </c>
      <c r="K174" s="10">
        <v>9</v>
      </c>
      <c r="L174" s="10">
        <v>2</v>
      </c>
      <c r="M174" s="10">
        <v>1</v>
      </c>
      <c r="N174" s="10">
        <v>1</v>
      </c>
    </row>
    <row r="175" spans="1:14" ht="15" x14ac:dyDescent="0.25">
      <c r="A175" s="10">
        <v>1070</v>
      </c>
      <c r="B175" s="6">
        <v>2</v>
      </c>
      <c r="C175" s="10">
        <v>7</v>
      </c>
      <c r="D175" s="11">
        <v>52.7</v>
      </c>
      <c r="E175" s="10">
        <v>6</v>
      </c>
      <c r="F175" s="10">
        <v>1</v>
      </c>
      <c r="G175" s="11">
        <v>2</v>
      </c>
      <c r="H175" s="10">
        <v>5</v>
      </c>
      <c r="I175" s="10">
        <v>2</v>
      </c>
      <c r="J175" s="10">
        <v>30.38</v>
      </c>
      <c r="K175" s="10">
        <v>8.7799999999999994</v>
      </c>
      <c r="L175" s="10">
        <v>2</v>
      </c>
      <c r="M175" s="10">
        <v>2</v>
      </c>
      <c r="N175" s="10">
        <v>2</v>
      </c>
    </row>
    <row r="176" spans="1:14" ht="15" x14ac:dyDescent="0.25">
      <c r="A176" s="10">
        <v>1300</v>
      </c>
      <c r="B176" s="6">
        <v>2</v>
      </c>
      <c r="C176" s="10">
        <v>7</v>
      </c>
      <c r="D176" s="11">
        <v>52.8</v>
      </c>
      <c r="E176" s="10">
        <v>6</v>
      </c>
      <c r="F176" s="10">
        <v>2</v>
      </c>
      <c r="G176" s="11">
        <v>3</v>
      </c>
      <c r="H176" s="10">
        <v>5</v>
      </c>
      <c r="I176" s="10">
        <v>3</v>
      </c>
      <c r="J176" s="10">
        <v>29.1</v>
      </c>
      <c r="K176" s="10">
        <v>8.6999999999999993</v>
      </c>
      <c r="L176" s="10">
        <v>2</v>
      </c>
      <c r="M176" s="10">
        <v>1</v>
      </c>
      <c r="N176" s="10">
        <v>3</v>
      </c>
    </row>
    <row r="177" spans="1:14" ht="15" x14ac:dyDescent="0.25">
      <c r="A177" s="10">
        <v>850</v>
      </c>
      <c r="B177" s="6">
        <v>2</v>
      </c>
      <c r="C177" s="10">
        <v>7</v>
      </c>
      <c r="D177" s="11">
        <v>54.7</v>
      </c>
      <c r="E177" s="10">
        <v>4</v>
      </c>
      <c r="F177" s="10">
        <v>1</v>
      </c>
      <c r="G177" s="11">
        <v>2</v>
      </c>
      <c r="H177" s="10">
        <v>5</v>
      </c>
      <c r="I177" s="10">
        <v>2</v>
      </c>
      <c r="J177" s="10">
        <v>32</v>
      </c>
      <c r="K177" s="10">
        <v>8.6999999999999993</v>
      </c>
      <c r="L177" s="10">
        <v>3</v>
      </c>
      <c r="M177" s="10">
        <v>1</v>
      </c>
      <c r="N177" s="10">
        <v>3</v>
      </c>
    </row>
    <row r="178" spans="1:14" ht="15" x14ac:dyDescent="0.25">
      <c r="A178" s="10">
        <v>520</v>
      </c>
      <c r="B178" s="6">
        <v>2</v>
      </c>
      <c r="C178" s="10">
        <v>4</v>
      </c>
      <c r="D178" s="11">
        <v>46.5</v>
      </c>
      <c r="E178" s="10">
        <v>2</v>
      </c>
      <c r="F178" s="10">
        <v>2</v>
      </c>
      <c r="G178" s="11">
        <v>5</v>
      </c>
      <c r="H178" s="10">
        <v>5</v>
      </c>
      <c r="I178" s="10">
        <v>2</v>
      </c>
      <c r="J178" s="10">
        <v>31.3</v>
      </c>
      <c r="K178" s="10">
        <v>6.5</v>
      </c>
      <c r="L178" s="10">
        <v>2</v>
      </c>
      <c r="M178" s="10">
        <v>1</v>
      </c>
      <c r="N178" s="10">
        <v>3</v>
      </c>
    </row>
    <row r="179" spans="1:14" ht="15" x14ac:dyDescent="0.25">
      <c r="A179" s="10">
        <v>670</v>
      </c>
      <c r="B179" s="6">
        <v>2</v>
      </c>
      <c r="C179" s="10">
        <v>4</v>
      </c>
      <c r="D179" s="11">
        <v>49.8</v>
      </c>
      <c r="E179" s="10">
        <v>2</v>
      </c>
      <c r="F179" s="10">
        <v>1</v>
      </c>
      <c r="G179" s="11">
        <v>1</v>
      </c>
      <c r="H179" s="10">
        <v>4</v>
      </c>
      <c r="I179" s="10">
        <v>3</v>
      </c>
      <c r="J179" s="10">
        <v>27.8</v>
      </c>
      <c r="K179" s="10">
        <v>7.2</v>
      </c>
      <c r="L179" s="10">
        <v>2</v>
      </c>
      <c r="M179" s="10">
        <v>2</v>
      </c>
      <c r="N179" s="10">
        <v>3</v>
      </c>
    </row>
    <row r="180" spans="1:14" ht="15" x14ac:dyDescent="0.25">
      <c r="A180" s="10">
        <v>1850</v>
      </c>
      <c r="B180" s="6">
        <v>2</v>
      </c>
      <c r="C180" s="10">
        <v>4</v>
      </c>
      <c r="D180" s="11">
        <v>69.5</v>
      </c>
      <c r="E180" s="10">
        <v>6</v>
      </c>
      <c r="F180" s="10">
        <v>1</v>
      </c>
      <c r="G180" s="11">
        <v>4</v>
      </c>
      <c r="H180" s="10">
        <v>9</v>
      </c>
      <c r="I180" s="10">
        <v>3</v>
      </c>
      <c r="J180" s="10">
        <v>51.3</v>
      </c>
      <c r="K180" s="10">
        <v>10.8</v>
      </c>
      <c r="L180" s="10">
        <v>1</v>
      </c>
      <c r="M180" s="10">
        <v>1</v>
      </c>
      <c r="N180" s="10">
        <v>2</v>
      </c>
    </row>
    <row r="181" spans="1:14" ht="15" x14ac:dyDescent="0.25">
      <c r="A181" s="10">
        <v>640</v>
      </c>
      <c r="B181" s="6">
        <v>2</v>
      </c>
      <c r="C181" s="10">
        <v>4</v>
      </c>
      <c r="D181" s="11">
        <v>53.5</v>
      </c>
      <c r="E181" s="10">
        <v>2</v>
      </c>
      <c r="F181" s="10">
        <v>2</v>
      </c>
      <c r="G181" s="11">
        <v>3</v>
      </c>
      <c r="H181" s="10">
        <v>5</v>
      </c>
      <c r="I181" s="10">
        <v>2</v>
      </c>
      <c r="J181" s="10">
        <v>28.3</v>
      </c>
      <c r="K181" s="10">
        <v>7.2</v>
      </c>
      <c r="L181" s="10">
        <v>3</v>
      </c>
      <c r="M181" s="10">
        <v>1</v>
      </c>
      <c r="N181" s="10">
        <v>3</v>
      </c>
    </row>
    <row r="182" spans="1:14" ht="15" x14ac:dyDescent="0.25">
      <c r="A182" s="10">
        <v>920</v>
      </c>
      <c r="B182" s="6">
        <v>2</v>
      </c>
      <c r="C182" s="10">
        <v>4</v>
      </c>
      <c r="D182" s="11">
        <v>41.5</v>
      </c>
      <c r="E182" s="10">
        <v>6</v>
      </c>
      <c r="F182" s="10">
        <v>2</v>
      </c>
      <c r="G182" s="11">
        <v>4</v>
      </c>
      <c r="H182" s="10">
        <v>5</v>
      </c>
      <c r="I182" s="10">
        <v>3</v>
      </c>
      <c r="J182" s="10">
        <v>25.5</v>
      </c>
      <c r="K182" s="10">
        <v>6.2</v>
      </c>
      <c r="L182" s="10">
        <v>1</v>
      </c>
      <c r="M182" s="10">
        <v>1</v>
      </c>
      <c r="N182" s="10">
        <v>3</v>
      </c>
    </row>
    <row r="183" spans="1:14" ht="15" x14ac:dyDescent="0.25">
      <c r="A183" s="10">
        <v>1250</v>
      </c>
      <c r="B183" s="6">
        <v>2</v>
      </c>
      <c r="C183" s="10">
        <v>4</v>
      </c>
      <c r="D183" s="11">
        <v>42</v>
      </c>
      <c r="E183" s="10">
        <v>2</v>
      </c>
      <c r="F183" s="10">
        <v>2</v>
      </c>
      <c r="G183" s="11">
        <v>4</v>
      </c>
      <c r="H183" s="10">
        <v>9</v>
      </c>
      <c r="I183" s="10">
        <v>3</v>
      </c>
      <c r="J183" s="10">
        <v>24.3</v>
      </c>
      <c r="K183" s="10">
        <v>6.4</v>
      </c>
      <c r="L183" s="10">
        <v>2</v>
      </c>
      <c r="M183" s="10">
        <v>1</v>
      </c>
      <c r="N183" s="10">
        <v>3</v>
      </c>
    </row>
    <row r="184" spans="1:14" ht="15" x14ac:dyDescent="0.25">
      <c r="A184" s="10">
        <v>2500</v>
      </c>
      <c r="B184" s="6">
        <v>2</v>
      </c>
      <c r="C184" s="10">
        <v>4</v>
      </c>
      <c r="D184" s="11">
        <v>45.5</v>
      </c>
      <c r="E184" s="10">
        <v>5</v>
      </c>
      <c r="F184" s="10">
        <v>2</v>
      </c>
      <c r="G184" s="11">
        <v>4</v>
      </c>
      <c r="H184" s="10">
        <v>9</v>
      </c>
      <c r="I184" s="10">
        <v>2</v>
      </c>
      <c r="J184" s="10">
        <v>31.6</v>
      </c>
      <c r="K184" s="10">
        <v>6.2</v>
      </c>
      <c r="L184" s="10">
        <v>2</v>
      </c>
      <c r="M184" s="10">
        <v>1</v>
      </c>
      <c r="N184" s="10">
        <v>1</v>
      </c>
    </row>
    <row r="185" spans="1:14" ht="15" x14ac:dyDescent="0.25">
      <c r="A185" s="10">
        <v>1200</v>
      </c>
      <c r="B185" s="6">
        <v>2</v>
      </c>
      <c r="C185" s="10">
        <v>4</v>
      </c>
      <c r="D185" s="11">
        <v>43</v>
      </c>
      <c r="E185" s="10">
        <v>2</v>
      </c>
      <c r="F185" s="10">
        <v>2</v>
      </c>
      <c r="G185" s="11">
        <v>3</v>
      </c>
      <c r="H185" s="10">
        <v>5</v>
      </c>
      <c r="I185" s="10">
        <v>3</v>
      </c>
      <c r="J185" s="10">
        <v>28</v>
      </c>
      <c r="K185" s="10">
        <v>5.5</v>
      </c>
      <c r="L185" s="10">
        <v>1</v>
      </c>
      <c r="M185" s="10">
        <v>1</v>
      </c>
      <c r="N185" s="10">
        <v>3</v>
      </c>
    </row>
    <row r="186" spans="1:14" ht="15" x14ac:dyDescent="0.25">
      <c r="A186" s="10">
        <v>1000</v>
      </c>
      <c r="B186" s="6">
        <v>2</v>
      </c>
      <c r="C186" s="10">
        <v>4</v>
      </c>
      <c r="D186" s="11">
        <v>41.8</v>
      </c>
      <c r="E186" s="10">
        <v>6</v>
      </c>
      <c r="F186" s="10">
        <v>2</v>
      </c>
      <c r="G186" s="8">
        <v>4</v>
      </c>
      <c r="H186" s="7">
        <v>5</v>
      </c>
      <c r="I186" s="10">
        <v>2</v>
      </c>
      <c r="J186" s="10">
        <v>26.6</v>
      </c>
      <c r="K186" s="10">
        <v>7</v>
      </c>
      <c r="L186" s="10">
        <v>2</v>
      </c>
      <c r="M186" s="10">
        <v>1</v>
      </c>
      <c r="N186" s="10">
        <v>1</v>
      </c>
    </row>
    <row r="187" spans="1:14" ht="15" x14ac:dyDescent="0.25">
      <c r="A187" s="10">
        <v>1100</v>
      </c>
      <c r="B187" s="6">
        <v>2</v>
      </c>
      <c r="C187" s="10">
        <v>4</v>
      </c>
      <c r="D187" s="11">
        <v>71.2</v>
      </c>
      <c r="E187" s="10">
        <v>2</v>
      </c>
      <c r="F187" s="10">
        <v>1</v>
      </c>
      <c r="G187" s="11">
        <v>3</v>
      </c>
      <c r="H187" s="10">
        <v>9</v>
      </c>
      <c r="I187" s="10">
        <v>2</v>
      </c>
      <c r="J187" s="10">
        <v>37.799999999999997</v>
      </c>
      <c r="K187" s="10">
        <v>16.2</v>
      </c>
      <c r="L187" s="10">
        <v>2</v>
      </c>
      <c r="M187" s="10">
        <v>1</v>
      </c>
      <c r="N187" s="10">
        <v>3</v>
      </c>
    </row>
    <row r="188" spans="1:14" ht="15" x14ac:dyDescent="0.25">
      <c r="A188" s="10">
        <v>1500</v>
      </c>
      <c r="B188" s="6">
        <v>2</v>
      </c>
      <c r="C188" s="10">
        <v>4</v>
      </c>
      <c r="D188" s="11">
        <v>57.8</v>
      </c>
      <c r="E188" s="10">
        <v>6</v>
      </c>
      <c r="F188" s="10">
        <v>1</v>
      </c>
      <c r="G188" s="11">
        <v>4</v>
      </c>
      <c r="H188" s="10">
        <v>5</v>
      </c>
      <c r="I188" s="10">
        <v>2</v>
      </c>
      <c r="J188" s="10">
        <v>42.3</v>
      </c>
      <c r="K188" s="10">
        <v>6.1</v>
      </c>
      <c r="L188" s="10">
        <v>2</v>
      </c>
      <c r="M188" s="10">
        <v>3</v>
      </c>
      <c r="N188" s="10">
        <v>3</v>
      </c>
    </row>
    <row r="189" spans="1:14" ht="15" x14ac:dyDescent="0.25">
      <c r="A189" s="10">
        <v>970</v>
      </c>
      <c r="B189" s="6">
        <v>2</v>
      </c>
      <c r="C189" s="10">
        <v>4</v>
      </c>
      <c r="D189" s="11">
        <v>150.69999999999999</v>
      </c>
      <c r="E189" s="10">
        <v>2</v>
      </c>
      <c r="F189" s="10">
        <v>1</v>
      </c>
      <c r="G189" s="11">
        <v>2</v>
      </c>
      <c r="H189" s="10">
        <v>9</v>
      </c>
      <c r="I189" s="10">
        <v>2</v>
      </c>
      <c r="J189" s="10">
        <v>102.5</v>
      </c>
      <c r="K189" s="10">
        <v>51.5</v>
      </c>
      <c r="L189" s="10">
        <v>2</v>
      </c>
      <c r="M189" s="10">
        <v>1</v>
      </c>
      <c r="N189" s="10">
        <v>3</v>
      </c>
    </row>
    <row r="190" spans="1:14" ht="15" x14ac:dyDescent="0.25">
      <c r="A190" s="10">
        <v>1020</v>
      </c>
      <c r="B190" s="6">
        <v>2</v>
      </c>
      <c r="C190" s="10">
        <v>3</v>
      </c>
      <c r="D190" s="11">
        <v>148.5</v>
      </c>
      <c r="E190" s="10">
        <v>2</v>
      </c>
      <c r="F190" s="10">
        <v>1</v>
      </c>
      <c r="G190" s="11">
        <v>4</v>
      </c>
      <c r="H190" s="10">
        <v>5</v>
      </c>
      <c r="I190" s="10">
        <v>2</v>
      </c>
      <c r="J190" s="10">
        <v>107.02</v>
      </c>
      <c r="K190" s="10">
        <v>0</v>
      </c>
      <c r="L190" s="10">
        <v>1</v>
      </c>
      <c r="M190" s="10">
        <v>1</v>
      </c>
      <c r="N190" s="10">
        <v>3</v>
      </c>
    </row>
    <row r="191" spans="1:14" ht="15" x14ac:dyDescent="0.25">
      <c r="A191" s="10">
        <v>1030</v>
      </c>
      <c r="B191" s="6">
        <v>2</v>
      </c>
      <c r="C191" s="10">
        <v>3</v>
      </c>
      <c r="D191" s="11">
        <v>106</v>
      </c>
      <c r="E191" s="10">
        <v>2</v>
      </c>
      <c r="F191" s="10">
        <v>2</v>
      </c>
      <c r="G191" s="11">
        <v>2</v>
      </c>
      <c r="H191" s="10">
        <v>5</v>
      </c>
      <c r="I191" s="10">
        <v>2</v>
      </c>
      <c r="J191" s="10">
        <v>72.2</v>
      </c>
      <c r="K191" s="10">
        <v>37.5</v>
      </c>
      <c r="L191" s="10">
        <v>1</v>
      </c>
      <c r="M191" s="10">
        <v>1</v>
      </c>
      <c r="N191" s="10">
        <v>3</v>
      </c>
    </row>
    <row r="192" spans="1:14" ht="15" x14ac:dyDescent="0.25">
      <c r="A192" s="10">
        <v>1120</v>
      </c>
      <c r="B192" s="6">
        <v>2</v>
      </c>
      <c r="C192" s="10">
        <v>3</v>
      </c>
      <c r="D192" s="11">
        <v>60.8</v>
      </c>
      <c r="E192" s="10">
        <v>2</v>
      </c>
      <c r="F192" s="10">
        <v>1</v>
      </c>
      <c r="G192" s="11">
        <v>7</v>
      </c>
      <c r="H192" s="10">
        <v>5</v>
      </c>
      <c r="I192" s="10">
        <v>3</v>
      </c>
      <c r="J192" s="10">
        <v>44.1</v>
      </c>
      <c r="K192" s="10">
        <v>5.8</v>
      </c>
      <c r="L192" s="10">
        <v>2</v>
      </c>
      <c r="M192" s="10">
        <v>3</v>
      </c>
      <c r="N192" s="10">
        <v>3</v>
      </c>
    </row>
    <row r="193" spans="1:14" ht="15" x14ac:dyDescent="0.25">
      <c r="A193" s="10">
        <v>820</v>
      </c>
      <c r="B193" s="6">
        <v>2</v>
      </c>
      <c r="C193" s="10">
        <v>3</v>
      </c>
      <c r="D193" s="11">
        <v>97.2</v>
      </c>
      <c r="E193" s="10">
        <v>2</v>
      </c>
      <c r="F193" s="10">
        <v>1</v>
      </c>
      <c r="G193" s="11">
        <v>4</v>
      </c>
      <c r="H193" s="10">
        <v>5</v>
      </c>
      <c r="I193" s="10">
        <v>2</v>
      </c>
      <c r="J193" s="10">
        <v>66.099999999999994</v>
      </c>
      <c r="K193" s="10">
        <v>10.8</v>
      </c>
      <c r="L193" s="10">
        <v>2</v>
      </c>
      <c r="M193" s="10">
        <v>1</v>
      </c>
      <c r="N193" s="10">
        <v>3</v>
      </c>
    </row>
    <row r="194" spans="1:14" ht="15" x14ac:dyDescent="0.25">
      <c r="A194" s="10">
        <v>1150</v>
      </c>
      <c r="B194" s="6">
        <v>2</v>
      </c>
      <c r="C194" s="10">
        <v>3</v>
      </c>
      <c r="D194" s="11">
        <v>52.2</v>
      </c>
      <c r="E194" s="10">
        <v>2</v>
      </c>
      <c r="F194" s="10">
        <v>2</v>
      </c>
      <c r="G194" s="11">
        <v>9</v>
      </c>
      <c r="H194" s="10">
        <v>5</v>
      </c>
      <c r="I194" s="10">
        <v>2</v>
      </c>
      <c r="J194" s="10">
        <v>36.6</v>
      </c>
      <c r="K194" s="10">
        <v>0</v>
      </c>
      <c r="L194" s="10">
        <v>2</v>
      </c>
      <c r="M194" s="10">
        <v>3</v>
      </c>
      <c r="N194" s="10">
        <v>2</v>
      </c>
    </row>
    <row r="195" spans="1:14" ht="15" x14ac:dyDescent="0.25">
      <c r="A195" s="10">
        <v>650</v>
      </c>
      <c r="B195" s="6">
        <v>2</v>
      </c>
      <c r="C195" s="10">
        <v>3</v>
      </c>
      <c r="D195" s="11">
        <v>73.7</v>
      </c>
      <c r="E195" s="10">
        <v>2</v>
      </c>
      <c r="F195" s="10">
        <v>2</v>
      </c>
      <c r="G195" s="11">
        <v>5</v>
      </c>
      <c r="H195" s="10">
        <v>5</v>
      </c>
      <c r="I195" s="10">
        <v>2</v>
      </c>
      <c r="J195" s="10">
        <v>30.1</v>
      </c>
      <c r="K195" s="10">
        <v>28.1</v>
      </c>
      <c r="L195" s="10">
        <v>1</v>
      </c>
      <c r="M195" s="10">
        <v>1</v>
      </c>
      <c r="N195" s="10">
        <v>1</v>
      </c>
    </row>
    <row r="196" spans="1:14" ht="15" x14ac:dyDescent="0.25">
      <c r="A196" s="10">
        <v>600</v>
      </c>
      <c r="B196" s="6">
        <v>2</v>
      </c>
      <c r="C196" s="10">
        <v>3</v>
      </c>
      <c r="D196" s="11">
        <v>60</v>
      </c>
      <c r="E196" s="10">
        <v>2</v>
      </c>
      <c r="F196" s="10">
        <v>2</v>
      </c>
      <c r="G196" s="11">
        <v>2</v>
      </c>
      <c r="H196" s="10">
        <v>9</v>
      </c>
      <c r="I196" s="10">
        <v>2</v>
      </c>
      <c r="J196" s="10">
        <v>41.2</v>
      </c>
      <c r="K196" s="10">
        <v>6.1</v>
      </c>
      <c r="L196" s="10">
        <v>2</v>
      </c>
      <c r="M196" s="10">
        <v>1</v>
      </c>
      <c r="N196" s="10">
        <v>3</v>
      </c>
    </row>
    <row r="197" spans="1:14" ht="15" x14ac:dyDescent="0.25">
      <c r="A197" s="10">
        <v>420</v>
      </c>
      <c r="B197" s="6">
        <v>2</v>
      </c>
      <c r="C197" s="10">
        <v>3</v>
      </c>
      <c r="D197" s="11">
        <v>59</v>
      </c>
      <c r="E197" s="10">
        <v>6</v>
      </c>
      <c r="F197" s="10">
        <v>2</v>
      </c>
      <c r="G197" s="11">
        <v>2</v>
      </c>
      <c r="H197" s="10">
        <v>5</v>
      </c>
      <c r="I197" s="10">
        <v>2</v>
      </c>
      <c r="J197" s="10">
        <v>42.8</v>
      </c>
      <c r="K197" s="10">
        <v>5.6</v>
      </c>
      <c r="L197" s="10">
        <v>3</v>
      </c>
      <c r="M197" s="10">
        <v>1</v>
      </c>
      <c r="N197" s="10">
        <v>2</v>
      </c>
    </row>
    <row r="198" spans="1:14" ht="15" x14ac:dyDescent="0.25">
      <c r="A198" s="10">
        <v>1700</v>
      </c>
      <c r="B198" s="6">
        <v>2</v>
      </c>
      <c r="C198" s="10">
        <v>3</v>
      </c>
      <c r="D198" s="11">
        <v>63.8</v>
      </c>
      <c r="E198" s="10">
        <v>2</v>
      </c>
      <c r="F198" s="10">
        <v>2</v>
      </c>
      <c r="G198" s="11">
        <v>1</v>
      </c>
      <c r="H198" s="10">
        <v>5</v>
      </c>
      <c r="I198" s="10">
        <v>2</v>
      </c>
      <c r="J198" s="10">
        <v>48.7</v>
      </c>
      <c r="K198" s="10">
        <v>6</v>
      </c>
      <c r="L198" s="10">
        <v>2</v>
      </c>
      <c r="M198" s="10">
        <v>3</v>
      </c>
      <c r="N198" s="10">
        <v>3</v>
      </c>
    </row>
    <row r="199" spans="1:14" ht="15" x14ac:dyDescent="0.25">
      <c r="A199" s="10">
        <v>1220</v>
      </c>
      <c r="B199" s="6">
        <v>2</v>
      </c>
      <c r="C199" s="10">
        <v>7</v>
      </c>
      <c r="D199" s="11">
        <v>51.6</v>
      </c>
      <c r="E199" s="10">
        <v>2</v>
      </c>
      <c r="F199" s="10">
        <v>1</v>
      </c>
      <c r="G199" s="11">
        <v>1</v>
      </c>
      <c r="H199" s="10">
        <v>5</v>
      </c>
      <c r="I199" s="10">
        <v>3</v>
      </c>
      <c r="J199" s="10">
        <v>36.799999999999997</v>
      </c>
      <c r="K199" s="10">
        <v>6</v>
      </c>
      <c r="L199" s="10">
        <v>2</v>
      </c>
      <c r="M199" s="10">
        <v>3</v>
      </c>
      <c r="N199" s="10">
        <v>2</v>
      </c>
    </row>
    <row r="200" spans="1:14" ht="15" x14ac:dyDescent="0.25">
      <c r="A200" s="10">
        <v>650</v>
      </c>
      <c r="B200" s="6">
        <v>2</v>
      </c>
      <c r="C200" s="10">
        <v>7</v>
      </c>
      <c r="D200" s="11">
        <v>71.5</v>
      </c>
      <c r="E200" s="10">
        <v>2</v>
      </c>
      <c r="F200" s="10">
        <v>1</v>
      </c>
      <c r="G200" s="11">
        <v>4</v>
      </c>
      <c r="H200" s="10">
        <v>5</v>
      </c>
      <c r="I200" s="10">
        <v>3</v>
      </c>
      <c r="J200" s="10">
        <v>47.5</v>
      </c>
      <c r="K200" s="10">
        <v>7.5</v>
      </c>
      <c r="L200" s="10">
        <v>3</v>
      </c>
      <c r="M200" s="10">
        <v>3</v>
      </c>
      <c r="N200" s="10">
        <v>3</v>
      </c>
    </row>
    <row r="201" spans="1:14" ht="15" x14ac:dyDescent="0.25">
      <c r="A201" s="10">
        <v>1290</v>
      </c>
      <c r="B201" s="6">
        <v>2</v>
      </c>
      <c r="C201" s="10">
        <v>7</v>
      </c>
      <c r="D201" s="11">
        <v>74.5</v>
      </c>
      <c r="E201" s="10">
        <v>5</v>
      </c>
      <c r="F201" s="10">
        <v>1</v>
      </c>
      <c r="G201" s="11">
        <v>4</v>
      </c>
      <c r="H201" s="10">
        <v>9</v>
      </c>
      <c r="I201" s="10">
        <v>2</v>
      </c>
      <c r="J201" s="10">
        <v>44</v>
      </c>
      <c r="K201" s="10">
        <v>11</v>
      </c>
      <c r="L201" s="10">
        <v>3</v>
      </c>
      <c r="M201" s="10">
        <v>1</v>
      </c>
      <c r="N201" s="10">
        <v>3</v>
      </c>
    </row>
    <row r="202" spans="1:14" ht="15" x14ac:dyDescent="0.25">
      <c r="A202" s="10">
        <v>1080</v>
      </c>
      <c r="B202" s="6">
        <v>2</v>
      </c>
      <c r="C202" s="10">
        <v>7</v>
      </c>
      <c r="D202" s="11">
        <v>68.5</v>
      </c>
      <c r="E202" s="10">
        <v>2</v>
      </c>
      <c r="F202" s="10">
        <v>1</v>
      </c>
      <c r="G202" s="11">
        <v>4</v>
      </c>
      <c r="H202" s="10">
        <v>9</v>
      </c>
      <c r="I202" s="10">
        <v>2</v>
      </c>
      <c r="J202" s="10">
        <v>40.200000000000003</v>
      </c>
      <c r="K202" s="10">
        <v>8.5</v>
      </c>
      <c r="L202" s="10">
        <v>2</v>
      </c>
      <c r="M202" s="10">
        <v>3</v>
      </c>
      <c r="N202" s="10">
        <v>2</v>
      </c>
    </row>
    <row r="203" spans="1:14" ht="15" x14ac:dyDescent="0.25">
      <c r="A203" s="10">
        <v>3250</v>
      </c>
      <c r="B203" s="6">
        <v>2</v>
      </c>
      <c r="C203" s="10">
        <v>7</v>
      </c>
      <c r="D203" s="11">
        <v>64.400000000000006</v>
      </c>
      <c r="E203" s="10">
        <v>2</v>
      </c>
      <c r="F203" s="10">
        <v>1</v>
      </c>
      <c r="G203" s="11">
        <v>5</v>
      </c>
      <c r="H203" s="10">
        <v>5</v>
      </c>
      <c r="I203" s="10">
        <v>2</v>
      </c>
      <c r="J203" s="10">
        <v>40</v>
      </c>
      <c r="K203" s="10">
        <v>9</v>
      </c>
      <c r="L203" s="10">
        <v>2</v>
      </c>
      <c r="M203" s="10">
        <v>2</v>
      </c>
      <c r="N203" s="10">
        <v>3</v>
      </c>
    </row>
    <row r="204" spans="1:14" ht="15" x14ac:dyDescent="0.25">
      <c r="A204" s="10">
        <v>900</v>
      </c>
      <c r="B204" s="6">
        <v>2</v>
      </c>
      <c r="C204" s="10">
        <v>7</v>
      </c>
      <c r="D204" s="11">
        <v>64.099999999999994</v>
      </c>
      <c r="E204" s="10">
        <v>6</v>
      </c>
      <c r="F204" s="10">
        <v>2</v>
      </c>
      <c r="G204" s="11">
        <v>2</v>
      </c>
      <c r="H204" s="10">
        <v>5</v>
      </c>
      <c r="I204" s="10">
        <v>2</v>
      </c>
      <c r="J204" s="10">
        <v>39.5</v>
      </c>
      <c r="K204" s="10">
        <v>8.8000000000000007</v>
      </c>
      <c r="L204" s="10">
        <v>2</v>
      </c>
      <c r="M204" s="10">
        <v>2</v>
      </c>
      <c r="N204" s="13">
        <v>3</v>
      </c>
    </row>
    <row r="205" spans="1:14" ht="15" x14ac:dyDescent="0.25">
      <c r="A205" s="10">
        <v>900</v>
      </c>
      <c r="B205" s="6">
        <v>2</v>
      </c>
      <c r="C205" s="10">
        <v>7</v>
      </c>
      <c r="D205" s="11">
        <v>86.1</v>
      </c>
      <c r="E205" s="10">
        <v>2</v>
      </c>
      <c r="F205" s="10">
        <v>2</v>
      </c>
      <c r="G205" s="11">
        <v>9</v>
      </c>
      <c r="H205" s="10">
        <v>10</v>
      </c>
      <c r="I205" s="10">
        <v>2</v>
      </c>
      <c r="J205" s="10">
        <v>48.6</v>
      </c>
      <c r="K205" s="10">
        <v>11.1</v>
      </c>
      <c r="L205" s="10">
        <v>2</v>
      </c>
      <c r="M205" s="10">
        <v>2</v>
      </c>
      <c r="N205" s="10">
        <v>2</v>
      </c>
    </row>
    <row r="206" spans="1:14" ht="15" x14ac:dyDescent="0.25">
      <c r="A206" s="10">
        <v>650</v>
      </c>
      <c r="B206" s="6">
        <v>2</v>
      </c>
      <c r="C206" s="10">
        <v>7</v>
      </c>
      <c r="D206" s="10">
        <v>16.5</v>
      </c>
      <c r="E206" s="10">
        <v>2</v>
      </c>
      <c r="F206" s="10">
        <v>1</v>
      </c>
      <c r="G206" s="11">
        <v>1</v>
      </c>
      <c r="H206" s="10">
        <v>5</v>
      </c>
      <c r="I206" s="10">
        <v>3</v>
      </c>
      <c r="J206" s="10">
        <v>22</v>
      </c>
      <c r="K206" s="11">
        <v>8.5</v>
      </c>
      <c r="L206" s="10">
        <v>2</v>
      </c>
      <c r="M206" s="10">
        <v>3</v>
      </c>
      <c r="N206" s="10">
        <v>3</v>
      </c>
    </row>
    <row r="207" spans="1:14" ht="15" x14ac:dyDescent="0.25">
      <c r="A207" s="10">
        <v>850</v>
      </c>
      <c r="B207" s="6">
        <v>2</v>
      </c>
      <c r="C207" s="10">
        <v>7</v>
      </c>
      <c r="D207" s="10">
        <v>17</v>
      </c>
      <c r="E207" s="10">
        <v>2</v>
      </c>
      <c r="F207" s="10">
        <v>1</v>
      </c>
      <c r="G207" s="11">
        <v>4</v>
      </c>
      <c r="H207" s="10">
        <v>5</v>
      </c>
      <c r="I207" s="10">
        <v>3</v>
      </c>
      <c r="J207" s="10">
        <v>17.899999999999999</v>
      </c>
      <c r="K207" s="11">
        <v>9</v>
      </c>
      <c r="L207" s="10">
        <v>3</v>
      </c>
      <c r="M207" s="10">
        <v>3</v>
      </c>
      <c r="N207" s="10">
        <v>3</v>
      </c>
    </row>
    <row r="208" spans="1:14" ht="15" x14ac:dyDescent="0.25">
      <c r="A208" s="10">
        <v>880</v>
      </c>
      <c r="B208" s="6">
        <v>2</v>
      </c>
      <c r="C208" s="10">
        <v>7</v>
      </c>
      <c r="D208" s="10">
        <v>22</v>
      </c>
      <c r="E208" s="10">
        <v>5</v>
      </c>
      <c r="F208" s="10">
        <v>1</v>
      </c>
      <c r="G208" s="11">
        <v>4</v>
      </c>
      <c r="H208" s="10">
        <v>9</v>
      </c>
      <c r="I208" s="10">
        <v>2</v>
      </c>
      <c r="J208" s="10">
        <v>9.6999999999999993</v>
      </c>
      <c r="K208" s="11">
        <v>8.8000000000000007</v>
      </c>
      <c r="L208" s="10">
        <v>3</v>
      </c>
      <c r="M208" s="10">
        <v>1</v>
      </c>
      <c r="N208" s="10">
        <v>3</v>
      </c>
    </row>
    <row r="209" spans="1:14" ht="15" x14ac:dyDescent="0.25">
      <c r="A209" s="10">
        <v>970</v>
      </c>
      <c r="B209" s="6">
        <v>2</v>
      </c>
      <c r="C209" s="10">
        <v>7</v>
      </c>
      <c r="D209" s="10">
        <v>17.100000000000001</v>
      </c>
      <c r="E209" s="10">
        <v>2</v>
      </c>
      <c r="F209" s="10">
        <v>1</v>
      </c>
      <c r="G209" s="11">
        <v>4</v>
      </c>
      <c r="H209" s="10">
        <v>9</v>
      </c>
      <c r="I209" s="10">
        <v>2</v>
      </c>
      <c r="J209" s="10">
        <v>18.100000000000001</v>
      </c>
      <c r="K209" s="11">
        <v>12.1</v>
      </c>
      <c r="L209" s="10">
        <v>2</v>
      </c>
      <c r="M209" s="10">
        <v>3</v>
      </c>
      <c r="N209" s="10">
        <v>3</v>
      </c>
    </row>
    <row r="210" spans="1:14" ht="15" x14ac:dyDescent="0.25">
      <c r="A210" s="10">
        <v>800</v>
      </c>
      <c r="B210" s="6">
        <v>2</v>
      </c>
      <c r="C210" s="10">
        <v>7</v>
      </c>
      <c r="D210" s="10">
        <v>17</v>
      </c>
      <c r="E210" s="10">
        <v>2</v>
      </c>
      <c r="F210" s="10">
        <v>1</v>
      </c>
      <c r="G210" s="11">
        <v>5</v>
      </c>
      <c r="H210" s="10">
        <v>5</v>
      </c>
      <c r="I210" s="10">
        <v>2</v>
      </c>
      <c r="J210" s="10">
        <v>16.7</v>
      </c>
      <c r="K210" s="11">
        <v>8.8000000000000007</v>
      </c>
      <c r="L210" s="10">
        <v>2</v>
      </c>
      <c r="M210" s="10">
        <v>2</v>
      </c>
      <c r="N210" s="10">
        <v>3</v>
      </c>
    </row>
    <row r="211" spans="1:14" ht="15" x14ac:dyDescent="0.25">
      <c r="A211" s="10">
        <v>3000</v>
      </c>
      <c r="B211" s="6">
        <v>2</v>
      </c>
      <c r="C211" s="10">
        <v>7</v>
      </c>
      <c r="D211" s="10">
        <v>11.5</v>
      </c>
      <c r="E211" s="10">
        <v>6</v>
      </c>
      <c r="F211" s="10">
        <v>2</v>
      </c>
      <c r="G211" s="11">
        <v>2</v>
      </c>
      <c r="H211" s="10">
        <v>5</v>
      </c>
      <c r="I211" s="10">
        <v>2</v>
      </c>
      <c r="J211" s="10">
        <v>15.8</v>
      </c>
      <c r="K211" s="11">
        <v>8.9</v>
      </c>
      <c r="L211" s="10">
        <v>2</v>
      </c>
      <c r="M211" s="10">
        <v>2</v>
      </c>
      <c r="N211" s="10">
        <v>3</v>
      </c>
    </row>
    <row r="212" spans="1:14" ht="15" x14ac:dyDescent="0.25">
      <c r="A212" s="10">
        <v>850</v>
      </c>
      <c r="B212" s="6">
        <v>2</v>
      </c>
      <c r="C212" s="10">
        <v>7</v>
      </c>
      <c r="D212" s="10">
        <v>16.399999999999999</v>
      </c>
      <c r="E212" s="10">
        <v>2</v>
      </c>
      <c r="F212" s="10">
        <v>2</v>
      </c>
      <c r="G212" s="11">
        <v>9</v>
      </c>
      <c r="H212" s="10">
        <v>10</v>
      </c>
      <c r="I212" s="10">
        <v>2</v>
      </c>
      <c r="J212" s="10">
        <v>17.100000000000001</v>
      </c>
      <c r="K212" s="11">
        <v>8.8000000000000007</v>
      </c>
      <c r="L212" s="10">
        <v>2</v>
      </c>
      <c r="M212" s="10">
        <v>2</v>
      </c>
      <c r="N212" s="10">
        <v>2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C7D2-E32E-470C-B539-E70DAC8B1787}">
  <dimension ref="A1:HT279"/>
  <sheetViews>
    <sheetView topLeftCell="F32" zoomScale="65" zoomScaleNormal="65" workbookViewId="0">
      <selection activeCell="T104" sqref="T104"/>
    </sheetView>
  </sheetViews>
  <sheetFormatPr defaultRowHeight="12.75" x14ac:dyDescent="0.2"/>
  <cols>
    <col min="29" max="29" width="10.28515625" customWidth="1"/>
  </cols>
  <sheetData>
    <row r="1" spans="1:228" ht="15" x14ac:dyDescent="0.25">
      <c r="A1" s="32" t="s">
        <v>213</v>
      </c>
      <c r="B1" s="48" t="s">
        <v>1</v>
      </c>
      <c r="C1" s="32" t="s">
        <v>2</v>
      </c>
      <c r="D1" s="32" t="s">
        <v>10</v>
      </c>
      <c r="E1" s="32" t="s">
        <v>5</v>
      </c>
      <c r="F1" s="54" t="s">
        <v>6</v>
      </c>
      <c r="G1" s="54" t="s">
        <v>7</v>
      </c>
      <c r="H1" s="32" t="s">
        <v>8</v>
      </c>
      <c r="I1" s="32" t="s">
        <v>9</v>
      </c>
      <c r="J1" s="32" t="s">
        <v>11</v>
      </c>
      <c r="K1" s="32" t="s">
        <v>12</v>
      </c>
      <c r="L1" s="32" t="s">
        <v>141</v>
      </c>
      <c r="M1" s="32" t="s">
        <v>14</v>
      </c>
      <c r="N1" s="32" t="s">
        <v>15</v>
      </c>
      <c r="O1" s="32" t="s">
        <v>16</v>
      </c>
      <c r="Q1" s="32" t="s">
        <v>213</v>
      </c>
      <c r="R1" s="72">
        <v>1</v>
      </c>
      <c r="S1" s="72">
        <v>1</v>
      </c>
      <c r="T1" s="72">
        <v>1</v>
      </c>
      <c r="U1" s="72">
        <v>1</v>
      </c>
      <c r="V1" s="72">
        <v>1</v>
      </c>
      <c r="W1" s="72">
        <v>1</v>
      </c>
      <c r="X1" s="72">
        <v>1</v>
      </c>
      <c r="Y1" s="72">
        <v>1</v>
      </c>
      <c r="Z1" s="72">
        <v>1</v>
      </c>
      <c r="AA1" s="72">
        <v>1</v>
      </c>
      <c r="AB1" s="72">
        <v>1</v>
      </c>
      <c r="AC1" s="72">
        <v>1</v>
      </c>
      <c r="AD1" s="72">
        <v>1</v>
      </c>
      <c r="AE1" s="72">
        <v>1</v>
      </c>
      <c r="AF1" s="72">
        <v>1</v>
      </c>
      <c r="AG1" s="72">
        <v>1</v>
      </c>
      <c r="AH1" s="72">
        <v>1</v>
      </c>
      <c r="AI1" s="72">
        <v>1</v>
      </c>
      <c r="AJ1" s="72">
        <v>1</v>
      </c>
      <c r="AK1" s="72">
        <v>1</v>
      </c>
      <c r="AL1" s="72">
        <v>1</v>
      </c>
      <c r="AM1" s="72">
        <v>1</v>
      </c>
      <c r="AN1" s="72">
        <v>1</v>
      </c>
      <c r="AO1" s="72">
        <v>1</v>
      </c>
      <c r="AP1" s="72">
        <v>1</v>
      </c>
      <c r="AQ1" s="72">
        <v>1</v>
      </c>
      <c r="AR1" s="72">
        <v>1</v>
      </c>
      <c r="AS1" s="72">
        <v>1</v>
      </c>
      <c r="AT1" s="72">
        <v>1</v>
      </c>
      <c r="AU1" s="72">
        <v>1</v>
      </c>
      <c r="AV1" s="72">
        <v>1</v>
      </c>
      <c r="AW1" s="72">
        <v>1</v>
      </c>
      <c r="AX1" s="72">
        <v>1</v>
      </c>
      <c r="AY1" s="72">
        <v>1</v>
      </c>
      <c r="AZ1" s="72">
        <v>1</v>
      </c>
      <c r="BA1" s="72">
        <v>1</v>
      </c>
      <c r="BB1" s="72">
        <v>1</v>
      </c>
      <c r="BC1" s="72">
        <v>1</v>
      </c>
      <c r="BD1" s="72">
        <v>1</v>
      </c>
      <c r="BE1" s="72">
        <v>1</v>
      </c>
      <c r="BF1" s="72">
        <v>1</v>
      </c>
      <c r="BG1" s="72">
        <v>1</v>
      </c>
      <c r="BH1" s="72">
        <v>1</v>
      </c>
      <c r="BI1" s="72">
        <v>1</v>
      </c>
      <c r="BJ1" s="72">
        <v>1</v>
      </c>
      <c r="BK1" s="72">
        <v>1</v>
      </c>
      <c r="BL1" s="72">
        <v>1</v>
      </c>
      <c r="BM1" s="72">
        <v>1</v>
      </c>
      <c r="BN1" s="72">
        <v>1</v>
      </c>
      <c r="BO1" s="72">
        <v>1</v>
      </c>
      <c r="BP1" s="72">
        <v>1</v>
      </c>
      <c r="BQ1" s="72">
        <v>1</v>
      </c>
      <c r="BR1" s="72">
        <v>1</v>
      </c>
      <c r="BS1" s="72">
        <v>1</v>
      </c>
      <c r="BT1" s="72">
        <v>1</v>
      </c>
      <c r="BU1" s="72">
        <v>1</v>
      </c>
      <c r="BV1" s="72">
        <v>1</v>
      </c>
      <c r="BW1" s="72">
        <v>1</v>
      </c>
      <c r="BX1" s="72">
        <v>1</v>
      </c>
      <c r="BY1" s="72">
        <v>1</v>
      </c>
      <c r="BZ1" s="72">
        <v>1</v>
      </c>
      <c r="CA1" s="72">
        <v>1</v>
      </c>
      <c r="CB1" s="72">
        <v>1</v>
      </c>
      <c r="CC1" s="72">
        <v>1</v>
      </c>
      <c r="CD1" s="72">
        <v>1</v>
      </c>
      <c r="CE1" s="72">
        <v>1</v>
      </c>
      <c r="CF1" s="72">
        <v>1</v>
      </c>
      <c r="CG1" s="72">
        <v>1</v>
      </c>
      <c r="CH1" s="72">
        <v>1</v>
      </c>
      <c r="CI1" s="72">
        <v>1</v>
      </c>
      <c r="CJ1" s="72">
        <v>1</v>
      </c>
      <c r="CK1" s="72">
        <v>1</v>
      </c>
      <c r="CL1" s="72">
        <v>1</v>
      </c>
      <c r="CM1" s="72">
        <v>1</v>
      </c>
      <c r="CN1" s="72">
        <v>1</v>
      </c>
      <c r="CO1" s="72">
        <v>1</v>
      </c>
      <c r="CP1" s="72">
        <v>1</v>
      </c>
      <c r="CQ1" s="72">
        <v>1</v>
      </c>
      <c r="CR1" s="72">
        <v>1</v>
      </c>
      <c r="CS1" s="72">
        <v>1</v>
      </c>
      <c r="CT1" s="72">
        <v>1</v>
      </c>
      <c r="CU1" s="72">
        <v>1</v>
      </c>
      <c r="CV1" s="72">
        <v>1</v>
      </c>
      <c r="CW1" s="72">
        <v>1</v>
      </c>
      <c r="CX1" s="72">
        <v>1</v>
      </c>
      <c r="CY1" s="72">
        <v>1</v>
      </c>
      <c r="CZ1" s="72">
        <v>1</v>
      </c>
      <c r="DA1" s="72">
        <v>1</v>
      </c>
      <c r="DB1" s="72">
        <v>1</v>
      </c>
      <c r="DC1" s="72">
        <v>1</v>
      </c>
      <c r="DD1" s="72">
        <v>1</v>
      </c>
      <c r="DE1" s="72">
        <v>1</v>
      </c>
      <c r="DF1" s="72">
        <v>1</v>
      </c>
      <c r="DG1" s="72">
        <v>1</v>
      </c>
      <c r="DH1" s="72">
        <v>1</v>
      </c>
      <c r="DI1" s="72">
        <v>1</v>
      </c>
      <c r="DJ1" s="72">
        <v>1</v>
      </c>
      <c r="DK1" s="72">
        <v>1</v>
      </c>
      <c r="DL1" s="72">
        <v>1</v>
      </c>
      <c r="DM1" s="72">
        <v>1</v>
      </c>
      <c r="DN1" s="72">
        <v>1</v>
      </c>
      <c r="DO1" s="72">
        <v>1</v>
      </c>
      <c r="DP1" s="72">
        <v>1</v>
      </c>
      <c r="DQ1" s="72">
        <v>1</v>
      </c>
      <c r="DR1" s="72">
        <v>1</v>
      </c>
      <c r="DS1" s="72">
        <v>1</v>
      </c>
      <c r="DT1" s="72">
        <v>1</v>
      </c>
      <c r="DU1" s="72">
        <v>1</v>
      </c>
      <c r="DV1" s="72">
        <v>1</v>
      </c>
      <c r="DW1" s="72">
        <v>1</v>
      </c>
      <c r="DX1" s="72">
        <v>1</v>
      </c>
      <c r="DY1" s="72">
        <v>1</v>
      </c>
      <c r="DZ1" s="72">
        <v>1</v>
      </c>
      <c r="EA1" s="72">
        <v>1</v>
      </c>
      <c r="EB1" s="72">
        <v>1</v>
      </c>
      <c r="EC1" s="72">
        <v>1</v>
      </c>
      <c r="ED1" s="72">
        <v>1</v>
      </c>
      <c r="EE1" s="72">
        <v>1</v>
      </c>
      <c r="EF1" s="72">
        <v>1</v>
      </c>
      <c r="EG1" s="72">
        <v>1</v>
      </c>
      <c r="EH1" s="72">
        <v>1</v>
      </c>
      <c r="EI1" s="72">
        <v>1</v>
      </c>
      <c r="EJ1" s="72">
        <v>1</v>
      </c>
      <c r="EK1" s="72">
        <v>1</v>
      </c>
      <c r="EL1" s="72">
        <v>1</v>
      </c>
      <c r="EM1" s="72">
        <v>1</v>
      </c>
      <c r="EN1" s="72">
        <v>1</v>
      </c>
      <c r="EO1" s="72">
        <v>1</v>
      </c>
      <c r="EP1" s="72">
        <v>1</v>
      </c>
      <c r="EQ1" s="72">
        <v>1</v>
      </c>
      <c r="ER1" s="72">
        <v>1</v>
      </c>
      <c r="ES1" s="72">
        <v>1</v>
      </c>
      <c r="ET1" s="72">
        <v>1</v>
      </c>
      <c r="EU1" s="72">
        <v>1</v>
      </c>
      <c r="EV1" s="72">
        <v>1</v>
      </c>
      <c r="EW1" s="72">
        <v>1</v>
      </c>
      <c r="EX1" s="72">
        <v>1</v>
      </c>
      <c r="EY1" s="72">
        <v>1</v>
      </c>
      <c r="EZ1" s="72">
        <v>1</v>
      </c>
      <c r="FA1" s="72">
        <v>1</v>
      </c>
      <c r="FB1" s="72">
        <v>1</v>
      </c>
      <c r="FC1" s="72">
        <v>1</v>
      </c>
      <c r="FD1" s="72">
        <v>1</v>
      </c>
      <c r="FE1" s="72">
        <v>1</v>
      </c>
      <c r="FF1" s="72">
        <v>1</v>
      </c>
      <c r="FG1" s="72">
        <v>1</v>
      </c>
      <c r="FH1" s="72">
        <v>1</v>
      </c>
      <c r="FI1" s="72">
        <v>1</v>
      </c>
      <c r="FJ1" s="72">
        <v>1</v>
      </c>
      <c r="FK1" s="72">
        <v>1</v>
      </c>
      <c r="FL1" s="72">
        <v>1</v>
      </c>
      <c r="FM1" s="72">
        <v>1</v>
      </c>
      <c r="FN1" s="72">
        <v>1</v>
      </c>
      <c r="FO1" s="72">
        <v>1</v>
      </c>
      <c r="FP1" s="72">
        <v>1</v>
      </c>
      <c r="FQ1" s="72">
        <v>1</v>
      </c>
      <c r="FR1" s="72">
        <v>1</v>
      </c>
      <c r="FS1" s="72">
        <v>1</v>
      </c>
      <c r="FT1" s="72">
        <v>1</v>
      </c>
      <c r="FU1" s="72">
        <v>1</v>
      </c>
      <c r="FV1" s="72">
        <v>1</v>
      </c>
      <c r="FW1" s="72">
        <v>1</v>
      </c>
      <c r="FX1" s="72">
        <v>1</v>
      </c>
      <c r="FY1" s="72">
        <v>1</v>
      </c>
      <c r="FZ1" s="72">
        <v>1</v>
      </c>
      <c r="GA1" s="72">
        <v>1</v>
      </c>
      <c r="GB1" s="72">
        <v>1</v>
      </c>
      <c r="GC1" s="72">
        <v>1</v>
      </c>
      <c r="GD1" s="72">
        <v>1</v>
      </c>
      <c r="GE1" s="72">
        <v>1</v>
      </c>
      <c r="GF1" s="72">
        <v>1</v>
      </c>
      <c r="GG1" s="72">
        <v>1</v>
      </c>
      <c r="GH1" s="72">
        <v>1</v>
      </c>
      <c r="GI1" s="72">
        <v>1</v>
      </c>
      <c r="GJ1" s="72">
        <v>1</v>
      </c>
      <c r="GK1" s="72">
        <v>1</v>
      </c>
      <c r="GL1" s="72">
        <v>1</v>
      </c>
      <c r="GM1" s="72">
        <v>1</v>
      </c>
      <c r="GN1" s="72">
        <v>1</v>
      </c>
      <c r="GO1" s="72">
        <v>1</v>
      </c>
      <c r="GP1" s="72">
        <v>1</v>
      </c>
      <c r="GQ1" s="72">
        <v>1</v>
      </c>
      <c r="GR1" s="72">
        <v>1</v>
      </c>
      <c r="GS1" s="72">
        <v>1</v>
      </c>
      <c r="GT1" s="72">
        <v>1</v>
      </c>
      <c r="GU1" s="72">
        <v>1</v>
      </c>
      <c r="GV1" s="72">
        <v>1</v>
      </c>
      <c r="GW1" s="72">
        <v>1</v>
      </c>
      <c r="GX1" s="72">
        <v>1</v>
      </c>
      <c r="GY1" s="72">
        <v>1</v>
      </c>
      <c r="GZ1" s="72">
        <v>1</v>
      </c>
      <c r="HA1" s="72">
        <v>1</v>
      </c>
      <c r="HB1" s="72">
        <v>1</v>
      </c>
      <c r="HC1" s="72">
        <v>1</v>
      </c>
      <c r="HD1" s="72">
        <v>1</v>
      </c>
      <c r="HE1" s="72">
        <v>1</v>
      </c>
      <c r="HF1" s="72">
        <v>1</v>
      </c>
      <c r="HG1" s="72">
        <v>1</v>
      </c>
      <c r="HH1" s="72">
        <v>1</v>
      </c>
      <c r="HI1" s="72">
        <v>1</v>
      </c>
      <c r="HJ1" s="72">
        <v>1</v>
      </c>
      <c r="HK1" s="72">
        <v>1</v>
      </c>
      <c r="HL1" s="72">
        <v>1</v>
      </c>
      <c r="HM1" s="72">
        <v>1</v>
      </c>
      <c r="HN1" s="72">
        <v>1</v>
      </c>
      <c r="HO1" s="72">
        <v>1</v>
      </c>
      <c r="HP1" s="72">
        <v>1</v>
      </c>
      <c r="HQ1" s="72">
        <v>1</v>
      </c>
      <c r="HR1" s="72">
        <v>1</v>
      </c>
      <c r="HS1" s="72">
        <v>1</v>
      </c>
      <c r="HT1" s="72">
        <v>1</v>
      </c>
    </row>
    <row r="2" spans="1:228" ht="15" x14ac:dyDescent="0.25">
      <c r="A2" s="72">
        <v>1</v>
      </c>
      <c r="B2" s="6">
        <v>3</v>
      </c>
      <c r="C2" s="7">
        <v>8</v>
      </c>
      <c r="D2" s="8">
        <v>48.5</v>
      </c>
      <c r="E2" s="7">
        <v>6</v>
      </c>
      <c r="F2" s="7">
        <v>1</v>
      </c>
      <c r="G2" s="8">
        <v>1</v>
      </c>
      <c r="H2" s="7">
        <v>5</v>
      </c>
      <c r="I2" s="7">
        <v>2</v>
      </c>
      <c r="J2" s="7">
        <v>23.5</v>
      </c>
      <c r="K2" s="7">
        <v>6</v>
      </c>
      <c r="L2" s="7">
        <v>2</v>
      </c>
      <c r="M2" s="7">
        <v>1</v>
      </c>
      <c r="N2" s="7">
        <v>3</v>
      </c>
      <c r="O2" s="7">
        <v>1060</v>
      </c>
      <c r="Q2" s="48" t="s">
        <v>1</v>
      </c>
      <c r="R2" s="6">
        <v>3</v>
      </c>
      <c r="S2" s="6">
        <v>3</v>
      </c>
      <c r="T2" s="6">
        <v>3</v>
      </c>
      <c r="U2" s="6">
        <v>3</v>
      </c>
      <c r="V2" s="6">
        <v>3</v>
      </c>
      <c r="W2" s="6">
        <v>3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3</v>
      </c>
      <c r="AH2" s="6">
        <v>3</v>
      </c>
      <c r="AI2" s="6">
        <v>3</v>
      </c>
      <c r="AJ2" s="6">
        <v>3</v>
      </c>
      <c r="AK2" s="6">
        <v>3</v>
      </c>
      <c r="AL2" s="6">
        <v>3</v>
      </c>
      <c r="AM2" s="6">
        <v>3</v>
      </c>
      <c r="AN2" s="6">
        <v>3</v>
      </c>
      <c r="AO2" s="6">
        <v>3</v>
      </c>
      <c r="AP2" s="6">
        <v>3</v>
      </c>
      <c r="AQ2" s="6">
        <v>3</v>
      </c>
      <c r="AR2" s="6">
        <v>3</v>
      </c>
      <c r="AS2" s="6">
        <v>3</v>
      </c>
      <c r="AT2" s="6">
        <v>3</v>
      </c>
      <c r="AU2" s="6">
        <v>3</v>
      </c>
      <c r="AV2" s="6">
        <v>3</v>
      </c>
      <c r="AW2" s="6">
        <v>3</v>
      </c>
      <c r="AX2" s="6">
        <v>3</v>
      </c>
      <c r="AY2" s="6">
        <v>3</v>
      </c>
      <c r="AZ2" s="6">
        <v>3</v>
      </c>
      <c r="BA2" s="6">
        <v>3</v>
      </c>
      <c r="BB2" s="6">
        <v>3</v>
      </c>
      <c r="BC2" s="6">
        <v>3</v>
      </c>
      <c r="BD2" s="6">
        <v>3</v>
      </c>
      <c r="BE2" s="6">
        <v>3</v>
      </c>
      <c r="BF2" s="6">
        <v>3</v>
      </c>
      <c r="BG2" s="6">
        <v>3</v>
      </c>
      <c r="BH2" s="6">
        <v>3</v>
      </c>
      <c r="BI2" s="6">
        <v>3</v>
      </c>
      <c r="BJ2" s="6">
        <v>3</v>
      </c>
      <c r="BK2" s="6">
        <v>3</v>
      </c>
      <c r="BL2" s="6">
        <v>3</v>
      </c>
      <c r="BM2" s="6">
        <v>3</v>
      </c>
      <c r="BN2" s="6">
        <v>3</v>
      </c>
      <c r="BO2" s="6">
        <v>3</v>
      </c>
      <c r="BP2" s="6">
        <v>3</v>
      </c>
      <c r="BQ2" s="6">
        <v>3</v>
      </c>
      <c r="BR2" s="6">
        <v>3</v>
      </c>
      <c r="BS2" s="6">
        <v>3</v>
      </c>
      <c r="BT2" s="6">
        <v>3</v>
      </c>
      <c r="BU2" s="6">
        <v>3</v>
      </c>
      <c r="BV2" s="6">
        <v>3</v>
      </c>
      <c r="BW2" s="6">
        <v>3</v>
      </c>
      <c r="BX2" s="6">
        <v>3</v>
      </c>
      <c r="BY2" s="6">
        <v>3</v>
      </c>
      <c r="BZ2" s="6">
        <v>3</v>
      </c>
      <c r="CA2" s="6">
        <v>3</v>
      </c>
      <c r="CB2" s="6">
        <v>3</v>
      </c>
      <c r="CC2" s="6">
        <v>3</v>
      </c>
      <c r="CD2" s="6">
        <v>3</v>
      </c>
      <c r="CE2" s="6">
        <v>3</v>
      </c>
      <c r="CF2" s="6">
        <v>3</v>
      </c>
      <c r="CG2" s="6">
        <v>3</v>
      </c>
      <c r="CH2" s="6">
        <v>3</v>
      </c>
      <c r="CI2" s="6">
        <v>3</v>
      </c>
      <c r="CJ2" s="6">
        <v>3</v>
      </c>
      <c r="CK2" s="6">
        <v>3</v>
      </c>
      <c r="CL2" s="6">
        <v>3</v>
      </c>
      <c r="CM2" s="6">
        <v>3</v>
      </c>
      <c r="CN2" s="6">
        <v>3</v>
      </c>
      <c r="CO2" s="6">
        <v>3</v>
      </c>
      <c r="CP2" s="6">
        <v>3</v>
      </c>
      <c r="CQ2" s="6">
        <v>3</v>
      </c>
      <c r="CR2" s="6">
        <v>3</v>
      </c>
      <c r="CS2" s="6">
        <v>3</v>
      </c>
      <c r="CT2" s="6">
        <v>3</v>
      </c>
      <c r="CU2" s="6">
        <v>3</v>
      </c>
      <c r="CV2" s="6">
        <v>3</v>
      </c>
      <c r="CW2" s="6">
        <v>3</v>
      </c>
      <c r="CX2" s="6">
        <v>3</v>
      </c>
      <c r="CY2" s="6">
        <v>3</v>
      </c>
      <c r="CZ2" s="6">
        <v>3</v>
      </c>
      <c r="DA2" s="6">
        <v>3</v>
      </c>
      <c r="DB2" s="6">
        <v>3</v>
      </c>
      <c r="DC2" s="6">
        <v>3</v>
      </c>
      <c r="DD2" s="6">
        <v>3</v>
      </c>
      <c r="DE2" s="6">
        <v>3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1</v>
      </c>
      <c r="FP2" s="6">
        <v>1</v>
      </c>
      <c r="FQ2" s="6">
        <v>1</v>
      </c>
      <c r="FR2" s="6">
        <v>1</v>
      </c>
      <c r="FS2" s="6">
        <v>1</v>
      </c>
      <c r="FT2" s="6">
        <v>1</v>
      </c>
      <c r="FU2" s="6">
        <v>1</v>
      </c>
      <c r="FV2" s="6">
        <v>2</v>
      </c>
      <c r="FW2" s="6">
        <v>2</v>
      </c>
      <c r="FX2" s="6">
        <v>2</v>
      </c>
      <c r="FY2" s="6">
        <v>2</v>
      </c>
      <c r="FZ2" s="6">
        <v>2</v>
      </c>
      <c r="GA2" s="6">
        <v>2</v>
      </c>
      <c r="GB2" s="6">
        <v>2</v>
      </c>
      <c r="GC2" s="6">
        <v>2</v>
      </c>
      <c r="GD2" s="6">
        <v>2</v>
      </c>
      <c r="GE2" s="6">
        <v>2</v>
      </c>
      <c r="GF2" s="6">
        <v>2</v>
      </c>
      <c r="GG2" s="6">
        <v>2</v>
      </c>
      <c r="GH2" s="6">
        <v>2</v>
      </c>
      <c r="GI2" s="6">
        <v>2</v>
      </c>
      <c r="GJ2" s="6">
        <v>2</v>
      </c>
      <c r="GK2" s="6">
        <v>2</v>
      </c>
      <c r="GL2" s="6">
        <v>2</v>
      </c>
      <c r="GM2" s="6">
        <v>2</v>
      </c>
      <c r="GN2" s="6">
        <v>2</v>
      </c>
      <c r="GO2" s="6">
        <v>2</v>
      </c>
      <c r="GP2" s="6">
        <v>2</v>
      </c>
      <c r="GQ2" s="6">
        <v>2</v>
      </c>
      <c r="GR2" s="6">
        <v>2</v>
      </c>
      <c r="GS2" s="6">
        <v>2</v>
      </c>
      <c r="GT2" s="6">
        <v>2</v>
      </c>
      <c r="GU2" s="6">
        <v>2</v>
      </c>
      <c r="GV2" s="6">
        <v>2</v>
      </c>
      <c r="GW2" s="6">
        <v>2</v>
      </c>
      <c r="GX2" s="6">
        <v>2</v>
      </c>
      <c r="GY2" s="6">
        <v>2</v>
      </c>
      <c r="GZ2" s="6">
        <v>2</v>
      </c>
      <c r="HA2" s="6">
        <v>2</v>
      </c>
      <c r="HB2" s="6">
        <v>2</v>
      </c>
      <c r="HC2" s="6">
        <v>2</v>
      </c>
      <c r="HD2" s="6">
        <v>2</v>
      </c>
      <c r="HE2" s="6">
        <v>2</v>
      </c>
      <c r="HF2" s="6">
        <v>2</v>
      </c>
      <c r="HG2" s="6">
        <v>2</v>
      </c>
      <c r="HH2" s="6">
        <v>2</v>
      </c>
      <c r="HI2" s="6">
        <v>2</v>
      </c>
      <c r="HJ2" s="6">
        <v>2</v>
      </c>
      <c r="HK2" s="6">
        <v>2</v>
      </c>
      <c r="HL2" s="6">
        <v>2</v>
      </c>
      <c r="HM2" s="6">
        <v>2</v>
      </c>
      <c r="HN2" s="6">
        <v>2</v>
      </c>
      <c r="HO2" s="6">
        <v>2</v>
      </c>
      <c r="HP2" s="6">
        <v>2</v>
      </c>
      <c r="HQ2" s="6">
        <v>2</v>
      </c>
      <c r="HR2" s="6">
        <v>2</v>
      </c>
      <c r="HS2" s="6">
        <v>2</v>
      </c>
      <c r="HT2" s="6">
        <v>2</v>
      </c>
    </row>
    <row r="3" spans="1:228" ht="15" x14ac:dyDescent="0.25">
      <c r="A3" s="72">
        <v>1</v>
      </c>
      <c r="B3" s="6">
        <v>3</v>
      </c>
      <c r="C3" s="10">
        <v>6</v>
      </c>
      <c r="D3" s="11">
        <v>30.6</v>
      </c>
      <c r="E3" s="10">
        <v>2</v>
      </c>
      <c r="F3" s="10">
        <v>1</v>
      </c>
      <c r="G3" s="11">
        <v>2</v>
      </c>
      <c r="H3" s="10">
        <v>5</v>
      </c>
      <c r="I3" s="10">
        <v>3</v>
      </c>
      <c r="J3" s="10">
        <v>18.100000000000001</v>
      </c>
      <c r="K3" s="10">
        <v>6.7</v>
      </c>
      <c r="L3" s="10">
        <v>2</v>
      </c>
      <c r="M3" s="10">
        <v>1</v>
      </c>
      <c r="N3" s="7">
        <v>3</v>
      </c>
      <c r="O3" s="10">
        <v>1030</v>
      </c>
      <c r="Q3" s="32" t="s">
        <v>2</v>
      </c>
      <c r="R3" s="7">
        <v>8</v>
      </c>
      <c r="S3" s="10">
        <v>6</v>
      </c>
      <c r="T3" s="10">
        <v>7</v>
      </c>
      <c r="U3" s="10">
        <v>9</v>
      </c>
      <c r="V3" s="10">
        <v>6</v>
      </c>
      <c r="W3" s="10">
        <v>5</v>
      </c>
      <c r="X3" s="10">
        <v>7</v>
      </c>
      <c r="Y3" s="10">
        <v>8</v>
      </c>
      <c r="Z3" s="10">
        <v>6</v>
      </c>
      <c r="AA3" s="10">
        <v>13</v>
      </c>
      <c r="AB3" s="10">
        <v>7</v>
      </c>
      <c r="AC3" s="10">
        <v>7</v>
      </c>
      <c r="AD3" s="10">
        <v>8</v>
      </c>
      <c r="AE3" s="10">
        <v>7</v>
      </c>
      <c r="AF3" s="10">
        <v>7</v>
      </c>
      <c r="AG3" s="10">
        <v>6</v>
      </c>
      <c r="AH3" s="10">
        <v>7</v>
      </c>
      <c r="AI3" s="10">
        <v>2</v>
      </c>
      <c r="AJ3" s="10">
        <v>6</v>
      </c>
      <c r="AK3" s="10">
        <v>14</v>
      </c>
      <c r="AL3" s="10">
        <v>8</v>
      </c>
      <c r="AM3" s="10">
        <v>9</v>
      </c>
      <c r="AN3" s="10">
        <v>15</v>
      </c>
      <c r="AO3" s="10">
        <v>7</v>
      </c>
      <c r="AP3" s="10">
        <v>2</v>
      </c>
      <c r="AQ3" s="10">
        <v>9</v>
      </c>
      <c r="AR3" s="10">
        <v>7</v>
      </c>
      <c r="AS3" s="10">
        <v>2</v>
      </c>
      <c r="AT3" s="10">
        <v>8</v>
      </c>
      <c r="AU3" s="10">
        <v>14</v>
      </c>
      <c r="AV3" s="10">
        <v>8</v>
      </c>
      <c r="AW3" s="10">
        <v>14</v>
      </c>
      <c r="AX3" s="10">
        <v>2</v>
      </c>
      <c r="AY3" s="10">
        <v>5</v>
      </c>
      <c r="AZ3" s="10">
        <v>2</v>
      </c>
      <c r="BA3" s="10">
        <v>7</v>
      </c>
      <c r="BB3" s="10">
        <v>8</v>
      </c>
      <c r="BC3" s="10">
        <v>7</v>
      </c>
      <c r="BD3" s="10">
        <v>9</v>
      </c>
      <c r="BE3" s="10">
        <v>6</v>
      </c>
      <c r="BF3" s="10">
        <v>9</v>
      </c>
      <c r="BG3" s="10">
        <v>15</v>
      </c>
      <c r="BH3" s="10">
        <v>15</v>
      </c>
      <c r="BI3" s="10">
        <v>6</v>
      </c>
      <c r="BJ3" s="10">
        <v>2</v>
      </c>
      <c r="BK3" s="10">
        <v>6</v>
      </c>
      <c r="BL3" s="10">
        <v>9</v>
      </c>
      <c r="BM3" s="10">
        <v>8</v>
      </c>
      <c r="BN3" s="10">
        <v>8</v>
      </c>
      <c r="BO3" s="10">
        <v>6</v>
      </c>
      <c r="BP3" s="10">
        <v>5</v>
      </c>
      <c r="BQ3" s="10">
        <v>2</v>
      </c>
      <c r="BR3" s="10">
        <v>6</v>
      </c>
      <c r="BS3" s="10">
        <v>5</v>
      </c>
      <c r="BT3" s="10">
        <v>8</v>
      </c>
      <c r="BU3" s="10">
        <v>7</v>
      </c>
      <c r="BV3" s="10">
        <v>6</v>
      </c>
      <c r="BW3" s="10">
        <v>6</v>
      </c>
      <c r="BX3" s="10">
        <v>14</v>
      </c>
      <c r="BY3" s="10">
        <v>7</v>
      </c>
      <c r="BZ3" s="10">
        <v>7</v>
      </c>
      <c r="CA3" s="10">
        <v>9</v>
      </c>
      <c r="CB3" s="10">
        <v>8</v>
      </c>
      <c r="CC3" s="10">
        <v>7</v>
      </c>
      <c r="CD3" s="10">
        <v>14</v>
      </c>
      <c r="CE3" s="10">
        <v>7</v>
      </c>
      <c r="CF3" s="10">
        <v>6</v>
      </c>
      <c r="CG3" s="10">
        <v>15</v>
      </c>
      <c r="CH3" s="10">
        <v>15</v>
      </c>
      <c r="CI3" s="10">
        <v>8</v>
      </c>
      <c r="CJ3" s="10">
        <v>9</v>
      </c>
      <c r="CK3" s="10">
        <v>6</v>
      </c>
      <c r="CL3" s="10">
        <v>7</v>
      </c>
      <c r="CM3" s="10">
        <v>9</v>
      </c>
      <c r="CN3" s="10">
        <v>9</v>
      </c>
      <c r="CO3" s="10">
        <v>2</v>
      </c>
      <c r="CP3" s="10">
        <v>6</v>
      </c>
      <c r="CQ3" s="10">
        <v>7</v>
      </c>
      <c r="CR3" s="10">
        <v>6</v>
      </c>
      <c r="CS3" s="10">
        <v>7</v>
      </c>
      <c r="CT3" s="10">
        <v>2</v>
      </c>
      <c r="CU3" s="10">
        <v>9</v>
      </c>
      <c r="CV3" s="10">
        <v>15</v>
      </c>
      <c r="CW3" s="10">
        <v>5</v>
      </c>
      <c r="CX3" s="10">
        <v>8</v>
      </c>
      <c r="CY3" s="10">
        <v>2</v>
      </c>
      <c r="CZ3" s="10">
        <v>2</v>
      </c>
      <c r="DA3" s="10">
        <v>9</v>
      </c>
      <c r="DB3" s="10">
        <v>8</v>
      </c>
      <c r="DC3" s="10">
        <v>15</v>
      </c>
      <c r="DD3" s="10">
        <v>6</v>
      </c>
      <c r="DE3" s="10">
        <v>2</v>
      </c>
      <c r="DF3" s="10">
        <v>11</v>
      </c>
      <c r="DG3" s="10">
        <v>11</v>
      </c>
      <c r="DH3" s="10">
        <v>11</v>
      </c>
      <c r="DI3" s="10">
        <v>11</v>
      </c>
      <c r="DJ3" s="10">
        <v>11</v>
      </c>
      <c r="DK3" s="10">
        <v>11</v>
      </c>
      <c r="DL3" s="10">
        <v>12</v>
      </c>
      <c r="DM3" s="10">
        <v>12</v>
      </c>
      <c r="DN3" s="10">
        <v>12</v>
      </c>
      <c r="DO3" s="10">
        <v>10</v>
      </c>
      <c r="DP3" s="10">
        <v>10</v>
      </c>
      <c r="DQ3" s="10">
        <v>10</v>
      </c>
      <c r="DR3" s="10">
        <v>10</v>
      </c>
      <c r="DS3" s="10">
        <v>10</v>
      </c>
      <c r="DT3" s="10">
        <v>10</v>
      </c>
      <c r="DU3" s="10">
        <v>10</v>
      </c>
      <c r="DV3" s="10">
        <v>10</v>
      </c>
      <c r="DW3" s="10">
        <v>10</v>
      </c>
      <c r="DX3" s="10">
        <v>10</v>
      </c>
      <c r="DY3" s="10">
        <v>10</v>
      </c>
      <c r="DZ3" s="10">
        <v>10</v>
      </c>
      <c r="EA3" s="10">
        <v>10</v>
      </c>
      <c r="EB3" s="10">
        <v>12</v>
      </c>
      <c r="EC3" s="10">
        <v>12</v>
      </c>
      <c r="ED3" s="10">
        <v>12</v>
      </c>
      <c r="EE3" s="10">
        <v>12</v>
      </c>
      <c r="EF3" s="10">
        <v>12</v>
      </c>
      <c r="EG3" s="10">
        <v>12</v>
      </c>
      <c r="EH3" s="10">
        <v>12</v>
      </c>
      <c r="EI3" s="10">
        <v>10</v>
      </c>
      <c r="EJ3" s="10">
        <v>10</v>
      </c>
      <c r="EK3" s="10">
        <v>10</v>
      </c>
      <c r="EL3" s="10">
        <v>10</v>
      </c>
      <c r="EM3" s="10">
        <v>10</v>
      </c>
      <c r="EN3" s="10">
        <v>10</v>
      </c>
      <c r="EO3" s="10">
        <v>10</v>
      </c>
      <c r="EP3" s="10">
        <v>10</v>
      </c>
      <c r="EQ3" s="10">
        <v>10</v>
      </c>
      <c r="ER3" s="10">
        <v>10</v>
      </c>
      <c r="ES3" s="10">
        <v>11</v>
      </c>
      <c r="ET3" s="10">
        <v>11</v>
      </c>
      <c r="EU3" s="10">
        <v>11</v>
      </c>
      <c r="EV3" s="10">
        <v>11</v>
      </c>
      <c r="EW3" s="10">
        <v>11</v>
      </c>
      <c r="EX3" s="10">
        <v>11</v>
      </c>
      <c r="EY3" s="10">
        <v>11</v>
      </c>
      <c r="EZ3" s="10">
        <v>11</v>
      </c>
      <c r="FA3" s="10">
        <v>11</v>
      </c>
      <c r="FB3" s="10">
        <v>11</v>
      </c>
      <c r="FC3" s="10">
        <v>11</v>
      </c>
      <c r="FD3" s="10">
        <v>11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12</v>
      </c>
      <c r="FP3" s="10">
        <v>12</v>
      </c>
      <c r="FQ3" s="10">
        <v>12</v>
      </c>
      <c r="FR3" s="10">
        <v>12</v>
      </c>
      <c r="FS3" s="10">
        <v>2</v>
      </c>
      <c r="FT3" s="10">
        <v>2</v>
      </c>
      <c r="FU3" s="10">
        <v>2</v>
      </c>
      <c r="FV3" s="10">
        <v>7</v>
      </c>
      <c r="FW3" s="10">
        <v>7</v>
      </c>
      <c r="FX3" s="10">
        <v>7</v>
      </c>
      <c r="FY3" s="10">
        <v>7</v>
      </c>
      <c r="FZ3" s="10">
        <v>7</v>
      </c>
      <c r="GA3" s="10">
        <v>7</v>
      </c>
      <c r="GB3" s="10">
        <v>7</v>
      </c>
      <c r="GC3" s="10">
        <v>7</v>
      </c>
      <c r="GD3" s="10">
        <v>7</v>
      </c>
      <c r="GE3" s="10">
        <v>7</v>
      </c>
      <c r="GF3" s="10">
        <v>7</v>
      </c>
      <c r="GG3" s="10">
        <v>7</v>
      </c>
      <c r="GH3" s="10">
        <v>7</v>
      </c>
      <c r="GI3" s="10">
        <v>7</v>
      </c>
      <c r="GJ3" s="10">
        <v>7</v>
      </c>
      <c r="GK3" s="10">
        <v>7</v>
      </c>
      <c r="GL3" s="10">
        <v>4</v>
      </c>
      <c r="GM3" s="10">
        <v>4</v>
      </c>
      <c r="GN3" s="10">
        <v>4</v>
      </c>
      <c r="GO3" s="10">
        <v>4</v>
      </c>
      <c r="GP3" s="10">
        <v>4</v>
      </c>
      <c r="GQ3" s="10">
        <v>4</v>
      </c>
      <c r="GR3" s="10">
        <v>4</v>
      </c>
      <c r="GS3" s="10">
        <v>4</v>
      </c>
      <c r="GT3" s="10">
        <v>4</v>
      </c>
      <c r="GU3" s="10">
        <v>4</v>
      </c>
      <c r="GV3" s="10">
        <v>4</v>
      </c>
      <c r="GW3" s="10">
        <v>4</v>
      </c>
      <c r="GX3" s="10">
        <v>3</v>
      </c>
      <c r="GY3" s="10">
        <v>3</v>
      </c>
      <c r="GZ3" s="10">
        <v>3</v>
      </c>
      <c r="HA3" s="10">
        <v>3</v>
      </c>
      <c r="HB3" s="10">
        <v>3</v>
      </c>
      <c r="HC3" s="10">
        <v>3</v>
      </c>
      <c r="HD3" s="10">
        <v>3</v>
      </c>
      <c r="HE3" s="10">
        <v>3</v>
      </c>
      <c r="HF3" s="10">
        <v>3</v>
      </c>
      <c r="HG3" s="10">
        <v>7</v>
      </c>
      <c r="HH3" s="10">
        <v>7</v>
      </c>
      <c r="HI3" s="10">
        <v>7</v>
      </c>
      <c r="HJ3" s="10">
        <v>7</v>
      </c>
      <c r="HK3" s="10">
        <v>7</v>
      </c>
      <c r="HL3" s="10">
        <v>7</v>
      </c>
      <c r="HM3" s="10">
        <v>7</v>
      </c>
      <c r="HN3" s="10">
        <v>7</v>
      </c>
      <c r="HO3" s="10">
        <v>7</v>
      </c>
      <c r="HP3" s="10">
        <v>7</v>
      </c>
      <c r="HQ3" s="10">
        <v>7</v>
      </c>
      <c r="HR3" s="10">
        <v>7</v>
      </c>
      <c r="HS3" s="10">
        <v>7</v>
      </c>
      <c r="HT3" s="10">
        <v>7</v>
      </c>
    </row>
    <row r="4" spans="1:228" ht="15" x14ac:dyDescent="0.25">
      <c r="A4" s="72">
        <v>1</v>
      </c>
      <c r="B4" s="6">
        <v>3</v>
      </c>
      <c r="C4" s="10">
        <v>7</v>
      </c>
      <c r="D4" s="11">
        <v>58.5</v>
      </c>
      <c r="E4" s="10">
        <v>2</v>
      </c>
      <c r="F4" s="10">
        <v>1</v>
      </c>
      <c r="G4" s="11">
        <v>7</v>
      </c>
      <c r="H4" s="10">
        <v>5</v>
      </c>
      <c r="I4" s="10">
        <v>3</v>
      </c>
      <c r="J4" s="10">
        <v>29.9</v>
      </c>
      <c r="K4" s="10">
        <v>18.2</v>
      </c>
      <c r="L4" s="10">
        <v>3</v>
      </c>
      <c r="M4" s="10">
        <v>1</v>
      </c>
      <c r="N4" s="7">
        <v>3</v>
      </c>
      <c r="O4" s="10">
        <v>1290</v>
      </c>
      <c r="Q4" s="32" t="s">
        <v>10</v>
      </c>
      <c r="R4" s="8">
        <v>48.5</v>
      </c>
      <c r="S4" s="11">
        <v>30.6</v>
      </c>
      <c r="T4" s="11">
        <v>58.5</v>
      </c>
      <c r="U4" s="11">
        <v>40.299999999999997</v>
      </c>
      <c r="V4" s="11">
        <v>35.4</v>
      </c>
      <c r="W4" s="11">
        <v>31.2</v>
      </c>
      <c r="X4" s="11">
        <v>26.5</v>
      </c>
      <c r="Y4" s="11">
        <v>36.6</v>
      </c>
      <c r="Z4" s="11">
        <v>35.9</v>
      </c>
      <c r="AA4" s="11">
        <v>40.299999999999997</v>
      </c>
      <c r="AB4" s="11">
        <v>40.1</v>
      </c>
      <c r="AC4" s="11">
        <v>40.1</v>
      </c>
      <c r="AD4" s="11">
        <v>31.3</v>
      </c>
      <c r="AE4" s="11">
        <v>44.7</v>
      </c>
      <c r="AF4" s="11">
        <v>32.1</v>
      </c>
      <c r="AG4" s="11">
        <v>31.9</v>
      </c>
      <c r="AH4" s="11">
        <v>44.2</v>
      </c>
      <c r="AI4" s="11">
        <v>36.6</v>
      </c>
      <c r="AJ4" s="11">
        <v>40.299999999999997</v>
      </c>
      <c r="AK4" s="11">
        <v>35.9</v>
      </c>
      <c r="AL4" s="11">
        <v>31.8</v>
      </c>
      <c r="AM4" s="11">
        <v>32</v>
      </c>
      <c r="AN4" s="11">
        <v>40.200000000000003</v>
      </c>
      <c r="AO4" s="11">
        <v>35.1</v>
      </c>
      <c r="AP4" s="11">
        <v>35.299999999999997</v>
      </c>
      <c r="AQ4" s="11">
        <v>36.200000000000003</v>
      </c>
      <c r="AR4" s="11">
        <v>34.700000000000003</v>
      </c>
      <c r="AS4" s="11">
        <v>40.299999999999997</v>
      </c>
      <c r="AT4" s="11">
        <v>31</v>
      </c>
      <c r="AU4" s="11">
        <v>24.1</v>
      </c>
      <c r="AV4" s="11">
        <v>32.5</v>
      </c>
      <c r="AW4" s="11">
        <v>27.7</v>
      </c>
      <c r="AX4" s="11">
        <v>29.1</v>
      </c>
      <c r="AY4" s="11">
        <v>31.4</v>
      </c>
      <c r="AZ4" s="11">
        <v>30.9</v>
      </c>
      <c r="BA4" s="11">
        <v>29.3</v>
      </c>
      <c r="BB4" s="11">
        <v>32.5</v>
      </c>
      <c r="BC4" s="11">
        <v>54.4</v>
      </c>
      <c r="BD4" s="11">
        <v>53.6</v>
      </c>
      <c r="BE4" s="11">
        <v>40.200000000000003</v>
      </c>
      <c r="BF4" s="11">
        <v>44.2</v>
      </c>
      <c r="BG4" s="11">
        <v>41</v>
      </c>
      <c r="BH4" s="11">
        <v>43.7</v>
      </c>
      <c r="BI4" s="11">
        <v>52.3</v>
      </c>
      <c r="BJ4" s="11">
        <v>60.2</v>
      </c>
      <c r="BK4" s="11">
        <v>50.6</v>
      </c>
      <c r="BL4" s="11">
        <v>66.3</v>
      </c>
      <c r="BM4" s="11">
        <v>49.3</v>
      </c>
      <c r="BN4" s="11">
        <v>48.5</v>
      </c>
      <c r="BO4" s="11">
        <v>52.7</v>
      </c>
      <c r="BP4" s="11">
        <v>45.9</v>
      </c>
      <c r="BQ4" s="11">
        <v>53.6</v>
      </c>
      <c r="BR4" s="11">
        <v>52</v>
      </c>
      <c r="BS4" s="11">
        <v>74.7</v>
      </c>
      <c r="BT4" s="11">
        <v>57.3</v>
      </c>
      <c r="BU4" s="11">
        <v>50.1</v>
      </c>
      <c r="BV4" s="11">
        <v>50.8</v>
      </c>
      <c r="BW4" s="11">
        <v>51.5</v>
      </c>
      <c r="BX4" s="11">
        <v>57.2</v>
      </c>
      <c r="BY4" s="11">
        <v>69</v>
      </c>
      <c r="BZ4" s="11">
        <v>53.1</v>
      </c>
      <c r="CA4" s="11">
        <v>52.7</v>
      </c>
      <c r="CB4" s="11">
        <v>52.8</v>
      </c>
      <c r="CC4" s="11">
        <v>54.7</v>
      </c>
      <c r="CD4" s="11">
        <v>46.5</v>
      </c>
      <c r="CE4" s="11">
        <v>49.8</v>
      </c>
      <c r="CF4" s="11">
        <v>69.5</v>
      </c>
      <c r="CG4" s="11">
        <v>53.5</v>
      </c>
      <c r="CH4" s="11">
        <v>41.5</v>
      </c>
      <c r="CI4" s="11">
        <v>42</v>
      </c>
      <c r="CJ4" s="11">
        <v>45.5</v>
      </c>
      <c r="CK4" s="11">
        <v>43</v>
      </c>
      <c r="CL4" s="11">
        <v>41.8</v>
      </c>
      <c r="CM4" s="11">
        <v>71.2</v>
      </c>
      <c r="CN4" s="11">
        <v>57.8</v>
      </c>
      <c r="CO4" s="11">
        <v>150.69999999999999</v>
      </c>
      <c r="CP4" s="11">
        <v>148.5</v>
      </c>
      <c r="CQ4" s="11">
        <v>106</v>
      </c>
      <c r="CR4" s="11">
        <v>60.8</v>
      </c>
      <c r="CS4" s="11">
        <v>97.2</v>
      </c>
      <c r="CT4" s="11">
        <v>52.2</v>
      </c>
      <c r="CU4" s="11">
        <v>73.7</v>
      </c>
      <c r="CV4" s="11">
        <v>60</v>
      </c>
      <c r="CW4" s="11">
        <v>59</v>
      </c>
      <c r="CX4" s="11">
        <v>63.8</v>
      </c>
      <c r="CY4" s="11">
        <v>51.6</v>
      </c>
      <c r="CZ4" s="11">
        <v>71.5</v>
      </c>
      <c r="DA4" s="11">
        <v>74.5</v>
      </c>
      <c r="DB4" s="11">
        <v>68.5</v>
      </c>
      <c r="DC4" s="11">
        <v>64.400000000000006</v>
      </c>
      <c r="DD4" s="11">
        <v>64.099999999999994</v>
      </c>
      <c r="DE4" s="11">
        <v>86.1</v>
      </c>
      <c r="DF4" s="11">
        <v>62.9</v>
      </c>
      <c r="DG4" s="11">
        <v>68.900000000000006</v>
      </c>
      <c r="DH4" s="11">
        <v>91.6</v>
      </c>
      <c r="DI4" s="11">
        <v>77.400000000000006</v>
      </c>
      <c r="DJ4" s="11">
        <v>69.900000000000006</v>
      </c>
      <c r="DK4" s="11">
        <v>72.19</v>
      </c>
      <c r="DL4" s="11">
        <v>156.19999999999999</v>
      </c>
      <c r="DM4" s="11">
        <v>67.400000000000006</v>
      </c>
      <c r="DN4" s="11">
        <v>74</v>
      </c>
      <c r="DO4" s="11">
        <v>102.2</v>
      </c>
      <c r="DP4" s="11">
        <v>82.2</v>
      </c>
      <c r="DQ4" s="11">
        <v>90.3</v>
      </c>
      <c r="DR4" s="11">
        <v>66</v>
      </c>
      <c r="DS4" s="11">
        <v>61.4</v>
      </c>
      <c r="DT4" s="11">
        <v>150.80000000000001</v>
      </c>
      <c r="DU4" s="11">
        <v>162.30000000000001</v>
      </c>
      <c r="DV4" s="11">
        <v>159.69999999999999</v>
      </c>
      <c r="DW4" s="11">
        <v>114.7</v>
      </c>
      <c r="DX4" s="11">
        <v>154.30000000000001</v>
      </c>
      <c r="DY4" s="11">
        <v>116</v>
      </c>
      <c r="DZ4" s="8">
        <v>48.5</v>
      </c>
      <c r="EA4" s="11">
        <v>30.6</v>
      </c>
      <c r="EB4" s="11">
        <v>58.5</v>
      </c>
      <c r="EC4" s="11">
        <v>40.299999999999997</v>
      </c>
      <c r="ED4" s="11">
        <v>35.4</v>
      </c>
      <c r="EE4" s="11">
        <v>31.2</v>
      </c>
      <c r="EF4" s="11">
        <v>26.5</v>
      </c>
      <c r="EG4" s="11">
        <v>36.6</v>
      </c>
      <c r="EH4" s="11">
        <v>35.9</v>
      </c>
      <c r="EI4" s="11">
        <v>40.299999999999997</v>
      </c>
      <c r="EJ4" s="11">
        <v>40.1</v>
      </c>
      <c r="EK4" s="11">
        <v>40.1</v>
      </c>
      <c r="EL4" s="11">
        <v>31.3</v>
      </c>
      <c r="EM4" s="11">
        <v>44.7</v>
      </c>
      <c r="EN4" s="11">
        <v>32.1</v>
      </c>
      <c r="EO4" s="11">
        <v>31.9</v>
      </c>
      <c r="EP4" s="11">
        <v>44.2</v>
      </c>
      <c r="EQ4" s="11">
        <v>36.6</v>
      </c>
      <c r="ER4" s="11">
        <v>40.299999999999997</v>
      </c>
      <c r="ES4" s="11">
        <v>35.9</v>
      </c>
      <c r="ET4" s="11">
        <v>31.8</v>
      </c>
      <c r="EU4" s="11">
        <v>32</v>
      </c>
      <c r="EV4" s="11">
        <v>40.200000000000003</v>
      </c>
      <c r="EW4" s="11">
        <v>35.1</v>
      </c>
      <c r="EX4" s="11">
        <v>35.299999999999997</v>
      </c>
      <c r="EY4" s="11">
        <v>36.200000000000003</v>
      </c>
      <c r="EZ4" s="11">
        <v>34.700000000000003</v>
      </c>
      <c r="FA4" s="11">
        <v>40.299999999999997</v>
      </c>
      <c r="FB4" s="11">
        <v>31</v>
      </c>
      <c r="FC4" s="11">
        <v>24.1</v>
      </c>
      <c r="FD4" s="11">
        <v>32.5</v>
      </c>
      <c r="FE4" s="11">
        <v>27.7</v>
      </c>
      <c r="FF4" s="11">
        <v>29.1</v>
      </c>
      <c r="FG4" s="11">
        <v>31.4</v>
      </c>
      <c r="FH4" s="11">
        <v>30.9</v>
      </c>
      <c r="FI4" s="11">
        <v>29.3</v>
      </c>
      <c r="FJ4" s="11">
        <v>32.5</v>
      </c>
      <c r="FK4" s="11">
        <v>54.4</v>
      </c>
      <c r="FL4" s="11">
        <v>53.6</v>
      </c>
      <c r="FM4" s="11">
        <v>40.200000000000003</v>
      </c>
      <c r="FN4" s="11">
        <v>44.2</v>
      </c>
      <c r="FO4" s="11">
        <v>41</v>
      </c>
      <c r="FP4" s="11">
        <v>43.7</v>
      </c>
      <c r="FQ4" s="11">
        <v>52.3</v>
      </c>
      <c r="FR4" s="11">
        <v>60.2</v>
      </c>
      <c r="FS4" s="11">
        <v>50.6</v>
      </c>
      <c r="FT4" s="11">
        <v>66.3</v>
      </c>
      <c r="FU4" s="11">
        <v>49.3</v>
      </c>
      <c r="FV4" s="11">
        <v>48.5</v>
      </c>
      <c r="FW4" s="11">
        <v>52.7</v>
      </c>
      <c r="FX4" s="11">
        <v>45.9</v>
      </c>
      <c r="FY4" s="11">
        <v>53.6</v>
      </c>
      <c r="FZ4" s="11">
        <v>52</v>
      </c>
      <c r="GA4" s="11">
        <v>74.7</v>
      </c>
      <c r="GB4" s="11">
        <v>57.3</v>
      </c>
      <c r="GC4" s="11">
        <v>50.1</v>
      </c>
      <c r="GD4" s="11">
        <v>50.8</v>
      </c>
      <c r="GE4" s="11">
        <v>51.5</v>
      </c>
      <c r="GF4" s="11">
        <v>57.2</v>
      </c>
      <c r="GG4" s="11">
        <v>69</v>
      </c>
      <c r="GH4" s="11">
        <v>53.1</v>
      </c>
      <c r="GI4" s="11">
        <v>52.7</v>
      </c>
      <c r="GJ4" s="11">
        <v>52.8</v>
      </c>
      <c r="GK4" s="11">
        <v>54.7</v>
      </c>
      <c r="GL4" s="11">
        <v>46.5</v>
      </c>
      <c r="GM4" s="11">
        <v>49.8</v>
      </c>
      <c r="GN4" s="11">
        <v>69.5</v>
      </c>
      <c r="GO4" s="11">
        <v>53.5</v>
      </c>
      <c r="GP4" s="11">
        <v>41.5</v>
      </c>
      <c r="GQ4" s="11">
        <v>42</v>
      </c>
      <c r="GR4" s="11">
        <v>45.5</v>
      </c>
      <c r="GS4" s="11">
        <v>43</v>
      </c>
      <c r="GT4" s="11">
        <v>41.8</v>
      </c>
      <c r="GU4" s="11">
        <v>71.2</v>
      </c>
      <c r="GV4" s="11">
        <v>57.8</v>
      </c>
      <c r="GW4" s="11">
        <v>150.69999999999999</v>
      </c>
      <c r="GX4" s="11">
        <v>148.5</v>
      </c>
      <c r="GY4" s="11">
        <v>106</v>
      </c>
      <c r="GZ4" s="11">
        <v>60.8</v>
      </c>
      <c r="HA4" s="11">
        <v>97.2</v>
      </c>
      <c r="HB4" s="11">
        <v>52.2</v>
      </c>
      <c r="HC4" s="11">
        <v>73.7</v>
      </c>
      <c r="HD4" s="11">
        <v>60</v>
      </c>
      <c r="HE4" s="11">
        <v>59</v>
      </c>
      <c r="HF4" s="11">
        <v>63.8</v>
      </c>
      <c r="HG4" s="11">
        <v>51.6</v>
      </c>
      <c r="HH4" s="11">
        <v>71.5</v>
      </c>
      <c r="HI4" s="11">
        <v>74.5</v>
      </c>
      <c r="HJ4" s="11">
        <v>68.5</v>
      </c>
      <c r="HK4" s="11">
        <v>64.400000000000006</v>
      </c>
      <c r="HL4" s="11">
        <v>64.099999999999994</v>
      </c>
      <c r="HM4" s="11">
        <v>86.1</v>
      </c>
      <c r="HN4" s="10">
        <v>16.5</v>
      </c>
      <c r="HO4" s="10">
        <v>17</v>
      </c>
      <c r="HP4" s="10">
        <v>22</v>
      </c>
      <c r="HQ4" s="10">
        <v>17.100000000000001</v>
      </c>
      <c r="HR4" s="10">
        <v>17</v>
      </c>
      <c r="HS4" s="10">
        <v>11.5</v>
      </c>
      <c r="HT4" s="10">
        <v>16.399999999999999</v>
      </c>
    </row>
    <row r="5" spans="1:228" ht="15" x14ac:dyDescent="0.25">
      <c r="A5" s="72">
        <v>1</v>
      </c>
      <c r="B5" s="6">
        <v>3</v>
      </c>
      <c r="C5" s="10">
        <v>9</v>
      </c>
      <c r="D5" s="11">
        <v>40.299999999999997</v>
      </c>
      <c r="E5" s="10">
        <v>2</v>
      </c>
      <c r="F5" s="10">
        <v>1</v>
      </c>
      <c r="G5" s="11">
        <v>3</v>
      </c>
      <c r="H5" s="10">
        <v>9</v>
      </c>
      <c r="I5" s="10">
        <v>2</v>
      </c>
      <c r="J5" s="10">
        <v>18</v>
      </c>
      <c r="K5" s="10">
        <v>9</v>
      </c>
      <c r="L5" s="10">
        <v>2</v>
      </c>
      <c r="M5" s="10">
        <v>3</v>
      </c>
      <c r="N5" s="7">
        <v>3</v>
      </c>
      <c r="O5" s="10">
        <v>1150</v>
      </c>
      <c r="Q5" s="32" t="s">
        <v>5</v>
      </c>
      <c r="R5" s="7">
        <v>6</v>
      </c>
      <c r="S5" s="10">
        <v>2</v>
      </c>
      <c r="T5" s="10">
        <v>2</v>
      </c>
      <c r="U5" s="10">
        <v>2</v>
      </c>
      <c r="V5" s="10">
        <v>6</v>
      </c>
      <c r="W5" s="10">
        <v>2</v>
      </c>
      <c r="X5" s="10">
        <v>2</v>
      </c>
      <c r="Y5" s="10">
        <v>2</v>
      </c>
      <c r="Z5" s="10">
        <v>2</v>
      </c>
      <c r="AA5" s="10">
        <v>6</v>
      </c>
      <c r="AB5" s="10">
        <v>5</v>
      </c>
      <c r="AC5" s="10">
        <v>1</v>
      </c>
      <c r="AD5" s="10">
        <v>2</v>
      </c>
      <c r="AE5" s="10">
        <v>2</v>
      </c>
      <c r="AF5" s="10">
        <v>6</v>
      </c>
      <c r="AG5" s="10">
        <v>2</v>
      </c>
      <c r="AH5" s="10">
        <v>2</v>
      </c>
      <c r="AI5" s="10">
        <v>6</v>
      </c>
      <c r="AJ5" s="10">
        <v>1</v>
      </c>
      <c r="AK5" s="10">
        <v>2</v>
      </c>
      <c r="AL5" s="10">
        <v>2</v>
      </c>
      <c r="AM5" s="10">
        <v>2</v>
      </c>
      <c r="AN5" s="10">
        <v>2</v>
      </c>
      <c r="AO5" s="10">
        <v>6</v>
      </c>
      <c r="AP5" s="10">
        <v>2</v>
      </c>
      <c r="AQ5" s="10">
        <v>6</v>
      </c>
      <c r="AR5" s="10">
        <v>6</v>
      </c>
      <c r="AS5" s="10">
        <v>6</v>
      </c>
      <c r="AT5" s="10">
        <v>2</v>
      </c>
      <c r="AU5" s="10">
        <v>6</v>
      </c>
      <c r="AV5" s="10">
        <v>1</v>
      </c>
      <c r="AW5" s="10">
        <v>2</v>
      </c>
      <c r="AX5" s="10">
        <v>3</v>
      </c>
      <c r="AY5" s="10">
        <v>6</v>
      </c>
      <c r="AZ5" s="10">
        <v>4</v>
      </c>
      <c r="BA5" s="10">
        <v>2</v>
      </c>
      <c r="BB5" s="10">
        <v>6</v>
      </c>
      <c r="BC5" s="10">
        <v>6</v>
      </c>
      <c r="BD5" s="10">
        <v>2</v>
      </c>
      <c r="BE5" s="10">
        <v>4</v>
      </c>
      <c r="BF5" s="10">
        <v>2</v>
      </c>
      <c r="BG5" s="10">
        <v>2</v>
      </c>
      <c r="BH5" s="10">
        <v>2</v>
      </c>
      <c r="BI5" s="10">
        <v>2</v>
      </c>
      <c r="BJ5" s="10">
        <v>2</v>
      </c>
      <c r="BK5" s="10">
        <v>2</v>
      </c>
      <c r="BL5" s="10">
        <v>6</v>
      </c>
      <c r="BM5" s="10">
        <v>2</v>
      </c>
      <c r="BN5" s="10">
        <v>6</v>
      </c>
      <c r="BO5" s="10">
        <v>2</v>
      </c>
      <c r="BP5" s="10">
        <v>2</v>
      </c>
      <c r="BQ5" s="10">
        <v>6</v>
      </c>
      <c r="BR5" s="10">
        <v>2</v>
      </c>
      <c r="BS5" s="10">
        <v>6</v>
      </c>
      <c r="BT5" s="10">
        <v>6</v>
      </c>
      <c r="BU5" s="10">
        <v>2</v>
      </c>
      <c r="BV5" s="10">
        <v>2</v>
      </c>
      <c r="BW5" s="10">
        <v>5</v>
      </c>
      <c r="BX5" s="10">
        <v>2</v>
      </c>
      <c r="BY5" s="10">
        <v>2</v>
      </c>
      <c r="BZ5" s="10">
        <v>6</v>
      </c>
      <c r="CA5" s="10">
        <v>2</v>
      </c>
      <c r="CB5" s="10">
        <v>2</v>
      </c>
      <c r="CC5" s="10">
        <v>2</v>
      </c>
      <c r="CD5" s="10">
        <v>1</v>
      </c>
      <c r="CE5" s="10">
        <v>2</v>
      </c>
      <c r="CF5" s="10">
        <v>6</v>
      </c>
      <c r="CG5" s="10">
        <v>2</v>
      </c>
      <c r="CH5" s="10">
        <v>2</v>
      </c>
      <c r="CI5" s="10">
        <v>2</v>
      </c>
      <c r="CJ5" s="10">
        <v>2</v>
      </c>
      <c r="CK5" s="10">
        <v>2</v>
      </c>
      <c r="CL5" s="10">
        <v>2</v>
      </c>
      <c r="CM5" s="10">
        <v>2</v>
      </c>
      <c r="CN5" s="10">
        <v>2</v>
      </c>
      <c r="CO5" s="10">
        <v>6</v>
      </c>
      <c r="CP5" s="10">
        <v>2</v>
      </c>
      <c r="CQ5" s="10">
        <v>2</v>
      </c>
      <c r="CR5" s="10">
        <v>6</v>
      </c>
      <c r="CS5" s="10">
        <v>6</v>
      </c>
      <c r="CT5" s="10">
        <v>2</v>
      </c>
      <c r="CU5" s="10">
        <v>2</v>
      </c>
      <c r="CV5" s="10">
        <v>2</v>
      </c>
      <c r="CW5" s="10">
        <v>6</v>
      </c>
      <c r="CX5" s="10">
        <v>6</v>
      </c>
      <c r="CY5" s="10">
        <v>2</v>
      </c>
      <c r="CZ5" s="10">
        <v>6</v>
      </c>
      <c r="DA5" s="10">
        <v>1</v>
      </c>
      <c r="DB5" s="10">
        <v>4</v>
      </c>
      <c r="DC5" s="10">
        <v>2</v>
      </c>
      <c r="DD5" s="10">
        <v>2</v>
      </c>
      <c r="DE5" s="10">
        <v>2</v>
      </c>
      <c r="DF5" s="10">
        <v>6</v>
      </c>
      <c r="DG5" s="10">
        <v>2</v>
      </c>
      <c r="DH5" s="10">
        <v>2</v>
      </c>
      <c r="DI5" s="10">
        <v>6</v>
      </c>
      <c r="DJ5" s="10">
        <v>6</v>
      </c>
      <c r="DK5" s="10">
        <v>2</v>
      </c>
      <c r="DL5" s="10">
        <v>2</v>
      </c>
      <c r="DM5" s="10">
        <v>6</v>
      </c>
      <c r="DN5" s="10">
        <v>2</v>
      </c>
      <c r="DO5" s="10">
        <v>4</v>
      </c>
      <c r="DP5" s="10">
        <v>6</v>
      </c>
      <c r="DQ5" s="10">
        <v>2</v>
      </c>
      <c r="DR5" s="10">
        <v>2</v>
      </c>
      <c r="DS5" s="10">
        <v>6</v>
      </c>
      <c r="DT5" s="10">
        <v>2</v>
      </c>
      <c r="DU5" s="10">
        <v>6</v>
      </c>
      <c r="DV5" s="10">
        <v>6</v>
      </c>
      <c r="DW5" s="10">
        <v>4</v>
      </c>
      <c r="DX5" s="10">
        <v>2</v>
      </c>
      <c r="DY5" s="10">
        <v>6</v>
      </c>
      <c r="DZ5" s="10">
        <v>2</v>
      </c>
      <c r="EA5" s="10">
        <v>2</v>
      </c>
      <c r="EB5" s="10">
        <v>2</v>
      </c>
      <c r="EC5" s="10">
        <v>2</v>
      </c>
      <c r="ED5" s="10">
        <v>6</v>
      </c>
      <c r="EE5" s="10">
        <v>4</v>
      </c>
      <c r="EF5" s="10">
        <v>6</v>
      </c>
      <c r="EG5" s="10">
        <v>6</v>
      </c>
      <c r="EH5" s="10">
        <v>2</v>
      </c>
      <c r="EI5" s="10">
        <v>2</v>
      </c>
      <c r="EJ5" s="10">
        <v>6</v>
      </c>
      <c r="EK5" s="10">
        <v>2</v>
      </c>
      <c r="EL5" s="10">
        <v>2</v>
      </c>
      <c r="EM5" s="10">
        <v>6</v>
      </c>
      <c r="EN5" s="10">
        <v>2</v>
      </c>
      <c r="EO5" s="10">
        <v>2</v>
      </c>
      <c r="EP5" s="10">
        <v>2</v>
      </c>
      <c r="EQ5" s="10">
        <v>6</v>
      </c>
      <c r="ER5" s="10">
        <v>2</v>
      </c>
      <c r="ES5" s="10">
        <v>4</v>
      </c>
      <c r="ET5" s="10">
        <v>2</v>
      </c>
      <c r="EU5" s="10">
        <v>2</v>
      </c>
      <c r="EV5" s="10">
        <v>2</v>
      </c>
      <c r="EW5" s="10">
        <v>6</v>
      </c>
      <c r="EX5" s="10">
        <v>2</v>
      </c>
      <c r="EY5" s="10">
        <v>2</v>
      </c>
      <c r="EZ5" s="10">
        <v>2</v>
      </c>
      <c r="FA5" s="10">
        <v>2</v>
      </c>
      <c r="FB5" s="10">
        <v>1</v>
      </c>
      <c r="FC5" s="10">
        <v>4</v>
      </c>
      <c r="FD5" s="10">
        <v>2</v>
      </c>
      <c r="FE5" s="10">
        <v>6</v>
      </c>
      <c r="FF5" s="10">
        <v>2</v>
      </c>
      <c r="FG5" s="10">
        <v>2</v>
      </c>
      <c r="FH5" s="10">
        <v>2</v>
      </c>
      <c r="FI5" s="10">
        <v>6</v>
      </c>
      <c r="FJ5" s="10">
        <v>2</v>
      </c>
      <c r="FK5" s="10">
        <v>6</v>
      </c>
      <c r="FL5" s="10">
        <v>4</v>
      </c>
      <c r="FM5" s="10">
        <v>6</v>
      </c>
      <c r="FN5" s="10">
        <v>2</v>
      </c>
      <c r="FO5" s="10">
        <v>2</v>
      </c>
      <c r="FP5" s="10">
        <v>2</v>
      </c>
      <c r="FQ5" s="10">
        <v>2</v>
      </c>
      <c r="FR5" s="10">
        <v>2</v>
      </c>
      <c r="FS5" s="10">
        <v>2</v>
      </c>
      <c r="FT5" s="10">
        <v>2</v>
      </c>
      <c r="FU5" s="10">
        <v>2</v>
      </c>
      <c r="FV5" s="10">
        <v>6</v>
      </c>
      <c r="FW5" s="10">
        <v>6</v>
      </c>
      <c r="FX5" s="10">
        <v>2</v>
      </c>
      <c r="FY5" s="10">
        <v>6</v>
      </c>
      <c r="FZ5" s="10">
        <v>4</v>
      </c>
      <c r="GA5" s="10">
        <v>5</v>
      </c>
      <c r="GB5" s="10">
        <v>6</v>
      </c>
      <c r="GC5" s="10">
        <v>2</v>
      </c>
      <c r="GD5" s="10">
        <v>2</v>
      </c>
      <c r="GE5" s="10">
        <v>5</v>
      </c>
      <c r="GF5" s="10">
        <v>2</v>
      </c>
      <c r="GG5" s="10">
        <v>2</v>
      </c>
      <c r="GH5" s="10">
        <v>6</v>
      </c>
      <c r="GI5" s="10">
        <v>6</v>
      </c>
      <c r="GJ5" s="10">
        <v>6</v>
      </c>
      <c r="GK5" s="10">
        <v>4</v>
      </c>
      <c r="GL5" s="10">
        <v>2</v>
      </c>
      <c r="GM5" s="10">
        <v>2</v>
      </c>
      <c r="GN5" s="10">
        <v>6</v>
      </c>
      <c r="GO5" s="10">
        <v>2</v>
      </c>
      <c r="GP5" s="10">
        <v>6</v>
      </c>
      <c r="GQ5" s="10">
        <v>2</v>
      </c>
      <c r="GR5" s="10">
        <v>5</v>
      </c>
      <c r="GS5" s="10">
        <v>2</v>
      </c>
      <c r="GT5" s="10">
        <v>6</v>
      </c>
      <c r="GU5" s="10">
        <v>2</v>
      </c>
      <c r="GV5" s="10">
        <v>6</v>
      </c>
      <c r="GW5" s="10">
        <v>2</v>
      </c>
      <c r="GX5" s="10">
        <v>2</v>
      </c>
      <c r="GY5" s="10">
        <v>2</v>
      </c>
      <c r="GZ5" s="10">
        <v>2</v>
      </c>
      <c r="HA5" s="10">
        <v>2</v>
      </c>
      <c r="HB5" s="10">
        <v>2</v>
      </c>
      <c r="HC5" s="10">
        <v>2</v>
      </c>
      <c r="HD5" s="10">
        <v>2</v>
      </c>
      <c r="HE5" s="10">
        <v>6</v>
      </c>
      <c r="HF5" s="10">
        <v>2</v>
      </c>
      <c r="HG5" s="10">
        <v>2</v>
      </c>
      <c r="HH5" s="10">
        <v>2</v>
      </c>
      <c r="HI5" s="10">
        <v>5</v>
      </c>
      <c r="HJ5" s="10">
        <v>2</v>
      </c>
      <c r="HK5" s="10">
        <v>2</v>
      </c>
      <c r="HL5" s="10">
        <v>6</v>
      </c>
      <c r="HM5" s="10">
        <v>2</v>
      </c>
      <c r="HN5" s="10">
        <v>2</v>
      </c>
      <c r="HO5" s="10">
        <v>2</v>
      </c>
      <c r="HP5" s="10">
        <v>5</v>
      </c>
      <c r="HQ5" s="10">
        <v>2</v>
      </c>
      <c r="HR5" s="10">
        <v>2</v>
      </c>
      <c r="HS5" s="10">
        <v>6</v>
      </c>
      <c r="HT5" s="10">
        <v>2</v>
      </c>
    </row>
    <row r="6" spans="1:228" ht="15" x14ac:dyDescent="0.25">
      <c r="A6" s="72">
        <v>1</v>
      </c>
      <c r="B6" s="6">
        <v>3</v>
      </c>
      <c r="C6" s="10">
        <v>6</v>
      </c>
      <c r="D6" s="11">
        <v>35.4</v>
      </c>
      <c r="E6" s="10">
        <v>6</v>
      </c>
      <c r="F6" s="10">
        <v>2</v>
      </c>
      <c r="G6" s="11">
        <v>4</v>
      </c>
      <c r="H6" s="10">
        <v>5</v>
      </c>
      <c r="I6" s="10">
        <v>2</v>
      </c>
      <c r="J6" s="10">
        <v>12.5</v>
      </c>
      <c r="K6" s="10">
        <v>12.4</v>
      </c>
      <c r="L6" s="10">
        <v>2</v>
      </c>
      <c r="M6" s="10">
        <v>1</v>
      </c>
      <c r="N6" s="7">
        <v>3</v>
      </c>
      <c r="O6" s="10">
        <v>2250</v>
      </c>
      <c r="Q6" s="54" t="s">
        <v>6</v>
      </c>
      <c r="R6" s="7">
        <v>1</v>
      </c>
      <c r="S6" s="10">
        <v>1</v>
      </c>
      <c r="T6" s="10">
        <v>1</v>
      </c>
      <c r="U6" s="10">
        <v>1</v>
      </c>
      <c r="V6" s="10">
        <v>2</v>
      </c>
      <c r="W6" s="10">
        <v>2</v>
      </c>
      <c r="X6" s="10">
        <v>2</v>
      </c>
      <c r="Y6" s="10">
        <v>1</v>
      </c>
      <c r="Z6" s="10">
        <v>1</v>
      </c>
      <c r="AA6" s="10">
        <v>2</v>
      </c>
      <c r="AB6" s="10">
        <v>2</v>
      </c>
      <c r="AC6" s="10">
        <v>1</v>
      </c>
      <c r="AD6" s="10">
        <v>2</v>
      </c>
      <c r="AE6" s="10">
        <v>2</v>
      </c>
      <c r="AF6" s="10">
        <v>1</v>
      </c>
      <c r="AG6" s="10">
        <v>2</v>
      </c>
      <c r="AH6" s="10">
        <v>2</v>
      </c>
      <c r="AI6" s="10">
        <v>1</v>
      </c>
      <c r="AJ6" s="10">
        <v>1</v>
      </c>
      <c r="AK6" s="10">
        <v>2</v>
      </c>
      <c r="AL6" s="10">
        <v>2</v>
      </c>
      <c r="AM6" s="10">
        <v>2</v>
      </c>
      <c r="AN6" s="10">
        <v>1</v>
      </c>
      <c r="AO6" s="10">
        <v>1</v>
      </c>
      <c r="AP6" s="10">
        <v>1</v>
      </c>
      <c r="AQ6" s="10">
        <v>1</v>
      </c>
      <c r="AR6" s="10">
        <v>2</v>
      </c>
      <c r="AS6" s="10">
        <v>2</v>
      </c>
      <c r="AT6" s="10">
        <v>2</v>
      </c>
      <c r="AU6" s="10">
        <v>2</v>
      </c>
      <c r="AV6" s="10">
        <v>2</v>
      </c>
      <c r="AW6" s="10">
        <v>2</v>
      </c>
      <c r="AX6" s="10">
        <v>1</v>
      </c>
      <c r="AY6" s="10">
        <v>2</v>
      </c>
      <c r="AZ6" s="10">
        <v>1</v>
      </c>
      <c r="BA6" s="10">
        <v>1</v>
      </c>
      <c r="BB6" s="10">
        <v>2</v>
      </c>
      <c r="BC6" s="10">
        <v>1</v>
      </c>
      <c r="BD6" s="10">
        <v>21</v>
      </c>
      <c r="BE6" s="10">
        <v>1</v>
      </c>
      <c r="BF6" s="10">
        <v>2</v>
      </c>
      <c r="BG6" s="10">
        <v>2</v>
      </c>
      <c r="BH6" s="10">
        <v>1</v>
      </c>
      <c r="BI6" s="10">
        <v>1</v>
      </c>
      <c r="BJ6" s="10">
        <v>2</v>
      </c>
      <c r="BK6" s="10">
        <v>2</v>
      </c>
      <c r="BL6" s="10">
        <v>1</v>
      </c>
      <c r="BM6" s="10">
        <v>2</v>
      </c>
      <c r="BN6" s="10">
        <v>2</v>
      </c>
      <c r="BO6" s="10">
        <v>2</v>
      </c>
      <c r="BP6" s="10">
        <v>1</v>
      </c>
      <c r="BQ6" s="10">
        <v>1</v>
      </c>
      <c r="BR6" s="10">
        <v>1</v>
      </c>
      <c r="BS6" s="10">
        <v>2</v>
      </c>
      <c r="BT6" s="10">
        <v>2</v>
      </c>
      <c r="BU6" s="10">
        <v>1</v>
      </c>
      <c r="BV6" s="10">
        <v>1</v>
      </c>
      <c r="BW6" s="10">
        <v>2</v>
      </c>
      <c r="BX6" s="10">
        <v>1</v>
      </c>
      <c r="BY6" s="10">
        <v>1</v>
      </c>
      <c r="BZ6" s="10">
        <v>1</v>
      </c>
      <c r="CA6" s="10">
        <v>2</v>
      </c>
      <c r="CB6" s="10">
        <v>2</v>
      </c>
      <c r="CC6" s="10">
        <v>2</v>
      </c>
      <c r="CD6" s="10">
        <v>1</v>
      </c>
      <c r="CE6" s="10">
        <v>1</v>
      </c>
      <c r="CF6" s="10">
        <v>2</v>
      </c>
      <c r="CG6" s="10">
        <v>1</v>
      </c>
      <c r="CH6" s="10">
        <v>2</v>
      </c>
      <c r="CI6" s="10">
        <v>1</v>
      </c>
      <c r="CJ6" s="10">
        <v>2</v>
      </c>
      <c r="CK6" s="10">
        <v>1</v>
      </c>
      <c r="CL6" s="10">
        <v>2</v>
      </c>
      <c r="CM6" s="10">
        <v>1</v>
      </c>
      <c r="CN6" s="10">
        <v>2</v>
      </c>
      <c r="CO6" s="10">
        <v>1</v>
      </c>
      <c r="CP6" s="10">
        <v>2</v>
      </c>
      <c r="CQ6" s="10">
        <v>1</v>
      </c>
      <c r="CR6" s="10">
        <v>2</v>
      </c>
      <c r="CS6" s="10">
        <v>2</v>
      </c>
      <c r="CT6" s="10">
        <v>22</v>
      </c>
      <c r="CU6" s="10">
        <v>2</v>
      </c>
      <c r="CV6" s="10">
        <v>1</v>
      </c>
      <c r="CW6" s="10">
        <v>1</v>
      </c>
      <c r="CX6" s="10">
        <v>1</v>
      </c>
      <c r="CY6" s="10">
        <v>2</v>
      </c>
      <c r="CZ6" s="10">
        <v>2</v>
      </c>
      <c r="DA6" s="10">
        <v>1</v>
      </c>
      <c r="DB6" s="10">
        <v>2</v>
      </c>
      <c r="DC6" s="10">
        <v>1</v>
      </c>
      <c r="DD6" s="10">
        <v>2</v>
      </c>
      <c r="DE6" s="10">
        <v>1</v>
      </c>
      <c r="DF6" s="10">
        <v>2</v>
      </c>
      <c r="DG6" s="10">
        <v>1</v>
      </c>
      <c r="DH6" s="10">
        <v>2</v>
      </c>
      <c r="DI6" s="10">
        <v>1</v>
      </c>
      <c r="DJ6" s="10">
        <v>2</v>
      </c>
      <c r="DK6" s="10">
        <v>1</v>
      </c>
      <c r="DL6" s="10">
        <v>2</v>
      </c>
      <c r="DM6" s="10">
        <v>1</v>
      </c>
      <c r="DN6" s="10">
        <v>2</v>
      </c>
      <c r="DO6" s="10">
        <v>1</v>
      </c>
      <c r="DP6" s="10">
        <v>2</v>
      </c>
      <c r="DQ6" s="10">
        <v>1</v>
      </c>
      <c r="DR6" s="10">
        <v>1</v>
      </c>
      <c r="DS6" s="10">
        <v>1</v>
      </c>
      <c r="DT6" s="10">
        <v>1</v>
      </c>
      <c r="DU6" s="10">
        <v>1</v>
      </c>
      <c r="DV6" s="10">
        <v>1</v>
      </c>
      <c r="DW6" s="10">
        <v>1</v>
      </c>
      <c r="DX6" s="10">
        <v>1</v>
      </c>
      <c r="DY6" s="10">
        <v>2</v>
      </c>
      <c r="DZ6" s="10">
        <v>2</v>
      </c>
      <c r="EA6" s="10">
        <v>2</v>
      </c>
      <c r="EB6" s="10">
        <v>2</v>
      </c>
      <c r="EC6" s="10">
        <v>2</v>
      </c>
      <c r="ED6" s="10">
        <v>1</v>
      </c>
      <c r="EE6" s="10">
        <v>2</v>
      </c>
      <c r="EF6" s="10">
        <v>1</v>
      </c>
      <c r="EG6" s="10">
        <v>2</v>
      </c>
      <c r="EH6" s="10">
        <v>1</v>
      </c>
      <c r="EI6" s="10">
        <v>2</v>
      </c>
      <c r="EJ6" s="10">
        <v>1</v>
      </c>
      <c r="EK6" s="10">
        <v>2</v>
      </c>
      <c r="EL6" s="10">
        <v>1</v>
      </c>
      <c r="EM6" s="10">
        <v>2</v>
      </c>
      <c r="EN6" s="10">
        <v>1</v>
      </c>
      <c r="EO6" s="10">
        <v>2</v>
      </c>
      <c r="EP6" s="10">
        <v>1</v>
      </c>
      <c r="EQ6" s="10">
        <v>2</v>
      </c>
      <c r="ER6" s="10">
        <v>2</v>
      </c>
      <c r="ES6" s="10">
        <v>1</v>
      </c>
      <c r="ET6" s="10">
        <v>2</v>
      </c>
      <c r="EU6" s="10">
        <v>1</v>
      </c>
      <c r="EV6" s="10">
        <v>2</v>
      </c>
      <c r="EW6" s="10">
        <v>1</v>
      </c>
      <c r="EX6" s="10">
        <v>2</v>
      </c>
      <c r="EY6" s="10">
        <v>1</v>
      </c>
      <c r="EZ6" s="10">
        <v>2</v>
      </c>
      <c r="FA6" s="10">
        <v>1</v>
      </c>
      <c r="FB6" s="10">
        <v>2</v>
      </c>
      <c r="FC6" s="10">
        <v>1</v>
      </c>
      <c r="FD6" s="10">
        <v>2</v>
      </c>
      <c r="FE6" s="10">
        <v>1</v>
      </c>
      <c r="FF6" s="10">
        <v>2</v>
      </c>
      <c r="FG6" s="10">
        <v>1</v>
      </c>
      <c r="FH6" s="10">
        <v>2</v>
      </c>
      <c r="FI6" s="10">
        <v>1</v>
      </c>
      <c r="FJ6" s="10">
        <v>2</v>
      </c>
      <c r="FK6" s="10">
        <v>1</v>
      </c>
      <c r="FL6" s="10">
        <v>2</v>
      </c>
      <c r="FM6" s="10">
        <v>1</v>
      </c>
      <c r="FN6" s="10">
        <v>2</v>
      </c>
      <c r="FO6" s="10">
        <v>1</v>
      </c>
      <c r="FP6" s="10">
        <v>2</v>
      </c>
      <c r="FQ6" s="10">
        <v>1</v>
      </c>
      <c r="FR6" s="10">
        <v>2</v>
      </c>
      <c r="FS6" s="10">
        <v>1</v>
      </c>
      <c r="FT6" s="10">
        <v>2</v>
      </c>
      <c r="FU6" s="10">
        <v>1</v>
      </c>
      <c r="FV6" s="10">
        <v>2</v>
      </c>
      <c r="FW6" s="10">
        <v>1</v>
      </c>
      <c r="FX6" s="10">
        <v>2</v>
      </c>
      <c r="FY6" s="10">
        <v>1</v>
      </c>
      <c r="FZ6" s="10">
        <v>2</v>
      </c>
      <c r="GA6" s="10">
        <v>1</v>
      </c>
      <c r="GB6" s="10">
        <v>2</v>
      </c>
      <c r="GC6" s="10">
        <v>1</v>
      </c>
      <c r="GD6" s="10">
        <v>2</v>
      </c>
      <c r="GE6" s="10">
        <v>1</v>
      </c>
      <c r="GF6" s="10">
        <v>2</v>
      </c>
      <c r="GG6" s="10">
        <v>1</v>
      </c>
      <c r="GH6" s="10">
        <v>2</v>
      </c>
      <c r="GI6" s="10">
        <v>1</v>
      </c>
      <c r="GJ6" s="10">
        <v>2</v>
      </c>
      <c r="GK6" s="10">
        <v>1</v>
      </c>
      <c r="GL6" s="10">
        <v>2</v>
      </c>
      <c r="GM6" s="10">
        <v>1</v>
      </c>
      <c r="GN6" s="10">
        <v>1</v>
      </c>
      <c r="GO6" s="10">
        <v>2</v>
      </c>
      <c r="GP6" s="10">
        <v>2</v>
      </c>
      <c r="GQ6" s="10">
        <v>2</v>
      </c>
      <c r="GR6" s="10">
        <v>2</v>
      </c>
      <c r="GS6" s="10">
        <v>2</v>
      </c>
      <c r="GT6" s="10">
        <v>2</v>
      </c>
      <c r="GU6" s="10">
        <v>1</v>
      </c>
      <c r="GV6" s="10">
        <v>1</v>
      </c>
      <c r="GW6" s="10">
        <v>1</v>
      </c>
      <c r="GX6" s="10">
        <v>1</v>
      </c>
      <c r="GY6" s="10">
        <v>2</v>
      </c>
      <c r="GZ6" s="10">
        <v>1</v>
      </c>
      <c r="HA6" s="10">
        <v>1</v>
      </c>
      <c r="HB6" s="10">
        <v>2</v>
      </c>
      <c r="HC6" s="10">
        <v>2</v>
      </c>
      <c r="HD6" s="10">
        <v>2</v>
      </c>
      <c r="HE6" s="10">
        <v>2</v>
      </c>
      <c r="HF6" s="10">
        <v>2</v>
      </c>
      <c r="HG6" s="10">
        <v>1</v>
      </c>
      <c r="HH6" s="10">
        <v>1</v>
      </c>
      <c r="HI6" s="10">
        <v>1</v>
      </c>
      <c r="HJ6" s="10">
        <v>1</v>
      </c>
      <c r="HK6" s="10">
        <v>1</v>
      </c>
      <c r="HL6" s="10">
        <v>2</v>
      </c>
      <c r="HM6" s="10">
        <v>2</v>
      </c>
      <c r="HN6" s="10">
        <v>1</v>
      </c>
      <c r="HO6" s="10">
        <v>1</v>
      </c>
      <c r="HP6" s="10">
        <v>1</v>
      </c>
      <c r="HQ6" s="10">
        <v>1</v>
      </c>
      <c r="HR6" s="10">
        <v>1</v>
      </c>
      <c r="HS6" s="10">
        <v>2</v>
      </c>
      <c r="HT6" s="10">
        <v>2</v>
      </c>
    </row>
    <row r="7" spans="1:228" ht="15" x14ac:dyDescent="0.25">
      <c r="A7" s="72">
        <v>1</v>
      </c>
      <c r="B7" s="6">
        <v>3</v>
      </c>
      <c r="C7" s="10">
        <v>5</v>
      </c>
      <c r="D7" s="11">
        <v>31.2</v>
      </c>
      <c r="E7" s="10">
        <v>2</v>
      </c>
      <c r="F7" s="10">
        <v>2</v>
      </c>
      <c r="G7" s="11">
        <v>1</v>
      </c>
      <c r="H7" s="10">
        <v>9</v>
      </c>
      <c r="I7" s="10">
        <v>2</v>
      </c>
      <c r="J7" s="10">
        <v>21.2</v>
      </c>
      <c r="K7" s="10">
        <v>0</v>
      </c>
      <c r="L7" s="10">
        <v>3</v>
      </c>
      <c r="M7" s="10">
        <v>1</v>
      </c>
      <c r="N7" s="7">
        <v>2</v>
      </c>
      <c r="O7" s="10">
        <v>1150</v>
      </c>
      <c r="Q7" s="54" t="s">
        <v>7</v>
      </c>
      <c r="R7" s="8">
        <v>1</v>
      </c>
      <c r="S7" s="11">
        <v>2</v>
      </c>
      <c r="T7" s="11">
        <v>7</v>
      </c>
      <c r="U7" s="11">
        <v>3</v>
      </c>
      <c r="V7" s="11">
        <v>4</v>
      </c>
      <c r="W7" s="11">
        <v>1</v>
      </c>
      <c r="X7" s="11">
        <v>8</v>
      </c>
      <c r="Y7" s="11">
        <v>9</v>
      </c>
      <c r="Z7" s="11">
        <v>3</v>
      </c>
      <c r="AA7" s="11">
        <v>5</v>
      </c>
      <c r="AB7" s="11">
        <v>4</v>
      </c>
      <c r="AC7" s="11">
        <v>5</v>
      </c>
      <c r="AD7" s="11">
        <v>9</v>
      </c>
      <c r="AE7" s="11">
        <v>1</v>
      </c>
      <c r="AF7" s="11">
        <v>7</v>
      </c>
      <c r="AG7" s="11">
        <v>2</v>
      </c>
      <c r="AH7" s="11">
        <v>2</v>
      </c>
      <c r="AI7" s="11">
        <v>5</v>
      </c>
      <c r="AJ7" s="11">
        <v>1</v>
      </c>
      <c r="AK7" s="11">
        <v>3</v>
      </c>
      <c r="AL7" s="11">
        <v>2</v>
      </c>
      <c r="AM7" s="11">
        <v>5</v>
      </c>
      <c r="AN7" s="11">
        <v>2</v>
      </c>
      <c r="AO7" s="11">
        <v>3</v>
      </c>
      <c r="AP7" s="11">
        <v>2</v>
      </c>
      <c r="AQ7" s="11">
        <v>1</v>
      </c>
      <c r="AR7" s="11">
        <v>3</v>
      </c>
      <c r="AS7" s="11">
        <v>2</v>
      </c>
      <c r="AT7" s="11">
        <v>14</v>
      </c>
      <c r="AU7" s="11">
        <v>4</v>
      </c>
      <c r="AV7" s="11">
        <v>5</v>
      </c>
      <c r="AW7" s="11">
        <v>3</v>
      </c>
      <c r="AX7" s="11">
        <v>4</v>
      </c>
      <c r="AY7" s="11">
        <v>2</v>
      </c>
      <c r="AZ7" s="11">
        <v>9</v>
      </c>
      <c r="BA7" s="11">
        <v>3</v>
      </c>
      <c r="BB7" s="11">
        <v>2</v>
      </c>
      <c r="BC7" s="11">
        <v>4</v>
      </c>
      <c r="BD7" s="11">
        <v>1</v>
      </c>
      <c r="BE7" s="11">
        <v>4</v>
      </c>
      <c r="BF7" s="11">
        <v>2</v>
      </c>
      <c r="BG7" s="11">
        <v>1</v>
      </c>
      <c r="BH7" s="11">
        <v>6</v>
      </c>
      <c r="BI7" s="11">
        <v>2</v>
      </c>
      <c r="BJ7" s="11">
        <v>5</v>
      </c>
      <c r="BK7" s="11">
        <v>7</v>
      </c>
      <c r="BL7" s="11">
        <v>5</v>
      </c>
      <c r="BM7" s="11">
        <v>1</v>
      </c>
      <c r="BN7" s="11">
        <v>5</v>
      </c>
      <c r="BO7" s="11">
        <v>2</v>
      </c>
      <c r="BP7" s="11">
        <v>1</v>
      </c>
      <c r="BQ7" s="11">
        <v>5</v>
      </c>
      <c r="BR7" s="11">
        <v>1</v>
      </c>
      <c r="BS7" s="11">
        <v>3</v>
      </c>
      <c r="BT7" s="11">
        <v>4</v>
      </c>
      <c r="BU7" s="11">
        <v>4</v>
      </c>
      <c r="BV7" s="11">
        <v>3</v>
      </c>
      <c r="BW7" s="11">
        <v>4</v>
      </c>
      <c r="BX7" s="11">
        <v>4</v>
      </c>
      <c r="BY7" s="11">
        <v>3</v>
      </c>
      <c r="BZ7" s="11">
        <v>3</v>
      </c>
      <c r="CA7" s="11">
        <v>1</v>
      </c>
      <c r="CB7" s="11">
        <v>1</v>
      </c>
      <c r="CC7" s="11">
        <v>8</v>
      </c>
      <c r="CD7" s="11">
        <v>4</v>
      </c>
      <c r="CE7" s="11">
        <v>3</v>
      </c>
      <c r="CF7" s="11">
        <v>5</v>
      </c>
      <c r="CG7" s="11">
        <v>5</v>
      </c>
      <c r="CH7" s="11">
        <v>3</v>
      </c>
      <c r="CI7" s="11">
        <v>2</v>
      </c>
      <c r="CJ7" s="11">
        <v>2</v>
      </c>
      <c r="CK7" s="11">
        <v>5</v>
      </c>
      <c r="CL7" s="11">
        <v>4</v>
      </c>
      <c r="CM7" s="11">
        <v>1</v>
      </c>
      <c r="CN7" s="11">
        <v>2</v>
      </c>
      <c r="CO7" s="11">
        <v>1</v>
      </c>
      <c r="CP7" s="11">
        <v>7</v>
      </c>
      <c r="CQ7" s="11">
        <v>1</v>
      </c>
      <c r="CR7" s="11">
        <v>2</v>
      </c>
      <c r="CS7" s="11">
        <v>4</v>
      </c>
      <c r="CT7" s="11">
        <v>3</v>
      </c>
      <c r="CU7" s="11">
        <v>2</v>
      </c>
      <c r="CV7" s="11">
        <v>4</v>
      </c>
      <c r="CW7" s="11">
        <v>3</v>
      </c>
      <c r="CX7" s="11">
        <v>5</v>
      </c>
      <c r="CY7" s="11">
        <v>5</v>
      </c>
      <c r="CZ7" s="11">
        <v>5</v>
      </c>
      <c r="DA7" s="11">
        <v>2</v>
      </c>
      <c r="DB7" s="11">
        <v>4</v>
      </c>
      <c r="DC7" s="11">
        <v>2</v>
      </c>
      <c r="DD7" s="11">
        <v>17</v>
      </c>
      <c r="DE7" s="11">
        <v>2</v>
      </c>
      <c r="DF7" s="11">
        <v>4</v>
      </c>
      <c r="DG7" s="11">
        <v>3</v>
      </c>
      <c r="DH7" s="11">
        <v>6</v>
      </c>
      <c r="DI7" s="11">
        <v>5</v>
      </c>
      <c r="DJ7" s="11">
        <v>3</v>
      </c>
      <c r="DK7" s="11">
        <v>7</v>
      </c>
      <c r="DL7" s="11">
        <v>4</v>
      </c>
      <c r="DM7" s="11">
        <v>3</v>
      </c>
      <c r="DN7" s="11">
        <v>5</v>
      </c>
      <c r="DO7" s="11">
        <v>5</v>
      </c>
      <c r="DP7" s="11">
        <v>1</v>
      </c>
      <c r="DQ7" s="11">
        <v>3</v>
      </c>
      <c r="DR7" s="11">
        <v>7</v>
      </c>
      <c r="DS7" s="11">
        <v>5</v>
      </c>
      <c r="DT7" s="11">
        <v>3</v>
      </c>
      <c r="DU7" s="11">
        <v>5</v>
      </c>
      <c r="DV7" s="11">
        <v>3</v>
      </c>
      <c r="DW7" s="11">
        <v>14</v>
      </c>
      <c r="DX7" s="11">
        <v>1</v>
      </c>
      <c r="DY7" s="11">
        <v>5</v>
      </c>
      <c r="DZ7" s="11">
        <v>4</v>
      </c>
      <c r="EA7" s="11">
        <v>3</v>
      </c>
      <c r="EB7" s="11">
        <v>8</v>
      </c>
      <c r="EC7" s="11">
        <v>7</v>
      </c>
      <c r="ED7" s="11">
        <v>5</v>
      </c>
      <c r="EE7" s="8">
        <v>4</v>
      </c>
      <c r="EF7" s="11">
        <v>3</v>
      </c>
      <c r="EG7" s="11">
        <v>2</v>
      </c>
      <c r="EH7" s="11">
        <v>1</v>
      </c>
      <c r="EI7" s="11">
        <v>1</v>
      </c>
      <c r="EJ7" s="11">
        <v>3</v>
      </c>
      <c r="EK7" s="11">
        <v>3</v>
      </c>
      <c r="EL7" s="11">
        <v>2</v>
      </c>
      <c r="EM7" s="11">
        <v>5</v>
      </c>
      <c r="EN7" s="11">
        <v>4</v>
      </c>
      <c r="EO7" s="11">
        <v>4</v>
      </c>
      <c r="EP7" s="11">
        <v>1</v>
      </c>
      <c r="EQ7" s="11">
        <v>4</v>
      </c>
      <c r="ER7" s="11">
        <v>2</v>
      </c>
      <c r="ES7" s="11">
        <v>5</v>
      </c>
      <c r="ET7" s="11">
        <v>4</v>
      </c>
      <c r="EU7" s="11">
        <v>2</v>
      </c>
      <c r="EV7" s="11">
        <v>4</v>
      </c>
      <c r="EW7" s="11">
        <v>4</v>
      </c>
      <c r="EX7" s="11">
        <v>1</v>
      </c>
      <c r="EY7" s="11">
        <v>3</v>
      </c>
      <c r="EZ7" s="11">
        <v>3</v>
      </c>
      <c r="FA7" s="11">
        <v>3</v>
      </c>
      <c r="FB7" s="11">
        <v>4</v>
      </c>
      <c r="FC7" s="11">
        <v>3</v>
      </c>
      <c r="FD7" s="11">
        <v>3</v>
      </c>
      <c r="FE7" s="11">
        <v>1</v>
      </c>
      <c r="FF7" s="11">
        <v>3</v>
      </c>
      <c r="FG7" s="11">
        <v>1</v>
      </c>
      <c r="FH7" s="11">
        <v>8</v>
      </c>
      <c r="FI7" s="11">
        <v>1</v>
      </c>
      <c r="FJ7" s="11">
        <v>3</v>
      </c>
      <c r="FK7" s="11">
        <v>3</v>
      </c>
      <c r="FL7" s="11">
        <v>1</v>
      </c>
      <c r="FM7" s="11">
        <v>9</v>
      </c>
      <c r="FN7" s="11">
        <v>3</v>
      </c>
      <c r="FO7" s="11">
        <v>9</v>
      </c>
      <c r="FP7" s="11">
        <v>4</v>
      </c>
      <c r="FQ7" s="11">
        <v>3</v>
      </c>
      <c r="FR7" s="11">
        <v>4</v>
      </c>
      <c r="FS7" s="11">
        <v>1</v>
      </c>
      <c r="FT7" s="11">
        <v>4</v>
      </c>
      <c r="FU7" s="11">
        <v>2</v>
      </c>
      <c r="FV7" s="11">
        <v>1</v>
      </c>
      <c r="FW7" s="11">
        <v>5</v>
      </c>
      <c r="FX7" s="11">
        <v>5</v>
      </c>
      <c r="FY7" s="11">
        <v>10</v>
      </c>
      <c r="FZ7" s="11">
        <v>5</v>
      </c>
      <c r="GA7" s="11">
        <v>1</v>
      </c>
      <c r="GB7" s="11">
        <v>3</v>
      </c>
      <c r="GC7" s="11">
        <v>5</v>
      </c>
      <c r="GD7" s="11">
        <v>9</v>
      </c>
      <c r="GE7" s="11">
        <v>1</v>
      </c>
      <c r="GF7" s="11">
        <v>3</v>
      </c>
      <c r="GG7" s="11">
        <v>3</v>
      </c>
      <c r="GH7" s="11">
        <v>1</v>
      </c>
      <c r="GI7" s="11">
        <v>2</v>
      </c>
      <c r="GJ7" s="11">
        <v>3</v>
      </c>
      <c r="GK7" s="11">
        <v>2</v>
      </c>
      <c r="GL7" s="11">
        <v>5</v>
      </c>
      <c r="GM7" s="11">
        <v>1</v>
      </c>
      <c r="GN7" s="11">
        <v>4</v>
      </c>
      <c r="GO7" s="11">
        <v>3</v>
      </c>
      <c r="GP7" s="11">
        <v>4</v>
      </c>
      <c r="GQ7" s="11">
        <v>4</v>
      </c>
      <c r="GR7" s="11">
        <v>4</v>
      </c>
      <c r="GS7" s="11">
        <v>3</v>
      </c>
      <c r="GT7" s="8">
        <v>4</v>
      </c>
      <c r="GU7" s="11">
        <v>3</v>
      </c>
      <c r="GV7" s="11">
        <v>4</v>
      </c>
      <c r="GW7" s="11">
        <v>2</v>
      </c>
      <c r="GX7" s="11">
        <v>4</v>
      </c>
      <c r="GY7" s="11">
        <v>2</v>
      </c>
      <c r="GZ7" s="11">
        <v>7</v>
      </c>
      <c r="HA7" s="11">
        <v>4</v>
      </c>
      <c r="HB7" s="11">
        <v>9</v>
      </c>
      <c r="HC7" s="11">
        <v>5</v>
      </c>
      <c r="HD7" s="11">
        <v>2</v>
      </c>
      <c r="HE7" s="11">
        <v>2</v>
      </c>
      <c r="HF7" s="11">
        <v>1</v>
      </c>
      <c r="HG7" s="11">
        <v>1</v>
      </c>
      <c r="HH7" s="11">
        <v>4</v>
      </c>
      <c r="HI7" s="11">
        <v>4</v>
      </c>
      <c r="HJ7" s="11">
        <v>4</v>
      </c>
      <c r="HK7" s="11">
        <v>5</v>
      </c>
      <c r="HL7" s="11">
        <v>2</v>
      </c>
      <c r="HM7" s="11">
        <v>9</v>
      </c>
      <c r="HN7" s="11">
        <v>1</v>
      </c>
      <c r="HO7" s="11">
        <v>4</v>
      </c>
      <c r="HP7" s="11">
        <v>4</v>
      </c>
      <c r="HQ7" s="11">
        <v>4</v>
      </c>
      <c r="HR7" s="11">
        <v>5</v>
      </c>
      <c r="HS7" s="11">
        <v>2</v>
      </c>
      <c r="HT7" s="11">
        <v>9</v>
      </c>
    </row>
    <row r="8" spans="1:228" ht="15" x14ac:dyDescent="0.25">
      <c r="A8" s="72">
        <v>1</v>
      </c>
      <c r="B8" s="6">
        <v>3</v>
      </c>
      <c r="C8" s="10">
        <v>7</v>
      </c>
      <c r="D8" s="11">
        <v>26.5</v>
      </c>
      <c r="E8" s="10">
        <v>2</v>
      </c>
      <c r="F8" s="10">
        <v>2</v>
      </c>
      <c r="G8" s="11">
        <v>8</v>
      </c>
      <c r="H8" s="10">
        <v>2</v>
      </c>
      <c r="I8" s="10">
        <v>3</v>
      </c>
      <c r="J8" s="10">
        <v>16.2</v>
      </c>
      <c r="K8" s="10">
        <v>0</v>
      </c>
      <c r="L8" s="10">
        <v>2</v>
      </c>
      <c r="M8" s="10">
        <v>3</v>
      </c>
      <c r="N8" s="7">
        <v>3</v>
      </c>
      <c r="O8" s="10">
        <v>747</v>
      </c>
      <c r="Q8" s="32" t="s">
        <v>8</v>
      </c>
      <c r="R8" s="7">
        <v>5</v>
      </c>
      <c r="S8" s="10">
        <v>5</v>
      </c>
      <c r="T8" s="10">
        <v>5</v>
      </c>
      <c r="U8" s="10">
        <v>9</v>
      </c>
      <c r="V8" s="10">
        <v>5</v>
      </c>
      <c r="W8" s="10">
        <v>9</v>
      </c>
      <c r="X8" s="10">
        <v>2</v>
      </c>
      <c r="Y8" s="10">
        <v>2</v>
      </c>
      <c r="Z8" s="10">
        <v>5</v>
      </c>
      <c r="AA8" s="10">
        <v>5</v>
      </c>
      <c r="AB8" s="10">
        <v>5</v>
      </c>
      <c r="AC8" s="10">
        <v>3</v>
      </c>
      <c r="AD8" s="10">
        <v>9</v>
      </c>
      <c r="AE8" s="10">
        <v>5</v>
      </c>
      <c r="AF8" s="10">
        <v>9</v>
      </c>
      <c r="AG8" s="10">
        <v>9</v>
      </c>
      <c r="AH8" s="10">
        <v>5</v>
      </c>
      <c r="AI8" s="10">
        <v>5</v>
      </c>
      <c r="AJ8" s="10">
        <v>5</v>
      </c>
      <c r="AK8" s="10">
        <v>5</v>
      </c>
      <c r="AL8" s="10">
        <v>9</v>
      </c>
      <c r="AM8" s="10">
        <v>9</v>
      </c>
      <c r="AN8" s="10">
        <v>5</v>
      </c>
      <c r="AO8" s="10">
        <v>5</v>
      </c>
      <c r="AP8" s="10">
        <v>10</v>
      </c>
      <c r="AQ8" s="10">
        <v>5</v>
      </c>
      <c r="AR8" s="10">
        <v>9</v>
      </c>
      <c r="AS8" s="10">
        <v>5</v>
      </c>
      <c r="AT8" s="10">
        <v>5</v>
      </c>
      <c r="AU8" s="10">
        <v>5</v>
      </c>
      <c r="AV8" s="10">
        <v>5</v>
      </c>
      <c r="AW8" s="10">
        <v>13</v>
      </c>
      <c r="AX8" s="10">
        <v>9</v>
      </c>
      <c r="AY8" s="10">
        <v>5</v>
      </c>
      <c r="AZ8" s="10">
        <v>5</v>
      </c>
      <c r="BA8" s="10">
        <v>9</v>
      </c>
      <c r="BB8" s="10">
        <v>5</v>
      </c>
      <c r="BC8" s="10">
        <v>5</v>
      </c>
      <c r="BD8" s="10">
        <v>5</v>
      </c>
      <c r="BE8" s="10">
        <v>5</v>
      </c>
      <c r="BF8" s="10">
        <v>5</v>
      </c>
      <c r="BG8" s="10">
        <v>5</v>
      </c>
      <c r="BH8" s="10">
        <v>5</v>
      </c>
      <c r="BI8" s="10">
        <v>9</v>
      </c>
      <c r="BJ8" s="10">
        <v>5</v>
      </c>
      <c r="BK8" s="10">
        <v>5</v>
      </c>
      <c r="BL8" s="10">
        <v>9</v>
      </c>
      <c r="BM8" s="10">
        <v>5</v>
      </c>
      <c r="BN8" s="10">
        <v>5</v>
      </c>
      <c r="BO8" s="10">
        <v>5</v>
      </c>
      <c r="BP8" s="10">
        <v>5</v>
      </c>
      <c r="BQ8" s="10">
        <v>5</v>
      </c>
      <c r="BR8" s="10">
        <v>5</v>
      </c>
      <c r="BS8" s="10">
        <v>5</v>
      </c>
      <c r="BT8" s="10">
        <v>5</v>
      </c>
      <c r="BU8" s="10">
        <v>5</v>
      </c>
      <c r="BV8" s="10">
        <v>5</v>
      </c>
      <c r="BW8" s="10">
        <v>4</v>
      </c>
      <c r="BX8" s="10">
        <v>5</v>
      </c>
      <c r="BY8" s="10">
        <v>5</v>
      </c>
      <c r="BZ8" s="10">
        <v>5</v>
      </c>
      <c r="CA8" s="10">
        <v>5</v>
      </c>
      <c r="CB8" s="10">
        <v>5</v>
      </c>
      <c r="CC8" s="10">
        <v>5</v>
      </c>
      <c r="CD8" s="10">
        <v>5</v>
      </c>
      <c r="CE8" s="10">
        <v>5</v>
      </c>
      <c r="CF8" s="10">
        <v>9</v>
      </c>
      <c r="CG8" s="10">
        <v>3</v>
      </c>
      <c r="CH8" s="10">
        <v>2</v>
      </c>
      <c r="CI8" s="10">
        <v>5</v>
      </c>
      <c r="CJ8" s="10">
        <v>5</v>
      </c>
      <c r="CK8" s="10">
        <v>5</v>
      </c>
      <c r="CL8" s="10">
        <v>5</v>
      </c>
      <c r="CM8" s="10">
        <v>5</v>
      </c>
      <c r="CN8" s="10">
        <v>5</v>
      </c>
      <c r="CO8" s="10">
        <v>5</v>
      </c>
      <c r="CP8" s="10">
        <v>5</v>
      </c>
      <c r="CQ8" s="10">
        <v>5</v>
      </c>
      <c r="CR8" s="10">
        <v>5</v>
      </c>
      <c r="CS8" s="10">
        <v>5</v>
      </c>
      <c r="CT8" s="10">
        <v>5</v>
      </c>
      <c r="CU8" s="10">
        <v>5</v>
      </c>
      <c r="CV8" s="10">
        <v>5</v>
      </c>
      <c r="CW8" s="10">
        <v>9</v>
      </c>
      <c r="CX8" s="10">
        <v>5</v>
      </c>
      <c r="CY8" s="10">
        <v>5</v>
      </c>
      <c r="CZ8" s="10">
        <v>5</v>
      </c>
      <c r="DA8" s="10">
        <v>5</v>
      </c>
      <c r="DB8" s="10">
        <v>9</v>
      </c>
      <c r="DC8" s="10">
        <v>5</v>
      </c>
      <c r="DD8" s="10">
        <v>5</v>
      </c>
      <c r="DE8" s="10">
        <v>5</v>
      </c>
      <c r="DF8" s="10">
        <v>5</v>
      </c>
      <c r="DG8" s="10">
        <v>5</v>
      </c>
      <c r="DH8" s="10">
        <v>5</v>
      </c>
      <c r="DI8" s="10">
        <v>5</v>
      </c>
      <c r="DJ8" s="10">
        <v>5</v>
      </c>
      <c r="DK8" s="10">
        <v>5</v>
      </c>
      <c r="DL8" s="10">
        <v>5</v>
      </c>
      <c r="DM8" s="10">
        <v>5</v>
      </c>
      <c r="DN8" s="10">
        <v>5</v>
      </c>
      <c r="DO8" s="10">
        <v>5</v>
      </c>
      <c r="DP8" s="10">
        <v>5</v>
      </c>
      <c r="DQ8" s="10">
        <v>5</v>
      </c>
      <c r="DR8" s="10">
        <v>9</v>
      </c>
      <c r="DS8" s="10">
        <v>5</v>
      </c>
      <c r="DT8" s="10">
        <v>9</v>
      </c>
      <c r="DU8" s="10">
        <v>5</v>
      </c>
      <c r="DV8" s="10">
        <v>2</v>
      </c>
      <c r="DW8" s="10">
        <v>5</v>
      </c>
      <c r="DX8" s="10">
        <v>5</v>
      </c>
      <c r="DY8" s="10">
        <v>5</v>
      </c>
      <c r="DZ8" s="10">
        <v>9</v>
      </c>
      <c r="EA8" s="10">
        <v>5</v>
      </c>
      <c r="EB8" s="10">
        <v>9</v>
      </c>
      <c r="EC8" s="10">
        <v>5</v>
      </c>
      <c r="ED8" s="10">
        <v>5</v>
      </c>
      <c r="EE8" s="7">
        <v>5</v>
      </c>
      <c r="EF8" s="10">
        <v>5</v>
      </c>
      <c r="EG8" s="10">
        <v>5</v>
      </c>
      <c r="EH8" s="10">
        <v>10</v>
      </c>
      <c r="EI8" s="10">
        <v>9</v>
      </c>
      <c r="EJ8" s="10">
        <v>9</v>
      </c>
      <c r="EK8" s="10">
        <v>5</v>
      </c>
      <c r="EL8" s="10">
        <v>5</v>
      </c>
      <c r="EM8" s="10">
        <v>5</v>
      </c>
      <c r="EN8" s="10">
        <v>5</v>
      </c>
      <c r="EO8" s="10">
        <v>9</v>
      </c>
      <c r="EP8" s="10">
        <v>9</v>
      </c>
      <c r="EQ8" s="10">
        <v>5</v>
      </c>
      <c r="ER8" s="10">
        <v>5</v>
      </c>
      <c r="ES8" s="10">
        <v>5</v>
      </c>
      <c r="ET8" s="10">
        <v>5</v>
      </c>
      <c r="EU8" s="10">
        <v>9</v>
      </c>
      <c r="EV8" s="10">
        <v>5</v>
      </c>
      <c r="EW8" s="10">
        <v>9</v>
      </c>
      <c r="EX8" s="10">
        <v>5</v>
      </c>
      <c r="EY8" s="10">
        <v>10</v>
      </c>
      <c r="EZ8" s="10">
        <v>9</v>
      </c>
      <c r="FA8" s="10">
        <v>5</v>
      </c>
      <c r="FB8" s="10">
        <v>5</v>
      </c>
      <c r="FC8" s="10">
        <v>5</v>
      </c>
      <c r="FD8" s="10">
        <v>5</v>
      </c>
      <c r="FE8" s="10">
        <v>9</v>
      </c>
      <c r="FF8" s="10">
        <v>5</v>
      </c>
      <c r="FG8" s="10">
        <v>9</v>
      </c>
      <c r="FH8" s="10">
        <v>10</v>
      </c>
      <c r="FI8" s="10">
        <v>5</v>
      </c>
      <c r="FJ8" s="10">
        <v>9</v>
      </c>
      <c r="FK8" s="10">
        <v>5</v>
      </c>
      <c r="FL8" s="10">
        <v>5</v>
      </c>
      <c r="FM8" s="10">
        <v>5</v>
      </c>
      <c r="FN8" s="10">
        <v>5</v>
      </c>
      <c r="FO8" s="10">
        <v>5</v>
      </c>
      <c r="FP8" s="10">
        <v>5</v>
      </c>
      <c r="FQ8" s="10">
        <v>5</v>
      </c>
      <c r="FR8" s="10">
        <v>5</v>
      </c>
      <c r="FS8" s="10">
        <v>5</v>
      </c>
      <c r="FT8" s="10">
        <v>5</v>
      </c>
      <c r="FU8" s="10">
        <v>5</v>
      </c>
      <c r="FV8" s="10">
        <v>4</v>
      </c>
      <c r="FW8" s="10">
        <v>5</v>
      </c>
      <c r="FX8" s="10">
        <v>9</v>
      </c>
      <c r="FY8" s="10">
        <v>5</v>
      </c>
      <c r="FZ8" s="10">
        <v>5</v>
      </c>
      <c r="GA8" s="10">
        <v>9</v>
      </c>
      <c r="GB8" s="10">
        <v>5</v>
      </c>
      <c r="GC8" s="10">
        <v>5</v>
      </c>
      <c r="GD8" s="10">
        <v>14</v>
      </c>
      <c r="GE8" s="10">
        <v>5</v>
      </c>
      <c r="GF8" s="10">
        <v>5</v>
      </c>
      <c r="GG8" s="10">
        <v>5</v>
      </c>
      <c r="GH8" s="10">
        <v>9</v>
      </c>
      <c r="GI8" s="10">
        <v>5</v>
      </c>
      <c r="GJ8" s="10">
        <v>5</v>
      </c>
      <c r="GK8" s="10">
        <v>5</v>
      </c>
      <c r="GL8" s="10">
        <v>5</v>
      </c>
      <c r="GM8" s="10">
        <v>4</v>
      </c>
      <c r="GN8" s="10">
        <v>9</v>
      </c>
      <c r="GO8" s="10">
        <v>5</v>
      </c>
      <c r="GP8" s="10">
        <v>5</v>
      </c>
      <c r="GQ8" s="10">
        <v>9</v>
      </c>
      <c r="GR8" s="10">
        <v>9</v>
      </c>
      <c r="GS8" s="10">
        <v>5</v>
      </c>
      <c r="GT8" s="7">
        <v>5</v>
      </c>
      <c r="GU8" s="10">
        <v>9</v>
      </c>
      <c r="GV8" s="10">
        <v>5</v>
      </c>
      <c r="GW8" s="10">
        <v>9</v>
      </c>
      <c r="GX8" s="10">
        <v>5</v>
      </c>
      <c r="GY8" s="10">
        <v>5</v>
      </c>
      <c r="GZ8" s="10">
        <v>5</v>
      </c>
      <c r="HA8" s="10">
        <v>5</v>
      </c>
      <c r="HB8" s="10">
        <v>5</v>
      </c>
      <c r="HC8" s="10">
        <v>5</v>
      </c>
      <c r="HD8" s="10">
        <v>9</v>
      </c>
      <c r="HE8" s="10">
        <v>5</v>
      </c>
      <c r="HF8" s="10">
        <v>5</v>
      </c>
      <c r="HG8" s="10">
        <v>5</v>
      </c>
      <c r="HH8" s="10">
        <v>5</v>
      </c>
      <c r="HI8" s="10">
        <v>9</v>
      </c>
      <c r="HJ8" s="10">
        <v>9</v>
      </c>
      <c r="HK8" s="10">
        <v>5</v>
      </c>
      <c r="HL8" s="10">
        <v>5</v>
      </c>
      <c r="HM8" s="10">
        <v>10</v>
      </c>
      <c r="HN8" s="10">
        <v>5</v>
      </c>
      <c r="HO8" s="10">
        <v>5</v>
      </c>
      <c r="HP8" s="10">
        <v>9</v>
      </c>
      <c r="HQ8" s="10">
        <v>9</v>
      </c>
      <c r="HR8" s="10">
        <v>5</v>
      </c>
      <c r="HS8" s="10">
        <v>5</v>
      </c>
      <c r="HT8" s="10">
        <v>10</v>
      </c>
    </row>
    <row r="9" spans="1:228" ht="15" x14ac:dyDescent="0.25">
      <c r="A9" s="72">
        <v>1</v>
      </c>
      <c r="B9" s="6">
        <v>3</v>
      </c>
      <c r="C9" s="10">
        <v>8</v>
      </c>
      <c r="D9" s="11">
        <v>36.6</v>
      </c>
      <c r="E9" s="10">
        <v>2</v>
      </c>
      <c r="F9" s="10">
        <v>1</v>
      </c>
      <c r="G9" s="11">
        <v>9</v>
      </c>
      <c r="H9" s="10">
        <v>2</v>
      </c>
      <c r="I9" s="10">
        <v>3</v>
      </c>
      <c r="J9" s="10">
        <v>16.600000000000001</v>
      </c>
      <c r="K9" s="10">
        <v>8.8000000000000007</v>
      </c>
      <c r="L9" s="10">
        <v>3</v>
      </c>
      <c r="M9" s="10">
        <v>1</v>
      </c>
      <c r="N9" s="7">
        <v>3</v>
      </c>
      <c r="O9" s="10">
        <v>1250</v>
      </c>
      <c r="Q9" s="32" t="s">
        <v>9</v>
      </c>
      <c r="R9" s="7">
        <v>2</v>
      </c>
      <c r="S9" s="10">
        <v>3</v>
      </c>
      <c r="T9" s="10">
        <v>3</v>
      </c>
      <c r="U9" s="10">
        <v>2</v>
      </c>
      <c r="V9" s="10">
        <v>2</v>
      </c>
      <c r="W9" s="10">
        <v>2</v>
      </c>
      <c r="X9" s="10">
        <v>3</v>
      </c>
      <c r="Y9" s="10">
        <v>3</v>
      </c>
      <c r="Z9" s="10">
        <v>2</v>
      </c>
      <c r="AA9" s="10">
        <v>2</v>
      </c>
      <c r="AB9" s="10">
        <v>2</v>
      </c>
      <c r="AC9" s="10">
        <v>2</v>
      </c>
      <c r="AD9" s="10">
        <v>3</v>
      </c>
      <c r="AE9" s="10">
        <v>2</v>
      </c>
      <c r="AF9" s="10">
        <v>2</v>
      </c>
      <c r="AG9" s="10">
        <v>2</v>
      </c>
      <c r="AH9" s="10">
        <v>2</v>
      </c>
      <c r="AI9" s="10">
        <v>2</v>
      </c>
      <c r="AJ9" s="10">
        <v>2</v>
      </c>
      <c r="AK9" s="10">
        <v>2</v>
      </c>
      <c r="AL9" s="10">
        <v>2</v>
      </c>
      <c r="AM9" s="10">
        <v>2</v>
      </c>
      <c r="AN9" s="10">
        <v>2</v>
      </c>
      <c r="AO9" s="10">
        <v>3</v>
      </c>
      <c r="AP9" s="10">
        <v>3</v>
      </c>
      <c r="AQ9" s="10">
        <v>2</v>
      </c>
      <c r="AR9" s="10">
        <v>2</v>
      </c>
      <c r="AS9" s="10">
        <v>3</v>
      </c>
      <c r="AT9" s="10">
        <v>2</v>
      </c>
      <c r="AU9" s="10">
        <v>2</v>
      </c>
      <c r="AV9" s="10">
        <v>3</v>
      </c>
      <c r="AW9" s="10">
        <v>2</v>
      </c>
      <c r="AX9" s="10">
        <v>3</v>
      </c>
      <c r="AY9" s="10">
        <v>3</v>
      </c>
      <c r="AZ9" s="10">
        <v>2</v>
      </c>
      <c r="BA9" s="10">
        <v>2</v>
      </c>
      <c r="BB9" s="10">
        <v>3</v>
      </c>
      <c r="BC9" s="10">
        <v>2</v>
      </c>
      <c r="BD9" s="10">
        <v>2</v>
      </c>
      <c r="BE9" s="10">
        <v>2</v>
      </c>
      <c r="BF9" s="10">
        <v>2</v>
      </c>
      <c r="BG9" s="10">
        <v>2</v>
      </c>
      <c r="BH9" s="10">
        <v>2</v>
      </c>
      <c r="BI9" s="10">
        <v>3</v>
      </c>
      <c r="BJ9" s="10">
        <v>2</v>
      </c>
      <c r="BK9" s="10">
        <v>2</v>
      </c>
      <c r="BL9" s="10">
        <v>2</v>
      </c>
      <c r="BM9" s="10">
        <v>2</v>
      </c>
      <c r="BN9" s="10">
        <v>2</v>
      </c>
      <c r="BO9" s="10">
        <v>2</v>
      </c>
      <c r="BP9" s="10">
        <v>2</v>
      </c>
      <c r="BQ9" s="10">
        <v>1</v>
      </c>
      <c r="BR9" s="10">
        <v>2</v>
      </c>
      <c r="BS9" s="10">
        <v>3</v>
      </c>
      <c r="BT9" s="10">
        <v>2</v>
      </c>
      <c r="BU9" s="10">
        <v>3</v>
      </c>
      <c r="BV9" s="10">
        <v>2</v>
      </c>
      <c r="BW9" s="10">
        <v>3</v>
      </c>
      <c r="BX9" s="10">
        <v>2</v>
      </c>
      <c r="BY9" s="10">
        <v>2</v>
      </c>
      <c r="BZ9" s="10">
        <v>2</v>
      </c>
      <c r="CA9" s="10">
        <v>2</v>
      </c>
      <c r="CB9" s="10">
        <v>2</v>
      </c>
      <c r="CC9" s="10">
        <v>3</v>
      </c>
      <c r="CD9" s="10">
        <v>2</v>
      </c>
      <c r="CE9" s="10">
        <v>3</v>
      </c>
      <c r="CF9" s="10">
        <v>2</v>
      </c>
      <c r="CG9" s="10">
        <v>2</v>
      </c>
      <c r="CH9" s="10">
        <v>2</v>
      </c>
      <c r="CI9" s="10">
        <v>2</v>
      </c>
      <c r="CJ9" s="10">
        <v>3</v>
      </c>
      <c r="CK9" s="10">
        <v>2</v>
      </c>
      <c r="CL9" s="10">
        <v>2</v>
      </c>
      <c r="CM9" s="10">
        <v>2</v>
      </c>
      <c r="CN9" s="10">
        <v>2</v>
      </c>
      <c r="CO9" s="10">
        <v>2</v>
      </c>
      <c r="CP9" s="10">
        <v>3</v>
      </c>
      <c r="CQ9" s="10">
        <v>3</v>
      </c>
      <c r="CR9" s="10">
        <v>2</v>
      </c>
      <c r="CS9" s="10">
        <v>2</v>
      </c>
      <c r="CT9" s="10">
        <v>2</v>
      </c>
      <c r="CU9" s="10">
        <v>2</v>
      </c>
      <c r="CV9" s="10">
        <v>2</v>
      </c>
      <c r="CW9" s="10">
        <v>3</v>
      </c>
      <c r="CX9" s="10">
        <v>2</v>
      </c>
      <c r="CY9" s="10">
        <v>2</v>
      </c>
      <c r="CZ9" s="10">
        <v>2</v>
      </c>
      <c r="DA9" s="10">
        <v>2</v>
      </c>
      <c r="DB9" s="10">
        <v>3</v>
      </c>
      <c r="DC9" s="10">
        <v>2</v>
      </c>
      <c r="DD9" s="10">
        <v>2</v>
      </c>
      <c r="DE9" s="10">
        <v>2</v>
      </c>
      <c r="DF9" s="10">
        <v>2</v>
      </c>
      <c r="DG9" s="10">
        <v>3</v>
      </c>
      <c r="DH9" s="10">
        <v>2</v>
      </c>
      <c r="DI9" s="10">
        <v>2</v>
      </c>
      <c r="DJ9" s="10">
        <v>3</v>
      </c>
      <c r="DK9" s="10">
        <v>2</v>
      </c>
      <c r="DL9" s="10">
        <v>2</v>
      </c>
      <c r="DM9" s="10">
        <v>2</v>
      </c>
      <c r="DN9" s="10">
        <v>2</v>
      </c>
      <c r="DO9" s="10">
        <v>2</v>
      </c>
      <c r="DP9" s="10">
        <v>2</v>
      </c>
      <c r="DQ9" s="10">
        <v>2</v>
      </c>
      <c r="DR9" s="10">
        <v>2</v>
      </c>
      <c r="DS9" s="10">
        <v>2</v>
      </c>
      <c r="DT9" s="10">
        <v>2</v>
      </c>
      <c r="DU9" s="10">
        <v>2</v>
      </c>
      <c r="DV9" s="10">
        <v>2</v>
      </c>
      <c r="DW9" s="10">
        <v>2</v>
      </c>
      <c r="DX9" s="10">
        <v>3</v>
      </c>
      <c r="DY9" s="10">
        <v>2</v>
      </c>
      <c r="DZ9" s="10">
        <v>3</v>
      </c>
      <c r="EA9" s="10">
        <v>2</v>
      </c>
      <c r="EB9" s="10">
        <v>3</v>
      </c>
      <c r="EC9" s="10">
        <v>2</v>
      </c>
      <c r="ED9" s="10">
        <v>2</v>
      </c>
      <c r="EE9" s="10">
        <v>2</v>
      </c>
      <c r="EF9" s="10">
        <v>2</v>
      </c>
      <c r="EG9" s="10">
        <v>2</v>
      </c>
      <c r="EH9" s="10">
        <v>3</v>
      </c>
      <c r="EI9" s="10">
        <v>2</v>
      </c>
      <c r="EJ9" s="10">
        <v>2</v>
      </c>
      <c r="EK9" s="10">
        <v>2</v>
      </c>
      <c r="EL9" s="10">
        <v>2</v>
      </c>
      <c r="EM9" s="10">
        <v>2</v>
      </c>
      <c r="EN9" s="10">
        <v>2</v>
      </c>
      <c r="EO9" s="10">
        <v>2</v>
      </c>
      <c r="EP9" s="10">
        <v>2</v>
      </c>
      <c r="EQ9" s="10">
        <v>3</v>
      </c>
      <c r="ER9" s="10">
        <v>2</v>
      </c>
      <c r="ES9" s="10">
        <v>2</v>
      </c>
      <c r="ET9" s="10">
        <v>2</v>
      </c>
      <c r="EU9" s="10">
        <v>2</v>
      </c>
      <c r="EV9" s="10">
        <v>2</v>
      </c>
      <c r="EW9" s="10">
        <v>2</v>
      </c>
      <c r="EX9" s="10">
        <v>3</v>
      </c>
      <c r="EY9" s="10">
        <v>2</v>
      </c>
      <c r="EZ9" s="10">
        <v>2</v>
      </c>
      <c r="FA9" s="10">
        <v>2</v>
      </c>
      <c r="FB9" s="10">
        <v>2</v>
      </c>
      <c r="FC9" s="10">
        <v>2</v>
      </c>
      <c r="FD9" s="10">
        <v>2</v>
      </c>
      <c r="FE9" s="10">
        <v>2</v>
      </c>
      <c r="FF9" s="10">
        <v>2</v>
      </c>
      <c r="FG9" s="10">
        <v>2</v>
      </c>
      <c r="FH9" s="10">
        <v>2</v>
      </c>
      <c r="FI9" s="10">
        <v>2</v>
      </c>
      <c r="FJ9" s="10">
        <v>2</v>
      </c>
      <c r="FK9" s="10">
        <v>2</v>
      </c>
      <c r="FL9" s="10">
        <v>2</v>
      </c>
      <c r="FM9" s="10">
        <v>2</v>
      </c>
      <c r="FN9" s="10">
        <v>2</v>
      </c>
      <c r="FO9" s="10">
        <v>2</v>
      </c>
      <c r="FP9" s="10">
        <v>2</v>
      </c>
      <c r="FQ9" s="10">
        <v>2</v>
      </c>
      <c r="FR9" s="10">
        <v>2</v>
      </c>
      <c r="FS9" s="10">
        <v>2</v>
      </c>
      <c r="FT9" s="10">
        <v>2</v>
      </c>
      <c r="FU9" s="10">
        <v>2</v>
      </c>
      <c r="FV9" s="10">
        <v>2</v>
      </c>
      <c r="FW9" s="10">
        <v>2</v>
      </c>
      <c r="FX9" s="10">
        <v>2</v>
      </c>
      <c r="FY9" s="10">
        <v>2</v>
      </c>
      <c r="FZ9" s="10">
        <v>2</v>
      </c>
      <c r="GA9" s="10">
        <v>3</v>
      </c>
      <c r="GB9" s="10">
        <v>2</v>
      </c>
      <c r="GC9" s="10">
        <v>2</v>
      </c>
      <c r="GD9" s="10">
        <v>2</v>
      </c>
      <c r="GE9" s="10">
        <v>3</v>
      </c>
      <c r="GF9" s="10">
        <v>2</v>
      </c>
      <c r="GG9" s="10">
        <v>3</v>
      </c>
      <c r="GH9" s="10">
        <v>2</v>
      </c>
      <c r="GI9" s="10">
        <v>2</v>
      </c>
      <c r="GJ9" s="10">
        <v>3</v>
      </c>
      <c r="GK9" s="10">
        <v>2</v>
      </c>
      <c r="GL9" s="10">
        <v>2</v>
      </c>
      <c r="GM9" s="10">
        <v>3</v>
      </c>
      <c r="GN9" s="10">
        <v>3</v>
      </c>
      <c r="GO9" s="10">
        <v>2</v>
      </c>
      <c r="GP9" s="10">
        <v>3</v>
      </c>
      <c r="GQ9" s="10">
        <v>3</v>
      </c>
      <c r="GR9" s="10">
        <v>2</v>
      </c>
      <c r="GS9" s="10">
        <v>3</v>
      </c>
      <c r="GT9" s="10">
        <v>2</v>
      </c>
      <c r="GU9" s="10">
        <v>2</v>
      </c>
      <c r="GV9" s="10">
        <v>2</v>
      </c>
      <c r="GW9" s="10">
        <v>2</v>
      </c>
      <c r="GX9" s="10">
        <v>2</v>
      </c>
      <c r="GY9" s="10">
        <v>2</v>
      </c>
      <c r="GZ9" s="10">
        <v>3</v>
      </c>
      <c r="HA9" s="10">
        <v>2</v>
      </c>
      <c r="HB9" s="10">
        <v>2</v>
      </c>
      <c r="HC9" s="10">
        <v>2</v>
      </c>
      <c r="HD9" s="10">
        <v>2</v>
      </c>
      <c r="HE9" s="10">
        <v>2</v>
      </c>
      <c r="HF9" s="10">
        <v>2</v>
      </c>
      <c r="HG9" s="10">
        <v>3</v>
      </c>
      <c r="HH9" s="10">
        <v>3</v>
      </c>
      <c r="HI9" s="10">
        <v>2</v>
      </c>
      <c r="HJ9" s="10">
        <v>2</v>
      </c>
      <c r="HK9" s="10">
        <v>2</v>
      </c>
      <c r="HL9" s="10">
        <v>2</v>
      </c>
      <c r="HM9" s="10">
        <v>2</v>
      </c>
      <c r="HN9" s="10">
        <v>3</v>
      </c>
      <c r="HO9" s="10">
        <v>3</v>
      </c>
      <c r="HP9" s="10">
        <v>2</v>
      </c>
      <c r="HQ9" s="10">
        <v>2</v>
      </c>
      <c r="HR9" s="10">
        <v>2</v>
      </c>
      <c r="HS9" s="10">
        <v>2</v>
      </c>
      <c r="HT9" s="10">
        <v>2</v>
      </c>
    </row>
    <row r="10" spans="1:228" ht="15" x14ac:dyDescent="0.25">
      <c r="A10" s="72">
        <v>1</v>
      </c>
      <c r="B10" s="6">
        <v>3</v>
      </c>
      <c r="C10" s="10">
        <v>6</v>
      </c>
      <c r="D10" s="11">
        <v>35.9</v>
      </c>
      <c r="E10" s="10">
        <v>2</v>
      </c>
      <c r="F10" s="10">
        <v>1</v>
      </c>
      <c r="G10" s="11">
        <v>3</v>
      </c>
      <c r="H10" s="10">
        <v>5</v>
      </c>
      <c r="I10" s="10">
        <v>2</v>
      </c>
      <c r="J10" s="10">
        <v>15.1</v>
      </c>
      <c r="K10" s="10">
        <v>8.6</v>
      </c>
      <c r="L10" s="10">
        <v>1</v>
      </c>
      <c r="M10" s="10">
        <v>1</v>
      </c>
      <c r="N10" s="7">
        <v>2</v>
      </c>
      <c r="O10" s="10">
        <v>1020</v>
      </c>
      <c r="Q10" s="32" t="s">
        <v>11</v>
      </c>
      <c r="R10" s="7">
        <v>23.5</v>
      </c>
      <c r="S10" s="10">
        <v>18.100000000000001</v>
      </c>
      <c r="T10" s="10">
        <v>29.9</v>
      </c>
      <c r="U10" s="10">
        <v>18</v>
      </c>
      <c r="V10" s="10">
        <v>12.5</v>
      </c>
      <c r="W10" s="10">
        <v>21.2</v>
      </c>
      <c r="X10" s="10">
        <v>16.2</v>
      </c>
      <c r="Y10" s="10">
        <v>16.600000000000001</v>
      </c>
      <c r="Z10" s="10">
        <v>15.1</v>
      </c>
      <c r="AA10" s="10">
        <v>16.7</v>
      </c>
      <c r="AB10" s="10">
        <v>16.600000000000001</v>
      </c>
      <c r="AC10" s="10">
        <v>16.600000000000001</v>
      </c>
      <c r="AD10" s="10">
        <v>22</v>
      </c>
      <c r="AE10" s="10">
        <v>18.399999999999999</v>
      </c>
      <c r="AF10" s="10">
        <v>12.2</v>
      </c>
      <c r="AG10" s="10">
        <v>14.4</v>
      </c>
      <c r="AH10" s="10">
        <v>19.7</v>
      </c>
      <c r="AI10" s="10">
        <v>16.600000000000001</v>
      </c>
      <c r="AJ10" s="10">
        <v>16.7</v>
      </c>
      <c r="AK10" s="10">
        <v>15.1</v>
      </c>
      <c r="AL10" s="10">
        <v>12.3</v>
      </c>
      <c r="AM10" s="10">
        <v>12.3</v>
      </c>
      <c r="AN10" s="10">
        <v>16.7</v>
      </c>
      <c r="AO10" s="10">
        <v>12.1</v>
      </c>
      <c r="AP10" s="10">
        <v>14.9</v>
      </c>
      <c r="AQ10" s="10">
        <v>15</v>
      </c>
      <c r="AR10" s="10">
        <v>17.5</v>
      </c>
      <c r="AS10" s="10">
        <v>16.8</v>
      </c>
      <c r="AT10" s="10">
        <v>21.6</v>
      </c>
      <c r="AU10" s="10">
        <v>16.3</v>
      </c>
      <c r="AV10" s="10">
        <v>27.33</v>
      </c>
      <c r="AW10" s="10">
        <v>12.2</v>
      </c>
      <c r="AX10" s="10">
        <v>23.7</v>
      </c>
      <c r="AY10" s="10">
        <v>18.899999999999999</v>
      </c>
      <c r="AZ10" s="10">
        <v>19.2</v>
      </c>
      <c r="BA10" s="10">
        <v>16.8</v>
      </c>
      <c r="BB10" s="10">
        <v>17.5</v>
      </c>
      <c r="BC10" s="10">
        <v>31</v>
      </c>
      <c r="BD10" s="10">
        <v>31.7</v>
      </c>
      <c r="BE10" s="10">
        <v>27.2</v>
      </c>
      <c r="BF10" s="10">
        <v>28</v>
      </c>
      <c r="BG10" s="10">
        <v>24</v>
      </c>
      <c r="BH10" s="10">
        <v>31.8</v>
      </c>
      <c r="BI10" s="10">
        <v>32.4</v>
      </c>
      <c r="BJ10" s="10">
        <v>28.4</v>
      </c>
      <c r="BK10" s="10">
        <v>29</v>
      </c>
      <c r="BL10" s="10">
        <v>33.9</v>
      </c>
      <c r="BM10" s="10">
        <v>28</v>
      </c>
      <c r="BN10" s="10">
        <v>28.2</v>
      </c>
      <c r="BO10" s="10">
        <v>30</v>
      </c>
      <c r="BP10" s="10">
        <v>25.6</v>
      </c>
      <c r="BQ10" s="10">
        <v>29.1</v>
      </c>
      <c r="BR10" s="10">
        <v>29.4</v>
      </c>
      <c r="BS10" s="10">
        <v>41.9</v>
      </c>
      <c r="BT10" s="10">
        <v>30</v>
      </c>
      <c r="BU10" s="10">
        <v>28.3</v>
      </c>
      <c r="BV10" s="10">
        <v>29.9</v>
      </c>
      <c r="BW10" s="10">
        <v>29.5</v>
      </c>
      <c r="BX10" s="10">
        <v>30.3</v>
      </c>
      <c r="BY10" s="10">
        <v>37.6</v>
      </c>
      <c r="BZ10" s="10">
        <v>30</v>
      </c>
      <c r="CA10" s="10">
        <v>30.38</v>
      </c>
      <c r="CB10" s="10">
        <v>29.1</v>
      </c>
      <c r="CC10" s="10">
        <v>32</v>
      </c>
      <c r="CD10" s="10">
        <v>31.3</v>
      </c>
      <c r="CE10" s="10">
        <v>27.8</v>
      </c>
      <c r="CF10" s="10">
        <v>51.3</v>
      </c>
      <c r="CG10" s="10">
        <v>28.3</v>
      </c>
      <c r="CH10" s="10">
        <v>25.5</v>
      </c>
      <c r="CI10" s="10">
        <v>24.3</v>
      </c>
      <c r="CJ10" s="10">
        <v>31.6</v>
      </c>
      <c r="CK10" s="10">
        <v>28</v>
      </c>
      <c r="CL10" s="10">
        <v>26.6</v>
      </c>
      <c r="CM10" s="10">
        <v>37.799999999999997</v>
      </c>
      <c r="CN10" s="10">
        <v>42.3</v>
      </c>
      <c r="CO10" s="10">
        <v>102.5</v>
      </c>
      <c r="CP10" s="10">
        <v>107.02</v>
      </c>
      <c r="CQ10" s="10">
        <v>72.2</v>
      </c>
      <c r="CR10" s="10">
        <v>44.1</v>
      </c>
      <c r="CS10" s="10">
        <v>66.099999999999994</v>
      </c>
      <c r="CT10" s="10">
        <v>36.6</v>
      </c>
      <c r="CU10" s="10">
        <v>30.1</v>
      </c>
      <c r="CV10" s="10">
        <v>41.2</v>
      </c>
      <c r="CW10" s="10">
        <v>42.8</v>
      </c>
      <c r="CX10" s="10">
        <v>48.7</v>
      </c>
      <c r="CY10" s="10">
        <v>36.799999999999997</v>
      </c>
      <c r="CZ10" s="10">
        <v>47.5</v>
      </c>
      <c r="DA10" s="10">
        <v>44</v>
      </c>
      <c r="DB10" s="10">
        <v>40.200000000000003</v>
      </c>
      <c r="DC10" s="10">
        <v>40</v>
      </c>
      <c r="DD10" s="10">
        <v>39.5</v>
      </c>
      <c r="DE10" s="10">
        <v>48.6</v>
      </c>
      <c r="DF10" s="10">
        <v>42.9</v>
      </c>
      <c r="DG10" s="10">
        <v>44.9</v>
      </c>
      <c r="DH10" s="10">
        <v>50.6</v>
      </c>
      <c r="DI10" s="10">
        <v>45.25</v>
      </c>
      <c r="DJ10" s="10">
        <v>49</v>
      </c>
      <c r="DK10" s="10">
        <v>49</v>
      </c>
      <c r="DL10" s="10">
        <v>93.4</v>
      </c>
      <c r="DM10" s="10">
        <v>38.299999999999997</v>
      </c>
      <c r="DN10" s="10">
        <v>50.5</v>
      </c>
      <c r="DO10" s="10">
        <v>79.099999999999994</v>
      </c>
      <c r="DP10" s="10">
        <v>49.3</v>
      </c>
      <c r="DQ10" s="10">
        <v>60.9</v>
      </c>
      <c r="DR10" s="10">
        <v>44</v>
      </c>
      <c r="DS10" s="10">
        <v>43.6</v>
      </c>
      <c r="DT10" s="10">
        <v>107.3</v>
      </c>
      <c r="DU10" s="10">
        <v>87.4</v>
      </c>
      <c r="DV10" s="10">
        <v>102.1</v>
      </c>
      <c r="DW10" s="10">
        <v>73.2</v>
      </c>
      <c r="DX10" s="10">
        <v>117.6</v>
      </c>
      <c r="DY10" s="10">
        <v>86</v>
      </c>
      <c r="DZ10" s="7">
        <v>23.5</v>
      </c>
      <c r="EA10" s="10">
        <v>18.100000000000001</v>
      </c>
      <c r="EB10" s="10">
        <v>29.9</v>
      </c>
      <c r="EC10" s="10">
        <v>18</v>
      </c>
      <c r="ED10" s="10">
        <v>12.5</v>
      </c>
      <c r="EE10" s="10">
        <v>21.2</v>
      </c>
      <c r="EF10" s="10">
        <v>16.2</v>
      </c>
      <c r="EG10" s="10">
        <v>16.600000000000001</v>
      </c>
      <c r="EH10" s="10">
        <v>15.1</v>
      </c>
      <c r="EI10" s="10">
        <v>16.7</v>
      </c>
      <c r="EJ10" s="10">
        <v>16.600000000000001</v>
      </c>
      <c r="EK10" s="10">
        <v>16.600000000000001</v>
      </c>
      <c r="EL10" s="10">
        <v>22</v>
      </c>
      <c r="EM10" s="10">
        <v>18.399999999999999</v>
      </c>
      <c r="EN10" s="10">
        <v>12.2</v>
      </c>
      <c r="EO10" s="10">
        <v>14.4</v>
      </c>
      <c r="EP10" s="10">
        <v>19.7</v>
      </c>
      <c r="EQ10" s="10">
        <v>16.600000000000001</v>
      </c>
      <c r="ER10" s="10">
        <v>16.7</v>
      </c>
      <c r="ES10" s="10">
        <v>15.1</v>
      </c>
      <c r="ET10" s="10">
        <v>12.3</v>
      </c>
      <c r="EU10" s="10">
        <v>12.3</v>
      </c>
      <c r="EV10" s="10">
        <v>16.7</v>
      </c>
      <c r="EW10" s="10">
        <v>12.1</v>
      </c>
      <c r="EX10" s="10">
        <v>14.9</v>
      </c>
      <c r="EY10" s="10">
        <v>15</v>
      </c>
      <c r="EZ10" s="10">
        <v>17.5</v>
      </c>
      <c r="FA10" s="10">
        <v>16.8</v>
      </c>
      <c r="FB10" s="10">
        <v>21.6</v>
      </c>
      <c r="FC10" s="10">
        <v>16.3</v>
      </c>
      <c r="FD10" s="10">
        <v>27.33</v>
      </c>
      <c r="FE10" s="10">
        <v>12.2</v>
      </c>
      <c r="FF10" s="10">
        <v>23.7</v>
      </c>
      <c r="FG10" s="10">
        <v>18.899999999999999</v>
      </c>
      <c r="FH10" s="10">
        <v>19.2</v>
      </c>
      <c r="FI10" s="10">
        <v>16.8</v>
      </c>
      <c r="FJ10" s="10">
        <v>17.5</v>
      </c>
      <c r="FK10" s="10">
        <v>31</v>
      </c>
      <c r="FL10" s="10">
        <v>31.7</v>
      </c>
      <c r="FM10" s="10">
        <v>27.2</v>
      </c>
      <c r="FN10" s="10">
        <v>28</v>
      </c>
      <c r="FO10" s="10">
        <v>24</v>
      </c>
      <c r="FP10" s="10">
        <v>31.8</v>
      </c>
      <c r="FQ10" s="10">
        <v>32.4</v>
      </c>
      <c r="FR10" s="10">
        <v>28.4</v>
      </c>
      <c r="FS10" s="10">
        <v>29</v>
      </c>
      <c r="FT10" s="10">
        <v>33.9</v>
      </c>
      <c r="FU10" s="10">
        <v>28</v>
      </c>
      <c r="FV10" s="10">
        <v>28.2</v>
      </c>
      <c r="FW10" s="10">
        <v>30</v>
      </c>
      <c r="FX10" s="10">
        <v>25.6</v>
      </c>
      <c r="FY10" s="10">
        <v>29.1</v>
      </c>
      <c r="FZ10" s="10">
        <v>29.4</v>
      </c>
      <c r="GA10" s="10">
        <v>41.9</v>
      </c>
      <c r="GB10" s="10">
        <v>30</v>
      </c>
      <c r="GC10" s="10">
        <v>28.3</v>
      </c>
      <c r="GD10" s="10">
        <v>29.9</v>
      </c>
      <c r="GE10" s="10">
        <v>29.5</v>
      </c>
      <c r="GF10" s="10">
        <v>30.3</v>
      </c>
      <c r="GG10" s="10">
        <v>37.6</v>
      </c>
      <c r="GH10" s="10">
        <v>30</v>
      </c>
      <c r="GI10" s="10">
        <v>30.38</v>
      </c>
      <c r="GJ10" s="10">
        <v>29.1</v>
      </c>
      <c r="GK10" s="10">
        <v>32</v>
      </c>
      <c r="GL10" s="10">
        <v>31.3</v>
      </c>
      <c r="GM10" s="10">
        <v>27.8</v>
      </c>
      <c r="GN10" s="10">
        <v>51.3</v>
      </c>
      <c r="GO10" s="10">
        <v>28.3</v>
      </c>
      <c r="GP10" s="10">
        <v>25.5</v>
      </c>
      <c r="GQ10" s="10">
        <v>24.3</v>
      </c>
      <c r="GR10" s="10">
        <v>31.6</v>
      </c>
      <c r="GS10" s="10">
        <v>28</v>
      </c>
      <c r="GT10" s="10">
        <v>26.6</v>
      </c>
      <c r="GU10" s="10">
        <v>37.799999999999997</v>
      </c>
      <c r="GV10" s="10">
        <v>42.3</v>
      </c>
      <c r="GW10" s="10">
        <v>102.5</v>
      </c>
      <c r="GX10" s="10">
        <v>107.02</v>
      </c>
      <c r="GY10" s="10">
        <v>72.2</v>
      </c>
      <c r="GZ10" s="10">
        <v>44.1</v>
      </c>
      <c r="HA10" s="10">
        <v>66.099999999999994</v>
      </c>
      <c r="HB10" s="10">
        <v>36.6</v>
      </c>
      <c r="HC10" s="10">
        <v>30.1</v>
      </c>
      <c r="HD10" s="10">
        <v>41.2</v>
      </c>
      <c r="HE10" s="10">
        <v>42.8</v>
      </c>
      <c r="HF10" s="10">
        <v>48.7</v>
      </c>
      <c r="HG10" s="10">
        <v>36.799999999999997</v>
      </c>
      <c r="HH10" s="10">
        <v>47.5</v>
      </c>
      <c r="HI10" s="10">
        <v>44</v>
      </c>
      <c r="HJ10" s="10">
        <v>40.200000000000003</v>
      </c>
      <c r="HK10" s="10">
        <v>40</v>
      </c>
      <c r="HL10" s="10">
        <v>39.5</v>
      </c>
      <c r="HM10" s="10">
        <v>48.6</v>
      </c>
      <c r="HN10" s="10">
        <v>22</v>
      </c>
      <c r="HO10" s="10">
        <v>17.899999999999999</v>
      </c>
      <c r="HP10" s="10">
        <v>9.6999999999999993</v>
      </c>
      <c r="HQ10" s="10">
        <v>18.100000000000001</v>
      </c>
      <c r="HR10" s="10">
        <v>16.7</v>
      </c>
      <c r="HS10" s="10">
        <v>15.8</v>
      </c>
      <c r="HT10" s="10">
        <v>17.100000000000001</v>
      </c>
    </row>
    <row r="11" spans="1:228" ht="15" x14ac:dyDescent="0.25">
      <c r="A11" s="72">
        <v>1</v>
      </c>
      <c r="B11" s="6">
        <v>3</v>
      </c>
      <c r="C11" s="10">
        <v>13</v>
      </c>
      <c r="D11" s="11">
        <v>40.299999999999997</v>
      </c>
      <c r="E11" s="10">
        <v>6</v>
      </c>
      <c r="F11" s="10">
        <v>2</v>
      </c>
      <c r="G11" s="11">
        <v>5</v>
      </c>
      <c r="H11" s="10">
        <v>5</v>
      </c>
      <c r="I11" s="10">
        <v>2</v>
      </c>
      <c r="J11" s="10">
        <v>16.7</v>
      </c>
      <c r="K11" s="10">
        <v>8.6</v>
      </c>
      <c r="L11" s="10">
        <v>3</v>
      </c>
      <c r="M11" s="10">
        <v>1</v>
      </c>
      <c r="N11" s="7">
        <v>1</v>
      </c>
      <c r="O11" s="10">
        <v>1050</v>
      </c>
      <c r="Q11" s="32" t="s">
        <v>12</v>
      </c>
      <c r="R11" s="7">
        <v>6</v>
      </c>
      <c r="S11" s="10">
        <v>6.7</v>
      </c>
      <c r="T11" s="10">
        <v>18.2</v>
      </c>
      <c r="U11" s="10">
        <v>9</v>
      </c>
      <c r="V11" s="10">
        <v>12.4</v>
      </c>
      <c r="W11" s="10">
        <v>0</v>
      </c>
      <c r="X11" s="10">
        <v>0</v>
      </c>
      <c r="Y11" s="10">
        <v>8.8000000000000007</v>
      </c>
      <c r="Z11" s="10">
        <v>8.6</v>
      </c>
      <c r="AA11" s="10">
        <v>8.6</v>
      </c>
      <c r="AB11" s="10">
        <v>8.5</v>
      </c>
      <c r="AC11" s="10">
        <v>8.5</v>
      </c>
      <c r="AD11" s="10">
        <v>0</v>
      </c>
      <c r="AE11" s="10">
        <v>10.7</v>
      </c>
      <c r="AF11" s="10">
        <v>9</v>
      </c>
      <c r="AG11" s="10">
        <v>8.8000000000000007</v>
      </c>
      <c r="AH11" s="10">
        <v>11.6</v>
      </c>
      <c r="AI11" s="10">
        <v>8.8000000000000007</v>
      </c>
      <c r="AJ11" s="10">
        <v>8.5</v>
      </c>
      <c r="AK11" s="10">
        <v>8.5</v>
      </c>
      <c r="AL11" s="10">
        <v>8.6999999999999993</v>
      </c>
      <c r="AM11" s="10">
        <v>8.6999999999999993</v>
      </c>
      <c r="AN11" s="10">
        <v>8.5</v>
      </c>
      <c r="AO11" s="10">
        <v>12</v>
      </c>
      <c r="AP11" s="10">
        <v>11.9</v>
      </c>
      <c r="AQ11" s="10">
        <v>12</v>
      </c>
      <c r="AR11" s="10">
        <v>6.8</v>
      </c>
      <c r="AS11" s="10">
        <v>8.6</v>
      </c>
      <c r="AT11" s="10">
        <v>0</v>
      </c>
      <c r="AU11" s="10">
        <v>0</v>
      </c>
      <c r="AV11" s="10">
        <v>0</v>
      </c>
      <c r="AW11" s="10">
        <v>5.6</v>
      </c>
      <c r="AX11" s="10">
        <v>0</v>
      </c>
      <c r="AY11" s="10">
        <v>5.6</v>
      </c>
      <c r="AZ11" s="10">
        <v>6.1</v>
      </c>
      <c r="BA11" s="10">
        <v>6.3</v>
      </c>
      <c r="BB11" s="10">
        <v>5.7</v>
      </c>
      <c r="BC11" s="10">
        <v>8.3000000000000007</v>
      </c>
      <c r="BD11" s="10">
        <v>8.3000000000000007</v>
      </c>
      <c r="BE11" s="10">
        <v>6.4</v>
      </c>
      <c r="BF11" s="10">
        <v>6</v>
      </c>
      <c r="BG11" s="10">
        <v>6</v>
      </c>
      <c r="BH11" s="10">
        <v>6</v>
      </c>
      <c r="BI11" s="10">
        <v>8.3000000000000007</v>
      </c>
      <c r="BJ11" s="10">
        <v>10.199999999999999</v>
      </c>
      <c r="BK11" s="10">
        <v>8</v>
      </c>
      <c r="BL11" s="10">
        <v>11.9</v>
      </c>
      <c r="BM11" s="10">
        <v>7.5</v>
      </c>
      <c r="BN11" s="10">
        <v>8.8000000000000007</v>
      </c>
      <c r="BO11" s="10">
        <v>9</v>
      </c>
      <c r="BP11" s="10">
        <v>8.5</v>
      </c>
      <c r="BQ11" s="10">
        <v>9</v>
      </c>
      <c r="BR11" s="10">
        <v>8.8000000000000007</v>
      </c>
      <c r="BS11" s="10">
        <v>12.1</v>
      </c>
      <c r="BT11" s="10">
        <v>8.8000000000000007</v>
      </c>
      <c r="BU11" s="10">
        <v>8.9</v>
      </c>
      <c r="BV11" s="10">
        <v>8.8000000000000007</v>
      </c>
      <c r="BW11" s="10">
        <v>10</v>
      </c>
      <c r="BX11" s="10">
        <v>8.8000000000000007</v>
      </c>
      <c r="BY11" s="10">
        <v>12</v>
      </c>
      <c r="BZ11" s="10">
        <v>9</v>
      </c>
      <c r="CA11" s="10">
        <v>8.7799999999999994</v>
      </c>
      <c r="CB11" s="10">
        <v>8.6999999999999993</v>
      </c>
      <c r="CC11" s="10">
        <v>8.6999999999999993</v>
      </c>
      <c r="CD11" s="10">
        <v>6.5</v>
      </c>
      <c r="CE11" s="10">
        <v>7.2</v>
      </c>
      <c r="CF11" s="10">
        <v>10.8</v>
      </c>
      <c r="CG11" s="10">
        <v>7.2</v>
      </c>
      <c r="CH11" s="10">
        <v>6.2</v>
      </c>
      <c r="CI11" s="10">
        <v>6.4</v>
      </c>
      <c r="CJ11" s="10">
        <v>6.2</v>
      </c>
      <c r="CK11" s="10">
        <v>5.5</v>
      </c>
      <c r="CL11" s="10">
        <v>7</v>
      </c>
      <c r="CM11" s="10">
        <v>16.2</v>
      </c>
      <c r="CN11" s="10">
        <v>6.1</v>
      </c>
      <c r="CO11" s="10">
        <v>51.5</v>
      </c>
      <c r="CP11" s="10">
        <v>0</v>
      </c>
      <c r="CQ11" s="10">
        <v>37.5</v>
      </c>
      <c r="CR11" s="10">
        <v>5.8</v>
      </c>
      <c r="CS11" s="10">
        <v>10.8</v>
      </c>
      <c r="CT11" s="10">
        <v>0</v>
      </c>
      <c r="CU11" s="10">
        <v>28.1</v>
      </c>
      <c r="CV11" s="10">
        <v>6.1</v>
      </c>
      <c r="CW11" s="10">
        <v>5.6</v>
      </c>
      <c r="CX11" s="10">
        <v>6</v>
      </c>
      <c r="CY11" s="10">
        <v>6</v>
      </c>
      <c r="CZ11" s="10">
        <v>7.5</v>
      </c>
      <c r="DA11" s="10">
        <v>11</v>
      </c>
      <c r="DB11" s="10">
        <v>8.5</v>
      </c>
      <c r="DC11" s="10">
        <v>9</v>
      </c>
      <c r="DD11" s="10">
        <v>8.8000000000000007</v>
      </c>
      <c r="DE11" s="10">
        <v>11.1</v>
      </c>
      <c r="DF11" s="10">
        <v>8.5</v>
      </c>
      <c r="DG11" s="10">
        <v>8.5</v>
      </c>
      <c r="DH11" s="10">
        <v>11.4</v>
      </c>
      <c r="DI11" s="10">
        <v>14.09</v>
      </c>
      <c r="DJ11" s="10">
        <v>8.5</v>
      </c>
      <c r="DK11" s="10">
        <v>8</v>
      </c>
      <c r="DL11" s="10">
        <v>19.399999999999999</v>
      </c>
      <c r="DM11" s="10">
        <v>12.2</v>
      </c>
      <c r="DN11" s="10">
        <v>8.3000000000000007</v>
      </c>
      <c r="DO11" s="10">
        <v>25.8</v>
      </c>
      <c r="DP11" s="10">
        <v>9.6999999999999993</v>
      </c>
      <c r="DQ11" s="10">
        <v>7.9</v>
      </c>
      <c r="DR11" s="10">
        <v>9</v>
      </c>
      <c r="DS11" s="10">
        <v>7.1</v>
      </c>
      <c r="DT11" s="10">
        <v>12.2</v>
      </c>
      <c r="DU11" s="10">
        <v>19.600000000000001</v>
      </c>
      <c r="DV11" s="10">
        <v>0</v>
      </c>
      <c r="DW11" s="10">
        <v>10</v>
      </c>
      <c r="DX11" s="10">
        <v>12.3</v>
      </c>
      <c r="DY11" s="10">
        <v>10.9</v>
      </c>
      <c r="DZ11" s="7">
        <v>6</v>
      </c>
      <c r="EA11" s="10">
        <v>6.7</v>
      </c>
      <c r="EB11" s="10">
        <v>18.2</v>
      </c>
      <c r="EC11" s="10">
        <v>9</v>
      </c>
      <c r="ED11" s="10">
        <v>12.4</v>
      </c>
      <c r="EE11" s="10">
        <v>0</v>
      </c>
      <c r="EF11" s="10">
        <v>0</v>
      </c>
      <c r="EG11" s="10">
        <v>8.8000000000000007</v>
      </c>
      <c r="EH11" s="10">
        <v>8.6</v>
      </c>
      <c r="EI11" s="10">
        <v>8.6</v>
      </c>
      <c r="EJ11" s="10">
        <v>8.5</v>
      </c>
      <c r="EK11" s="10">
        <v>8.5</v>
      </c>
      <c r="EL11" s="10">
        <v>0</v>
      </c>
      <c r="EM11" s="10">
        <v>10.7</v>
      </c>
      <c r="EN11" s="10">
        <v>9</v>
      </c>
      <c r="EO11" s="10">
        <v>8.8000000000000007</v>
      </c>
      <c r="EP11" s="10">
        <v>11.6</v>
      </c>
      <c r="EQ11" s="10">
        <v>8.8000000000000007</v>
      </c>
      <c r="ER11" s="10">
        <v>8.5</v>
      </c>
      <c r="ES11" s="10">
        <v>8.5</v>
      </c>
      <c r="ET11" s="10">
        <v>8.6999999999999993</v>
      </c>
      <c r="EU11" s="10">
        <v>8.6999999999999993</v>
      </c>
      <c r="EV11" s="10">
        <v>8.5</v>
      </c>
      <c r="EW11" s="10">
        <v>12</v>
      </c>
      <c r="EX11" s="10">
        <v>11.9</v>
      </c>
      <c r="EY11" s="10">
        <v>12</v>
      </c>
      <c r="EZ11" s="10">
        <v>6.8</v>
      </c>
      <c r="FA11" s="10">
        <v>8.6</v>
      </c>
      <c r="FB11" s="10">
        <v>0</v>
      </c>
      <c r="FC11" s="10">
        <v>0</v>
      </c>
      <c r="FD11" s="10">
        <v>0</v>
      </c>
      <c r="FE11" s="10">
        <v>5.6</v>
      </c>
      <c r="FF11" s="10">
        <v>0</v>
      </c>
      <c r="FG11" s="10">
        <v>5.6</v>
      </c>
      <c r="FH11" s="10">
        <v>6.1</v>
      </c>
      <c r="FI11" s="10">
        <v>6.3</v>
      </c>
      <c r="FJ11" s="10">
        <v>5.7</v>
      </c>
      <c r="FK11" s="10">
        <v>8.3000000000000007</v>
      </c>
      <c r="FL11" s="10">
        <v>8.3000000000000007</v>
      </c>
      <c r="FM11" s="10">
        <v>6.4</v>
      </c>
      <c r="FN11" s="10">
        <v>6</v>
      </c>
      <c r="FO11" s="10">
        <v>6</v>
      </c>
      <c r="FP11" s="10">
        <v>6</v>
      </c>
      <c r="FQ11" s="10">
        <v>8.3000000000000007</v>
      </c>
      <c r="FR11" s="10">
        <v>10.199999999999999</v>
      </c>
      <c r="FS11" s="10">
        <v>8</v>
      </c>
      <c r="FT11" s="10">
        <v>11.9</v>
      </c>
      <c r="FU11" s="10">
        <v>7.5</v>
      </c>
      <c r="FV11" s="10">
        <v>8.8000000000000007</v>
      </c>
      <c r="FW11" s="10">
        <v>9</v>
      </c>
      <c r="FX11" s="10">
        <v>8.5</v>
      </c>
      <c r="FY11" s="10">
        <v>9</v>
      </c>
      <c r="FZ11" s="10">
        <v>8.8000000000000007</v>
      </c>
      <c r="GA11" s="10">
        <v>12.1</v>
      </c>
      <c r="GB11" s="10">
        <v>8.8000000000000007</v>
      </c>
      <c r="GC11" s="10">
        <v>8.9</v>
      </c>
      <c r="GD11" s="10">
        <v>8.8000000000000007</v>
      </c>
      <c r="GE11" s="10">
        <v>10</v>
      </c>
      <c r="GF11" s="10">
        <v>8.8000000000000007</v>
      </c>
      <c r="GG11" s="10">
        <v>12</v>
      </c>
      <c r="GH11" s="10">
        <v>9</v>
      </c>
      <c r="GI11" s="10">
        <v>8.7799999999999994</v>
      </c>
      <c r="GJ11" s="10">
        <v>8.6999999999999993</v>
      </c>
      <c r="GK11" s="10">
        <v>8.6999999999999993</v>
      </c>
      <c r="GL11" s="10">
        <v>6.5</v>
      </c>
      <c r="GM11" s="10">
        <v>7.2</v>
      </c>
      <c r="GN11" s="10">
        <v>10.8</v>
      </c>
      <c r="GO11" s="10">
        <v>7.2</v>
      </c>
      <c r="GP11" s="10">
        <v>6.2</v>
      </c>
      <c r="GQ11" s="10">
        <v>6.4</v>
      </c>
      <c r="GR11" s="10">
        <v>6.2</v>
      </c>
      <c r="GS11" s="10">
        <v>5.5</v>
      </c>
      <c r="GT11" s="10">
        <v>7</v>
      </c>
      <c r="GU11" s="10">
        <v>16.2</v>
      </c>
      <c r="GV11" s="10">
        <v>6.1</v>
      </c>
      <c r="GW11" s="10">
        <v>51.5</v>
      </c>
      <c r="GX11" s="10">
        <v>0</v>
      </c>
      <c r="GY11" s="10">
        <v>37.5</v>
      </c>
      <c r="GZ11" s="10">
        <v>5.8</v>
      </c>
      <c r="HA11" s="10">
        <v>10.8</v>
      </c>
      <c r="HB11" s="10">
        <v>0</v>
      </c>
      <c r="HC11" s="10">
        <v>28.1</v>
      </c>
      <c r="HD11" s="10">
        <v>6.1</v>
      </c>
      <c r="HE11" s="10">
        <v>5.6</v>
      </c>
      <c r="HF11" s="10">
        <v>6</v>
      </c>
      <c r="HG11" s="10">
        <v>6</v>
      </c>
      <c r="HH11" s="10">
        <v>7.5</v>
      </c>
      <c r="HI11" s="10">
        <v>11</v>
      </c>
      <c r="HJ11" s="10">
        <v>8.5</v>
      </c>
      <c r="HK11" s="10">
        <v>9</v>
      </c>
      <c r="HL11" s="10">
        <v>8.8000000000000007</v>
      </c>
      <c r="HM11" s="10">
        <v>11.1</v>
      </c>
      <c r="HN11" s="11">
        <v>8.5</v>
      </c>
      <c r="HO11" s="11">
        <v>9</v>
      </c>
      <c r="HP11" s="11">
        <v>8.8000000000000007</v>
      </c>
      <c r="HQ11" s="11">
        <v>12.1</v>
      </c>
      <c r="HR11" s="11">
        <v>8.8000000000000007</v>
      </c>
      <c r="HS11" s="11">
        <v>8.9</v>
      </c>
      <c r="HT11" s="11">
        <v>8.8000000000000007</v>
      </c>
    </row>
    <row r="12" spans="1:228" ht="15" x14ac:dyDescent="0.25">
      <c r="A12" s="72">
        <v>1</v>
      </c>
      <c r="B12" s="6">
        <v>3</v>
      </c>
      <c r="C12" s="10">
        <v>7</v>
      </c>
      <c r="D12" s="11">
        <v>40.1</v>
      </c>
      <c r="E12" s="10">
        <v>5</v>
      </c>
      <c r="F12" s="10">
        <v>2</v>
      </c>
      <c r="G12" s="11">
        <v>4</v>
      </c>
      <c r="H12" s="10">
        <v>5</v>
      </c>
      <c r="I12" s="10">
        <v>2</v>
      </c>
      <c r="J12" s="10">
        <v>16.600000000000001</v>
      </c>
      <c r="K12" s="10">
        <v>8.5</v>
      </c>
      <c r="L12" s="10">
        <v>1</v>
      </c>
      <c r="M12" s="10">
        <v>3</v>
      </c>
      <c r="N12" s="7">
        <v>2</v>
      </c>
      <c r="O12" s="10">
        <v>1265</v>
      </c>
      <c r="Q12" s="32" t="s">
        <v>141</v>
      </c>
      <c r="R12" s="7">
        <v>2</v>
      </c>
      <c r="S12" s="10">
        <v>2</v>
      </c>
      <c r="T12" s="10">
        <v>3</v>
      </c>
      <c r="U12" s="10">
        <v>2</v>
      </c>
      <c r="V12" s="10">
        <v>2</v>
      </c>
      <c r="W12" s="10">
        <v>3</v>
      </c>
      <c r="X12" s="10">
        <v>2</v>
      </c>
      <c r="Y12" s="10">
        <v>3</v>
      </c>
      <c r="Z12" s="10">
        <v>1</v>
      </c>
      <c r="AA12" s="10">
        <v>3</v>
      </c>
      <c r="AB12" s="10">
        <v>1</v>
      </c>
      <c r="AC12" s="10">
        <v>2</v>
      </c>
      <c r="AD12" s="10">
        <v>1</v>
      </c>
      <c r="AE12" s="10">
        <v>2</v>
      </c>
      <c r="AF12" s="10">
        <v>2</v>
      </c>
      <c r="AG12" s="10">
        <v>2</v>
      </c>
      <c r="AH12" s="10">
        <v>3</v>
      </c>
      <c r="AI12" s="10">
        <v>2</v>
      </c>
      <c r="AJ12" s="10">
        <v>2</v>
      </c>
      <c r="AK12" s="10">
        <v>2</v>
      </c>
      <c r="AL12" s="10">
        <v>2</v>
      </c>
      <c r="AM12" s="10">
        <v>3</v>
      </c>
      <c r="AN12" s="10">
        <v>3</v>
      </c>
      <c r="AO12" s="10">
        <v>2</v>
      </c>
      <c r="AP12" s="10">
        <v>2</v>
      </c>
      <c r="AQ12" s="10">
        <v>2</v>
      </c>
      <c r="AR12" s="10">
        <v>2</v>
      </c>
      <c r="AS12" s="10">
        <v>2</v>
      </c>
      <c r="AT12" s="10">
        <v>2</v>
      </c>
      <c r="AU12" s="10">
        <v>2</v>
      </c>
      <c r="AV12" s="10">
        <v>2</v>
      </c>
      <c r="AW12" s="10">
        <v>1</v>
      </c>
      <c r="AX12" s="10">
        <v>2</v>
      </c>
      <c r="AY12" s="10">
        <v>2</v>
      </c>
      <c r="AZ12" s="10">
        <v>2</v>
      </c>
      <c r="BA12" s="10">
        <v>3</v>
      </c>
      <c r="BB12" s="10">
        <v>1</v>
      </c>
      <c r="BC12" s="10">
        <v>1</v>
      </c>
      <c r="BD12" s="10">
        <v>3</v>
      </c>
      <c r="BE12" s="10">
        <v>2</v>
      </c>
      <c r="BF12" s="10">
        <v>1</v>
      </c>
      <c r="BG12" s="10">
        <v>2</v>
      </c>
      <c r="BH12" s="10">
        <v>3</v>
      </c>
      <c r="BI12" s="10">
        <v>2</v>
      </c>
      <c r="BJ12" s="10">
        <v>2</v>
      </c>
      <c r="BK12" s="10">
        <v>2</v>
      </c>
      <c r="BL12" s="10">
        <v>2</v>
      </c>
      <c r="BM12" s="10">
        <v>2</v>
      </c>
      <c r="BN12" s="10">
        <v>2</v>
      </c>
      <c r="BO12" s="10">
        <v>3</v>
      </c>
      <c r="BP12" s="10">
        <v>2</v>
      </c>
      <c r="BQ12" s="10">
        <v>2</v>
      </c>
      <c r="BR12" s="10">
        <v>3</v>
      </c>
      <c r="BS12" s="10">
        <v>3</v>
      </c>
      <c r="BT12" s="10">
        <v>2</v>
      </c>
      <c r="BU12" s="10">
        <v>2</v>
      </c>
      <c r="BV12" s="10">
        <v>2</v>
      </c>
      <c r="BW12" s="10">
        <v>1</v>
      </c>
      <c r="BX12" s="10">
        <v>1</v>
      </c>
      <c r="BY12" s="10">
        <v>2</v>
      </c>
      <c r="BZ12" s="10">
        <v>2</v>
      </c>
      <c r="CA12" s="10">
        <v>2</v>
      </c>
      <c r="CB12" s="10">
        <v>3</v>
      </c>
      <c r="CC12" s="10">
        <v>2</v>
      </c>
      <c r="CD12" s="10">
        <v>3</v>
      </c>
      <c r="CE12" s="10">
        <v>2</v>
      </c>
      <c r="CF12" s="10">
        <v>2</v>
      </c>
      <c r="CG12" s="10">
        <v>1</v>
      </c>
      <c r="CH12" s="10">
        <v>1</v>
      </c>
      <c r="CI12" s="10">
        <v>2</v>
      </c>
      <c r="CJ12" s="10">
        <v>2</v>
      </c>
      <c r="CK12" s="10">
        <v>3</v>
      </c>
      <c r="CL12" s="10">
        <v>3</v>
      </c>
      <c r="CM12" s="10">
        <v>2</v>
      </c>
      <c r="CN12" s="10">
        <v>2</v>
      </c>
      <c r="CO12" s="10">
        <v>2</v>
      </c>
      <c r="CP12" s="10">
        <v>3</v>
      </c>
      <c r="CQ12" s="10">
        <v>2</v>
      </c>
      <c r="CR12" s="10">
        <v>2</v>
      </c>
      <c r="CS12" s="10">
        <v>1</v>
      </c>
      <c r="CT12" s="10">
        <v>1</v>
      </c>
      <c r="CU12" s="10">
        <v>1</v>
      </c>
      <c r="CV12" s="10">
        <v>1</v>
      </c>
      <c r="CW12" s="10">
        <v>1</v>
      </c>
      <c r="CX12" s="10">
        <v>2</v>
      </c>
      <c r="CY12" s="10">
        <v>3</v>
      </c>
      <c r="CZ12" s="10">
        <v>1</v>
      </c>
      <c r="DA12" s="10">
        <v>1</v>
      </c>
      <c r="DB12" s="10">
        <v>2</v>
      </c>
      <c r="DC12" s="10">
        <v>3</v>
      </c>
      <c r="DD12" s="10">
        <v>2</v>
      </c>
      <c r="DE12" s="10">
        <v>2</v>
      </c>
      <c r="DF12" s="10">
        <v>1</v>
      </c>
      <c r="DG12" s="10">
        <v>2</v>
      </c>
      <c r="DH12" s="10">
        <v>3</v>
      </c>
      <c r="DI12" s="10">
        <v>2</v>
      </c>
      <c r="DJ12" s="10">
        <v>2</v>
      </c>
      <c r="DK12" s="10">
        <v>1</v>
      </c>
      <c r="DL12" s="10">
        <v>0</v>
      </c>
      <c r="DM12" s="10">
        <v>3</v>
      </c>
      <c r="DN12" s="10">
        <v>2</v>
      </c>
      <c r="DO12" s="10">
        <v>2</v>
      </c>
      <c r="DP12" s="10">
        <v>2</v>
      </c>
      <c r="DQ12" s="10">
        <v>2</v>
      </c>
      <c r="DR12" s="10">
        <v>3</v>
      </c>
      <c r="DS12" s="10">
        <v>0</v>
      </c>
      <c r="DT12" s="10">
        <v>1</v>
      </c>
      <c r="DU12" s="10">
        <v>2</v>
      </c>
      <c r="DV12" s="10">
        <v>3</v>
      </c>
      <c r="DW12" s="10">
        <v>2</v>
      </c>
      <c r="DX12" s="10">
        <v>1</v>
      </c>
      <c r="DY12" s="10">
        <v>2</v>
      </c>
      <c r="DZ12" s="10">
        <v>2</v>
      </c>
      <c r="EA12" s="10">
        <v>2</v>
      </c>
      <c r="EB12" s="10">
        <v>2</v>
      </c>
      <c r="EC12" s="10">
        <v>3</v>
      </c>
      <c r="ED12" s="10">
        <v>1</v>
      </c>
      <c r="EE12" s="10">
        <v>2</v>
      </c>
      <c r="EF12" s="10">
        <v>2</v>
      </c>
      <c r="EG12" s="10">
        <v>2</v>
      </c>
      <c r="EH12" s="10">
        <v>2</v>
      </c>
      <c r="EI12" s="10">
        <v>2</v>
      </c>
      <c r="EJ12" s="10">
        <v>3</v>
      </c>
      <c r="EK12" s="10">
        <v>0</v>
      </c>
      <c r="EL12" s="10">
        <v>1</v>
      </c>
      <c r="EM12" s="10">
        <v>1</v>
      </c>
      <c r="EN12" s="10">
        <v>2</v>
      </c>
      <c r="EO12" s="10">
        <v>2</v>
      </c>
      <c r="EP12" s="10">
        <v>2</v>
      </c>
      <c r="EQ12" s="10">
        <v>2</v>
      </c>
      <c r="ER12" s="10">
        <v>3</v>
      </c>
      <c r="ES12" s="10">
        <v>2</v>
      </c>
      <c r="ET12" s="10">
        <v>2</v>
      </c>
      <c r="EU12" s="10">
        <v>2</v>
      </c>
      <c r="EV12" s="10">
        <v>1</v>
      </c>
      <c r="EW12" s="10">
        <v>2</v>
      </c>
      <c r="EX12" s="10">
        <v>2</v>
      </c>
      <c r="EY12" s="10">
        <v>1</v>
      </c>
      <c r="EZ12" s="10">
        <v>2</v>
      </c>
      <c r="FA12" s="10">
        <v>1</v>
      </c>
      <c r="FB12" s="10">
        <v>2</v>
      </c>
      <c r="FC12" s="10">
        <v>3</v>
      </c>
      <c r="FD12" s="10">
        <v>3</v>
      </c>
      <c r="FE12" s="10">
        <v>2</v>
      </c>
      <c r="FF12" s="10">
        <v>1</v>
      </c>
      <c r="FG12" s="10">
        <v>2</v>
      </c>
      <c r="FH12" s="10">
        <v>2</v>
      </c>
      <c r="FI12" s="10">
        <v>2</v>
      </c>
      <c r="FJ12" s="10">
        <v>3</v>
      </c>
      <c r="FK12" s="10">
        <v>1</v>
      </c>
      <c r="FL12" s="10">
        <v>3</v>
      </c>
      <c r="FM12" s="10">
        <v>2</v>
      </c>
      <c r="FN12" s="10">
        <v>2</v>
      </c>
      <c r="FO12" s="10">
        <v>2</v>
      </c>
      <c r="FP12" s="10">
        <v>2</v>
      </c>
      <c r="FQ12" s="10">
        <v>2</v>
      </c>
      <c r="FR12" s="10">
        <v>3</v>
      </c>
      <c r="FS12" s="10">
        <v>3</v>
      </c>
      <c r="FT12" s="10">
        <v>2</v>
      </c>
      <c r="FU12" s="10">
        <v>2</v>
      </c>
      <c r="FV12" s="10">
        <v>0</v>
      </c>
      <c r="FW12" s="10">
        <v>3</v>
      </c>
      <c r="FX12" s="10">
        <v>3</v>
      </c>
      <c r="FY12" s="10">
        <v>3</v>
      </c>
      <c r="FZ12" s="10">
        <v>2</v>
      </c>
      <c r="GA12" s="10">
        <v>0</v>
      </c>
      <c r="GB12" s="10">
        <v>2</v>
      </c>
      <c r="GC12" s="10">
        <v>2</v>
      </c>
      <c r="GD12" s="10">
        <v>2</v>
      </c>
      <c r="GE12" s="10">
        <v>2</v>
      </c>
      <c r="GF12" s="10">
        <v>2</v>
      </c>
      <c r="GG12" s="10">
        <v>3</v>
      </c>
      <c r="GH12" s="10">
        <v>2</v>
      </c>
      <c r="GI12" s="10">
        <v>2</v>
      </c>
      <c r="GJ12" s="10">
        <v>2</v>
      </c>
      <c r="GK12" s="10">
        <v>3</v>
      </c>
      <c r="GL12" s="10">
        <v>2</v>
      </c>
      <c r="GM12" s="10">
        <v>2</v>
      </c>
      <c r="GN12" s="10">
        <v>1</v>
      </c>
      <c r="GO12" s="10">
        <v>3</v>
      </c>
      <c r="GP12" s="10">
        <v>1</v>
      </c>
      <c r="GQ12" s="10">
        <v>2</v>
      </c>
      <c r="GR12" s="10">
        <v>2</v>
      </c>
      <c r="GS12" s="10">
        <v>1</v>
      </c>
      <c r="GT12" s="10">
        <v>2</v>
      </c>
      <c r="GU12" s="10">
        <v>2</v>
      </c>
      <c r="GV12" s="10">
        <v>2</v>
      </c>
      <c r="GW12" s="10">
        <v>2</v>
      </c>
      <c r="GX12" s="10">
        <v>1</v>
      </c>
      <c r="GY12" s="10">
        <v>1</v>
      </c>
      <c r="GZ12" s="10">
        <v>2</v>
      </c>
      <c r="HA12" s="10">
        <v>2</v>
      </c>
      <c r="HB12" s="10">
        <v>2</v>
      </c>
      <c r="HC12" s="10">
        <v>1</v>
      </c>
      <c r="HD12" s="10">
        <v>2</v>
      </c>
      <c r="HE12" s="10">
        <v>3</v>
      </c>
      <c r="HF12" s="10">
        <v>2</v>
      </c>
      <c r="HG12" s="10">
        <v>2</v>
      </c>
      <c r="HH12" s="10">
        <v>3</v>
      </c>
      <c r="HI12" s="10">
        <v>3</v>
      </c>
      <c r="HJ12" s="10">
        <v>2</v>
      </c>
      <c r="HK12" s="10">
        <v>2</v>
      </c>
      <c r="HL12" s="10">
        <v>2</v>
      </c>
      <c r="HM12" s="10">
        <v>2</v>
      </c>
      <c r="HN12" s="10">
        <v>2</v>
      </c>
      <c r="HO12" s="10">
        <v>3</v>
      </c>
      <c r="HP12" s="10">
        <v>3</v>
      </c>
      <c r="HQ12" s="10">
        <v>2</v>
      </c>
      <c r="HR12" s="10">
        <v>2</v>
      </c>
      <c r="HS12" s="10">
        <v>2</v>
      </c>
      <c r="HT12" s="10">
        <v>2</v>
      </c>
    </row>
    <row r="13" spans="1:228" ht="15" x14ac:dyDescent="0.25">
      <c r="A13" s="72">
        <v>1</v>
      </c>
      <c r="B13" s="6">
        <v>3</v>
      </c>
      <c r="C13" s="10">
        <v>7</v>
      </c>
      <c r="D13" s="11">
        <v>40.1</v>
      </c>
      <c r="E13" s="10">
        <v>1</v>
      </c>
      <c r="F13" s="10">
        <v>1</v>
      </c>
      <c r="G13" s="11">
        <v>5</v>
      </c>
      <c r="H13" s="10">
        <v>3</v>
      </c>
      <c r="I13" s="10">
        <v>2</v>
      </c>
      <c r="J13" s="10">
        <v>16.600000000000001</v>
      </c>
      <c r="K13" s="10">
        <v>8.5</v>
      </c>
      <c r="L13" s="10">
        <v>2</v>
      </c>
      <c r="M13" s="10">
        <v>1</v>
      </c>
      <c r="N13" s="7">
        <v>3</v>
      </c>
      <c r="O13" s="10">
        <v>550</v>
      </c>
      <c r="Q13" s="32" t="s">
        <v>14</v>
      </c>
      <c r="R13" s="7">
        <v>1</v>
      </c>
      <c r="S13" s="10">
        <v>1</v>
      </c>
      <c r="T13" s="10">
        <v>1</v>
      </c>
      <c r="U13" s="10">
        <v>3</v>
      </c>
      <c r="V13" s="10">
        <v>1</v>
      </c>
      <c r="W13" s="10">
        <v>1</v>
      </c>
      <c r="X13" s="10">
        <v>3</v>
      </c>
      <c r="Y13" s="10">
        <v>1</v>
      </c>
      <c r="Z13" s="10">
        <v>1</v>
      </c>
      <c r="AA13" s="10">
        <v>1</v>
      </c>
      <c r="AB13" s="10">
        <v>3</v>
      </c>
      <c r="AC13" s="10">
        <v>1</v>
      </c>
      <c r="AD13" s="10">
        <v>1</v>
      </c>
      <c r="AE13" s="10">
        <v>1</v>
      </c>
      <c r="AF13" s="10">
        <v>1</v>
      </c>
      <c r="AG13" s="10">
        <v>1</v>
      </c>
      <c r="AH13" s="10">
        <v>1</v>
      </c>
      <c r="AI13" s="10">
        <v>1</v>
      </c>
      <c r="AJ13" s="10">
        <v>1</v>
      </c>
      <c r="AK13" s="10">
        <v>1</v>
      </c>
      <c r="AL13" s="10">
        <v>1</v>
      </c>
      <c r="AM13" s="10">
        <v>3</v>
      </c>
      <c r="AN13" s="10">
        <v>1</v>
      </c>
      <c r="AO13" s="10">
        <v>3</v>
      </c>
      <c r="AP13" s="10">
        <v>1</v>
      </c>
      <c r="AQ13" s="10">
        <v>1</v>
      </c>
      <c r="AR13" s="10">
        <v>1</v>
      </c>
      <c r="AS13" s="10">
        <v>1</v>
      </c>
      <c r="AT13" s="10">
        <v>1</v>
      </c>
      <c r="AU13" s="10">
        <v>1</v>
      </c>
      <c r="AV13" s="10">
        <v>1</v>
      </c>
      <c r="AW13" s="10">
        <v>1</v>
      </c>
      <c r="AX13" s="10">
        <v>1</v>
      </c>
      <c r="AY13" s="10">
        <v>1</v>
      </c>
      <c r="AZ13" s="10">
        <v>1</v>
      </c>
      <c r="BA13" s="10">
        <v>1</v>
      </c>
      <c r="BB13" s="10">
        <v>1</v>
      </c>
      <c r="BC13" s="10">
        <v>3</v>
      </c>
      <c r="BD13" s="10">
        <v>3</v>
      </c>
      <c r="BE13" s="10">
        <v>3</v>
      </c>
      <c r="BF13" s="10">
        <v>3</v>
      </c>
      <c r="BG13" s="10">
        <v>1</v>
      </c>
      <c r="BH13" s="10">
        <v>1</v>
      </c>
      <c r="BI13" s="10">
        <v>1</v>
      </c>
      <c r="BJ13" s="10">
        <v>1</v>
      </c>
      <c r="BK13" s="10">
        <v>3</v>
      </c>
      <c r="BL13" s="10">
        <v>1</v>
      </c>
      <c r="BM13" s="10">
        <v>3</v>
      </c>
      <c r="BN13" s="10">
        <v>3</v>
      </c>
      <c r="BO13" s="10">
        <v>1</v>
      </c>
      <c r="BP13" s="10">
        <v>1</v>
      </c>
      <c r="BQ13" s="10">
        <v>3</v>
      </c>
      <c r="BR13" s="10">
        <v>3</v>
      </c>
      <c r="BS13" s="10">
        <v>3</v>
      </c>
      <c r="BT13" s="10">
        <v>1</v>
      </c>
      <c r="BU13" s="10">
        <v>1</v>
      </c>
      <c r="BV13" s="10">
        <v>1</v>
      </c>
      <c r="BW13" s="10">
        <v>1</v>
      </c>
      <c r="BX13" s="10">
        <v>1</v>
      </c>
      <c r="BY13" s="10">
        <v>1</v>
      </c>
      <c r="BZ13" s="10">
        <v>1</v>
      </c>
      <c r="CA13" s="10">
        <v>3</v>
      </c>
      <c r="CB13" s="10">
        <v>1</v>
      </c>
      <c r="CC13" s="10">
        <v>1</v>
      </c>
      <c r="CD13" s="10">
        <v>1</v>
      </c>
      <c r="CE13" s="10">
        <v>3</v>
      </c>
      <c r="CF13" s="10">
        <v>1</v>
      </c>
      <c r="CG13" s="10">
        <v>1</v>
      </c>
      <c r="CH13" s="10">
        <v>3</v>
      </c>
      <c r="CI13" s="10">
        <v>1</v>
      </c>
      <c r="CJ13" s="10">
        <v>1</v>
      </c>
      <c r="CK13" s="10">
        <v>1</v>
      </c>
      <c r="CL13" s="10">
        <v>1</v>
      </c>
      <c r="CM13" s="10">
        <v>1</v>
      </c>
      <c r="CN13" s="10">
        <v>3</v>
      </c>
      <c r="CO13" s="10">
        <v>1</v>
      </c>
      <c r="CP13" s="10">
        <v>1</v>
      </c>
      <c r="CQ13" s="10">
        <v>1</v>
      </c>
      <c r="CR13" s="10">
        <v>1</v>
      </c>
      <c r="CS13" s="10">
        <v>1</v>
      </c>
      <c r="CT13" s="10">
        <v>3</v>
      </c>
      <c r="CU13" s="10">
        <v>1</v>
      </c>
      <c r="CV13" s="10">
        <v>1</v>
      </c>
      <c r="CW13" s="10">
        <v>3</v>
      </c>
      <c r="CX13" s="10">
        <v>1</v>
      </c>
      <c r="CY13" s="10">
        <v>1</v>
      </c>
      <c r="CZ13" s="10">
        <v>1</v>
      </c>
      <c r="DA13" s="10">
        <v>1</v>
      </c>
      <c r="DB13" s="10">
        <v>1</v>
      </c>
      <c r="DC13" s="10">
        <v>1</v>
      </c>
      <c r="DD13" s="10">
        <v>1</v>
      </c>
      <c r="DE13" s="10">
        <v>1</v>
      </c>
      <c r="DF13" s="10">
        <v>1</v>
      </c>
      <c r="DG13" s="10">
        <v>1</v>
      </c>
      <c r="DH13" s="10">
        <v>1</v>
      </c>
      <c r="DI13" s="10">
        <v>1</v>
      </c>
      <c r="DJ13" s="10">
        <v>1</v>
      </c>
      <c r="DK13" s="10">
        <v>1</v>
      </c>
      <c r="DL13" s="10">
        <v>1</v>
      </c>
      <c r="DM13" s="10">
        <v>1</v>
      </c>
      <c r="DN13" s="10">
        <v>1</v>
      </c>
      <c r="DO13" s="10">
        <v>1</v>
      </c>
      <c r="DP13" s="10">
        <v>1</v>
      </c>
      <c r="DQ13" s="10">
        <v>1</v>
      </c>
      <c r="DR13" s="10">
        <v>1</v>
      </c>
      <c r="DS13" s="10">
        <v>1</v>
      </c>
      <c r="DT13" s="10">
        <v>1</v>
      </c>
      <c r="DU13" s="10">
        <v>3</v>
      </c>
      <c r="DV13" s="10">
        <v>1</v>
      </c>
      <c r="DW13" s="10">
        <v>1</v>
      </c>
      <c r="DX13" s="10">
        <v>1</v>
      </c>
      <c r="DY13" s="10">
        <v>1</v>
      </c>
      <c r="DZ13" s="10">
        <v>1</v>
      </c>
      <c r="EA13" s="10">
        <v>1</v>
      </c>
      <c r="EB13" s="10">
        <v>1</v>
      </c>
      <c r="EC13" s="10">
        <v>1</v>
      </c>
      <c r="ED13" s="10">
        <v>3</v>
      </c>
      <c r="EE13" s="10">
        <v>3</v>
      </c>
      <c r="EF13" s="10">
        <v>3</v>
      </c>
      <c r="EG13" s="10">
        <v>3</v>
      </c>
      <c r="EH13" s="10">
        <v>3</v>
      </c>
      <c r="EI13" s="10">
        <v>1</v>
      </c>
      <c r="EJ13" s="10">
        <v>1</v>
      </c>
      <c r="EK13" s="10">
        <v>1</v>
      </c>
      <c r="EL13" s="10">
        <v>3</v>
      </c>
      <c r="EM13" s="10">
        <v>1</v>
      </c>
      <c r="EN13" s="10">
        <v>1</v>
      </c>
      <c r="EO13" s="10">
        <v>1</v>
      </c>
      <c r="EP13" s="10">
        <v>1</v>
      </c>
      <c r="EQ13" s="10">
        <v>1</v>
      </c>
      <c r="ER13" s="10">
        <v>1</v>
      </c>
      <c r="ES13" s="10">
        <v>1</v>
      </c>
      <c r="ET13" s="10">
        <v>1</v>
      </c>
      <c r="EU13" s="10">
        <v>1</v>
      </c>
      <c r="EV13" s="10">
        <v>1</v>
      </c>
      <c r="EW13" s="10">
        <v>1</v>
      </c>
      <c r="EX13" s="10">
        <v>1</v>
      </c>
      <c r="EY13" s="10">
        <v>1</v>
      </c>
      <c r="EZ13" s="10">
        <v>1</v>
      </c>
      <c r="FA13" s="10">
        <v>1</v>
      </c>
      <c r="FB13" s="10">
        <v>1</v>
      </c>
      <c r="FC13" s="10">
        <v>2</v>
      </c>
      <c r="FD13" s="10">
        <v>2</v>
      </c>
      <c r="FE13" s="10">
        <v>1</v>
      </c>
      <c r="FF13" s="10">
        <v>2</v>
      </c>
      <c r="FG13" s="10">
        <v>3</v>
      </c>
      <c r="FH13" s="10">
        <v>1</v>
      </c>
      <c r="FI13" s="10">
        <v>2</v>
      </c>
      <c r="FJ13" s="10">
        <v>2</v>
      </c>
      <c r="FK13" s="10">
        <v>1</v>
      </c>
      <c r="FL13" s="10">
        <v>1</v>
      </c>
      <c r="FM13" s="10">
        <v>1</v>
      </c>
      <c r="FN13" s="10">
        <v>1</v>
      </c>
      <c r="FO13" s="10">
        <v>1</v>
      </c>
      <c r="FP13" s="10">
        <v>1</v>
      </c>
      <c r="FQ13" s="10">
        <v>1</v>
      </c>
      <c r="FR13" s="10">
        <v>2</v>
      </c>
      <c r="FS13" s="10">
        <v>3</v>
      </c>
      <c r="FT13" s="10">
        <v>1</v>
      </c>
      <c r="FU13" s="10">
        <v>1</v>
      </c>
      <c r="FV13" s="10">
        <v>1</v>
      </c>
      <c r="FW13" s="10">
        <v>2</v>
      </c>
      <c r="FX13" s="10">
        <v>1</v>
      </c>
      <c r="FY13" s="10">
        <v>2</v>
      </c>
      <c r="FZ13" s="10">
        <v>2</v>
      </c>
      <c r="GA13" s="10">
        <v>3</v>
      </c>
      <c r="GB13" s="10">
        <v>2</v>
      </c>
      <c r="GC13" s="10">
        <v>2</v>
      </c>
      <c r="GD13" s="10">
        <v>1</v>
      </c>
      <c r="GE13" s="10">
        <v>2</v>
      </c>
      <c r="GF13" s="10">
        <v>2</v>
      </c>
      <c r="GG13" s="10">
        <v>1</v>
      </c>
      <c r="GH13" s="10">
        <v>1</v>
      </c>
      <c r="GI13" s="10">
        <v>2</v>
      </c>
      <c r="GJ13" s="10">
        <v>1</v>
      </c>
      <c r="GK13" s="10">
        <v>1</v>
      </c>
      <c r="GL13" s="10">
        <v>1</v>
      </c>
      <c r="GM13" s="10">
        <v>2</v>
      </c>
      <c r="GN13" s="10">
        <v>1</v>
      </c>
      <c r="GO13" s="10">
        <v>1</v>
      </c>
      <c r="GP13" s="10">
        <v>1</v>
      </c>
      <c r="GQ13" s="10">
        <v>1</v>
      </c>
      <c r="GR13" s="10">
        <v>1</v>
      </c>
      <c r="GS13" s="10">
        <v>1</v>
      </c>
      <c r="GT13" s="10">
        <v>1</v>
      </c>
      <c r="GU13" s="10">
        <v>1</v>
      </c>
      <c r="GV13" s="10">
        <v>3</v>
      </c>
      <c r="GW13" s="10">
        <v>1</v>
      </c>
      <c r="GX13" s="10">
        <v>1</v>
      </c>
      <c r="GY13" s="10">
        <v>1</v>
      </c>
      <c r="GZ13" s="10">
        <v>3</v>
      </c>
      <c r="HA13" s="10">
        <v>1</v>
      </c>
      <c r="HB13" s="10">
        <v>3</v>
      </c>
      <c r="HC13" s="10">
        <v>1</v>
      </c>
      <c r="HD13" s="10">
        <v>1</v>
      </c>
      <c r="HE13" s="10">
        <v>1</v>
      </c>
      <c r="HF13" s="10">
        <v>3</v>
      </c>
      <c r="HG13" s="10">
        <v>3</v>
      </c>
      <c r="HH13" s="10">
        <v>3</v>
      </c>
      <c r="HI13" s="10">
        <v>1</v>
      </c>
      <c r="HJ13" s="10">
        <v>3</v>
      </c>
      <c r="HK13" s="10">
        <v>2</v>
      </c>
      <c r="HL13" s="10">
        <v>2</v>
      </c>
      <c r="HM13" s="10">
        <v>2</v>
      </c>
      <c r="HN13" s="10">
        <v>3</v>
      </c>
      <c r="HO13" s="10">
        <v>3</v>
      </c>
      <c r="HP13" s="10">
        <v>1</v>
      </c>
      <c r="HQ13" s="10">
        <v>3</v>
      </c>
      <c r="HR13" s="10">
        <v>2</v>
      </c>
      <c r="HS13" s="10">
        <v>2</v>
      </c>
      <c r="HT13" s="10">
        <v>2</v>
      </c>
    </row>
    <row r="14" spans="1:228" ht="15" x14ac:dyDescent="0.25">
      <c r="A14" s="72">
        <v>1</v>
      </c>
      <c r="B14" s="6">
        <v>3</v>
      </c>
      <c r="C14" s="10">
        <v>8</v>
      </c>
      <c r="D14" s="11">
        <v>31.3</v>
      </c>
      <c r="E14" s="10">
        <v>2</v>
      </c>
      <c r="F14" s="10">
        <v>2</v>
      </c>
      <c r="G14" s="11">
        <v>9</v>
      </c>
      <c r="H14" s="10">
        <v>9</v>
      </c>
      <c r="I14" s="10">
        <v>3</v>
      </c>
      <c r="J14" s="10">
        <v>22</v>
      </c>
      <c r="K14" s="10">
        <v>0</v>
      </c>
      <c r="L14" s="10">
        <v>1</v>
      </c>
      <c r="M14" s="10">
        <v>1</v>
      </c>
      <c r="N14" s="7">
        <v>3</v>
      </c>
      <c r="O14" s="10">
        <v>1500</v>
      </c>
      <c r="Q14" s="32" t="s">
        <v>15</v>
      </c>
      <c r="R14" s="7">
        <v>3</v>
      </c>
      <c r="S14" s="7">
        <v>3</v>
      </c>
      <c r="T14" s="7">
        <v>3</v>
      </c>
      <c r="U14" s="7">
        <v>3</v>
      </c>
      <c r="V14" s="7">
        <v>3</v>
      </c>
      <c r="W14" s="7">
        <v>2</v>
      </c>
      <c r="X14" s="7">
        <v>3</v>
      </c>
      <c r="Y14" s="7">
        <v>3</v>
      </c>
      <c r="Z14" s="7">
        <v>2</v>
      </c>
      <c r="AA14" s="7">
        <v>1</v>
      </c>
      <c r="AB14" s="7">
        <v>2</v>
      </c>
      <c r="AC14" s="7">
        <v>3</v>
      </c>
      <c r="AD14" s="7">
        <v>3</v>
      </c>
      <c r="AE14" s="7">
        <v>3</v>
      </c>
      <c r="AF14" s="7">
        <v>3</v>
      </c>
      <c r="AG14" s="7">
        <v>3</v>
      </c>
      <c r="AH14" s="7">
        <v>2</v>
      </c>
      <c r="AI14" s="7">
        <v>1</v>
      </c>
      <c r="AJ14" s="7">
        <v>3</v>
      </c>
      <c r="AK14" s="7">
        <v>3</v>
      </c>
      <c r="AL14" s="7">
        <v>1</v>
      </c>
      <c r="AM14" s="7">
        <v>3</v>
      </c>
      <c r="AN14" s="7">
        <v>2</v>
      </c>
      <c r="AO14" s="7">
        <v>3</v>
      </c>
      <c r="AP14" s="7">
        <v>3</v>
      </c>
      <c r="AQ14" s="7">
        <v>3</v>
      </c>
      <c r="AR14" s="7">
        <v>2</v>
      </c>
      <c r="AS14" s="7">
        <v>2</v>
      </c>
      <c r="AT14" s="7">
        <v>3</v>
      </c>
      <c r="AU14" s="7">
        <v>1</v>
      </c>
      <c r="AV14" s="7">
        <v>3</v>
      </c>
      <c r="AW14" s="7">
        <v>3</v>
      </c>
      <c r="AX14" s="7">
        <v>1</v>
      </c>
      <c r="AY14" s="7">
        <v>3</v>
      </c>
      <c r="AZ14" s="7">
        <v>2</v>
      </c>
      <c r="BA14" s="7">
        <v>3</v>
      </c>
      <c r="BB14" s="7">
        <v>3</v>
      </c>
      <c r="BC14" s="7">
        <v>1</v>
      </c>
      <c r="BD14" s="7">
        <v>2</v>
      </c>
      <c r="BE14" s="7">
        <v>3</v>
      </c>
      <c r="BF14" s="7">
        <v>3</v>
      </c>
      <c r="BG14" s="7">
        <v>3</v>
      </c>
      <c r="BH14" s="7">
        <v>3</v>
      </c>
      <c r="BI14" s="7">
        <v>3</v>
      </c>
      <c r="BJ14" s="7">
        <v>3</v>
      </c>
      <c r="BK14" s="7">
        <v>2</v>
      </c>
      <c r="BL14" s="10">
        <v>3</v>
      </c>
      <c r="BM14" s="12">
        <v>3</v>
      </c>
      <c r="BN14" s="10">
        <v>3</v>
      </c>
      <c r="BO14" s="10">
        <v>3</v>
      </c>
      <c r="BP14" s="10">
        <v>3</v>
      </c>
      <c r="BQ14" s="10">
        <v>3</v>
      </c>
      <c r="BR14" s="10">
        <v>3</v>
      </c>
      <c r="BS14" s="10">
        <v>2</v>
      </c>
      <c r="BT14" s="10">
        <v>3</v>
      </c>
      <c r="BU14" s="10">
        <v>2</v>
      </c>
      <c r="BV14" s="10">
        <v>3</v>
      </c>
      <c r="BW14" s="10">
        <v>1</v>
      </c>
      <c r="BX14" s="10">
        <v>3</v>
      </c>
      <c r="BY14" s="10">
        <v>2</v>
      </c>
      <c r="BZ14" s="10">
        <v>3</v>
      </c>
      <c r="CA14" s="10">
        <v>2</v>
      </c>
      <c r="CB14" s="10">
        <v>2</v>
      </c>
      <c r="CC14" s="10">
        <v>3</v>
      </c>
      <c r="CD14" s="10">
        <v>2</v>
      </c>
      <c r="CE14" s="10">
        <v>3</v>
      </c>
      <c r="CF14" s="10">
        <v>3</v>
      </c>
      <c r="CG14" s="10">
        <v>2</v>
      </c>
      <c r="CH14" s="10">
        <v>3</v>
      </c>
      <c r="CI14" s="10">
        <v>2</v>
      </c>
      <c r="CJ14" s="10">
        <v>3</v>
      </c>
      <c r="CK14" s="10">
        <v>3</v>
      </c>
      <c r="CL14" s="10">
        <v>3</v>
      </c>
      <c r="CM14" s="10">
        <v>3</v>
      </c>
      <c r="CN14" s="10">
        <v>2</v>
      </c>
      <c r="CO14" s="10">
        <v>3</v>
      </c>
      <c r="CP14" s="10">
        <v>2</v>
      </c>
      <c r="CQ14" s="10">
        <v>1</v>
      </c>
      <c r="CR14" s="10">
        <v>1</v>
      </c>
      <c r="CS14" s="10">
        <v>3</v>
      </c>
      <c r="CT14" s="10">
        <v>3</v>
      </c>
      <c r="CU14" s="10">
        <v>1</v>
      </c>
      <c r="CV14" s="10">
        <v>3</v>
      </c>
      <c r="CW14" s="10">
        <v>3</v>
      </c>
      <c r="CX14" s="10">
        <v>3</v>
      </c>
      <c r="CY14" s="10">
        <v>3</v>
      </c>
      <c r="CZ14" s="10">
        <v>2</v>
      </c>
      <c r="DA14" s="10">
        <v>3</v>
      </c>
      <c r="DB14" s="10">
        <v>3</v>
      </c>
      <c r="DC14" s="10">
        <v>1</v>
      </c>
      <c r="DD14" s="10">
        <v>2</v>
      </c>
      <c r="DE14" s="10">
        <v>3</v>
      </c>
      <c r="DF14" s="10">
        <v>3</v>
      </c>
      <c r="DG14" s="10">
        <v>3</v>
      </c>
      <c r="DH14" s="10">
        <v>3</v>
      </c>
      <c r="DI14" s="10">
        <v>3</v>
      </c>
      <c r="DJ14" s="10">
        <v>2</v>
      </c>
      <c r="DK14" s="10">
        <v>2</v>
      </c>
      <c r="DL14" s="10">
        <v>3</v>
      </c>
      <c r="DM14" s="10">
        <v>3</v>
      </c>
      <c r="DN14" s="10">
        <v>2</v>
      </c>
      <c r="DO14" s="10">
        <v>3</v>
      </c>
      <c r="DP14" s="10">
        <v>1</v>
      </c>
      <c r="DQ14" s="10">
        <v>3</v>
      </c>
      <c r="DR14" s="10">
        <v>1</v>
      </c>
      <c r="DS14" s="10">
        <v>3</v>
      </c>
      <c r="DT14" s="10">
        <v>3</v>
      </c>
      <c r="DU14" s="10">
        <v>1</v>
      </c>
      <c r="DV14" s="10">
        <v>3</v>
      </c>
      <c r="DW14" s="10">
        <v>3</v>
      </c>
      <c r="DX14" s="10">
        <v>3</v>
      </c>
      <c r="DY14" s="10">
        <v>2</v>
      </c>
      <c r="DZ14" s="10">
        <v>3</v>
      </c>
      <c r="EA14" s="10">
        <v>3</v>
      </c>
      <c r="EB14" s="10">
        <v>3</v>
      </c>
      <c r="EC14" s="10">
        <v>3</v>
      </c>
      <c r="ED14" s="10">
        <v>3</v>
      </c>
      <c r="EE14" s="10">
        <v>3</v>
      </c>
      <c r="EF14" s="10">
        <v>3</v>
      </c>
      <c r="EG14" s="10">
        <v>3</v>
      </c>
      <c r="EH14" s="10">
        <v>2</v>
      </c>
      <c r="EI14" s="10">
        <v>2</v>
      </c>
      <c r="EJ14" s="10">
        <v>3</v>
      </c>
      <c r="EK14" s="10">
        <v>2</v>
      </c>
      <c r="EL14" s="10">
        <v>3</v>
      </c>
      <c r="EM14" s="10">
        <v>3</v>
      </c>
      <c r="EN14" s="10">
        <v>3</v>
      </c>
      <c r="EO14" s="10">
        <v>3</v>
      </c>
      <c r="EP14" s="10">
        <v>1</v>
      </c>
      <c r="EQ14" s="10">
        <v>2</v>
      </c>
      <c r="ER14" s="10">
        <v>3</v>
      </c>
      <c r="ES14" s="10">
        <v>3</v>
      </c>
      <c r="ET14" s="10">
        <v>3</v>
      </c>
      <c r="EU14" s="10">
        <v>2</v>
      </c>
      <c r="EV14" s="10">
        <v>3</v>
      </c>
      <c r="EW14" s="10">
        <v>3</v>
      </c>
      <c r="EX14" s="10">
        <v>3</v>
      </c>
      <c r="EY14" s="10">
        <v>3</v>
      </c>
      <c r="EZ14" s="10">
        <v>1</v>
      </c>
      <c r="FA14" s="10">
        <v>1</v>
      </c>
      <c r="FB14" s="10">
        <v>1</v>
      </c>
      <c r="FC14" s="10">
        <v>2</v>
      </c>
      <c r="FD14" s="10">
        <v>3</v>
      </c>
      <c r="FE14" s="10">
        <v>3</v>
      </c>
      <c r="FF14" s="10">
        <v>3</v>
      </c>
      <c r="FG14" s="10">
        <v>3</v>
      </c>
      <c r="FH14" s="10">
        <v>3</v>
      </c>
      <c r="FI14" s="10">
        <v>2</v>
      </c>
      <c r="FJ14" s="10">
        <v>3</v>
      </c>
      <c r="FK14" s="10">
        <v>2</v>
      </c>
      <c r="FL14" s="10">
        <v>3</v>
      </c>
      <c r="FM14" s="10">
        <v>3</v>
      </c>
      <c r="FN14" s="10">
        <v>1</v>
      </c>
      <c r="FO14" s="10">
        <v>1</v>
      </c>
      <c r="FP14" s="10">
        <v>1</v>
      </c>
      <c r="FQ14" s="10">
        <v>3</v>
      </c>
      <c r="FR14" s="10">
        <v>2</v>
      </c>
      <c r="FS14" s="10">
        <v>2</v>
      </c>
      <c r="FT14" s="10">
        <v>3</v>
      </c>
      <c r="FU14" s="10">
        <v>1</v>
      </c>
      <c r="FV14" s="10">
        <v>3</v>
      </c>
      <c r="FW14" s="10">
        <v>3</v>
      </c>
      <c r="FX14" s="10">
        <v>1</v>
      </c>
      <c r="FY14" s="10">
        <v>3</v>
      </c>
      <c r="FZ14" s="10">
        <v>2</v>
      </c>
      <c r="GA14" s="10">
        <v>3</v>
      </c>
      <c r="GB14" s="10">
        <v>3</v>
      </c>
      <c r="GC14" s="10">
        <v>2</v>
      </c>
      <c r="GD14" s="10">
        <v>3</v>
      </c>
      <c r="GE14" s="10">
        <v>2</v>
      </c>
      <c r="GF14" s="10">
        <v>1</v>
      </c>
      <c r="GG14" s="10">
        <v>1</v>
      </c>
      <c r="GH14" s="10">
        <v>1</v>
      </c>
      <c r="GI14" s="10">
        <v>2</v>
      </c>
      <c r="GJ14" s="10">
        <v>3</v>
      </c>
      <c r="GK14" s="10">
        <v>3</v>
      </c>
      <c r="GL14" s="10">
        <v>3</v>
      </c>
      <c r="GM14" s="10">
        <v>3</v>
      </c>
      <c r="GN14" s="10">
        <v>2</v>
      </c>
      <c r="GO14" s="10">
        <v>3</v>
      </c>
      <c r="GP14" s="10">
        <v>3</v>
      </c>
      <c r="GQ14" s="10">
        <v>3</v>
      </c>
      <c r="GR14" s="10">
        <v>1</v>
      </c>
      <c r="GS14" s="10">
        <v>3</v>
      </c>
      <c r="GT14" s="10">
        <v>1</v>
      </c>
      <c r="GU14" s="10">
        <v>3</v>
      </c>
      <c r="GV14" s="10">
        <v>3</v>
      </c>
      <c r="GW14" s="10">
        <v>3</v>
      </c>
      <c r="GX14" s="10">
        <v>3</v>
      </c>
      <c r="GY14" s="10">
        <v>3</v>
      </c>
      <c r="GZ14" s="10">
        <v>3</v>
      </c>
      <c r="HA14" s="10">
        <v>3</v>
      </c>
      <c r="HB14" s="10">
        <v>2</v>
      </c>
      <c r="HC14" s="10">
        <v>1</v>
      </c>
      <c r="HD14" s="10">
        <v>3</v>
      </c>
      <c r="HE14" s="10">
        <v>2</v>
      </c>
      <c r="HF14" s="10">
        <v>3</v>
      </c>
      <c r="HG14" s="10">
        <v>2</v>
      </c>
      <c r="HH14" s="10">
        <v>3</v>
      </c>
      <c r="HI14" s="10">
        <v>3</v>
      </c>
      <c r="HJ14" s="10">
        <v>2</v>
      </c>
      <c r="HK14" s="10">
        <v>3</v>
      </c>
      <c r="HL14" s="13">
        <v>3</v>
      </c>
      <c r="HM14" s="10">
        <v>2</v>
      </c>
      <c r="HN14" s="10">
        <v>3</v>
      </c>
      <c r="HO14" s="10">
        <v>3</v>
      </c>
      <c r="HP14" s="10">
        <v>3</v>
      </c>
      <c r="HQ14" s="10">
        <v>3</v>
      </c>
      <c r="HR14" s="10">
        <v>3</v>
      </c>
      <c r="HS14" s="10">
        <v>3</v>
      </c>
      <c r="HT14" s="10">
        <v>2</v>
      </c>
    </row>
    <row r="15" spans="1:228" ht="15" x14ac:dyDescent="0.25">
      <c r="A15" s="72">
        <v>1</v>
      </c>
      <c r="B15" s="6">
        <v>3</v>
      </c>
      <c r="C15" s="10">
        <v>7</v>
      </c>
      <c r="D15" s="11">
        <v>44.7</v>
      </c>
      <c r="E15" s="10">
        <v>2</v>
      </c>
      <c r="F15" s="10">
        <v>2</v>
      </c>
      <c r="G15" s="11">
        <v>1</v>
      </c>
      <c r="H15" s="10">
        <v>5</v>
      </c>
      <c r="I15" s="10">
        <v>2</v>
      </c>
      <c r="J15" s="10">
        <v>18.399999999999999</v>
      </c>
      <c r="K15" s="10">
        <v>10.7</v>
      </c>
      <c r="L15" s="10">
        <v>2</v>
      </c>
      <c r="M15" s="10">
        <v>1</v>
      </c>
      <c r="N15" s="7">
        <v>3</v>
      </c>
      <c r="O15" s="10">
        <v>1000</v>
      </c>
      <c r="Q15" s="32" t="s">
        <v>16</v>
      </c>
      <c r="R15" s="7">
        <v>1060</v>
      </c>
      <c r="S15" s="10">
        <v>1030</v>
      </c>
      <c r="T15" s="10">
        <v>1290</v>
      </c>
      <c r="U15" s="10">
        <v>1150</v>
      </c>
      <c r="V15" s="10">
        <v>2250</v>
      </c>
      <c r="W15" s="10">
        <v>1150</v>
      </c>
      <c r="X15" s="10">
        <v>747</v>
      </c>
      <c r="Y15" s="10">
        <v>1250</v>
      </c>
      <c r="Z15" s="10">
        <v>1020</v>
      </c>
      <c r="AA15" s="10">
        <v>1050</v>
      </c>
      <c r="AB15" s="10">
        <v>1265</v>
      </c>
      <c r="AC15" s="10">
        <v>550</v>
      </c>
      <c r="AD15" s="10">
        <v>1500</v>
      </c>
      <c r="AE15" s="10">
        <v>1000</v>
      </c>
      <c r="AF15" s="10">
        <v>1180</v>
      </c>
      <c r="AG15" s="10">
        <v>1350</v>
      </c>
      <c r="AH15" s="10">
        <v>1400</v>
      </c>
      <c r="AI15" s="10">
        <v>2120</v>
      </c>
      <c r="AJ15" s="10">
        <v>1200</v>
      </c>
      <c r="AK15" s="10">
        <v>850</v>
      </c>
      <c r="AL15" s="10">
        <v>1300</v>
      </c>
      <c r="AM15" s="10">
        <v>950</v>
      </c>
      <c r="AN15" s="10">
        <v>650</v>
      </c>
      <c r="AO15" s="10">
        <v>500</v>
      </c>
      <c r="AP15" s="10">
        <v>1357</v>
      </c>
      <c r="AQ15" s="10">
        <v>490</v>
      </c>
      <c r="AR15" s="10">
        <v>2250</v>
      </c>
      <c r="AS15" s="10">
        <v>890</v>
      </c>
      <c r="AT15" s="10">
        <v>1300</v>
      </c>
      <c r="AU15" s="10">
        <v>950</v>
      </c>
      <c r="AV15" s="10">
        <v>900</v>
      </c>
      <c r="AW15" s="10">
        <v>950</v>
      </c>
      <c r="AX15" s="10">
        <v>790</v>
      </c>
      <c r="AY15" s="10">
        <v>5300</v>
      </c>
      <c r="AZ15" s="10">
        <v>500</v>
      </c>
      <c r="BA15" s="10">
        <v>550</v>
      </c>
      <c r="BB15" s="10">
        <v>650</v>
      </c>
      <c r="BC15" s="10">
        <v>850</v>
      </c>
      <c r="BD15" s="10">
        <v>1200</v>
      </c>
      <c r="BE15" s="10">
        <v>1150</v>
      </c>
      <c r="BF15" s="10">
        <v>750</v>
      </c>
      <c r="BG15" s="10">
        <v>520</v>
      </c>
      <c r="BH15" s="10">
        <v>2620</v>
      </c>
      <c r="BI15" s="10">
        <v>1290</v>
      </c>
      <c r="BJ15" s="10">
        <v>550</v>
      </c>
      <c r="BK15" s="10">
        <v>1307</v>
      </c>
      <c r="BL15" s="10">
        <v>480</v>
      </c>
      <c r="BM15" s="10">
        <v>1250</v>
      </c>
      <c r="BN15" s="10">
        <v>1230</v>
      </c>
      <c r="BO15" s="10">
        <v>650</v>
      </c>
      <c r="BP15" s="10">
        <v>950</v>
      </c>
      <c r="BQ15" s="10">
        <v>850</v>
      </c>
      <c r="BR15" s="10">
        <v>800</v>
      </c>
      <c r="BS15" s="10">
        <v>550</v>
      </c>
      <c r="BT15" s="10">
        <v>1300</v>
      </c>
      <c r="BU15" s="10">
        <v>1040</v>
      </c>
      <c r="BV15" s="10">
        <v>1000</v>
      </c>
      <c r="BW15" s="10">
        <v>1350</v>
      </c>
      <c r="BX15" s="10">
        <v>1200</v>
      </c>
      <c r="BY15" s="10">
        <v>550</v>
      </c>
      <c r="BZ15" s="10">
        <v>1150</v>
      </c>
      <c r="CA15" s="10">
        <v>1150</v>
      </c>
      <c r="CB15" s="10">
        <v>950</v>
      </c>
      <c r="CC15" s="10">
        <v>950</v>
      </c>
      <c r="CD15" s="10">
        <v>1200</v>
      </c>
      <c r="CE15" s="10">
        <v>700</v>
      </c>
      <c r="CF15" s="10">
        <v>1100</v>
      </c>
      <c r="CG15" s="10">
        <v>1240</v>
      </c>
      <c r="CH15" s="10">
        <v>1130</v>
      </c>
      <c r="CI15" s="10">
        <v>1350</v>
      </c>
      <c r="CJ15" s="10">
        <v>1050</v>
      </c>
      <c r="CK15" s="10">
        <v>1590</v>
      </c>
      <c r="CL15" s="10">
        <v>1050</v>
      </c>
      <c r="CM15" s="10">
        <v>650</v>
      </c>
      <c r="CN15" s="10">
        <v>1350</v>
      </c>
      <c r="CO15" s="10">
        <v>950</v>
      </c>
      <c r="CP15" s="10">
        <v>1100</v>
      </c>
      <c r="CQ15" s="10">
        <v>880</v>
      </c>
      <c r="CR15" s="10">
        <v>570</v>
      </c>
      <c r="CS15" s="10">
        <v>1140</v>
      </c>
      <c r="CT15" s="10">
        <v>950</v>
      </c>
      <c r="CU15" s="10">
        <v>370</v>
      </c>
      <c r="CV15" s="10">
        <v>550</v>
      </c>
      <c r="CW15" s="10">
        <v>800</v>
      </c>
      <c r="CX15" s="10">
        <v>2100</v>
      </c>
      <c r="CY15" s="10">
        <v>1670</v>
      </c>
      <c r="CZ15" s="10">
        <v>850</v>
      </c>
      <c r="DA15" s="10">
        <v>1150</v>
      </c>
      <c r="DB15" s="10">
        <v>1250</v>
      </c>
      <c r="DC15" s="10">
        <v>1230</v>
      </c>
      <c r="DD15" s="10">
        <v>457</v>
      </c>
      <c r="DE15" s="10">
        <v>800</v>
      </c>
      <c r="DF15" s="10">
        <v>430</v>
      </c>
      <c r="DG15" s="10">
        <v>650</v>
      </c>
      <c r="DH15" s="10">
        <v>795</v>
      </c>
      <c r="DI15" s="10">
        <v>1150</v>
      </c>
      <c r="DJ15" s="10">
        <v>1350</v>
      </c>
      <c r="DK15" s="10">
        <v>480</v>
      </c>
      <c r="DL15" s="10">
        <v>1050</v>
      </c>
      <c r="DM15" s="10">
        <v>850</v>
      </c>
      <c r="DN15" s="10">
        <v>900</v>
      </c>
      <c r="DO15" s="10">
        <v>950</v>
      </c>
      <c r="DP15" s="10">
        <v>520</v>
      </c>
      <c r="DQ15" s="10">
        <v>1150</v>
      </c>
      <c r="DR15" s="10">
        <v>520</v>
      </c>
      <c r="DS15" s="10">
        <v>530</v>
      </c>
      <c r="DT15" s="10">
        <v>1300</v>
      </c>
      <c r="DU15" s="10">
        <v>730</v>
      </c>
      <c r="DV15" s="10">
        <v>550</v>
      </c>
      <c r="DW15" s="10">
        <v>1020</v>
      </c>
      <c r="DX15" s="10">
        <v>350</v>
      </c>
      <c r="DY15" s="10">
        <v>1050</v>
      </c>
      <c r="DZ15" s="10">
        <v>1100</v>
      </c>
      <c r="EA15" s="10">
        <v>950</v>
      </c>
      <c r="EB15" s="10">
        <v>1380</v>
      </c>
      <c r="EC15" s="10">
        <v>950</v>
      </c>
      <c r="ED15" s="10">
        <v>640</v>
      </c>
      <c r="EE15" s="10">
        <v>680</v>
      </c>
      <c r="EF15" s="10">
        <v>900</v>
      </c>
      <c r="EG15" s="10">
        <v>900</v>
      </c>
      <c r="EH15" s="10">
        <v>1070</v>
      </c>
      <c r="EI15" s="10">
        <v>1100</v>
      </c>
      <c r="EJ15" s="10">
        <v>1000</v>
      </c>
      <c r="EK15" s="10">
        <v>500</v>
      </c>
      <c r="EL15" s="10">
        <v>820</v>
      </c>
      <c r="EM15" s="10">
        <v>1000</v>
      </c>
      <c r="EN15" s="10">
        <v>800</v>
      </c>
      <c r="EO15" s="10">
        <v>1080</v>
      </c>
      <c r="EP15" s="10">
        <v>1200</v>
      </c>
      <c r="EQ15" s="10">
        <v>3000</v>
      </c>
      <c r="ER15" s="10">
        <v>1200</v>
      </c>
      <c r="ES15" s="10">
        <v>490</v>
      </c>
      <c r="ET15" s="10">
        <v>1150</v>
      </c>
      <c r="EU15" s="10">
        <v>700</v>
      </c>
      <c r="EV15" s="10">
        <v>700</v>
      </c>
      <c r="EW15" s="10">
        <v>900</v>
      </c>
      <c r="EX15" s="10">
        <v>440</v>
      </c>
      <c r="EY15" s="10">
        <v>1430</v>
      </c>
      <c r="EZ15" s="10">
        <v>980</v>
      </c>
      <c r="FA15" s="10">
        <v>965</v>
      </c>
      <c r="FB15" s="10">
        <v>1100</v>
      </c>
      <c r="FC15" s="10">
        <v>1590</v>
      </c>
      <c r="FD15" s="10">
        <v>1130</v>
      </c>
      <c r="FE15" s="10">
        <v>1160</v>
      </c>
      <c r="FF15" s="10">
        <v>1250</v>
      </c>
      <c r="FG15" s="10">
        <v>1590</v>
      </c>
      <c r="FH15" s="10">
        <v>880</v>
      </c>
      <c r="FI15" s="10">
        <v>565</v>
      </c>
      <c r="FJ15" s="10">
        <v>1500</v>
      </c>
      <c r="FK15" s="10">
        <v>500</v>
      </c>
      <c r="FL15" s="10">
        <v>900</v>
      </c>
      <c r="FM15" s="10">
        <v>900</v>
      </c>
      <c r="FN15" s="10">
        <v>925</v>
      </c>
      <c r="FO15" s="10">
        <v>1280</v>
      </c>
      <c r="FP15" s="10">
        <v>1050</v>
      </c>
      <c r="FQ15" s="10">
        <v>1050</v>
      </c>
      <c r="FR15" s="10">
        <v>450</v>
      </c>
      <c r="FS15" s="10">
        <v>450</v>
      </c>
      <c r="FT15" s="10">
        <v>1790</v>
      </c>
      <c r="FU15" s="10">
        <v>550</v>
      </c>
      <c r="FV15" s="10">
        <v>750</v>
      </c>
      <c r="FW15" s="10">
        <v>1400</v>
      </c>
      <c r="FX15" s="10">
        <v>1000</v>
      </c>
      <c r="FY15" s="10">
        <v>1350</v>
      </c>
      <c r="FZ15" s="10">
        <v>470</v>
      </c>
      <c r="GA15" s="10">
        <v>1050</v>
      </c>
      <c r="GB15" s="10">
        <v>950</v>
      </c>
      <c r="GC15" s="10">
        <v>950</v>
      </c>
      <c r="GD15" s="10">
        <v>1280</v>
      </c>
      <c r="GE15" s="10">
        <v>557</v>
      </c>
      <c r="GF15" s="10">
        <v>500</v>
      </c>
      <c r="GG15" s="10">
        <v>1100</v>
      </c>
      <c r="GH15" s="10">
        <v>1200</v>
      </c>
      <c r="GI15" s="10">
        <v>1070</v>
      </c>
      <c r="GJ15" s="10">
        <v>1300</v>
      </c>
      <c r="GK15" s="10">
        <v>850</v>
      </c>
      <c r="GL15" s="10">
        <v>520</v>
      </c>
      <c r="GM15" s="10">
        <v>670</v>
      </c>
      <c r="GN15" s="10">
        <v>1850</v>
      </c>
      <c r="GO15" s="10">
        <v>640</v>
      </c>
      <c r="GP15" s="10">
        <v>920</v>
      </c>
      <c r="GQ15" s="10">
        <v>1250</v>
      </c>
      <c r="GR15" s="10">
        <v>2500</v>
      </c>
      <c r="GS15" s="10">
        <v>1200</v>
      </c>
      <c r="GT15" s="10">
        <v>1000</v>
      </c>
      <c r="GU15" s="10">
        <v>1100</v>
      </c>
      <c r="GV15" s="10">
        <v>1500</v>
      </c>
      <c r="GW15" s="10">
        <v>970</v>
      </c>
      <c r="GX15" s="10">
        <v>1020</v>
      </c>
      <c r="GY15" s="10">
        <v>1030</v>
      </c>
      <c r="GZ15" s="10">
        <v>1120</v>
      </c>
      <c r="HA15" s="10">
        <v>820</v>
      </c>
      <c r="HB15" s="10">
        <v>1150</v>
      </c>
      <c r="HC15" s="10">
        <v>650</v>
      </c>
      <c r="HD15" s="10">
        <v>600</v>
      </c>
      <c r="HE15" s="10">
        <v>420</v>
      </c>
      <c r="HF15" s="10">
        <v>1700</v>
      </c>
      <c r="HG15" s="10">
        <v>1220</v>
      </c>
      <c r="HH15" s="10">
        <v>650</v>
      </c>
      <c r="HI15" s="10">
        <v>1290</v>
      </c>
      <c r="HJ15" s="10">
        <v>1080</v>
      </c>
      <c r="HK15" s="10">
        <v>3250</v>
      </c>
      <c r="HL15" s="10">
        <v>900</v>
      </c>
      <c r="HM15" s="10">
        <v>900</v>
      </c>
      <c r="HN15" s="10">
        <v>650</v>
      </c>
      <c r="HO15" s="10">
        <v>850</v>
      </c>
      <c r="HP15" s="10">
        <v>880</v>
      </c>
      <c r="HQ15" s="10">
        <v>970</v>
      </c>
      <c r="HR15" s="10">
        <v>800</v>
      </c>
      <c r="HS15" s="10">
        <v>3000</v>
      </c>
      <c r="HT15" s="10">
        <v>850</v>
      </c>
    </row>
    <row r="16" spans="1:228" ht="15" x14ac:dyDescent="0.25">
      <c r="A16" s="72">
        <v>1</v>
      </c>
      <c r="B16" s="6">
        <v>3</v>
      </c>
      <c r="C16" s="10">
        <v>7</v>
      </c>
      <c r="D16" s="11">
        <v>32.1</v>
      </c>
      <c r="E16" s="10">
        <v>6</v>
      </c>
      <c r="F16" s="10">
        <v>1</v>
      </c>
      <c r="G16" s="11">
        <v>7</v>
      </c>
      <c r="H16" s="10">
        <v>9</v>
      </c>
      <c r="I16" s="10">
        <v>2</v>
      </c>
      <c r="J16" s="10">
        <v>12.2</v>
      </c>
      <c r="K16" s="10">
        <v>9</v>
      </c>
      <c r="L16" s="10">
        <v>2</v>
      </c>
      <c r="M16" s="10">
        <v>1</v>
      </c>
      <c r="N16" s="7">
        <v>3</v>
      </c>
      <c r="O16" s="10">
        <v>1180</v>
      </c>
    </row>
    <row r="17" spans="1:30" ht="15" x14ac:dyDescent="0.25">
      <c r="A17" s="72">
        <v>1</v>
      </c>
      <c r="B17" s="6">
        <v>3</v>
      </c>
      <c r="C17" s="10">
        <v>6</v>
      </c>
      <c r="D17" s="11">
        <v>31.9</v>
      </c>
      <c r="E17" s="10">
        <v>2</v>
      </c>
      <c r="F17" s="10">
        <v>2</v>
      </c>
      <c r="G17" s="11">
        <v>2</v>
      </c>
      <c r="H17" s="10">
        <v>9</v>
      </c>
      <c r="I17" s="10">
        <v>2</v>
      </c>
      <c r="J17" s="10">
        <v>14.4</v>
      </c>
      <c r="K17" s="10">
        <v>8.8000000000000007</v>
      </c>
      <c r="L17" s="10">
        <v>2</v>
      </c>
      <c r="M17" s="10">
        <v>1</v>
      </c>
      <c r="N17" s="7">
        <v>3</v>
      </c>
      <c r="O17" s="10">
        <v>1350</v>
      </c>
      <c r="Q17" s="126" t="s">
        <v>214</v>
      </c>
      <c r="R17" s="127"/>
      <c r="S17" s="127"/>
      <c r="T17" s="127"/>
      <c r="U17" s="127"/>
      <c r="V17" s="127"/>
      <c r="W17" s="127"/>
      <c r="X17" s="127"/>
      <c r="Y17" s="127"/>
      <c r="Z17" s="127"/>
      <c r="AA17" s="127"/>
      <c r="AB17" s="127"/>
      <c r="AC17" s="127"/>
      <c r="AD17" s="127"/>
    </row>
    <row r="18" spans="1:30" ht="15" x14ac:dyDescent="0.25">
      <c r="A18" s="72">
        <v>1</v>
      </c>
      <c r="B18" s="6">
        <v>3</v>
      </c>
      <c r="C18" s="10">
        <v>7</v>
      </c>
      <c r="D18" s="11">
        <v>44.2</v>
      </c>
      <c r="E18" s="10">
        <v>2</v>
      </c>
      <c r="F18" s="10">
        <v>2</v>
      </c>
      <c r="G18" s="11">
        <v>2</v>
      </c>
      <c r="H18" s="10">
        <v>5</v>
      </c>
      <c r="I18" s="10">
        <v>2</v>
      </c>
      <c r="J18" s="10">
        <v>19.7</v>
      </c>
      <c r="K18" s="10">
        <v>11.6</v>
      </c>
      <c r="L18" s="10">
        <v>3</v>
      </c>
      <c r="M18" s="10">
        <v>1</v>
      </c>
      <c r="N18" s="7">
        <v>2</v>
      </c>
      <c r="O18" s="10">
        <v>1400</v>
      </c>
      <c r="Q18">
        <f t="array" ref="Q18:AD31">MMULT(R1:HT14,A2:N212)</f>
        <v>211</v>
      </c>
      <c r="R18">
        <v>446</v>
      </c>
      <c r="S18">
        <v>1589</v>
      </c>
      <c r="T18">
        <v>11442.290000000003</v>
      </c>
      <c r="U18">
        <v>700</v>
      </c>
      <c r="V18">
        <v>356</v>
      </c>
      <c r="W18">
        <v>794</v>
      </c>
      <c r="X18">
        <v>1251</v>
      </c>
      <c r="Y18">
        <v>466</v>
      </c>
      <c r="Z18">
        <v>6844.9100000000035</v>
      </c>
      <c r="AA18">
        <v>1892.049999999999</v>
      </c>
      <c r="AB18">
        <v>420</v>
      </c>
      <c r="AC18">
        <v>314</v>
      </c>
      <c r="AD18">
        <v>528</v>
      </c>
    </row>
    <row r="19" spans="1:30" ht="15" x14ac:dyDescent="0.25">
      <c r="A19" s="72">
        <v>1</v>
      </c>
      <c r="B19" s="6">
        <v>3</v>
      </c>
      <c r="C19" s="10">
        <v>2</v>
      </c>
      <c r="D19" s="11">
        <v>36.6</v>
      </c>
      <c r="E19" s="10">
        <v>6</v>
      </c>
      <c r="F19" s="10">
        <v>1</v>
      </c>
      <c r="G19" s="11">
        <v>5</v>
      </c>
      <c r="H19" s="10">
        <v>5</v>
      </c>
      <c r="I19" s="10">
        <v>2</v>
      </c>
      <c r="J19" s="10">
        <v>16.600000000000001</v>
      </c>
      <c r="K19" s="10">
        <v>8.8000000000000007</v>
      </c>
      <c r="L19" s="10">
        <v>2</v>
      </c>
      <c r="M19" s="10">
        <v>1</v>
      </c>
      <c r="N19" s="7">
        <v>1</v>
      </c>
      <c r="O19" s="10">
        <v>2120</v>
      </c>
      <c r="Q19">
        <v>446</v>
      </c>
      <c r="R19">
        <v>1100</v>
      </c>
      <c r="S19">
        <v>3258</v>
      </c>
      <c r="T19">
        <v>23675.49</v>
      </c>
      <c r="U19">
        <v>1469</v>
      </c>
      <c r="V19">
        <v>790</v>
      </c>
      <c r="W19">
        <v>1674</v>
      </c>
      <c r="X19">
        <v>2613</v>
      </c>
      <c r="Y19">
        <v>994</v>
      </c>
      <c r="Z19">
        <v>14109.470000000014</v>
      </c>
      <c r="AA19">
        <v>4007.9899999999993</v>
      </c>
      <c r="AB19">
        <v>895</v>
      </c>
      <c r="AC19">
        <v>670</v>
      </c>
      <c r="AD19">
        <v>1120</v>
      </c>
    </row>
    <row r="20" spans="1:30" ht="15" x14ac:dyDescent="0.25">
      <c r="A20" s="72">
        <v>1</v>
      </c>
      <c r="B20" s="6">
        <v>3</v>
      </c>
      <c r="C20" s="10">
        <v>6</v>
      </c>
      <c r="D20" s="11">
        <v>40.299999999999997</v>
      </c>
      <c r="E20" s="10">
        <v>1</v>
      </c>
      <c r="F20" s="10">
        <v>1</v>
      </c>
      <c r="G20" s="11">
        <v>1</v>
      </c>
      <c r="H20" s="10">
        <v>5</v>
      </c>
      <c r="I20" s="10">
        <v>2</v>
      </c>
      <c r="J20" s="10">
        <v>16.7</v>
      </c>
      <c r="K20" s="10">
        <v>8.5</v>
      </c>
      <c r="L20" s="10">
        <v>2</v>
      </c>
      <c r="M20" s="10">
        <v>1</v>
      </c>
      <c r="N20" s="7">
        <v>3</v>
      </c>
      <c r="O20" s="10">
        <v>1200</v>
      </c>
      <c r="Q20">
        <v>1589</v>
      </c>
      <c r="R20">
        <v>3258</v>
      </c>
      <c r="S20">
        <v>14567</v>
      </c>
      <c r="T20">
        <v>85741.189999999988</v>
      </c>
      <c r="U20">
        <v>5142</v>
      </c>
      <c r="V20">
        <v>2595</v>
      </c>
      <c r="W20">
        <v>6027</v>
      </c>
      <c r="X20">
        <v>9307</v>
      </c>
      <c r="Y20">
        <v>3485</v>
      </c>
      <c r="Z20">
        <v>50638.979999999989</v>
      </c>
      <c r="AA20">
        <v>13969.469999999996</v>
      </c>
      <c r="AB20">
        <v>3151</v>
      </c>
      <c r="AC20">
        <v>2322</v>
      </c>
      <c r="AD20">
        <v>3959</v>
      </c>
    </row>
    <row r="21" spans="1:30" ht="15" x14ac:dyDescent="0.25">
      <c r="A21" s="72">
        <v>1</v>
      </c>
      <c r="B21" s="6">
        <v>3</v>
      </c>
      <c r="C21" s="10">
        <v>14</v>
      </c>
      <c r="D21" s="11">
        <v>35.9</v>
      </c>
      <c r="E21" s="10">
        <v>2</v>
      </c>
      <c r="F21" s="10">
        <v>2</v>
      </c>
      <c r="G21" s="11">
        <v>3</v>
      </c>
      <c r="H21" s="10">
        <v>5</v>
      </c>
      <c r="I21" s="10">
        <v>2</v>
      </c>
      <c r="J21" s="10">
        <v>15.1</v>
      </c>
      <c r="K21" s="10">
        <v>8.5</v>
      </c>
      <c r="L21" s="10">
        <v>2</v>
      </c>
      <c r="M21" s="10">
        <v>1</v>
      </c>
      <c r="N21" s="7">
        <v>3</v>
      </c>
      <c r="O21" s="10">
        <v>850</v>
      </c>
      <c r="Q21">
        <v>11442.290000000003</v>
      </c>
      <c r="R21">
        <v>23675.49</v>
      </c>
      <c r="S21">
        <v>85741.189999999988</v>
      </c>
      <c r="T21">
        <v>783922.46610000008</v>
      </c>
      <c r="U21">
        <v>38501.380000000005</v>
      </c>
      <c r="V21">
        <v>18894.790000000005</v>
      </c>
      <c r="W21">
        <v>43453.529999999992</v>
      </c>
      <c r="X21">
        <v>66395.150000000009</v>
      </c>
      <c r="Y21">
        <v>25230.380000000019</v>
      </c>
      <c r="Z21">
        <v>484392.23200000002</v>
      </c>
      <c r="AA21">
        <v>121020.95800000006</v>
      </c>
      <c r="AB21">
        <v>22300.78999999999</v>
      </c>
      <c r="AC21">
        <v>16387.990000000005</v>
      </c>
      <c r="AD21">
        <v>28601.180000000008</v>
      </c>
    </row>
    <row r="22" spans="1:30" ht="15" x14ac:dyDescent="0.25">
      <c r="A22" s="72">
        <v>1</v>
      </c>
      <c r="B22" s="6">
        <v>3</v>
      </c>
      <c r="C22" s="10">
        <v>8</v>
      </c>
      <c r="D22" s="11">
        <v>31.8</v>
      </c>
      <c r="E22" s="10">
        <v>2</v>
      </c>
      <c r="F22" s="10">
        <v>2</v>
      </c>
      <c r="G22" s="11">
        <v>2</v>
      </c>
      <c r="H22" s="10">
        <v>9</v>
      </c>
      <c r="I22" s="10">
        <v>2</v>
      </c>
      <c r="J22" s="10">
        <v>12.3</v>
      </c>
      <c r="K22" s="10">
        <v>8.6999999999999993</v>
      </c>
      <c r="L22" s="10">
        <v>2</v>
      </c>
      <c r="M22" s="10">
        <v>1</v>
      </c>
      <c r="N22" s="7">
        <v>1</v>
      </c>
      <c r="O22" s="10">
        <v>1300</v>
      </c>
      <c r="Q22">
        <v>700</v>
      </c>
      <c r="R22">
        <v>1469</v>
      </c>
      <c r="S22">
        <v>5142</v>
      </c>
      <c r="T22">
        <v>38501.380000000005</v>
      </c>
      <c r="U22">
        <v>3030</v>
      </c>
      <c r="V22">
        <v>1125</v>
      </c>
      <c r="W22">
        <v>2605</v>
      </c>
      <c r="X22">
        <v>4095</v>
      </c>
      <c r="Y22">
        <v>1539</v>
      </c>
      <c r="Z22">
        <v>22986.909999999985</v>
      </c>
      <c r="AA22">
        <v>6352.68</v>
      </c>
      <c r="AB22">
        <v>1368</v>
      </c>
      <c r="AC22">
        <v>1049</v>
      </c>
      <c r="AD22">
        <v>1747</v>
      </c>
    </row>
    <row r="23" spans="1:30" ht="15" x14ac:dyDescent="0.25">
      <c r="A23" s="72">
        <v>1</v>
      </c>
      <c r="B23" s="6">
        <v>3</v>
      </c>
      <c r="C23" s="10">
        <v>9</v>
      </c>
      <c r="D23" s="11">
        <v>32</v>
      </c>
      <c r="E23" s="10">
        <v>2</v>
      </c>
      <c r="F23" s="10">
        <v>2</v>
      </c>
      <c r="G23" s="11">
        <v>5</v>
      </c>
      <c r="H23" s="10">
        <v>9</v>
      </c>
      <c r="I23" s="10">
        <v>2</v>
      </c>
      <c r="J23" s="10">
        <v>12.3</v>
      </c>
      <c r="K23" s="10">
        <v>8.6999999999999993</v>
      </c>
      <c r="L23" s="10">
        <v>3</v>
      </c>
      <c r="M23" s="10">
        <v>3</v>
      </c>
      <c r="N23" s="7">
        <v>3</v>
      </c>
      <c r="O23" s="10">
        <v>950</v>
      </c>
      <c r="Q23">
        <v>356</v>
      </c>
      <c r="R23">
        <v>790</v>
      </c>
      <c r="S23">
        <v>2595</v>
      </c>
      <c r="T23">
        <v>18894.790000000005</v>
      </c>
      <c r="U23">
        <v>1125</v>
      </c>
      <c r="V23">
        <v>1446</v>
      </c>
      <c r="W23">
        <v>1288</v>
      </c>
      <c r="X23">
        <v>2076</v>
      </c>
      <c r="Y23">
        <v>777</v>
      </c>
      <c r="Z23">
        <v>11363.770000000002</v>
      </c>
      <c r="AA23">
        <v>2906.7299999999991</v>
      </c>
      <c r="AB23">
        <v>705</v>
      </c>
      <c r="AC23">
        <v>582</v>
      </c>
      <c r="AD23">
        <v>884</v>
      </c>
    </row>
    <row r="24" spans="1:30" ht="15" x14ac:dyDescent="0.25">
      <c r="A24" s="72">
        <v>1</v>
      </c>
      <c r="B24" s="6">
        <v>3</v>
      </c>
      <c r="C24" s="10">
        <v>15</v>
      </c>
      <c r="D24" s="11">
        <v>40.200000000000003</v>
      </c>
      <c r="E24" s="10">
        <v>2</v>
      </c>
      <c r="F24" s="10">
        <v>1</v>
      </c>
      <c r="G24" s="11">
        <v>2</v>
      </c>
      <c r="H24" s="10">
        <v>5</v>
      </c>
      <c r="I24" s="10">
        <v>2</v>
      </c>
      <c r="J24" s="10">
        <v>16.7</v>
      </c>
      <c r="K24" s="10">
        <v>8.5</v>
      </c>
      <c r="L24" s="10">
        <v>3</v>
      </c>
      <c r="M24" s="10">
        <v>1</v>
      </c>
      <c r="N24" s="7">
        <v>2</v>
      </c>
      <c r="O24" s="10">
        <v>650</v>
      </c>
      <c r="Q24">
        <v>794</v>
      </c>
      <c r="R24">
        <v>1674</v>
      </c>
      <c r="S24">
        <v>6027</v>
      </c>
      <c r="T24">
        <v>43453.529999999992</v>
      </c>
      <c r="U24">
        <v>2605</v>
      </c>
      <c r="V24">
        <v>1288</v>
      </c>
      <c r="W24">
        <v>4262</v>
      </c>
      <c r="X24">
        <v>4720</v>
      </c>
      <c r="Y24">
        <v>1745</v>
      </c>
      <c r="Z24">
        <v>26228.650000000012</v>
      </c>
      <c r="AA24">
        <v>6699.0899999999992</v>
      </c>
      <c r="AB24">
        <v>1596</v>
      </c>
      <c r="AC24">
        <v>1148</v>
      </c>
      <c r="AD24">
        <v>1996</v>
      </c>
    </row>
    <row r="25" spans="1:30" ht="15" x14ac:dyDescent="0.25">
      <c r="A25" s="72">
        <v>1</v>
      </c>
      <c r="B25" s="6">
        <v>3</v>
      </c>
      <c r="C25" s="10">
        <v>7</v>
      </c>
      <c r="D25" s="11">
        <v>35.1</v>
      </c>
      <c r="E25" s="10">
        <v>6</v>
      </c>
      <c r="F25" s="10">
        <v>1</v>
      </c>
      <c r="G25" s="11">
        <v>3</v>
      </c>
      <c r="H25" s="10">
        <v>5</v>
      </c>
      <c r="I25" s="10">
        <v>3</v>
      </c>
      <c r="J25" s="10">
        <v>12.1</v>
      </c>
      <c r="K25" s="10">
        <v>12</v>
      </c>
      <c r="L25" s="10">
        <v>2</v>
      </c>
      <c r="M25" s="10">
        <v>3</v>
      </c>
      <c r="N25" s="7">
        <v>3</v>
      </c>
      <c r="O25" s="10">
        <v>500</v>
      </c>
      <c r="Q25">
        <v>1251</v>
      </c>
      <c r="R25">
        <v>2613</v>
      </c>
      <c r="S25">
        <v>9307</v>
      </c>
      <c r="T25">
        <v>66395.150000000009</v>
      </c>
      <c r="U25">
        <v>4095</v>
      </c>
      <c r="V25">
        <v>2076</v>
      </c>
      <c r="W25">
        <v>4720</v>
      </c>
      <c r="X25">
        <v>8249</v>
      </c>
      <c r="Y25">
        <v>2764</v>
      </c>
      <c r="Z25">
        <v>39511.450000000012</v>
      </c>
      <c r="AA25">
        <v>11361.949999999997</v>
      </c>
      <c r="AB25">
        <v>2493</v>
      </c>
      <c r="AC25">
        <v>1833</v>
      </c>
      <c r="AD25">
        <v>3129</v>
      </c>
    </row>
    <row r="26" spans="1:30" ht="15" x14ac:dyDescent="0.25">
      <c r="A26" s="72">
        <v>1</v>
      </c>
      <c r="B26" s="6">
        <v>3</v>
      </c>
      <c r="C26" s="10">
        <v>2</v>
      </c>
      <c r="D26" s="11">
        <v>35.299999999999997</v>
      </c>
      <c r="E26" s="10">
        <v>2</v>
      </c>
      <c r="F26" s="10">
        <v>1</v>
      </c>
      <c r="G26" s="11">
        <v>2</v>
      </c>
      <c r="H26" s="10">
        <v>10</v>
      </c>
      <c r="I26" s="10">
        <v>3</v>
      </c>
      <c r="J26" s="10">
        <v>14.9</v>
      </c>
      <c r="K26" s="10">
        <v>11.9</v>
      </c>
      <c r="L26" s="10">
        <v>2</v>
      </c>
      <c r="M26" s="10">
        <v>1</v>
      </c>
      <c r="N26" s="7">
        <v>3</v>
      </c>
      <c r="O26" s="10">
        <v>1357</v>
      </c>
      <c r="Q26">
        <v>466</v>
      </c>
      <c r="R26">
        <v>994</v>
      </c>
      <c r="S26">
        <v>3485</v>
      </c>
      <c r="T26">
        <v>25230.380000000019</v>
      </c>
      <c r="U26">
        <v>1539</v>
      </c>
      <c r="V26">
        <v>777</v>
      </c>
      <c r="W26">
        <v>1745</v>
      </c>
      <c r="X26">
        <v>2764</v>
      </c>
      <c r="Y26">
        <v>1066</v>
      </c>
      <c r="Z26">
        <v>15155.270000000004</v>
      </c>
      <c r="AA26">
        <v>4164.0999999999995</v>
      </c>
      <c r="AB26">
        <v>925</v>
      </c>
      <c r="AC26">
        <v>696</v>
      </c>
      <c r="AD26">
        <v>1170</v>
      </c>
    </row>
    <row r="27" spans="1:30" ht="15" x14ac:dyDescent="0.25">
      <c r="A27" s="72">
        <v>1</v>
      </c>
      <c r="B27" s="6">
        <v>3</v>
      </c>
      <c r="C27" s="10">
        <v>9</v>
      </c>
      <c r="D27" s="11">
        <v>36.200000000000003</v>
      </c>
      <c r="E27" s="10">
        <v>6</v>
      </c>
      <c r="F27" s="10">
        <v>1</v>
      </c>
      <c r="G27" s="11">
        <v>1</v>
      </c>
      <c r="H27" s="10">
        <v>5</v>
      </c>
      <c r="I27" s="10">
        <v>2</v>
      </c>
      <c r="J27" s="10">
        <v>15</v>
      </c>
      <c r="K27" s="10">
        <v>12</v>
      </c>
      <c r="L27" s="10">
        <v>2</v>
      </c>
      <c r="M27" s="10">
        <v>1</v>
      </c>
      <c r="N27" s="7">
        <v>3</v>
      </c>
      <c r="O27" s="10">
        <v>490</v>
      </c>
      <c r="Q27">
        <v>6844.9100000000035</v>
      </c>
      <c r="R27">
        <v>14109.470000000014</v>
      </c>
      <c r="S27">
        <v>50638.979999999989</v>
      </c>
      <c r="T27">
        <v>484392.23200000002</v>
      </c>
      <c r="U27">
        <v>22986.909999999985</v>
      </c>
      <c r="V27">
        <v>11363.770000000002</v>
      </c>
      <c r="W27">
        <v>26228.650000000012</v>
      </c>
      <c r="X27">
        <v>39511.450000000012</v>
      </c>
      <c r="Y27">
        <v>15155.270000000004</v>
      </c>
      <c r="Z27">
        <v>307215.06990000006</v>
      </c>
      <c r="AA27">
        <v>72128.585300000006</v>
      </c>
      <c r="AB27">
        <v>13285.650000000005</v>
      </c>
      <c r="AC27">
        <v>9855.5800000000072</v>
      </c>
      <c r="AD27">
        <v>17194.650000000009</v>
      </c>
    </row>
    <row r="28" spans="1:30" ht="15" x14ac:dyDescent="0.25">
      <c r="A28" s="72">
        <v>1</v>
      </c>
      <c r="B28" s="6">
        <v>3</v>
      </c>
      <c r="C28" s="10">
        <v>7</v>
      </c>
      <c r="D28" s="11">
        <v>34.700000000000003</v>
      </c>
      <c r="E28" s="10">
        <v>6</v>
      </c>
      <c r="F28" s="10">
        <v>2</v>
      </c>
      <c r="G28" s="11">
        <v>3</v>
      </c>
      <c r="H28" s="10">
        <v>9</v>
      </c>
      <c r="I28" s="10">
        <v>2</v>
      </c>
      <c r="J28" s="10">
        <v>17.5</v>
      </c>
      <c r="K28" s="10">
        <v>6.8</v>
      </c>
      <c r="L28" s="10">
        <v>2</v>
      </c>
      <c r="M28" s="10">
        <v>1</v>
      </c>
      <c r="N28" s="7">
        <v>2</v>
      </c>
      <c r="O28" s="10">
        <v>2250</v>
      </c>
      <c r="Q28">
        <v>1892.049999999999</v>
      </c>
      <c r="R28">
        <v>4007.9899999999993</v>
      </c>
      <c r="S28">
        <v>13969.469999999996</v>
      </c>
      <c r="T28">
        <v>121020.95800000006</v>
      </c>
      <c r="U28">
        <v>6352.68</v>
      </c>
      <c r="V28">
        <v>2906.7299999999991</v>
      </c>
      <c r="W28">
        <v>6699.0899999999992</v>
      </c>
      <c r="X28">
        <v>11361.949999999997</v>
      </c>
      <c r="Y28">
        <v>4164.0999999999995</v>
      </c>
      <c r="Z28">
        <v>72128.585300000006</v>
      </c>
      <c r="AA28">
        <v>25957.604899999973</v>
      </c>
      <c r="AB28">
        <v>3683.3999999999978</v>
      </c>
      <c r="AC28">
        <v>2648.6899999999987</v>
      </c>
      <c r="AD28">
        <v>4718.7899999999972</v>
      </c>
    </row>
    <row r="29" spans="1:30" ht="15" x14ac:dyDescent="0.25">
      <c r="A29" s="72">
        <v>1</v>
      </c>
      <c r="B29" s="6">
        <v>3</v>
      </c>
      <c r="C29" s="10">
        <v>2</v>
      </c>
      <c r="D29" s="11">
        <v>40.299999999999997</v>
      </c>
      <c r="E29" s="10">
        <v>6</v>
      </c>
      <c r="F29" s="10">
        <v>2</v>
      </c>
      <c r="G29" s="11">
        <v>2</v>
      </c>
      <c r="H29" s="10">
        <v>5</v>
      </c>
      <c r="I29" s="10">
        <v>3</v>
      </c>
      <c r="J29" s="10">
        <v>16.8</v>
      </c>
      <c r="K29" s="10">
        <v>8.6</v>
      </c>
      <c r="L29" s="10">
        <v>2</v>
      </c>
      <c r="M29" s="10">
        <v>1</v>
      </c>
      <c r="N29" s="7">
        <v>2</v>
      </c>
      <c r="O29" s="10">
        <v>890</v>
      </c>
      <c r="Q29">
        <v>420</v>
      </c>
      <c r="R29">
        <v>895</v>
      </c>
      <c r="S29">
        <v>3151</v>
      </c>
      <c r="T29">
        <v>22300.78999999999</v>
      </c>
      <c r="U29">
        <v>1368</v>
      </c>
      <c r="V29">
        <v>705</v>
      </c>
      <c r="W29">
        <v>1596</v>
      </c>
      <c r="X29">
        <v>2493</v>
      </c>
      <c r="Y29">
        <v>925</v>
      </c>
      <c r="Z29">
        <v>13285.650000000005</v>
      </c>
      <c r="AA29">
        <v>3683.3999999999978</v>
      </c>
      <c r="AB29">
        <v>936</v>
      </c>
      <c r="AC29">
        <v>625</v>
      </c>
      <c r="AD29">
        <v>1047</v>
      </c>
    </row>
    <row r="30" spans="1:30" ht="15" x14ac:dyDescent="0.25">
      <c r="A30" s="72">
        <v>1</v>
      </c>
      <c r="B30" s="6">
        <v>3</v>
      </c>
      <c r="C30" s="10">
        <v>8</v>
      </c>
      <c r="D30" s="11">
        <v>31</v>
      </c>
      <c r="E30" s="10">
        <v>2</v>
      </c>
      <c r="F30" s="10">
        <v>2</v>
      </c>
      <c r="G30" s="11">
        <v>14</v>
      </c>
      <c r="H30" s="10">
        <v>5</v>
      </c>
      <c r="I30" s="10">
        <v>2</v>
      </c>
      <c r="J30" s="10">
        <v>21.6</v>
      </c>
      <c r="K30" s="10">
        <v>0</v>
      </c>
      <c r="L30" s="10">
        <v>2</v>
      </c>
      <c r="M30" s="10">
        <v>1</v>
      </c>
      <c r="N30" s="7">
        <v>3</v>
      </c>
      <c r="O30" s="10">
        <v>1300</v>
      </c>
      <c r="Q30">
        <v>314</v>
      </c>
      <c r="R30">
        <v>670</v>
      </c>
      <c r="S30">
        <v>2322</v>
      </c>
      <c r="T30">
        <v>16387.990000000005</v>
      </c>
      <c r="U30">
        <v>1049</v>
      </c>
      <c r="V30">
        <v>582</v>
      </c>
      <c r="W30">
        <v>1148</v>
      </c>
      <c r="X30">
        <v>1833</v>
      </c>
      <c r="Y30">
        <v>696</v>
      </c>
      <c r="Z30">
        <v>9855.5800000000072</v>
      </c>
      <c r="AA30">
        <v>2648.6899999999987</v>
      </c>
      <c r="AB30">
        <v>625</v>
      </c>
      <c r="AC30">
        <v>602</v>
      </c>
      <c r="AD30">
        <v>796</v>
      </c>
    </row>
    <row r="31" spans="1:30" ht="15" x14ac:dyDescent="0.25">
      <c r="A31" s="72">
        <v>1</v>
      </c>
      <c r="B31" s="6">
        <v>3</v>
      </c>
      <c r="C31" s="10">
        <v>14</v>
      </c>
      <c r="D31" s="11">
        <v>24.1</v>
      </c>
      <c r="E31" s="10">
        <v>6</v>
      </c>
      <c r="F31" s="10">
        <v>2</v>
      </c>
      <c r="G31" s="11">
        <v>4</v>
      </c>
      <c r="H31" s="10">
        <v>5</v>
      </c>
      <c r="I31" s="10">
        <v>2</v>
      </c>
      <c r="J31" s="10">
        <v>16.3</v>
      </c>
      <c r="K31" s="10">
        <v>0</v>
      </c>
      <c r="L31" s="10">
        <v>2</v>
      </c>
      <c r="M31" s="10">
        <v>1</v>
      </c>
      <c r="N31" s="7">
        <v>1</v>
      </c>
      <c r="O31" s="10">
        <v>950</v>
      </c>
      <c r="Q31">
        <v>528</v>
      </c>
      <c r="R31">
        <v>1120</v>
      </c>
      <c r="S31">
        <v>3959</v>
      </c>
      <c r="T31">
        <v>28601.180000000008</v>
      </c>
      <c r="U31">
        <v>1747</v>
      </c>
      <c r="V31">
        <v>884</v>
      </c>
      <c r="W31">
        <v>1996</v>
      </c>
      <c r="X31">
        <v>3129</v>
      </c>
      <c r="Y31">
        <v>1170</v>
      </c>
      <c r="Z31">
        <v>17194.650000000009</v>
      </c>
      <c r="AA31">
        <v>4718.7899999999972</v>
      </c>
      <c r="AB31">
        <v>1047</v>
      </c>
      <c r="AC31">
        <v>796</v>
      </c>
      <c r="AD31">
        <v>1432</v>
      </c>
    </row>
    <row r="32" spans="1:30" ht="15" x14ac:dyDescent="0.25">
      <c r="A32" s="72">
        <v>1</v>
      </c>
      <c r="B32" s="6">
        <v>3</v>
      </c>
      <c r="C32" s="10">
        <v>8</v>
      </c>
      <c r="D32" s="11">
        <v>32.5</v>
      </c>
      <c r="E32" s="10">
        <v>1</v>
      </c>
      <c r="F32" s="10">
        <v>2</v>
      </c>
      <c r="G32" s="11">
        <v>5</v>
      </c>
      <c r="H32" s="10">
        <v>5</v>
      </c>
      <c r="I32" s="10">
        <v>3</v>
      </c>
      <c r="J32" s="10">
        <v>27.33</v>
      </c>
      <c r="K32" s="10">
        <v>0</v>
      </c>
      <c r="L32" s="10">
        <v>2</v>
      </c>
      <c r="M32" s="10">
        <v>1</v>
      </c>
      <c r="N32" s="7">
        <v>3</v>
      </c>
      <c r="O32" s="10">
        <v>900</v>
      </c>
    </row>
    <row r="33" spans="1:30" ht="15" x14ac:dyDescent="0.25">
      <c r="A33" s="72">
        <v>1</v>
      </c>
      <c r="B33" s="6">
        <v>3</v>
      </c>
      <c r="C33" s="10">
        <v>14</v>
      </c>
      <c r="D33" s="11">
        <v>27.7</v>
      </c>
      <c r="E33" s="10">
        <v>2</v>
      </c>
      <c r="F33" s="10">
        <v>2</v>
      </c>
      <c r="G33" s="11">
        <v>3</v>
      </c>
      <c r="H33" s="10">
        <v>13</v>
      </c>
      <c r="I33" s="10">
        <v>2</v>
      </c>
      <c r="J33" s="10">
        <v>12.2</v>
      </c>
      <c r="K33" s="10">
        <v>5.6</v>
      </c>
      <c r="L33" s="10">
        <v>1</v>
      </c>
      <c r="M33" s="10">
        <v>1</v>
      </c>
      <c r="N33" s="7">
        <v>3</v>
      </c>
      <c r="O33" s="10">
        <v>950</v>
      </c>
      <c r="Q33" s="126" t="s">
        <v>215</v>
      </c>
      <c r="R33" s="127"/>
      <c r="S33" s="127"/>
      <c r="T33" s="127"/>
      <c r="U33" s="127"/>
      <c r="V33" s="127"/>
      <c r="W33" s="127"/>
      <c r="X33" s="127"/>
      <c r="Y33" s="127"/>
      <c r="Z33" s="127"/>
      <c r="AA33" s="127"/>
      <c r="AB33" s="127"/>
      <c r="AC33" s="127"/>
      <c r="AD33" s="127"/>
    </row>
    <row r="34" spans="1:30" ht="15" x14ac:dyDescent="0.25">
      <c r="A34" s="72">
        <v>1</v>
      </c>
      <c r="B34" s="6">
        <v>3</v>
      </c>
      <c r="C34" s="10">
        <v>2</v>
      </c>
      <c r="D34" s="11">
        <v>29.1</v>
      </c>
      <c r="E34" s="10">
        <v>3</v>
      </c>
      <c r="F34" s="10">
        <v>1</v>
      </c>
      <c r="G34" s="11">
        <v>4</v>
      </c>
      <c r="H34" s="10">
        <v>9</v>
      </c>
      <c r="I34" s="10">
        <v>3</v>
      </c>
      <c r="J34" s="10">
        <v>23.7</v>
      </c>
      <c r="K34" s="10">
        <v>0</v>
      </c>
      <c r="L34" s="10">
        <v>2</v>
      </c>
      <c r="M34" s="10">
        <v>1</v>
      </c>
      <c r="N34" s="7">
        <v>1</v>
      </c>
      <c r="O34" s="10">
        <v>790</v>
      </c>
      <c r="Q34">
        <f t="array" ref="Q34:AD47">MINVERSE(Q18:AD31)</f>
        <v>0.4931463326172898</v>
      </c>
      <c r="R34">
        <v>-1.4357306539263594E-2</v>
      </c>
      <c r="S34">
        <v>-5.3269257516103258E-3</v>
      </c>
      <c r="T34">
        <v>-1.3800919823114461E-3</v>
      </c>
      <c r="U34">
        <v>-8.048058639164718E-3</v>
      </c>
      <c r="V34">
        <v>-3.7238579055616666E-3</v>
      </c>
      <c r="W34">
        <v>-3.5378874330269142E-3</v>
      </c>
      <c r="X34">
        <v>-1.0187706521402018E-2</v>
      </c>
      <c r="Y34">
        <v>-6.4410611214508834E-2</v>
      </c>
      <c r="Z34">
        <v>1.1869201612900121E-3</v>
      </c>
      <c r="AA34">
        <v>-4.489005124243039E-4</v>
      </c>
      <c r="AB34">
        <v>-2.628808939090092E-2</v>
      </c>
      <c r="AC34">
        <v>-1.4570899361608937E-2</v>
      </c>
      <c r="AD34">
        <v>-2.1827266123581938E-2</v>
      </c>
    </row>
    <row r="35" spans="1:30" ht="15" x14ac:dyDescent="0.25">
      <c r="A35" s="72">
        <v>1</v>
      </c>
      <c r="B35" s="6">
        <v>3</v>
      </c>
      <c r="C35" s="10">
        <v>5</v>
      </c>
      <c r="D35" s="11">
        <v>31.4</v>
      </c>
      <c r="E35" s="10">
        <v>6</v>
      </c>
      <c r="F35" s="10">
        <v>2</v>
      </c>
      <c r="G35" s="11">
        <v>2</v>
      </c>
      <c r="H35" s="10">
        <v>5</v>
      </c>
      <c r="I35" s="10">
        <v>3</v>
      </c>
      <c r="J35" s="10">
        <v>18.899999999999999</v>
      </c>
      <c r="K35" s="10">
        <v>5.6</v>
      </c>
      <c r="L35" s="10">
        <v>2</v>
      </c>
      <c r="M35" s="10">
        <v>1</v>
      </c>
      <c r="N35" s="7">
        <v>3</v>
      </c>
      <c r="O35" s="10">
        <v>5300</v>
      </c>
      <c r="Q35">
        <v>-1.4357306539263589E-2</v>
      </c>
      <c r="R35">
        <v>6.9079776972876027E-3</v>
      </c>
      <c r="S35">
        <v>2.6636665331014999E-4</v>
      </c>
      <c r="T35">
        <v>8.2886140542419237E-6</v>
      </c>
      <c r="U35">
        <v>1.1203120983015104E-4</v>
      </c>
      <c r="V35">
        <v>-2.9759827230793254E-4</v>
      </c>
      <c r="W35">
        <v>-4.6407808672134354E-5</v>
      </c>
      <c r="X35">
        <v>3.6848398382846657E-4</v>
      </c>
      <c r="Y35">
        <v>-1.6543515185770657E-3</v>
      </c>
      <c r="Z35">
        <v>3.4392465769776662E-5</v>
      </c>
      <c r="AA35">
        <v>-8.1690356821306008E-5</v>
      </c>
      <c r="AB35">
        <v>-4.15360306429707E-4</v>
      </c>
      <c r="AC35">
        <v>6.68782653680232E-6</v>
      </c>
      <c r="AD35">
        <v>-1.966632027822645E-4</v>
      </c>
    </row>
    <row r="36" spans="1:30" ht="15" x14ac:dyDescent="0.25">
      <c r="A36" s="72">
        <v>1</v>
      </c>
      <c r="B36" s="6">
        <v>3</v>
      </c>
      <c r="C36" s="10">
        <v>2</v>
      </c>
      <c r="D36" s="11">
        <v>30.9</v>
      </c>
      <c r="E36" s="10">
        <v>4</v>
      </c>
      <c r="F36" s="10">
        <v>1</v>
      </c>
      <c r="G36" s="11">
        <v>9</v>
      </c>
      <c r="H36" s="10">
        <v>5</v>
      </c>
      <c r="I36" s="10">
        <v>2</v>
      </c>
      <c r="J36" s="10">
        <v>19.2</v>
      </c>
      <c r="K36" s="10">
        <v>6.1</v>
      </c>
      <c r="L36" s="10">
        <v>2</v>
      </c>
      <c r="M36" s="10">
        <v>1</v>
      </c>
      <c r="N36" s="7">
        <v>2</v>
      </c>
      <c r="O36" s="10">
        <v>500</v>
      </c>
      <c r="Q36">
        <v>-5.3269257516103639E-3</v>
      </c>
      <c r="R36">
        <v>2.6636665331015031E-4</v>
      </c>
      <c r="S36">
        <v>4.2131794039174141E-4</v>
      </c>
      <c r="T36">
        <v>-2.9749616567294185E-5</v>
      </c>
      <c r="U36">
        <v>9.694744862519135E-5</v>
      </c>
      <c r="V36">
        <v>3.9028684899092376E-5</v>
      </c>
      <c r="W36">
        <v>-8.3127479036859797E-6</v>
      </c>
      <c r="X36">
        <v>7.9673614676968105E-5</v>
      </c>
      <c r="Y36">
        <v>1.6556397070039211E-4</v>
      </c>
      <c r="Z36">
        <v>4.3699381657420616E-5</v>
      </c>
      <c r="AA36">
        <v>2.3345374870787218E-5</v>
      </c>
      <c r="AB36">
        <v>8.7390663360179682E-5</v>
      </c>
      <c r="AC36">
        <v>1.057787846346562E-4</v>
      </c>
      <c r="AD36">
        <v>2.0685918063994146E-5</v>
      </c>
    </row>
    <row r="37" spans="1:30" ht="15" x14ac:dyDescent="0.25">
      <c r="A37" s="72">
        <v>1</v>
      </c>
      <c r="B37" s="6">
        <v>3</v>
      </c>
      <c r="C37" s="10">
        <v>7</v>
      </c>
      <c r="D37" s="11">
        <v>29.3</v>
      </c>
      <c r="E37" s="10">
        <v>2</v>
      </c>
      <c r="F37" s="10">
        <v>1</v>
      </c>
      <c r="G37" s="11">
        <v>3</v>
      </c>
      <c r="H37" s="10">
        <v>9</v>
      </c>
      <c r="I37" s="10">
        <v>2</v>
      </c>
      <c r="J37" s="10">
        <v>16.8</v>
      </c>
      <c r="K37" s="10">
        <v>6.3</v>
      </c>
      <c r="L37" s="10">
        <v>3</v>
      </c>
      <c r="M37" s="10">
        <v>1</v>
      </c>
      <c r="N37" s="7">
        <v>3</v>
      </c>
      <c r="O37" s="10">
        <v>550</v>
      </c>
      <c r="Q37">
        <v>-1.3800919823114108E-3</v>
      </c>
      <c r="R37">
        <v>8.2886140542414731E-6</v>
      </c>
      <c r="S37">
        <v>-2.9749616567295079E-5</v>
      </c>
      <c r="T37">
        <v>9.9495203170895508E-5</v>
      </c>
      <c r="U37">
        <v>-2.3903271583018818E-5</v>
      </c>
      <c r="V37">
        <v>-4.0208106554182309E-6</v>
      </c>
      <c r="W37">
        <v>1.133458871806207E-6</v>
      </c>
      <c r="X37">
        <v>1.7943530958408948E-5</v>
      </c>
      <c r="Y37">
        <v>1.7602155698762039E-4</v>
      </c>
      <c r="Z37">
        <v>-1.2535297343134623E-4</v>
      </c>
      <c r="AA37">
        <v>-5.2979721375043788E-5</v>
      </c>
      <c r="AB37">
        <v>3.0756994414520903E-7</v>
      </c>
      <c r="AC37">
        <v>8.732141585476764E-5</v>
      </c>
      <c r="AD37">
        <v>7.5443537214657012E-5</v>
      </c>
    </row>
    <row r="38" spans="1:30" ht="15" x14ac:dyDescent="0.25">
      <c r="A38" s="72">
        <v>1</v>
      </c>
      <c r="B38" s="6">
        <v>3</v>
      </c>
      <c r="C38" s="10">
        <v>8</v>
      </c>
      <c r="D38" s="11">
        <v>32.5</v>
      </c>
      <c r="E38" s="10">
        <v>6</v>
      </c>
      <c r="F38" s="10">
        <v>2</v>
      </c>
      <c r="G38" s="11">
        <v>2</v>
      </c>
      <c r="H38" s="10">
        <v>5</v>
      </c>
      <c r="I38" s="10">
        <v>3</v>
      </c>
      <c r="J38" s="10">
        <v>17.5</v>
      </c>
      <c r="K38" s="10">
        <v>5.7</v>
      </c>
      <c r="L38" s="10">
        <v>1</v>
      </c>
      <c r="M38" s="10">
        <v>1</v>
      </c>
      <c r="N38" s="7">
        <v>3</v>
      </c>
      <c r="O38" s="10">
        <v>650</v>
      </c>
      <c r="Q38">
        <v>-8.0480586391647336E-3</v>
      </c>
      <c r="R38">
        <v>1.1203120983014948E-4</v>
      </c>
      <c r="S38">
        <v>9.694744862519032E-5</v>
      </c>
      <c r="T38">
        <v>-2.3903271583017537E-5</v>
      </c>
      <c r="U38">
        <v>1.4755973587742509E-3</v>
      </c>
      <c r="V38">
        <v>1.1954838718831246E-4</v>
      </c>
      <c r="W38">
        <v>2.7979316448926827E-5</v>
      </c>
      <c r="X38">
        <v>1.09599186624469E-4</v>
      </c>
      <c r="Y38">
        <v>3.2317057821967305E-4</v>
      </c>
      <c r="Z38">
        <v>2.9629022361787346E-5</v>
      </c>
      <c r="AA38">
        <v>9.4494170680108651E-6</v>
      </c>
      <c r="AB38">
        <v>3.8050482038874363E-4</v>
      </c>
      <c r="AC38">
        <v>-1.1077782234009898E-4</v>
      </c>
      <c r="AD38">
        <v>6.9165809261848688E-5</v>
      </c>
    </row>
    <row r="39" spans="1:30" ht="15" x14ac:dyDescent="0.25">
      <c r="A39" s="72">
        <v>1</v>
      </c>
      <c r="B39" s="6">
        <v>3</v>
      </c>
      <c r="C39" s="10">
        <v>7</v>
      </c>
      <c r="D39" s="11">
        <v>54.4</v>
      </c>
      <c r="E39" s="10">
        <v>6</v>
      </c>
      <c r="F39" s="10">
        <v>1</v>
      </c>
      <c r="G39" s="11">
        <v>4</v>
      </c>
      <c r="H39" s="10">
        <v>5</v>
      </c>
      <c r="I39" s="10">
        <v>2</v>
      </c>
      <c r="J39" s="10">
        <v>31</v>
      </c>
      <c r="K39" s="10">
        <v>8.3000000000000007</v>
      </c>
      <c r="L39" s="10">
        <v>1</v>
      </c>
      <c r="M39" s="10">
        <v>3</v>
      </c>
      <c r="N39" s="7">
        <v>1</v>
      </c>
      <c r="O39" s="10">
        <v>850</v>
      </c>
      <c r="Q39">
        <v>-3.7238579055616917E-3</v>
      </c>
      <c r="R39">
        <v>-2.9759827230793119E-4</v>
      </c>
      <c r="S39">
        <v>3.9028684899092118E-5</v>
      </c>
      <c r="T39">
        <v>-4.0208106554174152E-6</v>
      </c>
      <c r="U39">
        <v>1.1954838718831255E-4</v>
      </c>
      <c r="V39">
        <v>1.2594331423775511E-3</v>
      </c>
      <c r="W39">
        <v>5.7039114180798612E-5</v>
      </c>
      <c r="X39">
        <v>2.2525536223860398E-5</v>
      </c>
      <c r="Y39">
        <v>4.8871931768218273E-4</v>
      </c>
      <c r="Z39">
        <v>-4.3958668766383288E-7</v>
      </c>
      <c r="AA39">
        <v>4.5730831485648513E-5</v>
      </c>
      <c r="AB39">
        <v>1.2756580177333981E-4</v>
      </c>
      <c r="AC39">
        <v>-4.3175107196782029E-4</v>
      </c>
      <c r="AD39">
        <v>1.2817402650335978E-4</v>
      </c>
    </row>
    <row r="40" spans="1:30" ht="15" x14ac:dyDescent="0.25">
      <c r="A40" s="72">
        <v>1</v>
      </c>
      <c r="B40" s="6">
        <v>3</v>
      </c>
      <c r="C40" s="10">
        <v>9</v>
      </c>
      <c r="D40" s="11">
        <v>53.6</v>
      </c>
      <c r="E40" s="10">
        <v>2</v>
      </c>
      <c r="F40" s="10">
        <v>21</v>
      </c>
      <c r="G40" s="11">
        <v>1</v>
      </c>
      <c r="H40" s="10">
        <v>5</v>
      </c>
      <c r="I40" s="10">
        <v>2</v>
      </c>
      <c r="J40" s="10">
        <v>31.7</v>
      </c>
      <c r="K40" s="10">
        <v>8.3000000000000007</v>
      </c>
      <c r="L40" s="10">
        <v>3</v>
      </c>
      <c r="M40" s="10">
        <v>3</v>
      </c>
      <c r="N40" s="7">
        <v>2</v>
      </c>
      <c r="O40" s="10">
        <v>1200</v>
      </c>
      <c r="Q40">
        <v>-3.537887433026893E-3</v>
      </c>
      <c r="R40">
        <v>-4.6407808672134164E-5</v>
      </c>
      <c r="S40">
        <v>-8.312747903686476E-6</v>
      </c>
      <c r="T40">
        <v>1.1334588718067741E-6</v>
      </c>
      <c r="U40">
        <v>2.7979316448926136E-5</v>
      </c>
      <c r="V40">
        <v>5.7039114180798165E-5</v>
      </c>
      <c r="W40">
        <v>8.2109863016273192E-4</v>
      </c>
      <c r="X40">
        <v>-2.8888170014633524E-5</v>
      </c>
      <c r="Y40">
        <v>2.4139359799836481E-4</v>
      </c>
      <c r="Z40">
        <v>-1.3529526854643363E-5</v>
      </c>
      <c r="AA40">
        <v>5.7461589003778372E-5</v>
      </c>
      <c r="AB40">
        <v>-1.0497550702790259E-4</v>
      </c>
      <c r="AC40">
        <v>2.1935984699802789E-4</v>
      </c>
      <c r="AD40">
        <v>-7.8908024559239663E-5</v>
      </c>
    </row>
    <row r="41" spans="1:30" ht="15" x14ac:dyDescent="0.25">
      <c r="A41" s="72">
        <v>1</v>
      </c>
      <c r="B41" s="6">
        <v>3</v>
      </c>
      <c r="C41" s="10">
        <v>6</v>
      </c>
      <c r="D41" s="11">
        <v>40.200000000000003</v>
      </c>
      <c r="E41" s="10">
        <v>4</v>
      </c>
      <c r="F41" s="10">
        <v>1</v>
      </c>
      <c r="G41" s="11">
        <v>4</v>
      </c>
      <c r="H41" s="10">
        <v>5</v>
      </c>
      <c r="I41" s="10">
        <v>2</v>
      </c>
      <c r="J41" s="10">
        <v>27.2</v>
      </c>
      <c r="K41" s="10">
        <v>6.4</v>
      </c>
      <c r="L41" s="10">
        <v>2</v>
      </c>
      <c r="M41" s="10">
        <v>3</v>
      </c>
      <c r="N41" s="7">
        <v>3</v>
      </c>
      <c r="O41" s="10">
        <v>1150</v>
      </c>
      <c r="Q41">
        <v>-1.0187706521402138E-2</v>
      </c>
      <c r="R41">
        <v>3.6848398382846847E-4</v>
      </c>
      <c r="S41">
        <v>7.9673614676968797E-5</v>
      </c>
      <c r="T41">
        <v>1.7943530958408975E-5</v>
      </c>
      <c r="U41">
        <v>1.0959918662447059E-4</v>
      </c>
      <c r="V41">
        <v>2.2525536223860835E-5</v>
      </c>
      <c r="W41">
        <v>-2.8888170014632359E-5</v>
      </c>
      <c r="X41">
        <v>1.2896050418422004E-3</v>
      </c>
      <c r="Y41">
        <v>-7.9566880487222876E-5</v>
      </c>
      <c r="Z41">
        <v>2.7969945910162436E-6</v>
      </c>
      <c r="AA41">
        <v>-5.4782527450875346E-5</v>
      </c>
      <c r="AB41">
        <v>2.6488012311277311E-5</v>
      </c>
      <c r="AC41">
        <v>2.8656922896796311E-4</v>
      </c>
      <c r="AD41">
        <v>-2.4145704004485759E-6</v>
      </c>
    </row>
    <row r="42" spans="1:30" ht="15" x14ac:dyDescent="0.25">
      <c r="A42" s="72">
        <v>1</v>
      </c>
      <c r="B42" s="6">
        <v>3</v>
      </c>
      <c r="C42" s="10">
        <v>9</v>
      </c>
      <c r="D42" s="11">
        <v>44.2</v>
      </c>
      <c r="E42" s="10">
        <v>2</v>
      </c>
      <c r="F42" s="10">
        <v>2</v>
      </c>
      <c r="G42" s="11">
        <v>2</v>
      </c>
      <c r="H42" s="10">
        <v>5</v>
      </c>
      <c r="I42" s="10">
        <v>2</v>
      </c>
      <c r="J42" s="10">
        <v>28</v>
      </c>
      <c r="K42" s="10">
        <v>6</v>
      </c>
      <c r="L42" s="10">
        <v>1</v>
      </c>
      <c r="M42" s="10">
        <v>3</v>
      </c>
      <c r="N42" s="7">
        <v>3</v>
      </c>
      <c r="O42" s="10">
        <v>750</v>
      </c>
      <c r="Q42">
        <v>-6.4410611214508612E-2</v>
      </c>
      <c r="R42">
        <v>-1.6543515185770633E-3</v>
      </c>
      <c r="S42">
        <v>1.6556397070038325E-4</v>
      </c>
      <c r="T42">
        <v>1.7602155698762884E-4</v>
      </c>
      <c r="U42">
        <v>3.2317057821966508E-4</v>
      </c>
      <c r="V42">
        <v>4.8871931768217709E-4</v>
      </c>
      <c r="W42">
        <v>2.4139359799836801E-4</v>
      </c>
      <c r="X42">
        <v>-7.95668804872425E-5</v>
      </c>
      <c r="Y42">
        <v>2.8526151552565219E-2</v>
      </c>
      <c r="Z42">
        <v>-2.5422678624690068E-4</v>
      </c>
      <c r="AA42">
        <v>2.3762029457458771E-5</v>
      </c>
      <c r="AB42">
        <v>9.092896942370541E-4</v>
      </c>
      <c r="AC42">
        <v>-2.7821641024263795E-4</v>
      </c>
      <c r="AD42">
        <v>-6.3172491858798504E-4</v>
      </c>
    </row>
    <row r="43" spans="1:30" ht="15" x14ac:dyDescent="0.25">
      <c r="A43" s="72">
        <v>1</v>
      </c>
      <c r="B43" s="6">
        <v>3</v>
      </c>
      <c r="C43" s="10">
        <v>15</v>
      </c>
      <c r="D43" s="11">
        <v>41</v>
      </c>
      <c r="E43" s="10">
        <v>2</v>
      </c>
      <c r="F43" s="10">
        <v>2</v>
      </c>
      <c r="G43" s="11">
        <v>1</v>
      </c>
      <c r="H43" s="10">
        <v>5</v>
      </c>
      <c r="I43" s="10">
        <v>2</v>
      </c>
      <c r="J43" s="10">
        <v>24</v>
      </c>
      <c r="K43" s="10">
        <v>6</v>
      </c>
      <c r="L43" s="10">
        <v>2</v>
      </c>
      <c r="M43" s="10">
        <v>1</v>
      </c>
      <c r="N43" s="7">
        <v>3</v>
      </c>
      <c r="O43" s="10">
        <v>520</v>
      </c>
      <c r="Q43">
        <v>1.1869201612899653E-3</v>
      </c>
      <c r="R43">
        <v>3.4392465769777638E-5</v>
      </c>
      <c r="S43">
        <v>4.3699381657421537E-5</v>
      </c>
      <c r="T43">
        <v>-1.2535297343134621E-4</v>
      </c>
      <c r="U43">
        <v>2.9629022361788996E-5</v>
      </c>
      <c r="V43">
        <v>-4.3958668766278251E-7</v>
      </c>
      <c r="W43">
        <v>-1.3529526854642613E-5</v>
      </c>
      <c r="X43">
        <v>2.7969945910161076E-6</v>
      </c>
      <c r="Y43">
        <v>-2.5422678624688918E-4</v>
      </c>
      <c r="Z43">
        <v>1.7283314023744251E-4</v>
      </c>
      <c r="AA43">
        <v>4.8534787755360692E-5</v>
      </c>
      <c r="AB43">
        <v>3.2176878853466725E-5</v>
      </c>
      <c r="AC43">
        <v>-9.0154973486232954E-5</v>
      </c>
      <c r="AD43">
        <v>-1.0573169645177789E-4</v>
      </c>
    </row>
    <row r="44" spans="1:30" ht="15" x14ac:dyDescent="0.25">
      <c r="A44" s="72">
        <v>1</v>
      </c>
      <c r="B44" s="6">
        <v>3</v>
      </c>
      <c r="C44" s="10">
        <v>15</v>
      </c>
      <c r="D44" s="11">
        <v>43.7</v>
      </c>
      <c r="E44" s="10">
        <v>2</v>
      </c>
      <c r="F44" s="10">
        <v>1</v>
      </c>
      <c r="G44" s="11">
        <v>6</v>
      </c>
      <c r="H44" s="10">
        <v>5</v>
      </c>
      <c r="I44" s="10">
        <v>2</v>
      </c>
      <c r="J44" s="10">
        <v>31.8</v>
      </c>
      <c r="K44" s="10">
        <v>6</v>
      </c>
      <c r="L44" s="10">
        <v>3</v>
      </c>
      <c r="M44" s="10">
        <v>1</v>
      </c>
      <c r="N44" s="7">
        <v>3</v>
      </c>
      <c r="O44" s="10">
        <v>2620</v>
      </c>
      <c r="Q44">
        <v>-4.4890051242432304E-4</v>
      </c>
      <c r="R44">
        <v>-8.1690356821305154E-5</v>
      </c>
      <c r="S44">
        <v>2.3345374870787394E-5</v>
      </c>
      <c r="T44">
        <v>-5.2979721375043435E-5</v>
      </c>
      <c r="U44">
        <v>9.449417068011414E-6</v>
      </c>
      <c r="V44">
        <v>4.5730831485648865E-5</v>
      </c>
      <c r="W44">
        <v>5.746158900377884E-5</v>
      </c>
      <c r="X44">
        <v>-5.4782527450875678E-5</v>
      </c>
      <c r="Y44">
        <v>2.3762029457463958E-5</v>
      </c>
      <c r="Z44">
        <v>4.8534787755360224E-5</v>
      </c>
      <c r="AA44">
        <v>1.6936734287679832E-4</v>
      </c>
      <c r="AB44">
        <v>5.8205953657421555E-5</v>
      </c>
      <c r="AC44">
        <v>7.4223688601397078E-5</v>
      </c>
      <c r="AD44">
        <v>-2.123951652760988E-5</v>
      </c>
    </row>
    <row r="45" spans="1:30" ht="15" x14ac:dyDescent="0.25">
      <c r="A45" s="72">
        <v>1</v>
      </c>
      <c r="B45" s="6">
        <v>3</v>
      </c>
      <c r="C45" s="10">
        <v>6</v>
      </c>
      <c r="D45" s="11">
        <v>52.3</v>
      </c>
      <c r="E45" s="10">
        <v>2</v>
      </c>
      <c r="F45" s="10">
        <v>1</v>
      </c>
      <c r="G45" s="11">
        <v>2</v>
      </c>
      <c r="H45" s="10">
        <v>9</v>
      </c>
      <c r="I45" s="10">
        <v>3</v>
      </c>
      <c r="J45" s="10">
        <v>32.4</v>
      </c>
      <c r="K45" s="10">
        <v>8.3000000000000007</v>
      </c>
      <c r="L45" s="10">
        <v>2</v>
      </c>
      <c r="M45" s="10">
        <v>1</v>
      </c>
      <c r="N45" s="7">
        <v>3</v>
      </c>
      <c r="O45" s="10">
        <v>1290</v>
      </c>
      <c r="Q45">
        <v>-2.6288089390901014E-2</v>
      </c>
      <c r="R45">
        <v>-4.1536030642970798E-4</v>
      </c>
      <c r="S45">
        <v>8.7390663360178042E-5</v>
      </c>
      <c r="T45">
        <v>3.0756994414821965E-7</v>
      </c>
      <c r="U45">
        <v>3.8050482038874325E-4</v>
      </c>
      <c r="V45">
        <v>1.2756580177333975E-4</v>
      </c>
      <c r="W45">
        <v>-1.0497550702790069E-4</v>
      </c>
      <c r="X45">
        <v>2.648801231126615E-5</v>
      </c>
      <c r="Y45">
        <v>9.0928969423709151E-4</v>
      </c>
      <c r="Z45">
        <v>3.2176878853462605E-5</v>
      </c>
      <c r="AA45">
        <v>5.8205953657420898E-5</v>
      </c>
      <c r="AB45">
        <v>1.0356836397252911E-2</v>
      </c>
      <c r="AC45">
        <v>6.4462298423488185E-5</v>
      </c>
      <c r="AD45">
        <v>3.8614370933992754E-4</v>
      </c>
    </row>
    <row r="46" spans="1:30" ht="15" x14ac:dyDescent="0.25">
      <c r="A46" s="72">
        <v>1</v>
      </c>
      <c r="B46" s="6">
        <v>3</v>
      </c>
      <c r="C46" s="10">
        <v>2</v>
      </c>
      <c r="D46" s="11">
        <v>60.2</v>
      </c>
      <c r="E46" s="10">
        <v>2</v>
      </c>
      <c r="F46" s="10">
        <v>2</v>
      </c>
      <c r="G46" s="11">
        <v>5</v>
      </c>
      <c r="H46" s="10">
        <v>5</v>
      </c>
      <c r="I46" s="10">
        <v>2</v>
      </c>
      <c r="J46" s="10">
        <v>28.4</v>
      </c>
      <c r="K46" s="10">
        <v>10.199999999999999</v>
      </c>
      <c r="L46" s="10">
        <v>2</v>
      </c>
      <c r="M46" s="10">
        <v>1</v>
      </c>
      <c r="N46" s="7">
        <v>3</v>
      </c>
      <c r="O46" s="10">
        <v>550</v>
      </c>
      <c r="Q46">
        <v>-1.4570899361608783E-2</v>
      </c>
      <c r="R46">
        <v>6.6878265367933779E-6</v>
      </c>
      <c r="S46">
        <v>1.0577878463465318E-4</v>
      </c>
      <c r="T46">
        <v>8.7321415854768711E-5</v>
      </c>
      <c r="U46">
        <v>-1.1077782234010211E-4</v>
      </c>
      <c r="V46">
        <v>-4.3175107196782148E-4</v>
      </c>
      <c r="W46">
        <v>2.1935984699802713E-4</v>
      </c>
      <c r="X46">
        <v>2.8656922896795844E-4</v>
      </c>
      <c r="Y46">
        <v>-2.7821641024265888E-4</v>
      </c>
      <c r="Z46">
        <v>-9.0154973486234635E-5</v>
      </c>
      <c r="AA46">
        <v>7.4223688601396211E-5</v>
      </c>
      <c r="AB46">
        <v>6.4462298423480541E-5</v>
      </c>
      <c r="AC46">
        <v>8.0871981611136696E-3</v>
      </c>
      <c r="AD46">
        <v>-6.7674662016117457E-4</v>
      </c>
    </row>
    <row r="47" spans="1:30" ht="15" x14ac:dyDescent="0.25">
      <c r="A47" s="72">
        <v>1</v>
      </c>
      <c r="B47" s="6">
        <v>3</v>
      </c>
      <c r="C47" s="10">
        <v>6</v>
      </c>
      <c r="D47" s="11">
        <v>50.6</v>
      </c>
      <c r="E47" s="10">
        <v>2</v>
      </c>
      <c r="F47" s="10">
        <v>2</v>
      </c>
      <c r="G47" s="11">
        <v>7</v>
      </c>
      <c r="H47" s="10">
        <v>5</v>
      </c>
      <c r="I47" s="10">
        <v>2</v>
      </c>
      <c r="J47" s="10">
        <v>29</v>
      </c>
      <c r="K47" s="10">
        <v>8</v>
      </c>
      <c r="L47" s="10">
        <v>2</v>
      </c>
      <c r="M47" s="10">
        <v>3</v>
      </c>
      <c r="N47" s="7">
        <v>2</v>
      </c>
      <c r="O47" s="10">
        <v>1307</v>
      </c>
      <c r="Q47">
        <v>-2.1827266123581882E-2</v>
      </c>
      <c r="R47">
        <v>-1.9666320278225336E-4</v>
      </c>
      <c r="S47">
        <v>2.0685918063995481E-5</v>
      </c>
      <c r="T47">
        <v>7.5443537214653136E-5</v>
      </c>
      <c r="U47">
        <v>6.9165809261849298E-5</v>
      </c>
      <c r="V47">
        <v>1.2817402650335845E-4</v>
      </c>
      <c r="W47">
        <v>-7.8908024559238904E-5</v>
      </c>
      <c r="X47">
        <v>-2.4145704004554974E-6</v>
      </c>
      <c r="Y47">
        <v>-6.3172491858798179E-4</v>
      </c>
      <c r="Z47">
        <v>-1.0573169645177274E-4</v>
      </c>
      <c r="AA47">
        <v>-2.1239516527607925E-5</v>
      </c>
      <c r="AB47">
        <v>3.861437093399103E-4</v>
      </c>
      <c r="AC47">
        <v>-6.7674662016117305E-4</v>
      </c>
      <c r="AD47">
        <v>9.2374769524720558E-3</v>
      </c>
    </row>
    <row r="48" spans="1:30" ht="15" x14ac:dyDescent="0.25">
      <c r="A48" s="72">
        <v>1</v>
      </c>
      <c r="B48" s="6">
        <v>3</v>
      </c>
      <c r="C48" s="10">
        <v>9</v>
      </c>
      <c r="D48" s="11">
        <v>66.3</v>
      </c>
      <c r="E48" s="10">
        <v>6</v>
      </c>
      <c r="F48" s="10">
        <v>1</v>
      </c>
      <c r="G48" s="11">
        <v>5</v>
      </c>
      <c r="H48" s="10">
        <v>9</v>
      </c>
      <c r="I48" s="10">
        <v>2</v>
      </c>
      <c r="J48" s="10">
        <v>33.9</v>
      </c>
      <c r="K48" s="10">
        <v>11.9</v>
      </c>
      <c r="L48" s="10">
        <v>2</v>
      </c>
      <c r="M48" s="10">
        <v>1</v>
      </c>
      <c r="N48" s="78">
        <v>3</v>
      </c>
      <c r="O48" s="78">
        <v>480</v>
      </c>
    </row>
    <row r="49" spans="1:36" ht="15" x14ac:dyDescent="0.25">
      <c r="A49" s="72">
        <v>1</v>
      </c>
      <c r="B49" s="6">
        <v>3</v>
      </c>
      <c r="C49" s="10">
        <v>8</v>
      </c>
      <c r="D49" s="11">
        <v>49.3</v>
      </c>
      <c r="E49" s="10">
        <v>2</v>
      </c>
      <c r="F49" s="10">
        <v>2</v>
      </c>
      <c r="G49" s="11">
        <v>1</v>
      </c>
      <c r="H49" s="10">
        <v>5</v>
      </c>
      <c r="I49" s="10">
        <v>2</v>
      </c>
      <c r="J49" s="10">
        <v>28</v>
      </c>
      <c r="K49" s="10">
        <v>7.5</v>
      </c>
      <c r="L49" s="10">
        <v>2</v>
      </c>
      <c r="M49" s="77">
        <v>3</v>
      </c>
      <c r="N49" s="79">
        <v>3</v>
      </c>
      <c r="O49" s="79">
        <v>1250</v>
      </c>
      <c r="R49" s="76" t="s">
        <v>216</v>
      </c>
      <c r="T49" s="128" t="s">
        <v>233</v>
      </c>
      <c r="U49" s="128"/>
      <c r="W49" s="129" t="s">
        <v>232</v>
      </c>
      <c r="X49" s="129"/>
      <c r="Y49" s="129"/>
      <c r="Z49" s="129"/>
      <c r="AA49" s="129"/>
      <c r="AB49" s="129"/>
      <c r="AC49" s="129"/>
      <c r="AD49" s="129"/>
      <c r="AE49" s="129"/>
      <c r="AF49" s="129"/>
      <c r="AG49" s="129"/>
      <c r="AH49" s="129"/>
      <c r="AI49" s="129"/>
      <c r="AJ49" s="129"/>
    </row>
    <row r="50" spans="1:36" ht="15" x14ac:dyDescent="0.25">
      <c r="A50" s="72">
        <v>1</v>
      </c>
      <c r="B50" s="6">
        <v>3</v>
      </c>
      <c r="C50" s="10">
        <v>8</v>
      </c>
      <c r="D50" s="11">
        <v>48.5</v>
      </c>
      <c r="E50" s="10">
        <v>6</v>
      </c>
      <c r="F50" s="10">
        <v>2</v>
      </c>
      <c r="G50" s="11">
        <v>5</v>
      </c>
      <c r="H50" s="10">
        <v>5</v>
      </c>
      <c r="I50" s="10">
        <v>2</v>
      </c>
      <c r="J50" s="10">
        <v>28.2</v>
      </c>
      <c r="K50" s="10">
        <v>8.8000000000000007</v>
      </c>
      <c r="L50" s="10">
        <v>2</v>
      </c>
      <c r="M50" s="77">
        <v>3</v>
      </c>
      <c r="N50" s="79">
        <v>3</v>
      </c>
      <c r="O50" s="79">
        <v>1230</v>
      </c>
      <c r="Q50" s="73" t="s">
        <v>213</v>
      </c>
      <c r="R50" s="72" cm="1">
        <f t="array" ref="R50:R63">MMULT(R1:HT14,O2:O212)</f>
        <v>222210</v>
      </c>
      <c r="T50" s="75" t="s">
        <v>217</v>
      </c>
      <c r="U50" s="72" cm="1">
        <f t="array" ref="U50:U63">MMULT(Q34:AD47,_xlfn.ANCHORARRAY(R50))</f>
        <v>493.95350313247036</v>
      </c>
      <c r="W50" s="74">
        <v>0.4931463326172898</v>
      </c>
      <c r="X50">
        <v>-1.4357306539263594E-2</v>
      </c>
      <c r="Y50">
        <v>-5.3269257516103258E-3</v>
      </c>
      <c r="Z50">
        <v>-1.3800919823114461E-3</v>
      </c>
      <c r="AA50">
        <v>-8.048058639164718E-3</v>
      </c>
      <c r="AB50">
        <v>-3.7238579055616666E-3</v>
      </c>
      <c r="AC50">
        <v>-3.5378874330269142E-3</v>
      </c>
      <c r="AD50">
        <v>-1.0187706521402018E-2</v>
      </c>
      <c r="AE50">
        <v>-6.4410611214508834E-2</v>
      </c>
      <c r="AF50">
        <v>1.1869201612900121E-3</v>
      </c>
      <c r="AG50">
        <v>-4.489005124243039E-4</v>
      </c>
      <c r="AH50">
        <v>-2.628808939090092E-2</v>
      </c>
      <c r="AI50">
        <v>-1.4570899361608937E-2</v>
      </c>
      <c r="AJ50">
        <v>-2.1827266123581938E-2</v>
      </c>
    </row>
    <row r="51" spans="1:36" ht="15" x14ac:dyDescent="0.25">
      <c r="A51" s="72">
        <v>1</v>
      </c>
      <c r="B51" s="6">
        <v>3</v>
      </c>
      <c r="C51" s="10">
        <v>6</v>
      </c>
      <c r="D51" s="11">
        <v>52.7</v>
      </c>
      <c r="E51" s="10">
        <v>2</v>
      </c>
      <c r="F51" s="10">
        <v>2</v>
      </c>
      <c r="G51" s="11">
        <v>2</v>
      </c>
      <c r="H51" s="10">
        <v>5</v>
      </c>
      <c r="I51" s="10">
        <v>2</v>
      </c>
      <c r="J51" s="10">
        <v>30</v>
      </c>
      <c r="K51" s="10">
        <v>9</v>
      </c>
      <c r="L51" s="10">
        <v>3</v>
      </c>
      <c r="M51" s="10">
        <v>1</v>
      </c>
      <c r="N51" s="10">
        <v>3</v>
      </c>
      <c r="O51" s="10">
        <v>650</v>
      </c>
      <c r="Q51" s="73" t="s">
        <v>1</v>
      </c>
      <c r="R51" s="72">
        <v>481013</v>
      </c>
      <c r="T51" s="75" t="s">
        <v>218</v>
      </c>
      <c r="U51" s="72">
        <v>65.112133060553134</v>
      </c>
      <c r="W51">
        <v>-1.4357306539263589E-2</v>
      </c>
      <c r="X51" s="74">
        <v>6.9079776972876027E-3</v>
      </c>
      <c r="Y51">
        <v>2.6636665331014999E-4</v>
      </c>
      <c r="Z51">
        <v>8.2886140542419237E-6</v>
      </c>
      <c r="AA51">
        <v>1.1203120983015104E-4</v>
      </c>
      <c r="AB51">
        <v>-2.9759827230793254E-4</v>
      </c>
      <c r="AC51">
        <v>-4.6407808672134354E-5</v>
      </c>
      <c r="AD51">
        <v>3.6848398382846657E-4</v>
      </c>
      <c r="AE51">
        <v>-1.6543515185770657E-3</v>
      </c>
      <c r="AF51">
        <v>3.4392465769776662E-5</v>
      </c>
      <c r="AG51">
        <v>-8.1690356821306008E-5</v>
      </c>
      <c r="AH51">
        <v>-4.15360306429707E-4</v>
      </c>
      <c r="AI51">
        <v>6.68782653680232E-6</v>
      </c>
      <c r="AJ51">
        <v>-1.966632027822645E-4</v>
      </c>
    </row>
    <row r="52" spans="1:36" ht="15" x14ac:dyDescent="0.25">
      <c r="A52" s="72">
        <v>1</v>
      </c>
      <c r="B52" s="6">
        <v>3</v>
      </c>
      <c r="C52" s="10">
        <v>5</v>
      </c>
      <c r="D52" s="11">
        <v>45.9</v>
      </c>
      <c r="E52" s="10">
        <v>2</v>
      </c>
      <c r="F52" s="10">
        <v>1</v>
      </c>
      <c r="G52" s="11">
        <v>1</v>
      </c>
      <c r="H52" s="10">
        <v>5</v>
      </c>
      <c r="I52" s="10">
        <v>2</v>
      </c>
      <c r="J52" s="10">
        <v>25.6</v>
      </c>
      <c r="K52" s="10">
        <v>8.5</v>
      </c>
      <c r="L52" s="10">
        <v>2</v>
      </c>
      <c r="M52" s="10">
        <v>1</v>
      </c>
      <c r="N52" s="10">
        <v>3</v>
      </c>
      <c r="O52" s="10">
        <v>950</v>
      </c>
      <c r="Q52" s="73" t="s">
        <v>2</v>
      </c>
      <c r="R52" s="72">
        <v>1649471</v>
      </c>
      <c r="T52" s="75" t="s">
        <v>219</v>
      </c>
      <c r="U52" s="72">
        <v>-0.17369878009094819</v>
      </c>
      <c r="W52">
        <v>-5.3269257516103639E-3</v>
      </c>
      <c r="X52">
        <v>2.6636665331015031E-4</v>
      </c>
      <c r="Y52" s="74">
        <v>4.2131794039174141E-4</v>
      </c>
      <c r="Z52">
        <v>-2.9749616567294185E-5</v>
      </c>
      <c r="AA52">
        <v>9.694744862519135E-5</v>
      </c>
      <c r="AB52">
        <v>3.9028684899092376E-5</v>
      </c>
      <c r="AC52">
        <v>-8.3127479036859797E-6</v>
      </c>
      <c r="AD52">
        <v>7.9673614676968105E-5</v>
      </c>
      <c r="AE52">
        <v>1.6556397070039211E-4</v>
      </c>
      <c r="AF52">
        <v>4.3699381657420616E-5</v>
      </c>
      <c r="AG52">
        <v>2.3345374870787218E-5</v>
      </c>
      <c r="AH52">
        <v>8.7390663360179682E-5</v>
      </c>
      <c r="AI52">
        <v>1.057787846346562E-4</v>
      </c>
      <c r="AJ52">
        <v>2.0685918063994146E-5</v>
      </c>
    </row>
    <row r="53" spans="1:36" ht="15" x14ac:dyDescent="0.25">
      <c r="A53" s="72">
        <v>1</v>
      </c>
      <c r="B53" s="6">
        <v>3</v>
      </c>
      <c r="C53" s="10">
        <v>2</v>
      </c>
      <c r="D53" s="11">
        <v>53.6</v>
      </c>
      <c r="E53" s="10">
        <v>6</v>
      </c>
      <c r="F53" s="10">
        <v>1</v>
      </c>
      <c r="G53" s="11">
        <v>5</v>
      </c>
      <c r="H53" s="10">
        <v>5</v>
      </c>
      <c r="I53" s="10">
        <v>1</v>
      </c>
      <c r="J53" s="10">
        <v>29.1</v>
      </c>
      <c r="K53" s="10">
        <v>9</v>
      </c>
      <c r="L53" s="10">
        <v>2</v>
      </c>
      <c r="M53" s="10">
        <v>3</v>
      </c>
      <c r="N53" s="10">
        <v>3</v>
      </c>
      <c r="O53" s="10">
        <v>850</v>
      </c>
      <c r="Q53" s="73" t="s">
        <v>10</v>
      </c>
      <c r="R53" s="72">
        <v>11636527.699999999</v>
      </c>
      <c r="T53" s="75" t="s">
        <v>220</v>
      </c>
      <c r="U53" s="72">
        <v>-11.070959447130377</v>
      </c>
      <c r="W53">
        <v>-1.3800919823114108E-3</v>
      </c>
      <c r="X53">
        <v>8.2886140542414731E-6</v>
      </c>
      <c r="Y53">
        <v>-2.9749616567295079E-5</v>
      </c>
      <c r="Z53" s="74">
        <v>9.9495203170895508E-5</v>
      </c>
      <c r="AA53">
        <v>-2.3903271583018818E-5</v>
      </c>
      <c r="AB53">
        <v>-4.0208106554182309E-6</v>
      </c>
      <c r="AC53">
        <v>1.133458871806207E-6</v>
      </c>
      <c r="AD53">
        <v>1.7943530958408948E-5</v>
      </c>
      <c r="AE53">
        <v>1.7602155698762039E-4</v>
      </c>
      <c r="AF53">
        <v>-1.2535297343134623E-4</v>
      </c>
      <c r="AG53">
        <v>-5.2979721375043788E-5</v>
      </c>
      <c r="AH53">
        <v>3.0756994414520903E-7</v>
      </c>
      <c r="AI53">
        <v>8.732141585476764E-5</v>
      </c>
      <c r="AJ53">
        <v>7.5443537214657012E-5</v>
      </c>
    </row>
    <row r="54" spans="1:36" ht="15" x14ac:dyDescent="0.25">
      <c r="A54" s="72">
        <v>1</v>
      </c>
      <c r="B54" s="6">
        <v>3</v>
      </c>
      <c r="C54" s="10">
        <v>6</v>
      </c>
      <c r="D54" s="11">
        <v>52</v>
      </c>
      <c r="E54" s="10">
        <v>2</v>
      </c>
      <c r="F54" s="10">
        <v>1</v>
      </c>
      <c r="G54" s="11">
        <v>1</v>
      </c>
      <c r="H54" s="10">
        <v>5</v>
      </c>
      <c r="I54" s="10">
        <v>2</v>
      </c>
      <c r="J54" s="10">
        <v>29.4</v>
      </c>
      <c r="K54" s="10">
        <v>8.8000000000000007</v>
      </c>
      <c r="L54" s="10">
        <v>3</v>
      </c>
      <c r="M54" s="10">
        <v>3</v>
      </c>
      <c r="N54" s="10">
        <v>3</v>
      </c>
      <c r="O54" s="10">
        <v>800</v>
      </c>
      <c r="Q54" s="73" t="s">
        <v>5</v>
      </c>
      <c r="R54" s="72">
        <v>760866</v>
      </c>
      <c r="T54" s="75" t="s">
        <v>221</v>
      </c>
      <c r="U54" s="72">
        <v>44.283687603492311</v>
      </c>
      <c r="W54">
        <v>-8.0480586391647336E-3</v>
      </c>
      <c r="X54">
        <v>1.1203120983014948E-4</v>
      </c>
      <c r="Y54">
        <v>9.694744862519032E-5</v>
      </c>
      <c r="Z54">
        <v>-2.3903271583017537E-5</v>
      </c>
      <c r="AA54" s="74">
        <v>1.4755973587742509E-3</v>
      </c>
      <c r="AB54">
        <v>1.1954838718831246E-4</v>
      </c>
      <c r="AC54">
        <v>2.7979316448926827E-5</v>
      </c>
      <c r="AD54">
        <v>1.09599186624469E-4</v>
      </c>
      <c r="AE54">
        <v>3.2317057821967305E-4</v>
      </c>
      <c r="AF54">
        <v>2.9629022361787346E-5</v>
      </c>
      <c r="AG54">
        <v>9.4494170680108651E-6</v>
      </c>
      <c r="AH54">
        <v>3.8050482038874363E-4</v>
      </c>
      <c r="AI54">
        <v>-1.1077782234009898E-4</v>
      </c>
      <c r="AJ54">
        <v>6.9165809261848688E-5</v>
      </c>
    </row>
    <row r="55" spans="1:36" ht="15" x14ac:dyDescent="0.25">
      <c r="A55" s="72">
        <v>1</v>
      </c>
      <c r="B55" s="6">
        <v>3</v>
      </c>
      <c r="C55" s="10">
        <v>5</v>
      </c>
      <c r="D55" s="11">
        <v>74.7</v>
      </c>
      <c r="E55" s="10">
        <v>6</v>
      </c>
      <c r="F55" s="10">
        <v>2</v>
      </c>
      <c r="G55" s="11">
        <v>3</v>
      </c>
      <c r="H55" s="10">
        <v>5</v>
      </c>
      <c r="I55" s="10">
        <v>3</v>
      </c>
      <c r="J55" s="10">
        <v>41.9</v>
      </c>
      <c r="K55" s="10">
        <v>12.1</v>
      </c>
      <c r="L55" s="10">
        <v>3</v>
      </c>
      <c r="M55" s="10">
        <v>3</v>
      </c>
      <c r="N55" s="10">
        <v>2</v>
      </c>
      <c r="O55" s="10">
        <v>550</v>
      </c>
      <c r="Q55" s="73" t="s">
        <v>6</v>
      </c>
      <c r="R55" s="72">
        <v>380616</v>
      </c>
      <c r="T55" s="75" t="s">
        <v>222</v>
      </c>
      <c r="U55" s="72">
        <v>10.412926027929672</v>
      </c>
      <c r="W55">
        <v>-3.7238579055616917E-3</v>
      </c>
      <c r="X55">
        <v>-2.9759827230793119E-4</v>
      </c>
      <c r="Y55">
        <v>3.9028684899092118E-5</v>
      </c>
      <c r="Z55">
        <v>-4.0208106554174152E-6</v>
      </c>
      <c r="AA55">
        <v>1.1954838718831255E-4</v>
      </c>
      <c r="AB55" s="74">
        <v>1.2594331423775511E-3</v>
      </c>
      <c r="AC55">
        <v>5.7039114180798612E-5</v>
      </c>
      <c r="AD55">
        <v>2.2525536223860398E-5</v>
      </c>
      <c r="AE55">
        <v>4.8871931768218273E-4</v>
      </c>
      <c r="AF55">
        <v>-4.3958668766383288E-7</v>
      </c>
      <c r="AG55">
        <v>4.5730831485648513E-5</v>
      </c>
      <c r="AH55">
        <v>1.2756580177333981E-4</v>
      </c>
      <c r="AI55">
        <v>-4.3175107196782029E-4</v>
      </c>
      <c r="AJ55">
        <v>1.2817402650335978E-4</v>
      </c>
    </row>
    <row r="56" spans="1:36" ht="15" x14ac:dyDescent="0.25">
      <c r="A56" s="72">
        <v>1</v>
      </c>
      <c r="B56" s="6">
        <v>3</v>
      </c>
      <c r="C56" s="10">
        <v>8</v>
      </c>
      <c r="D56" s="11">
        <v>57.3</v>
      </c>
      <c r="E56" s="10">
        <v>6</v>
      </c>
      <c r="F56" s="10">
        <v>2</v>
      </c>
      <c r="G56" s="11">
        <v>4</v>
      </c>
      <c r="H56" s="10">
        <v>5</v>
      </c>
      <c r="I56" s="10">
        <v>2</v>
      </c>
      <c r="J56" s="10">
        <v>30</v>
      </c>
      <c r="K56" s="10">
        <v>8.8000000000000007</v>
      </c>
      <c r="L56" s="10">
        <v>2</v>
      </c>
      <c r="M56" s="10">
        <v>1</v>
      </c>
      <c r="N56" s="10">
        <v>3</v>
      </c>
      <c r="O56" s="10">
        <v>1300</v>
      </c>
      <c r="Q56" s="73" t="s">
        <v>7</v>
      </c>
      <c r="R56" s="72">
        <v>843910</v>
      </c>
      <c r="T56" s="75" t="s">
        <v>223</v>
      </c>
      <c r="U56" s="72">
        <v>4.6032447422273108</v>
      </c>
      <c r="W56">
        <v>-3.537887433026893E-3</v>
      </c>
      <c r="X56">
        <v>-4.6407808672134164E-5</v>
      </c>
      <c r="Y56">
        <v>-8.312747903686476E-6</v>
      </c>
      <c r="Z56">
        <v>1.1334588718067741E-6</v>
      </c>
      <c r="AA56">
        <v>2.7979316448926136E-5</v>
      </c>
      <c r="AB56">
        <v>5.7039114180798165E-5</v>
      </c>
      <c r="AC56" s="74">
        <v>8.2109863016273192E-4</v>
      </c>
      <c r="AD56">
        <v>-2.8888170014633524E-5</v>
      </c>
      <c r="AE56">
        <v>2.4139359799836481E-4</v>
      </c>
      <c r="AF56">
        <v>-1.3529526854643363E-5</v>
      </c>
      <c r="AG56">
        <v>5.7461589003778372E-5</v>
      </c>
      <c r="AH56">
        <v>-1.0497550702790259E-4</v>
      </c>
      <c r="AI56">
        <v>2.1935984699802789E-4</v>
      </c>
      <c r="AJ56">
        <v>-7.8908024559239663E-5</v>
      </c>
    </row>
    <row r="57" spans="1:36" ht="15" x14ac:dyDescent="0.25">
      <c r="A57" s="72">
        <v>1</v>
      </c>
      <c r="B57" s="6">
        <v>3</v>
      </c>
      <c r="C57" s="10">
        <v>7</v>
      </c>
      <c r="D57" s="11">
        <v>50.1</v>
      </c>
      <c r="E57" s="10">
        <v>2</v>
      </c>
      <c r="F57" s="10">
        <v>1</v>
      </c>
      <c r="G57" s="11">
        <v>4</v>
      </c>
      <c r="H57" s="10">
        <v>5</v>
      </c>
      <c r="I57" s="10">
        <v>3</v>
      </c>
      <c r="J57" s="10">
        <v>28.3</v>
      </c>
      <c r="K57" s="10">
        <v>8.9</v>
      </c>
      <c r="L57" s="10">
        <v>2</v>
      </c>
      <c r="M57" s="10">
        <v>1</v>
      </c>
      <c r="N57" s="10">
        <v>2</v>
      </c>
      <c r="O57" s="10">
        <v>1040</v>
      </c>
      <c r="Q57" s="73" t="s">
        <v>8</v>
      </c>
      <c r="R57" s="72">
        <v>1338584</v>
      </c>
      <c r="T57" s="75" t="s">
        <v>224</v>
      </c>
      <c r="U57" s="72">
        <v>25.915816469804756</v>
      </c>
      <c r="W57">
        <v>-1.0187706521402138E-2</v>
      </c>
      <c r="X57">
        <v>3.6848398382846847E-4</v>
      </c>
      <c r="Y57">
        <v>7.9673614676968797E-5</v>
      </c>
      <c r="Z57">
        <v>1.7943530958408975E-5</v>
      </c>
      <c r="AA57">
        <v>1.0959918662447059E-4</v>
      </c>
      <c r="AB57">
        <v>2.2525536223860835E-5</v>
      </c>
      <c r="AC57">
        <v>-2.8888170014632359E-5</v>
      </c>
      <c r="AD57" s="74">
        <v>1.2896050418422004E-3</v>
      </c>
      <c r="AE57">
        <v>-7.9566880487222876E-5</v>
      </c>
      <c r="AF57">
        <v>2.7969945910162436E-6</v>
      </c>
      <c r="AG57">
        <v>-5.4782527450875346E-5</v>
      </c>
      <c r="AH57">
        <v>2.6488012311277311E-5</v>
      </c>
      <c r="AI57">
        <v>2.8656922896796311E-4</v>
      </c>
      <c r="AJ57">
        <v>-2.4145704004485759E-6</v>
      </c>
    </row>
    <row r="58" spans="1:36" ht="15" x14ac:dyDescent="0.25">
      <c r="A58" s="72">
        <v>1</v>
      </c>
      <c r="B58" s="6">
        <v>3</v>
      </c>
      <c r="C58" s="10">
        <v>6</v>
      </c>
      <c r="D58" s="11">
        <v>50.8</v>
      </c>
      <c r="E58" s="10">
        <v>2</v>
      </c>
      <c r="F58" s="10">
        <v>1</v>
      </c>
      <c r="G58" s="11">
        <v>3</v>
      </c>
      <c r="H58" s="10">
        <v>5</v>
      </c>
      <c r="I58" s="10">
        <v>2</v>
      </c>
      <c r="J58" s="10">
        <v>29.9</v>
      </c>
      <c r="K58" s="10">
        <v>8.8000000000000007</v>
      </c>
      <c r="L58" s="10">
        <v>2</v>
      </c>
      <c r="M58" s="10">
        <v>1</v>
      </c>
      <c r="N58" s="10">
        <v>3</v>
      </c>
      <c r="O58" s="10">
        <v>1000</v>
      </c>
      <c r="Q58" s="73" t="s">
        <v>9</v>
      </c>
      <c r="R58" s="72">
        <v>494461</v>
      </c>
      <c r="T58" s="75" t="s">
        <v>225</v>
      </c>
      <c r="U58" s="72">
        <v>74.718245659993784</v>
      </c>
      <c r="W58">
        <v>-6.4410611214508612E-2</v>
      </c>
      <c r="X58">
        <v>-1.6543515185770633E-3</v>
      </c>
      <c r="Y58">
        <v>1.6556397070038325E-4</v>
      </c>
      <c r="Z58">
        <v>1.7602155698762884E-4</v>
      </c>
      <c r="AA58">
        <v>3.2317057821966508E-4</v>
      </c>
      <c r="AB58">
        <v>4.8871931768217709E-4</v>
      </c>
      <c r="AC58">
        <v>2.4139359799836801E-4</v>
      </c>
      <c r="AD58">
        <v>-7.95668804872425E-5</v>
      </c>
      <c r="AE58" s="74">
        <v>2.8526151552565219E-2</v>
      </c>
      <c r="AF58">
        <v>-2.5422678624690068E-4</v>
      </c>
      <c r="AG58">
        <v>2.3762029457458771E-5</v>
      </c>
      <c r="AH58">
        <v>9.092896942370541E-4</v>
      </c>
      <c r="AI58">
        <v>-2.7821641024263795E-4</v>
      </c>
      <c r="AJ58">
        <v>-6.3172491858798504E-4</v>
      </c>
    </row>
    <row r="59" spans="1:36" ht="15" x14ac:dyDescent="0.25">
      <c r="A59" s="72">
        <v>1</v>
      </c>
      <c r="B59" s="6">
        <v>3</v>
      </c>
      <c r="C59" s="10">
        <v>6</v>
      </c>
      <c r="D59" s="11">
        <v>51.5</v>
      </c>
      <c r="E59" s="10">
        <v>5</v>
      </c>
      <c r="F59" s="10">
        <v>2</v>
      </c>
      <c r="G59" s="11">
        <v>4</v>
      </c>
      <c r="H59" s="10">
        <v>4</v>
      </c>
      <c r="I59" s="10">
        <v>3</v>
      </c>
      <c r="J59" s="10">
        <v>29.5</v>
      </c>
      <c r="K59" s="10">
        <v>10</v>
      </c>
      <c r="L59" s="10">
        <v>1</v>
      </c>
      <c r="M59" s="10">
        <v>1</v>
      </c>
      <c r="N59" s="10">
        <v>1</v>
      </c>
      <c r="O59" s="10">
        <v>1350</v>
      </c>
      <c r="Q59" s="73" t="s">
        <v>11</v>
      </c>
      <c r="R59" s="72">
        <v>7002879.1000000006</v>
      </c>
      <c r="T59" s="75" t="s">
        <v>226</v>
      </c>
      <c r="U59" s="72">
        <v>12.614544554937957</v>
      </c>
      <c r="W59">
        <v>1.1869201612899653E-3</v>
      </c>
      <c r="X59">
        <v>3.4392465769777638E-5</v>
      </c>
      <c r="Y59">
        <v>4.3699381657421537E-5</v>
      </c>
      <c r="Z59">
        <v>-1.2535297343134621E-4</v>
      </c>
      <c r="AA59">
        <v>2.9629022361788996E-5</v>
      </c>
      <c r="AB59">
        <v>-4.3958668766278251E-7</v>
      </c>
      <c r="AC59">
        <v>-1.3529526854642613E-5</v>
      </c>
      <c r="AD59">
        <v>2.7969945910161076E-6</v>
      </c>
      <c r="AE59">
        <v>-2.5422678624688918E-4</v>
      </c>
      <c r="AF59" s="74">
        <v>1.7283314023744251E-4</v>
      </c>
      <c r="AG59">
        <v>4.8534787755360692E-5</v>
      </c>
      <c r="AH59">
        <v>3.2176878853466725E-5</v>
      </c>
      <c r="AI59">
        <v>-9.0154973486232954E-5</v>
      </c>
      <c r="AJ59">
        <v>-1.0573169645177789E-4</v>
      </c>
    </row>
    <row r="60" spans="1:36" ht="15" x14ac:dyDescent="0.25">
      <c r="A60" s="72">
        <v>1</v>
      </c>
      <c r="B60" s="6">
        <v>3</v>
      </c>
      <c r="C60" s="10">
        <v>14</v>
      </c>
      <c r="D60" s="11">
        <v>57.2</v>
      </c>
      <c r="E60" s="10">
        <v>2</v>
      </c>
      <c r="F60" s="10">
        <v>1</v>
      </c>
      <c r="G60" s="11">
        <v>4</v>
      </c>
      <c r="H60" s="10">
        <v>5</v>
      </c>
      <c r="I60" s="10">
        <v>2</v>
      </c>
      <c r="J60" s="10">
        <v>30.3</v>
      </c>
      <c r="K60" s="10">
        <v>8.8000000000000007</v>
      </c>
      <c r="L60" s="10">
        <v>1</v>
      </c>
      <c r="M60" s="10">
        <v>1</v>
      </c>
      <c r="N60" s="10">
        <v>3</v>
      </c>
      <c r="O60" s="10">
        <v>1200</v>
      </c>
      <c r="Q60" s="73" t="s">
        <v>12</v>
      </c>
      <c r="R60" s="72">
        <v>1935422</v>
      </c>
      <c r="T60" s="75" t="s">
        <v>227</v>
      </c>
      <c r="U60" s="72">
        <v>0.57113080106509528</v>
      </c>
      <c r="W60">
        <v>-4.4890051242432304E-4</v>
      </c>
      <c r="X60">
        <v>-8.1690356821305154E-5</v>
      </c>
      <c r="Y60">
        <v>2.3345374870787394E-5</v>
      </c>
      <c r="Z60">
        <v>-5.2979721375043435E-5</v>
      </c>
      <c r="AA60">
        <v>9.449417068011414E-6</v>
      </c>
      <c r="AB60">
        <v>4.5730831485648865E-5</v>
      </c>
      <c r="AC60">
        <v>5.746158900377884E-5</v>
      </c>
      <c r="AD60">
        <v>-5.4782527450875678E-5</v>
      </c>
      <c r="AE60">
        <v>2.3762029457463958E-5</v>
      </c>
      <c r="AF60">
        <v>4.8534787755360224E-5</v>
      </c>
      <c r="AG60" s="74">
        <v>1.6936734287679832E-4</v>
      </c>
      <c r="AH60">
        <v>5.8205953657421555E-5</v>
      </c>
      <c r="AI60">
        <v>7.4223688601397078E-5</v>
      </c>
      <c r="AJ60">
        <v>-2.123951652760988E-5</v>
      </c>
    </row>
    <row r="61" spans="1:36" ht="15" x14ac:dyDescent="0.25">
      <c r="A61" s="72">
        <v>1</v>
      </c>
      <c r="B61" s="6">
        <v>3</v>
      </c>
      <c r="C61" s="10">
        <v>7</v>
      </c>
      <c r="D61" s="11">
        <v>69</v>
      </c>
      <c r="E61" s="10">
        <v>2</v>
      </c>
      <c r="F61" s="10">
        <v>1</v>
      </c>
      <c r="G61" s="11">
        <v>3</v>
      </c>
      <c r="H61" s="10">
        <v>5</v>
      </c>
      <c r="I61" s="10">
        <v>2</v>
      </c>
      <c r="J61" s="10">
        <v>37.6</v>
      </c>
      <c r="K61" s="10">
        <v>12</v>
      </c>
      <c r="L61" s="10">
        <v>2</v>
      </c>
      <c r="M61" s="10">
        <v>1</v>
      </c>
      <c r="N61" s="10">
        <v>2</v>
      </c>
      <c r="O61" s="10">
        <v>550</v>
      </c>
      <c r="Q61" s="73" t="s">
        <v>141</v>
      </c>
      <c r="R61" s="72">
        <v>447625</v>
      </c>
      <c r="T61" s="75" t="s">
        <v>228</v>
      </c>
      <c r="U61" s="72">
        <v>52.486298591033147</v>
      </c>
      <c r="W61">
        <v>-2.6288089390901014E-2</v>
      </c>
      <c r="X61">
        <v>-4.1536030642970798E-4</v>
      </c>
      <c r="Y61">
        <v>8.7390663360178042E-5</v>
      </c>
      <c r="Z61">
        <v>3.0756994414821965E-7</v>
      </c>
      <c r="AA61">
        <v>3.8050482038874325E-4</v>
      </c>
      <c r="AB61">
        <v>1.2756580177333975E-4</v>
      </c>
      <c r="AC61">
        <v>-1.0497550702790069E-4</v>
      </c>
      <c r="AD61">
        <v>2.648801231126615E-5</v>
      </c>
      <c r="AE61">
        <v>9.0928969423709151E-4</v>
      </c>
      <c r="AF61">
        <v>3.2176878853462605E-5</v>
      </c>
      <c r="AG61">
        <v>5.8205953657420898E-5</v>
      </c>
      <c r="AH61" s="74">
        <v>1.0356836397252911E-2</v>
      </c>
      <c r="AI61">
        <v>6.4462298423488185E-5</v>
      </c>
      <c r="AJ61">
        <v>3.8614370933992754E-4</v>
      </c>
    </row>
    <row r="62" spans="1:36" ht="15" x14ac:dyDescent="0.25">
      <c r="A62" s="72">
        <v>1</v>
      </c>
      <c r="B62" s="6">
        <v>3</v>
      </c>
      <c r="C62" s="10">
        <v>7</v>
      </c>
      <c r="D62" s="11">
        <v>53.1</v>
      </c>
      <c r="E62" s="10">
        <v>6</v>
      </c>
      <c r="F62" s="10">
        <v>1</v>
      </c>
      <c r="G62" s="11">
        <v>3</v>
      </c>
      <c r="H62" s="10">
        <v>5</v>
      </c>
      <c r="I62" s="10">
        <v>2</v>
      </c>
      <c r="J62" s="10">
        <v>30</v>
      </c>
      <c r="K62" s="10">
        <v>9</v>
      </c>
      <c r="L62" s="10">
        <v>2</v>
      </c>
      <c r="M62" s="10">
        <v>1</v>
      </c>
      <c r="N62" s="10">
        <v>3</v>
      </c>
      <c r="O62" s="10">
        <v>1150</v>
      </c>
      <c r="Q62" s="73" t="s">
        <v>14</v>
      </c>
      <c r="R62" s="72">
        <v>327010</v>
      </c>
      <c r="T62" s="75" t="s">
        <v>229</v>
      </c>
      <c r="U62" s="72">
        <v>-55.030878308823389</v>
      </c>
      <c r="W62">
        <v>-1.4570899361608783E-2</v>
      </c>
      <c r="X62">
        <v>6.6878265367933779E-6</v>
      </c>
      <c r="Y62">
        <v>1.0577878463465318E-4</v>
      </c>
      <c r="Z62">
        <v>8.7321415854768711E-5</v>
      </c>
      <c r="AA62">
        <v>-1.1077782234010211E-4</v>
      </c>
      <c r="AB62">
        <v>-4.3175107196782148E-4</v>
      </c>
      <c r="AC62">
        <v>2.1935984699802713E-4</v>
      </c>
      <c r="AD62">
        <v>2.8656922896795844E-4</v>
      </c>
      <c r="AE62">
        <v>-2.7821641024265888E-4</v>
      </c>
      <c r="AF62">
        <v>-9.0154973486234635E-5</v>
      </c>
      <c r="AG62">
        <v>7.4223688601396211E-5</v>
      </c>
      <c r="AH62">
        <v>6.4462298423480541E-5</v>
      </c>
      <c r="AI62" s="74">
        <v>8.0871981611136696E-3</v>
      </c>
      <c r="AJ62">
        <v>-6.7674662016117457E-4</v>
      </c>
    </row>
    <row r="63" spans="1:36" ht="15" x14ac:dyDescent="0.25">
      <c r="A63" s="72">
        <v>1</v>
      </c>
      <c r="B63" s="6">
        <v>3</v>
      </c>
      <c r="C63" s="10">
        <v>9</v>
      </c>
      <c r="D63" s="11">
        <v>52.7</v>
      </c>
      <c r="E63" s="10">
        <v>2</v>
      </c>
      <c r="F63" s="10">
        <v>2</v>
      </c>
      <c r="G63" s="11">
        <v>1</v>
      </c>
      <c r="H63" s="10">
        <v>5</v>
      </c>
      <c r="I63" s="10">
        <v>2</v>
      </c>
      <c r="J63" s="10">
        <v>30.38</v>
      </c>
      <c r="K63" s="10">
        <v>8.7799999999999994</v>
      </c>
      <c r="L63" s="10">
        <v>2</v>
      </c>
      <c r="M63" s="10">
        <v>3</v>
      </c>
      <c r="N63" s="10">
        <v>2</v>
      </c>
      <c r="O63" s="10">
        <v>1150</v>
      </c>
      <c r="Q63" s="73" t="s">
        <v>15</v>
      </c>
      <c r="R63" s="72">
        <v>560529</v>
      </c>
      <c r="T63" s="75" t="s">
        <v>230</v>
      </c>
      <c r="U63" s="72">
        <v>34.296226159006437</v>
      </c>
      <c r="W63">
        <v>-2.1827266123581882E-2</v>
      </c>
      <c r="X63">
        <v>-1.9666320278225336E-4</v>
      </c>
      <c r="Y63">
        <v>2.0685918063995481E-5</v>
      </c>
      <c r="Z63">
        <v>7.5443537214653136E-5</v>
      </c>
      <c r="AA63">
        <v>6.9165809261849298E-5</v>
      </c>
      <c r="AB63">
        <v>1.2817402650335845E-4</v>
      </c>
      <c r="AC63">
        <v>-7.8908024559238904E-5</v>
      </c>
      <c r="AD63">
        <v>-2.4145704004554974E-6</v>
      </c>
      <c r="AE63">
        <v>-6.3172491858798179E-4</v>
      </c>
      <c r="AF63">
        <v>-1.0573169645177274E-4</v>
      </c>
      <c r="AG63">
        <v>-2.1239516527607925E-5</v>
      </c>
      <c r="AH63">
        <v>3.861437093399103E-4</v>
      </c>
      <c r="AI63">
        <v>-6.7674662016117305E-4</v>
      </c>
      <c r="AJ63" s="74">
        <v>9.2374769524720558E-3</v>
      </c>
    </row>
    <row r="64" spans="1:36" ht="15" x14ac:dyDescent="0.25">
      <c r="A64" s="72">
        <v>1</v>
      </c>
      <c r="B64" s="6">
        <v>3</v>
      </c>
      <c r="C64" s="10">
        <v>8</v>
      </c>
      <c r="D64" s="11">
        <v>52.8</v>
      </c>
      <c r="E64" s="10">
        <v>2</v>
      </c>
      <c r="F64" s="10">
        <v>2</v>
      </c>
      <c r="G64" s="11">
        <v>1</v>
      </c>
      <c r="H64" s="10">
        <v>5</v>
      </c>
      <c r="I64" s="10">
        <v>2</v>
      </c>
      <c r="J64" s="10">
        <v>29.1</v>
      </c>
      <c r="K64" s="10">
        <v>8.6999999999999993</v>
      </c>
      <c r="L64" s="10">
        <v>3</v>
      </c>
      <c r="M64" s="10">
        <v>1</v>
      </c>
      <c r="N64" s="10">
        <v>2</v>
      </c>
      <c r="O64" s="10">
        <v>950</v>
      </c>
      <c r="T64" s="75" t="s">
        <v>231</v>
      </c>
      <c r="U64" s="72">
        <f>AVERAGE(O2:O212)</f>
        <v>1053.1279620853081</v>
      </c>
    </row>
    <row r="65" spans="1:37" ht="15" x14ac:dyDescent="0.25">
      <c r="A65" s="72">
        <v>1</v>
      </c>
      <c r="B65" s="6">
        <v>3</v>
      </c>
      <c r="C65" s="10">
        <v>7</v>
      </c>
      <c r="D65" s="11">
        <v>54.7</v>
      </c>
      <c r="E65" s="10">
        <v>2</v>
      </c>
      <c r="F65" s="10">
        <v>2</v>
      </c>
      <c r="G65" s="11">
        <v>8</v>
      </c>
      <c r="H65" s="10">
        <v>5</v>
      </c>
      <c r="I65" s="10">
        <v>3</v>
      </c>
      <c r="J65" s="10">
        <v>32</v>
      </c>
      <c r="K65" s="10">
        <v>8.6999999999999993</v>
      </c>
      <c r="L65" s="10">
        <v>2</v>
      </c>
      <c r="M65" s="10">
        <v>1</v>
      </c>
      <c r="N65" s="10">
        <v>3</v>
      </c>
      <c r="O65" s="10">
        <v>950</v>
      </c>
    </row>
    <row r="66" spans="1:37" ht="15" customHeight="1" x14ac:dyDescent="0.3">
      <c r="A66" s="72">
        <v>1</v>
      </c>
      <c r="B66" s="6">
        <v>3</v>
      </c>
      <c r="C66" s="10">
        <v>14</v>
      </c>
      <c r="D66" s="11">
        <v>46.5</v>
      </c>
      <c r="E66" s="10">
        <v>1</v>
      </c>
      <c r="F66" s="10">
        <v>1</v>
      </c>
      <c r="G66" s="11">
        <v>4</v>
      </c>
      <c r="H66" s="10">
        <v>5</v>
      </c>
      <c r="I66" s="10">
        <v>2</v>
      </c>
      <c r="J66" s="10">
        <v>31.3</v>
      </c>
      <c r="K66" s="10">
        <v>6.5</v>
      </c>
      <c r="L66" s="10">
        <v>3</v>
      </c>
      <c r="M66" s="10">
        <v>1</v>
      </c>
      <c r="N66" s="10">
        <v>2</v>
      </c>
      <c r="O66" s="10">
        <v>1200</v>
      </c>
      <c r="Q66" s="133" t="s">
        <v>447</v>
      </c>
      <c r="R66" s="134"/>
      <c r="S66" s="134"/>
      <c r="W66" s="63" t="s">
        <v>661</v>
      </c>
      <c r="Z66" s="135" t="s">
        <v>664</v>
      </c>
      <c r="AA66" s="135"/>
      <c r="AB66" s="135"/>
      <c r="AC66" s="135"/>
      <c r="AD66" s="136" t="s">
        <v>663</v>
      </c>
      <c r="AE66" s="130" t="s">
        <v>665</v>
      </c>
      <c r="AF66" s="131"/>
      <c r="AG66" s="131"/>
      <c r="AH66" s="130" t="s">
        <v>189</v>
      </c>
      <c r="AI66" s="138" t="s">
        <v>666</v>
      </c>
      <c r="AJ66" s="140" t="s">
        <v>668</v>
      </c>
      <c r="AK66" s="85" t="s">
        <v>667</v>
      </c>
    </row>
    <row r="67" spans="1:37" ht="15" x14ac:dyDescent="0.25">
      <c r="A67" s="72">
        <v>1</v>
      </c>
      <c r="B67" s="6">
        <v>3</v>
      </c>
      <c r="C67" s="10">
        <v>7</v>
      </c>
      <c r="D67" s="11">
        <v>49.8</v>
      </c>
      <c r="E67" s="10">
        <v>2</v>
      </c>
      <c r="F67" s="10">
        <v>1</v>
      </c>
      <c r="G67" s="11">
        <v>3</v>
      </c>
      <c r="H67" s="10">
        <v>5</v>
      </c>
      <c r="I67" s="10">
        <v>3</v>
      </c>
      <c r="J67" s="10">
        <v>27.8</v>
      </c>
      <c r="K67" s="10">
        <v>7.2</v>
      </c>
      <c r="L67" s="10">
        <v>2</v>
      </c>
      <c r="M67" s="10">
        <v>3</v>
      </c>
      <c r="N67" s="10">
        <v>3</v>
      </c>
      <c r="O67" s="10">
        <v>700</v>
      </c>
      <c r="Q67" s="80" t="s">
        <v>234</v>
      </c>
      <c r="R67" s="81" t="s">
        <v>235</v>
      </c>
      <c r="S67" s="74"/>
      <c r="V67" s="80" t="s">
        <v>660</v>
      </c>
      <c r="W67" s="81" t="s">
        <v>448</v>
      </c>
      <c r="X67" s="74"/>
      <c r="Z67" s="135"/>
      <c r="AA67" s="135"/>
      <c r="AB67" s="135"/>
      <c r="AC67" s="135"/>
      <c r="AD67" s="137"/>
      <c r="AE67" s="131"/>
      <c r="AF67" s="131"/>
      <c r="AG67" s="131"/>
      <c r="AH67" s="131"/>
      <c r="AI67" s="139"/>
      <c r="AJ67" s="140"/>
    </row>
    <row r="68" spans="1:37" ht="15" x14ac:dyDescent="0.25">
      <c r="A68" s="72">
        <v>1</v>
      </c>
      <c r="B68" s="6">
        <v>3</v>
      </c>
      <c r="C68" s="10">
        <v>6</v>
      </c>
      <c r="D68" s="11">
        <v>69.5</v>
      </c>
      <c r="E68" s="10">
        <v>6</v>
      </c>
      <c r="F68" s="10">
        <v>2</v>
      </c>
      <c r="G68" s="11">
        <v>5</v>
      </c>
      <c r="H68" s="10">
        <v>9</v>
      </c>
      <c r="I68" s="10">
        <v>2</v>
      </c>
      <c r="J68" s="10">
        <v>51.3</v>
      </c>
      <c r="K68" s="10">
        <v>10.8</v>
      </c>
      <c r="L68" s="10">
        <v>2</v>
      </c>
      <c r="M68" s="10">
        <v>1</v>
      </c>
      <c r="N68" s="10">
        <v>3</v>
      </c>
      <c r="O68" s="10">
        <v>1100</v>
      </c>
      <c r="Q68">
        <f t="shared" ref="Q68:Q131" si="0">(O2-S68)^2</f>
        <v>10689.828770555794</v>
      </c>
      <c r="R68" s="81" t="s">
        <v>236</v>
      </c>
      <c r="S68">
        <f t="shared" ref="S68:S131" si="1">$U$50+$U$51*B2+$U$52*C2+$U$53*D2+$U$54*E2+$U$55*F2+G2*$U$56+$U$57*H2+I2*$U$58+$U$59*J2+K2*$U$60+$U$61*L2+M2*$U$62+$U$63*N2</f>
        <v>1163.3916281453958</v>
      </c>
      <c r="V68">
        <f>(S68-$U$64)^2</f>
        <v>12158.076053010524</v>
      </c>
      <c r="W68" s="81" t="s">
        <v>449</v>
      </c>
      <c r="X68">
        <f>S68</f>
        <v>1163.3916281453958</v>
      </c>
      <c r="Z68" s="132">
        <f>X279/(211-13-1)</f>
        <v>1127.9695431472148</v>
      </c>
      <c r="AA68" s="132"/>
      <c r="AB68" s="132"/>
      <c r="AC68" s="132"/>
      <c r="AD68" s="83">
        <v>1</v>
      </c>
      <c r="AE68" s="132">
        <f>$Z$68*SQRT(W50)</f>
        <v>792.10960057837758</v>
      </c>
      <c r="AF68" s="132"/>
      <c r="AG68" s="132"/>
      <c r="AH68" s="72">
        <f>U50/AE68</f>
        <v>0.62359237001015833</v>
      </c>
      <c r="AI68" s="84">
        <f>TINV(0.05,211-13-1)</f>
        <v>1.9720790337785019</v>
      </c>
      <c r="AJ68" s="63" t="s">
        <v>669</v>
      </c>
    </row>
    <row r="69" spans="1:37" ht="15" x14ac:dyDescent="0.25">
      <c r="A69" s="72">
        <v>1</v>
      </c>
      <c r="B69" s="6">
        <v>3</v>
      </c>
      <c r="C69" s="10">
        <v>15</v>
      </c>
      <c r="D69" s="11">
        <v>53.5</v>
      </c>
      <c r="E69" s="10">
        <v>2</v>
      </c>
      <c r="F69" s="10">
        <v>1</v>
      </c>
      <c r="G69" s="11">
        <v>5</v>
      </c>
      <c r="H69" s="10">
        <v>3</v>
      </c>
      <c r="I69" s="10">
        <v>2</v>
      </c>
      <c r="J69" s="10">
        <v>28.3</v>
      </c>
      <c r="K69" s="10">
        <v>7.2</v>
      </c>
      <c r="L69" s="10">
        <v>1</v>
      </c>
      <c r="M69" s="10">
        <v>1</v>
      </c>
      <c r="N69" s="10">
        <v>2</v>
      </c>
      <c r="O69" s="10">
        <v>1240</v>
      </c>
      <c r="Q69">
        <f t="shared" si="0"/>
        <v>27681.369605703108</v>
      </c>
      <c r="R69" s="81" t="s">
        <v>237</v>
      </c>
      <c r="S69">
        <f t="shared" si="1"/>
        <v>1196.3771907615437</v>
      </c>
      <c r="V69">
        <f t="shared" ref="V69:V132" si="2">(S69-$U$64)^2</f>
        <v>20520.341516336437</v>
      </c>
      <c r="W69" s="81" t="s">
        <v>450</v>
      </c>
      <c r="X69">
        <f t="shared" ref="X69:X132" si="3">S69</f>
        <v>1196.3771907615437</v>
      </c>
      <c r="AD69" s="83">
        <v>2</v>
      </c>
      <c r="AE69" s="132">
        <f>$Z$68*SQRT(X51)</f>
        <v>93.750336794528522</v>
      </c>
      <c r="AF69" s="132"/>
      <c r="AG69" s="132"/>
      <c r="AH69" s="72">
        <f t="shared" ref="AH69:AH81" si="4">U51/AE69</f>
        <v>0.69452692424197482</v>
      </c>
      <c r="AI69" s="63"/>
      <c r="AJ69" s="63" t="s">
        <v>669</v>
      </c>
    </row>
    <row r="70" spans="1:37" ht="15" x14ac:dyDescent="0.25">
      <c r="A70" s="72">
        <v>1</v>
      </c>
      <c r="B70" s="6">
        <v>3</v>
      </c>
      <c r="C70" s="10">
        <v>15</v>
      </c>
      <c r="D70" s="11">
        <v>41.5</v>
      </c>
      <c r="E70" s="10">
        <v>2</v>
      </c>
      <c r="F70" s="10">
        <v>2</v>
      </c>
      <c r="G70" s="11">
        <v>3</v>
      </c>
      <c r="H70" s="10">
        <v>2</v>
      </c>
      <c r="I70" s="10">
        <v>2</v>
      </c>
      <c r="J70" s="10">
        <v>25.5</v>
      </c>
      <c r="K70" s="10">
        <v>6.2</v>
      </c>
      <c r="L70" s="10">
        <v>1</v>
      </c>
      <c r="M70" s="10">
        <v>3</v>
      </c>
      <c r="N70" s="10">
        <v>3</v>
      </c>
      <c r="O70" s="10">
        <v>1130</v>
      </c>
      <c r="Q70">
        <f t="shared" si="0"/>
        <v>29499.479224639312</v>
      </c>
      <c r="R70" s="81" t="s">
        <v>238</v>
      </c>
      <c r="S70">
        <f t="shared" si="1"/>
        <v>1118.2458756692017</v>
      </c>
      <c r="V70">
        <f t="shared" si="2"/>
        <v>4240.3426695194339</v>
      </c>
      <c r="W70" s="81" t="s">
        <v>451</v>
      </c>
      <c r="X70">
        <f t="shared" si="3"/>
        <v>1118.2458756692017</v>
      </c>
      <c r="AD70" s="83">
        <v>3</v>
      </c>
      <c r="AE70" s="132">
        <f>$Z$68*SQRT(Y52)</f>
        <v>23.152737583804715</v>
      </c>
      <c r="AF70" s="132"/>
      <c r="AG70" s="132"/>
      <c r="AH70" s="72">
        <f t="shared" si="4"/>
        <v>-7.5022998667963166E-3</v>
      </c>
      <c r="AJ70" s="63" t="s">
        <v>669</v>
      </c>
    </row>
    <row r="71" spans="1:37" ht="15" x14ac:dyDescent="0.25">
      <c r="A71" s="72">
        <v>1</v>
      </c>
      <c r="B71" s="6">
        <v>3</v>
      </c>
      <c r="C71" s="10">
        <v>8</v>
      </c>
      <c r="D71" s="11">
        <v>42</v>
      </c>
      <c r="E71" s="10">
        <v>2</v>
      </c>
      <c r="F71" s="10">
        <v>1</v>
      </c>
      <c r="G71" s="11">
        <v>2</v>
      </c>
      <c r="H71" s="10">
        <v>5</v>
      </c>
      <c r="I71" s="10">
        <v>2</v>
      </c>
      <c r="J71" s="10">
        <v>24.3</v>
      </c>
      <c r="K71" s="10">
        <v>6.4</v>
      </c>
      <c r="L71" s="10">
        <v>2</v>
      </c>
      <c r="M71" s="10">
        <v>1</v>
      </c>
      <c r="N71" s="10">
        <v>2</v>
      </c>
      <c r="O71" s="10">
        <v>1350</v>
      </c>
      <c r="Q71">
        <f t="shared" si="0"/>
        <v>19042.221907402331</v>
      </c>
      <c r="R71" s="81" t="s">
        <v>239</v>
      </c>
      <c r="S71">
        <f t="shared" si="1"/>
        <v>1012.0064425148684</v>
      </c>
      <c r="V71">
        <f t="shared" si="2"/>
        <v>1690.9793717820612</v>
      </c>
      <c r="W71" s="81" t="s">
        <v>452</v>
      </c>
      <c r="X71">
        <f t="shared" si="3"/>
        <v>1012.0064425148684</v>
      </c>
      <c r="AD71" s="83">
        <v>4</v>
      </c>
      <c r="AE71" s="132">
        <f>$Z$68*SQRT(Z53)</f>
        <v>11.251189639439261</v>
      </c>
      <c r="AF71" s="132"/>
      <c r="AG71" s="132"/>
      <c r="AH71" s="72">
        <f t="shared" si="4"/>
        <v>-0.98398123237767543</v>
      </c>
      <c r="AJ71" s="63" t="s">
        <v>669</v>
      </c>
    </row>
    <row r="72" spans="1:37" ht="15" x14ac:dyDescent="0.25">
      <c r="A72" s="72">
        <v>1</v>
      </c>
      <c r="B72" s="6">
        <v>3</v>
      </c>
      <c r="C72" s="10">
        <v>9</v>
      </c>
      <c r="D72" s="11">
        <v>45.5</v>
      </c>
      <c r="E72" s="10">
        <v>2</v>
      </c>
      <c r="F72" s="10">
        <v>2</v>
      </c>
      <c r="G72" s="11">
        <v>2</v>
      </c>
      <c r="H72" s="10">
        <v>5</v>
      </c>
      <c r="I72" s="10">
        <v>3</v>
      </c>
      <c r="J72" s="10">
        <v>31.6</v>
      </c>
      <c r="K72" s="10">
        <v>6.2</v>
      </c>
      <c r="L72" s="10">
        <v>2</v>
      </c>
      <c r="M72" s="10">
        <v>1</v>
      </c>
      <c r="N72" s="10">
        <v>3</v>
      </c>
      <c r="O72" s="10">
        <v>1050</v>
      </c>
      <c r="Q72">
        <f t="shared" si="0"/>
        <v>1106942.8132206926</v>
      </c>
      <c r="R72" s="81" t="s">
        <v>240</v>
      </c>
      <c r="S72">
        <f t="shared" si="1"/>
        <v>1197.8865017400963</v>
      </c>
      <c r="V72">
        <f t="shared" si="2"/>
        <v>20955.034802986869</v>
      </c>
      <c r="W72" s="81" t="s">
        <v>453</v>
      </c>
      <c r="X72">
        <f t="shared" si="3"/>
        <v>1197.8865017400963</v>
      </c>
      <c r="AD72" s="83">
        <v>5</v>
      </c>
      <c r="AE72" s="132">
        <f>$Z$68*SQRT(AA54)</f>
        <v>43.329263573792318</v>
      </c>
      <c r="AF72" s="132"/>
      <c r="AG72" s="132"/>
      <c r="AH72" s="72">
        <f t="shared" si="4"/>
        <v>1.0220272386599545</v>
      </c>
      <c r="AJ72" s="63" t="s">
        <v>669</v>
      </c>
    </row>
    <row r="73" spans="1:37" ht="15" x14ac:dyDescent="0.25">
      <c r="A73" s="72">
        <v>1</v>
      </c>
      <c r="B73" s="6">
        <v>3</v>
      </c>
      <c r="C73" s="10">
        <v>6</v>
      </c>
      <c r="D73" s="11">
        <v>43</v>
      </c>
      <c r="E73" s="10">
        <v>2</v>
      </c>
      <c r="F73" s="10">
        <v>1</v>
      </c>
      <c r="G73" s="11">
        <v>5</v>
      </c>
      <c r="H73" s="10">
        <v>5</v>
      </c>
      <c r="I73" s="10">
        <v>2</v>
      </c>
      <c r="J73" s="10">
        <v>28</v>
      </c>
      <c r="K73" s="10">
        <v>5.5</v>
      </c>
      <c r="L73" s="10">
        <v>3</v>
      </c>
      <c r="M73" s="10">
        <v>1</v>
      </c>
      <c r="N73" s="10">
        <v>3</v>
      </c>
      <c r="O73" s="10">
        <v>1590</v>
      </c>
      <c r="Q73">
        <f t="shared" si="0"/>
        <v>16417.706806696569</v>
      </c>
      <c r="R73" s="81" t="s">
        <v>241</v>
      </c>
      <c r="S73">
        <f t="shared" si="1"/>
        <v>1278.1315995634823</v>
      </c>
      <c r="V73">
        <f t="shared" si="2"/>
        <v>50626.636878409612</v>
      </c>
      <c r="W73" s="81" t="s">
        <v>454</v>
      </c>
      <c r="X73">
        <f t="shared" si="3"/>
        <v>1278.1315995634823</v>
      </c>
      <c r="AD73" s="83">
        <v>6</v>
      </c>
      <c r="AE73" s="132">
        <f>$Z$68*SQRT(AB55)</f>
        <v>40.029939346905103</v>
      </c>
      <c r="AF73" s="132"/>
      <c r="AG73" s="132"/>
      <c r="AH73" s="72">
        <f t="shared" si="4"/>
        <v>0.26012844880152791</v>
      </c>
      <c r="AJ73" s="63" t="s">
        <v>669</v>
      </c>
    </row>
    <row r="74" spans="1:37" ht="15" x14ac:dyDescent="0.25">
      <c r="A74" s="72">
        <v>1</v>
      </c>
      <c r="B74" s="6">
        <v>3</v>
      </c>
      <c r="C74" s="10">
        <v>7</v>
      </c>
      <c r="D74" s="11">
        <v>41.8</v>
      </c>
      <c r="E74" s="10">
        <v>2</v>
      </c>
      <c r="F74" s="10">
        <v>2</v>
      </c>
      <c r="G74" s="11">
        <v>4</v>
      </c>
      <c r="H74" s="10">
        <v>5</v>
      </c>
      <c r="I74" s="10">
        <v>2</v>
      </c>
      <c r="J74" s="10">
        <v>26.6</v>
      </c>
      <c r="K74" s="10">
        <v>7</v>
      </c>
      <c r="L74" s="10">
        <v>3</v>
      </c>
      <c r="M74" s="10">
        <v>1</v>
      </c>
      <c r="N74" s="10">
        <v>3</v>
      </c>
      <c r="O74" s="10">
        <v>1050</v>
      </c>
      <c r="Q74">
        <f t="shared" si="0"/>
        <v>100503.83814316014</v>
      </c>
      <c r="R74" s="81" t="s">
        <v>242</v>
      </c>
      <c r="S74">
        <f t="shared" si="1"/>
        <v>1064.023403147402</v>
      </c>
      <c r="V74">
        <f t="shared" si="2"/>
        <v>118.71063593756018</v>
      </c>
      <c r="W74" s="81" t="s">
        <v>455</v>
      </c>
      <c r="X74">
        <f t="shared" si="3"/>
        <v>1064.023403147402</v>
      </c>
      <c r="AD74" s="83">
        <v>7</v>
      </c>
      <c r="AE74" s="132">
        <f>$Z$68*SQRT(AC56)</f>
        <v>32.321762668114758</v>
      </c>
      <c r="AF74" s="132"/>
      <c r="AG74" s="132"/>
      <c r="AH74" s="72">
        <f t="shared" si="4"/>
        <v>0.14241935965851227</v>
      </c>
      <c r="AJ74" s="63" t="s">
        <v>669</v>
      </c>
    </row>
    <row r="75" spans="1:37" ht="15" x14ac:dyDescent="0.25">
      <c r="A75" s="72">
        <v>1</v>
      </c>
      <c r="B75" s="6">
        <v>3</v>
      </c>
      <c r="C75" s="10">
        <v>9</v>
      </c>
      <c r="D75" s="11">
        <v>71.2</v>
      </c>
      <c r="E75" s="10">
        <v>2</v>
      </c>
      <c r="F75" s="10">
        <v>1</v>
      </c>
      <c r="G75" s="11">
        <v>1</v>
      </c>
      <c r="H75" s="10">
        <v>5</v>
      </c>
      <c r="I75" s="10">
        <v>2</v>
      </c>
      <c r="J75" s="10">
        <v>37.799999999999997</v>
      </c>
      <c r="K75" s="10">
        <v>16.2</v>
      </c>
      <c r="L75" s="10">
        <v>2</v>
      </c>
      <c r="M75" s="10">
        <v>1</v>
      </c>
      <c r="N75" s="10">
        <v>3</v>
      </c>
      <c r="O75" s="10">
        <v>650</v>
      </c>
      <c r="Q75">
        <f t="shared" si="0"/>
        <v>17202.117532454115</v>
      </c>
      <c r="R75" s="81" t="s">
        <v>243</v>
      </c>
      <c r="S75">
        <f t="shared" si="1"/>
        <v>1118.8431567456196</v>
      </c>
      <c r="V75">
        <f t="shared" si="2"/>
        <v>4318.4868092426268</v>
      </c>
      <c r="W75" s="81" t="s">
        <v>456</v>
      </c>
      <c r="X75">
        <f t="shared" si="3"/>
        <v>1118.8431567456196</v>
      </c>
      <c r="AD75" s="83">
        <v>8</v>
      </c>
      <c r="AE75" s="132">
        <f>$Z$68*SQRT(AD57)</f>
        <v>40.506594687065416</v>
      </c>
      <c r="AF75" s="132"/>
      <c r="AG75" s="132"/>
      <c r="AH75" s="72">
        <f t="shared" si="4"/>
        <v>0.63979252440295131</v>
      </c>
      <c r="AJ75" s="63" t="s">
        <v>669</v>
      </c>
    </row>
    <row r="76" spans="1:37" ht="15" x14ac:dyDescent="0.25">
      <c r="A76" s="72">
        <v>1</v>
      </c>
      <c r="B76" s="6">
        <v>3</v>
      </c>
      <c r="C76" s="10">
        <v>9</v>
      </c>
      <c r="D76" s="11">
        <v>57.8</v>
      </c>
      <c r="E76" s="10">
        <v>2</v>
      </c>
      <c r="F76" s="10">
        <v>2</v>
      </c>
      <c r="G76" s="11">
        <v>2</v>
      </c>
      <c r="H76" s="10">
        <v>5</v>
      </c>
      <c r="I76" s="10">
        <v>2</v>
      </c>
      <c r="J76" s="10">
        <v>42.3</v>
      </c>
      <c r="K76" s="10">
        <v>6.1</v>
      </c>
      <c r="L76" s="10">
        <v>2</v>
      </c>
      <c r="M76" s="10">
        <v>3</v>
      </c>
      <c r="N76" s="10">
        <v>2</v>
      </c>
      <c r="O76" s="10">
        <v>1350</v>
      </c>
      <c r="Q76">
        <f t="shared" si="0"/>
        <v>5769.1476116124668</v>
      </c>
      <c r="R76" s="81" t="s">
        <v>244</v>
      </c>
      <c r="S76">
        <f t="shared" si="1"/>
        <v>944.04509488115684</v>
      </c>
      <c r="V76">
        <f t="shared" si="2"/>
        <v>11899.071917478504</v>
      </c>
      <c r="W76" s="81" t="s">
        <v>457</v>
      </c>
      <c r="X76">
        <f t="shared" si="3"/>
        <v>944.04509488115684</v>
      </c>
      <c r="AD76" s="83">
        <v>9</v>
      </c>
      <c r="AE76" s="132">
        <f>$Z$68*SQRT(AE58)</f>
        <v>190.51052147538587</v>
      </c>
      <c r="AF76" s="132"/>
      <c r="AG76" s="132"/>
      <c r="AH76" s="72">
        <f t="shared" si="4"/>
        <v>0.39220010045296866</v>
      </c>
      <c r="AJ76" s="63" t="s">
        <v>669</v>
      </c>
    </row>
    <row r="77" spans="1:37" ht="15" x14ac:dyDescent="0.25">
      <c r="A77" s="72">
        <v>1</v>
      </c>
      <c r="B77" s="6">
        <v>3</v>
      </c>
      <c r="C77" s="10">
        <v>2</v>
      </c>
      <c r="D77" s="11">
        <v>150.69999999999999</v>
      </c>
      <c r="E77" s="10">
        <v>6</v>
      </c>
      <c r="F77" s="10">
        <v>1</v>
      </c>
      <c r="G77" s="11">
        <v>1</v>
      </c>
      <c r="H77" s="10">
        <v>5</v>
      </c>
      <c r="I77" s="10">
        <v>2</v>
      </c>
      <c r="J77" s="10">
        <v>102.5</v>
      </c>
      <c r="K77" s="10">
        <v>51.5</v>
      </c>
      <c r="L77" s="10">
        <v>2</v>
      </c>
      <c r="M77" s="10">
        <v>1</v>
      </c>
      <c r="N77" s="10">
        <v>3</v>
      </c>
      <c r="O77" s="10">
        <v>950</v>
      </c>
      <c r="Q77">
        <f t="shared" si="0"/>
        <v>17353.001057857015</v>
      </c>
      <c r="R77" s="81" t="s">
        <v>245</v>
      </c>
      <c r="S77">
        <f t="shared" si="1"/>
        <v>1181.7307900904607</v>
      </c>
      <c r="V77">
        <f t="shared" si="2"/>
        <v>16538.687370922853</v>
      </c>
      <c r="W77" s="81" t="s">
        <v>458</v>
      </c>
      <c r="X77">
        <f t="shared" si="3"/>
        <v>1181.7307900904607</v>
      </c>
      <c r="AD77" s="83">
        <v>10</v>
      </c>
      <c r="AE77" s="132">
        <f>$Z$68*SQRT(W59)</f>
        <v>38.860476959711534</v>
      </c>
      <c r="AF77" s="132"/>
      <c r="AG77" s="132"/>
      <c r="AH77" s="72">
        <f t="shared" si="4"/>
        <v>0.32461116130962681</v>
      </c>
      <c r="AJ77" s="63" t="s">
        <v>669</v>
      </c>
    </row>
    <row r="78" spans="1:37" ht="15" x14ac:dyDescent="0.25">
      <c r="A78" s="72">
        <v>1</v>
      </c>
      <c r="B78" s="6">
        <v>3</v>
      </c>
      <c r="C78" s="10">
        <v>6</v>
      </c>
      <c r="D78" s="11">
        <v>148.5</v>
      </c>
      <c r="E78" s="10">
        <v>2</v>
      </c>
      <c r="F78" s="10">
        <v>2</v>
      </c>
      <c r="G78" s="11">
        <v>7</v>
      </c>
      <c r="H78" s="10">
        <v>5</v>
      </c>
      <c r="I78" s="10">
        <v>3</v>
      </c>
      <c r="J78" s="10">
        <v>107.02</v>
      </c>
      <c r="K78" s="10">
        <v>0</v>
      </c>
      <c r="L78" s="10">
        <v>3</v>
      </c>
      <c r="M78" s="10">
        <v>1</v>
      </c>
      <c r="N78" s="10">
        <v>2</v>
      </c>
      <c r="O78" s="10">
        <v>1100</v>
      </c>
      <c r="Q78">
        <f t="shared" si="0"/>
        <v>96693.915576264961</v>
      </c>
      <c r="R78" s="81" t="s">
        <v>246</v>
      </c>
      <c r="S78">
        <f t="shared" si="1"/>
        <v>954.04354713840564</v>
      </c>
      <c r="V78">
        <f t="shared" si="2"/>
        <v>9817.721285369953</v>
      </c>
      <c r="W78" s="81" t="s">
        <v>459</v>
      </c>
      <c r="X78">
        <f t="shared" si="3"/>
        <v>954.04354713840564</v>
      </c>
      <c r="AD78" s="83">
        <v>11</v>
      </c>
      <c r="AE78" s="132">
        <f>$Z$68*SQRT(AG60)</f>
        <v>14.679532009371719</v>
      </c>
      <c r="AF78" s="132"/>
      <c r="AG78" s="132"/>
      <c r="AH78" s="72">
        <f t="shared" si="4"/>
        <v>3.8906608242038877E-2</v>
      </c>
      <c r="AJ78" s="63" t="s">
        <v>669</v>
      </c>
    </row>
    <row r="79" spans="1:37" ht="15" x14ac:dyDescent="0.25">
      <c r="A79" s="72">
        <v>1</v>
      </c>
      <c r="B79" s="6">
        <v>3</v>
      </c>
      <c r="C79" s="10">
        <v>7</v>
      </c>
      <c r="D79" s="11">
        <v>106</v>
      </c>
      <c r="E79" s="10">
        <v>2</v>
      </c>
      <c r="F79" s="10">
        <v>1</v>
      </c>
      <c r="G79" s="11">
        <v>1</v>
      </c>
      <c r="H79" s="10">
        <v>5</v>
      </c>
      <c r="I79" s="10">
        <v>3</v>
      </c>
      <c r="J79" s="10">
        <v>72.2</v>
      </c>
      <c r="K79" s="10">
        <v>37.5</v>
      </c>
      <c r="L79" s="10">
        <v>2</v>
      </c>
      <c r="M79" s="10">
        <v>1</v>
      </c>
      <c r="N79" s="10">
        <v>1</v>
      </c>
      <c r="O79" s="10">
        <v>880</v>
      </c>
      <c r="Q79">
        <f t="shared" si="0"/>
        <v>134037.82364166755</v>
      </c>
      <c r="R79" s="81" t="s">
        <v>247</v>
      </c>
      <c r="S79">
        <f t="shared" si="1"/>
        <v>916.11176386681097</v>
      </c>
      <c r="V79">
        <f t="shared" si="2"/>
        <v>18773.438574250504</v>
      </c>
      <c r="W79" s="81" t="s">
        <v>460</v>
      </c>
      <c r="X79">
        <f t="shared" si="3"/>
        <v>916.11176386681097</v>
      </c>
      <c r="AD79" s="83">
        <v>12</v>
      </c>
      <c r="AE79" s="132">
        <f>$Z$68*SQRT(AH61)</f>
        <v>114.79181724768667</v>
      </c>
      <c r="AF79" s="132"/>
      <c r="AG79" s="132"/>
      <c r="AH79" s="72">
        <f t="shared" si="4"/>
        <v>0.45723031353169796</v>
      </c>
      <c r="AJ79" s="63" t="s">
        <v>669</v>
      </c>
    </row>
    <row r="80" spans="1:37" ht="15" x14ac:dyDescent="0.25">
      <c r="A80" s="72">
        <v>1</v>
      </c>
      <c r="B80" s="6">
        <v>3</v>
      </c>
      <c r="C80" s="10">
        <v>6</v>
      </c>
      <c r="D80" s="11">
        <v>60.8</v>
      </c>
      <c r="E80" s="10">
        <v>6</v>
      </c>
      <c r="F80" s="10">
        <v>2</v>
      </c>
      <c r="G80" s="11">
        <v>2</v>
      </c>
      <c r="H80" s="10">
        <v>5</v>
      </c>
      <c r="I80" s="10">
        <v>2</v>
      </c>
      <c r="J80" s="10">
        <v>44.1</v>
      </c>
      <c r="K80" s="10">
        <v>5.8</v>
      </c>
      <c r="L80" s="10">
        <v>2</v>
      </c>
      <c r="M80" s="10">
        <v>1</v>
      </c>
      <c r="N80" s="10">
        <v>1</v>
      </c>
      <c r="O80" s="10">
        <v>570</v>
      </c>
      <c r="Q80">
        <f t="shared" si="0"/>
        <v>29769.059331694865</v>
      </c>
      <c r="R80" s="81" t="s">
        <v>248</v>
      </c>
      <c r="S80">
        <f t="shared" si="1"/>
        <v>1327.4628754971995</v>
      </c>
      <c r="V80">
        <f t="shared" si="2"/>
        <v>75259.644716709969</v>
      </c>
      <c r="W80" s="81" t="s">
        <v>461</v>
      </c>
      <c r="X80">
        <f t="shared" si="3"/>
        <v>1327.4628754971995</v>
      </c>
      <c r="AD80" s="83">
        <v>13</v>
      </c>
      <c r="AE80" s="132">
        <f>$Z$68*SQRT(AI62)</f>
        <v>101.43700446981882</v>
      </c>
      <c r="AF80" s="132"/>
      <c r="AG80" s="132"/>
      <c r="AH80" s="72">
        <f t="shared" si="4"/>
        <v>-0.54251284919594678</v>
      </c>
      <c r="AJ80" s="63" t="s">
        <v>669</v>
      </c>
    </row>
    <row r="81" spans="1:36" ht="15" x14ac:dyDescent="0.25">
      <c r="A81" s="72">
        <v>1</v>
      </c>
      <c r="B81" s="6">
        <v>3</v>
      </c>
      <c r="C81" s="10">
        <v>7</v>
      </c>
      <c r="D81" s="11">
        <v>97.2</v>
      </c>
      <c r="E81" s="10">
        <v>6</v>
      </c>
      <c r="F81" s="10">
        <v>2</v>
      </c>
      <c r="G81" s="11">
        <v>4</v>
      </c>
      <c r="H81" s="10">
        <v>5</v>
      </c>
      <c r="I81" s="10">
        <v>2</v>
      </c>
      <c r="J81" s="10">
        <v>66.099999999999994</v>
      </c>
      <c r="K81" s="10">
        <v>10.8</v>
      </c>
      <c r="L81" s="10">
        <v>1</v>
      </c>
      <c r="M81" s="10">
        <v>1</v>
      </c>
      <c r="N81" s="10">
        <v>3</v>
      </c>
      <c r="O81" s="10">
        <v>1140</v>
      </c>
      <c r="Q81">
        <f t="shared" si="0"/>
        <v>516.95816472898139</v>
      </c>
      <c r="R81" s="81" t="s">
        <v>249</v>
      </c>
      <c r="S81">
        <f t="shared" si="1"/>
        <v>977.26328597336499</v>
      </c>
      <c r="V81">
        <f t="shared" si="2"/>
        <v>5755.4490815700365</v>
      </c>
      <c r="W81" s="81" t="s">
        <v>462</v>
      </c>
      <c r="X81">
        <f t="shared" si="3"/>
        <v>977.26328597336499</v>
      </c>
      <c r="AD81" s="83">
        <v>14</v>
      </c>
      <c r="AE81" s="132">
        <f>$Z$68*SQRT(AJ63)</f>
        <v>108.41117640781329</v>
      </c>
      <c r="AF81" s="132"/>
      <c r="AG81" s="132"/>
      <c r="AH81" s="72">
        <f t="shared" si="4"/>
        <v>0.31635323308358343</v>
      </c>
      <c r="AJ81" s="63" t="s">
        <v>669</v>
      </c>
    </row>
    <row r="82" spans="1:36" ht="15" x14ac:dyDescent="0.25">
      <c r="A82" s="72">
        <v>1</v>
      </c>
      <c r="B82" s="6">
        <v>3</v>
      </c>
      <c r="C82" s="10">
        <v>2</v>
      </c>
      <c r="D82" s="11">
        <v>52.2</v>
      </c>
      <c r="E82" s="10">
        <v>2</v>
      </c>
      <c r="F82" s="10">
        <v>22</v>
      </c>
      <c r="G82" s="11">
        <v>3</v>
      </c>
      <c r="H82" s="10">
        <v>5</v>
      </c>
      <c r="I82" s="10">
        <v>2</v>
      </c>
      <c r="J82" s="10">
        <v>36.6</v>
      </c>
      <c r="K82" s="10">
        <v>0</v>
      </c>
      <c r="L82" s="10">
        <v>1</v>
      </c>
      <c r="M82" s="10">
        <v>3</v>
      </c>
      <c r="N82" s="10">
        <v>3</v>
      </c>
      <c r="O82" s="10">
        <v>950</v>
      </c>
      <c r="Q82">
        <f t="shared" si="0"/>
        <v>24205.396257695847</v>
      </c>
      <c r="R82" s="81" t="s">
        <v>250</v>
      </c>
      <c r="S82">
        <f t="shared" si="1"/>
        <v>1335.5808351234041</v>
      </c>
      <c r="V82">
        <f t="shared" si="2"/>
        <v>79779.625487474754</v>
      </c>
      <c r="W82" s="81" t="s">
        <v>463</v>
      </c>
      <c r="X82">
        <f t="shared" si="3"/>
        <v>1335.5808351234041</v>
      </c>
    </row>
    <row r="83" spans="1:36" ht="15" x14ac:dyDescent="0.25">
      <c r="A83" s="72">
        <v>1</v>
      </c>
      <c r="B83" s="6">
        <v>3</v>
      </c>
      <c r="C83" s="10">
        <v>9</v>
      </c>
      <c r="D83" s="11">
        <v>73.7</v>
      </c>
      <c r="E83" s="10">
        <v>2</v>
      </c>
      <c r="F83" s="10">
        <v>2</v>
      </c>
      <c r="G83" s="11">
        <v>2</v>
      </c>
      <c r="H83" s="10">
        <v>5</v>
      </c>
      <c r="I83" s="10">
        <v>2</v>
      </c>
      <c r="J83" s="10">
        <v>30.1</v>
      </c>
      <c r="K83" s="10">
        <v>28.1</v>
      </c>
      <c r="L83" s="10">
        <v>1</v>
      </c>
      <c r="M83" s="10">
        <v>1</v>
      </c>
      <c r="N83" s="10">
        <v>1</v>
      </c>
      <c r="O83" s="10">
        <v>370</v>
      </c>
      <c r="Q83">
        <f t="shared" si="0"/>
        <v>30321.796859893504</v>
      </c>
      <c r="R83" s="81" t="s">
        <v>251</v>
      </c>
      <c r="S83">
        <f t="shared" si="1"/>
        <v>1175.8684495563957</v>
      </c>
      <c r="V83">
        <f t="shared" si="2"/>
        <v>15065.227264640209</v>
      </c>
      <c r="W83" s="81" t="s">
        <v>464</v>
      </c>
      <c r="X83">
        <f t="shared" si="3"/>
        <v>1175.8684495563957</v>
      </c>
    </row>
    <row r="84" spans="1:36" ht="15" x14ac:dyDescent="0.25">
      <c r="A84" s="72">
        <v>1</v>
      </c>
      <c r="B84" s="6">
        <v>3</v>
      </c>
      <c r="C84" s="10">
        <v>15</v>
      </c>
      <c r="D84" s="11">
        <v>60</v>
      </c>
      <c r="E84" s="10">
        <v>2</v>
      </c>
      <c r="F84" s="10">
        <v>1</v>
      </c>
      <c r="G84" s="11">
        <v>4</v>
      </c>
      <c r="H84" s="10">
        <v>5</v>
      </c>
      <c r="I84" s="10">
        <v>2</v>
      </c>
      <c r="J84" s="10">
        <v>41.2</v>
      </c>
      <c r="K84" s="10">
        <v>6.1</v>
      </c>
      <c r="L84" s="10">
        <v>1</v>
      </c>
      <c r="M84" s="10">
        <v>1</v>
      </c>
      <c r="N84" s="10">
        <v>3</v>
      </c>
      <c r="O84" s="10">
        <v>550</v>
      </c>
      <c r="Q84">
        <f t="shared" si="0"/>
        <v>142502.46859734575</v>
      </c>
      <c r="R84" s="81" t="s">
        <v>252</v>
      </c>
      <c r="S84">
        <f t="shared" si="1"/>
        <v>1022.5050085135622</v>
      </c>
      <c r="V84">
        <f t="shared" si="2"/>
        <v>937.7652854573073</v>
      </c>
      <c r="W84" s="81" t="s">
        <v>465</v>
      </c>
      <c r="X84">
        <f t="shared" si="3"/>
        <v>1022.5050085135622</v>
      </c>
    </row>
    <row r="85" spans="1:36" ht="15" x14ac:dyDescent="0.25">
      <c r="A85" s="72">
        <v>1</v>
      </c>
      <c r="B85" s="6">
        <v>3</v>
      </c>
      <c r="C85" s="10">
        <v>5</v>
      </c>
      <c r="D85" s="11">
        <v>59</v>
      </c>
      <c r="E85" s="10">
        <v>6</v>
      </c>
      <c r="F85" s="10">
        <v>1</v>
      </c>
      <c r="G85" s="11">
        <v>3</v>
      </c>
      <c r="H85" s="10">
        <v>9</v>
      </c>
      <c r="I85" s="10">
        <v>3</v>
      </c>
      <c r="J85" s="10">
        <v>42.8</v>
      </c>
      <c r="K85" s="10">
        <v>5.6</v>
      </c>
      <c r="L85" s="10">
        <v>1</v>
      </c>
      <c r="M85" s="10">
        <v>3</v>
      </c>
      <c r="N85" s="10">
        <v>3</v>
      </c>
      <c r="O85" s="10">
        <v>800</v>
      </c>
      <c r="Q85">
        <f t="shared" si="0"/>
        <v>920529.76936217176</v>
      </c>
      <c r="R85" s="81" t="s">
        <v>253</v>
      </c>
      <c r="S85">
        <f t="shared" si="1"/>
        <v>1160.5575737116001</v>
      </c>
      <c r="V85">
        <f t="shared" si="2"/>
        <v>11541.121454175922</v>
      </c>
      <c r="W85" s="81" t="s">
        <v>466</v>
      </c>
      <c r="X85">
        <f t="shared" si="3"/>
        <v>1160.5575737116001</v>
      </c>
    </row>
    <row r="86" spans="1:36" ht="15" x14ac:dyDescent="0.25">
      <c r="A86" s="72">
        <v>1</v>
      </c>
      <c r="B86" s="6">
        <v>3</v>
      </c>
      <c r="C86" s="10">
        <v>8</v>
      </c>
      <c r="D86" s="11">
        <v>63.8</v>
      </c>
      <c r="E86" s="10">
        <v>6</v>
      </c>
      <c r="F86" s="10">
        <v>1</v>
      </c>
      <c r="G86" s="11">
        <v>5</v>
      </c>
      <c r="H86" s="10">
        <v>5</v>
      </c>
      <c r="I86" s="10">
        <v>2</v>
      </c>
      <c r="J86" s="10">
        <v>48.7</v>
      </c>
      <c r="K86" s="10">
        <v>6</v>
      </c>
      <c r="L86" s="10">
        <v>2</v>
      </c>
      <c r="M86" s="10">
        <v>1</v>
      </c>
      <c r="N86" s="10">
        <v>3</v>
      </c>
      <c r="O86" s="10">
        <v>2100</v>
      </c>
      <c r="Q86">
        <f t="shared" si="0"/>
        <v>63125.869462108029</v>
      </c>
      <c r="R86" s="81" t="s">
        <v>254</v>
      </c>
      <c r="S86">
        <f t="shared" si="1"/>
        <v>948.75137918366988</v>
      </c>
      <c r="V86">
        <f t="shared" si="2"/>
        <v>10894.471058222562</v>
      </c>
      <c r="W86" s="81" t="s">
        <v>467</v>
      </c>
      <c r="X86">
        <f t="shared" si="3"/>
        <v>948.75137918366988</v>
      </c>
    </row>
    <row r="87" spans="1:36" ht="15" x14ac:dyDescent="0.25">
      <c r="A87" s="72">
        <v>1</v>
      </c>
      <c r="B87" s="6">
        <v>3</v>
      </c>
      <c r="C87" s="10">
        <v>2</v>
      </c>
      <c r="D87" s="11">
        <v>51.6</v>
      </c>
      <c r="E87" s="10">
        <v>2</v>
      </c>
      <c r="F87" s="10">
        <v>2</v>
      </c>
      <c r="G87" s="11">
        <v>5</v>
      </c>
      <c r="H87" s="10">
        <v>5</v>
      </c>
      <c r="I87" s="10">
        <v>2</v>
      </c>
      <c r="J87" s="10">
        <v>36.799999999999997</v>
      </c>
      <c r="K87" s="10">
        <v>6</v>
      </c>
      <c r="L87" s="10">
        <v>3</v>
      </c>
      <c r="M87" s="10">
        <v>1</v>
      </c>
      <c r="N87" s="10">
        <v>3</v>
      </c>
      <c r="O87" s="10">
        <v>1670</v>
      </c>
      <c r="Q87">
        <f t="shared" si="0"/>
        <v>36021.702589532462</v>
      </c>
      <c r="R87" s="81" t="s">
        <v>255</v>
      </c>
      <c r="S87">
        <f t="shared" si="1"/>
        <v>1039.7938423382921</v>
      </c>
      <c r="V87">
        <f t="shared" si="2"/>
        <v>177.79874942776405</v>
      </c>
      <c r="W87" s="81" t="s">
        <v>468</v>
      </c>
      <c r="X87">
        <f t="shared" si="3"/>
        <v>1039.7938423382921</v>
      </c>
    </row>
    <row r="88" spans="1:36" ht="15" x14ac:dyDescent="0.25">
      <c r="A88" s="72">
        <v>1</v>
      </c>
      <c r="B88" s="6">
        <v>3</v>
      </c>
      <c r="C88" s="10">
        <v>2</v>
      </c>
      <c r="D88" s="11">
        <v>71.5</v>
      </c>
      <c r="E88" s="10">
        <v>6</v>
      </c>
      <c r="F88" s="10">
        <v>2</v>
      </c>
      <c r="G88" s="11">
        <v>5</v>
      </c>
      <c r="H88" s="10">
        <v>5</v>
      </c>
      <c r="I88" s="10">
        <v>2</v>
      </c>
      <c r="J88" s="10">
        <v>47.5</v>
      </c>
      <c r="K88" s="10">
        <v>7.5</v>
      </c>
      <c r="L88" s="10">
        <v>1</v>
      </c>
      <c r="M88" s="10">
        <v>1</v>
      </c>
      <c r="N88" s="10">
        <v>2</v>
      </c>
      <c r="O88" s="10">
        <v>850</v>
      </c>
      <c r="Q88">
        <f t="shared" si="0"/>
        <v>47747.477109925851</v>
      </c>
      <c r="R88" s="81" t="s">
        <v>256</v>
      </c>
      <c r="S88">
        <f t="shared" si="1"/>
        <v>1081.4880389774376</v>
      </c>
      <c r="V88">
        <f t="shared" si="2"/>
        <v>804.29396132749355</v>
      </c>
      <c r="W88" s="81" t="s">
        <v>469</v>
      </c>
      <c r="X88">
        <f t="shared" si="3"/>
        <v>1081.4880389774376</v>
      </c>
    </row>
    <row r="89" spans="1:36" ht="15" x14ac:dyDescent="0.25">
      <c r="A89" s="72">
        <v>1</v>
      </c>
      <c r="B89" s="6">
        <v>3</v>
      </c>
      <c r="C89" s="10">
        <v>9</v>
      </c>
      <c r="D89" s="11">
        <v>74.5</v>
      </c>
      <c r="E89" s="10">
        <v>1</v>
      </c>
      <c r="F89" s="10">
        <v>1</v>
      </c>
      <c r="G89" s="11">
        <v>2</v>
      </c>
      <c r="H89" s="10">
        <v>5</v>
      </c>
      <c r="I89" s="10">
        <v>2</v>
      </c>
      <c r="J89" s="10">
        <v>44</v>
      </c>
      <c r="K89" s="10">
        <v>11</v>
      </c>
      <c r="L89" s="10">
        <v>1</v>
      </c>
      <c r="M89" s="10">
        <v>1</v>
      </c>
      <c r="N89" s="10">
        <v>3</v>
      </c>
      <c r="O89" s="10">
        <v>1150</v>
      </c>
      <c r="Q89">
        <f t="shared" si="0"/>
        <v>23693.483409407105</v>
      </c>
      <c r="R89" s="81" t="s">
        <v>257</v>
      </c>
      <c r="S89">
        <f t="shared" si="1"/>
        <v>1103.9268768260017</v>
      </c>
      <c r="V89">
        <f t="shared" si="2"/>
        <v>2580.5297388322565</v>
      </c>
      <c r="W89" s="81" t="s">
        <v>470</v>
      </c>
      <c r="X89">
        <f t="shared" si="3"/>
        <v>1103.9268768260017</v>
      </c>
    </row>
    <row r="90" spans="1:36" ht="15" x14ac:dyDescent="0.25">
      <c r="A90" s="72">
        <v>1</v>
      </c>
      <c r="B90" s="6">
        <v>3</v>
      </c>
      <c r="C90" s="10">
        <v>8</v>
      </c>
      <c r="D90" s="11">
        <v>68.5</v>
      </c>
      <c r="E90" s="10">
        <v>4</v>
      </c>
      <c r="F90" s="10">
        <v>2</v>
      </c>
      <c r="G90" s="11">
        <v>4</v>
      </c>
      <c r="H90" s="10">
        <v>9</v>
      </c>
      <c r="I90" s="10">
        <v>3</v>
      </c>
      <c r="J90" s="10">
        <v>40.200000000000003</v>
      </c>
      <c r="K90" s="10">
        <v>8.5</v>
      </c>
      <c r="L90" s="10">
        <v>2</v>
      </c>
      <c r="M90" s="10">
        <v>1</v>
      </c>
      <c r="N90" s="10">
        <v>3</v>
      </c>
      <c r="O90" s="10">
        <v>1250</v>
      </c>
      <c r="Q90">
        <f t="shared" si="0"/>
        <v>133496.83787233202</v>
      </c>
      <c r="R90" s="81" t="s">
        <v>258</v>
      </c>
      <c r="S90">
        <f t="shared" si="1"/>
        <v>1015.3721908853108</v>
      </c>
      <c r="V90">
        <f t="shared" si="2"/>
        <v>1425.4982589065455</v>
      </c>
      <c r="W90" s="81" t="s">
        <v>471</v>
      </c>
      <c r="X90">
        <f t="shared" si="3"/>
        <v>1015.3721908853108</v>
      </c>
    </row>
    <row r="91" spans="1:36" ht="15" x14ac:dyDescent="0.25">
      <c r="A91" s="72">
        <v>1</v>
      </c>
      <c r="B91" s="6">
        <v>3</v>
      </c>
      <c r="C91" s="10">
        <v>15</v>
      </c>
      <c r="D91" s="11">
        <v>64.400000000000006</v>
      </c>
      <c r="E91" s="10">
        <v>2</v>
      </c>
      <c r="F91" s="10">
        <v>1</v>
      </c>
      <c r="G91" s="11">
        <v>2</v>
      </c>
      <c r="H91" s="10">
        <v>5</v>
      </c>
      <c r="I91" s="10">
        <v>2</v>
      </c>
      <c r="J91" s="10">
        <v>40</v>
      </c>
      <c r="K91" s="10">
        <v>9</v>
      </c>
      <c r="L91" s="10">
        <v>3</v>
      </c>
      <c r="M91" s="10">
        <v>1</v>
      </c>
      <c r="N91" s="10">
        <v>1</v>
      </c>
      <c r="O91" s="10">
        <v>1230</v>
      </c>
      <c r="Q91">
        <f t="shared" si="0"/>
        <v>416541.33932303247</v>
      </c>
      <c r="R91" s="81" t="s">
        <v>259</v>
      </c>
      <c r="S91">
        <f t="shared" si="1"/>
        <v>1145.4001389239334</v>
      </c>
      <c r="V91">
        <f t="shared" si="2"/>
        <v>8514.1546185385268</v>
      </c>
      <c r="W91" s="81" t="s">
        <v>472</v>
      </c>
      <c r="X91">
        <f t="shared" si="3"/>
        <v>1145.4001389239334</v>
      </c>
    </row>
    <row r="92" spans="1:36" ht="15" x14ac:dyDescent="0.25">
      <c r="A92" s="72">
        <v>1</v>
      </c>
      <c r="B92" s="6">
        <v>3</v>
      </c>
      <c r="C92" s="10">
        <v>6</v>
      </c>
      <c r="D92" s="11">
        <v>64.099999999999994</v>
      </c>
      <c r="E92" s="10">
        <v>2</v>
      </c>
      <c r="F92" s="10">
        <v>2</v>
      </c>
      <c r="G92" s="11">
        <v>17</v>
      </c>
      <c r="H92" s="10">
        <v>5</v>
      </c>
      <c r="I92" s="10">
        <v>2</v>
      </c>
      <c r="J92" s="10">
        <v>39.5</v>
      </c>
      <c r="K92" s="10">
        <v>8.8000000000000007</v>
      </c>
      <c r="L92" s="10">
        <v>2</v>
      </c>
      <c r="M92" s="10">
        <v>1</v>
      </c>
      <c r="N92" s="10">
        <v>2</v>
      </c>
      <c r="O92" s="10">
        <v>457</v>
      </c>
      <c r="Q92">
        <f t="shared" si="0"/>
        <v>14347.033654630579</v>
      </c>
      <c r="R92" s="81" t="s">
        <v>260</v>
      </c>
      <c r="S92">
        <f t="shared" si="1"/>
        <v>1237.2208964191559</v>
      </c>
      <c r="V92">
        <f t="shared" si="2"/>
        <v>33890.208471646387</v>
      </c>
      <c r="W92" s="81" t="s">
        <v>473</v>
      </c>
      <c r="X92">
        <f t="shared" si="3"/>
        <v>1237.2208964191559</v>
      </c>
    </row>
    <row r="93" spans="1:36" ht="15" x14ac:dyDescent="0.25">
      <c r="A93" s="72">
        <v>1</v>
      </c>
      <c r="B93" s="6">
        <v>3</v>
      </c>
      <c r="C93" s="10">
        <v>2</v>
      </c>
      <c r="D93" s="11">
        <v>86.1</v>
      </c>
      <c r="E93" s="10">
        <v>2</v>
      </c>
      <c r="F93" s="10">
        <v>1</v>
      </c>
      <c r="G93" s="11">
        <v>2</v>
      </c>
      <c r="H93" s="10">
        <v>5</v>
      </c>
      <c r="I93" s="10">
        <v>2</v>
      </c>
      <c r="J93" s="10">
        <v>48.6</v>
      </c>
      <c r="K93" s="10">
        <v>11.1</v>
      </c>
      <c r="L93" s="10">
        <v>2</v>
      </c>
      <c r="M93" s="10">
        <v>1</v>
      </c>
      <c r="N93" s="10">
        <v>3</v>
      </c>
      <c r="O93" s="10">
        <v>800</v>
      </c>
      <c r="Q93">
        <f t="shared" si="0"/>
        <v>497862.73288409977</v>
      </c>
      <c r="R93" s="81" t="s">
        <v>261</v>
      </c>
      <c r="S93">
        <f t="shared" si="1"/>
        <v>1195.5938866544266</v>
      </c>
      <c r="V93">
        <f t="shared" si="2"/>
        <v>20296.539663333744</v>
      </c>
      <c r="W93" s="81" t="s">
        <v>474</v>
      </c>
      <c r="X93">
        <f t="shared" si="3"/>
        <v>1195.5938866544266</v>
      </c>
    </row>
    <row r="94" spans="1:36" ht="15" x14ac:dyDescent="0.25">
      <c r="A94" s="72">
        <v>1</v>
      </c>
      <c r="B94" s="6">
        <v>1</v>
      </c>
      <c r="C94" s="10">
        <v>11</v>
      </c>
      <c r="D94" s="11">
        <v>62.9</v>
      </c>
      <c r="E94" s="10">
        <v>6</v>
      </c>
      <c r="F94" s="10">
        <v>2</v>
      </c>
      <c r="G94" s="11">
        <v>4</v>
      </c>
      <c r="H94" s="10">
        <v>5</v>
      </c>
      <c r="I94" s="10">
        <v>2</v>
      </c>
      <c r="J94" s="10">
        <v>42.9</v>
      </c>
      <c r="K94" s="10">
        <v>8.5</v>
      </c>
      <c r="L94" s="10">
        <v>1</v>
      </c>
      <c r="M94" s="10">
        <v>1</v>
      </c>
      <c r="N94" s="10">
        <v>3</v>
      </c>
      <c r="O94" s="10">
        <v>430</v>
      </c>
      <c r="Q94">
        <f t="shared" si="0"/>
        <v>846214.79602734232</v>
      </c>
      <c r="R94" s="81" t="s">
        <v>262</v>
      </c>
      <c r="S94">
        <f t="shared" si="1"/>
        <v>1330.1006598397071</v>
      </c>
      <c r="V94">
        <f t="shared" si="2"/>
        <v>76713.875301349632</v>
      </c>
      <c r="W94" s="81" t="s">
        <v>475</v>
      </c>
      <c r="X94">
        <f t="shared" si="3"/>
        <v>1330.1006598397071</v>
      </c>
    </row>
    <row r="95" spans="1:36" ht="15" x14ac:dyDescent="0.25">
      <c r="A95" s="72">
        <v>1</v>
      </c>
      <c r="B95" s="6">
        <v>1</v>
      </c>
      <c r="C95" s="10">
        <v>11</v>
      </c>
      <c r="D95" s="11">
        <v>68.900000000000006</v>
      </c>
      <c r="E95" s="10">
        <v>2</v>
      </c>
      <c r="F95" s="10">
        <v>1</v>
      </c>
      <c r="G95" s="11">
        <v>3</v>
      </c>
      <c r="H95" s="10">
        <v>5</v>
      </c>
      <c r="I95" s="10">
        <v>3</v>
      </c>
      <c r="J95" s="10">
        <v>44.9</v>
      </c>
      <c r="K95" s="10">
        <v>8.5</v>
      </c>
      <c r="L95" s="10">
        <v>2</v>
      </c>
      <c r="M95" s="10">
        <v>1</v>
      </c>
      <c r="N95" s="10">
        <v>3</v>
      </c>
      <c r="O95" s="10">
        <v>650</v>
      </c>
      <c r="Q95">
        <f t="shared" si="0"/>
        <v>113988.18956727</v>
      </c>
      <c r="R95" s="81" t="s">
        <v>263</v>
      </c>
      <c r="S95">
        <f t="shared" si="1"/>
        <v>1227.62137012824</v>
      </c>
      <c r="V95">
        <f t="shared" si="2"/>
        <v>30447.949450437107</v>
      </c>
      <c r="W95" s="81" t="s">
        <v>476</v>
      </c>
      <c r="X95">
        <f t="shared" si="3"/>
        <v>1227.62137012824</v>
      </c>
    </row>
    <row r="96" spans="1:36" ht="15" x14ac:dyDescent="0.25">
      <c r="A96" s="72">
        <v>1</v>
      </c>
      <c r="B96" s="6">
        <v>1</v>
      </c>
      <c r="C96" s="10">
        <v>11</v>
      </c>
      <c r="D96" s="11">
        <v>91.6</v>
      </c>
      <c r="E96" s="10">
        <v>2</v>
      </c>
      <c r="F96" s="10">
        <v>2</v>
      </c>
      <c r="G96" s="11">
        <v>6</v>
      </c>
      <c r="H96" s="10">
        <v>5</v>
      </c>
      <c r="I96" s="10">
        <v>2</v>
      </c>
      <c r="J96" s="10">
        <v>50.6</v>
      </c>
      <c r="K96" s="10">
        <v>11.4</v>
      </c>
      <c r="L96" s="10">
        <v>3</v>
      </c>
      <c r="M96" s="10">
        <v>1</v>
      </c>
      <c r="N96" s="10">
        <v>3</v>
      </c>
      <c r="O96" s="10">
        <v>795</v>
      </c>
      <c r="Q96">
        <f t="shared" si="0"/>
        <v>5950.6789147207965</v>
      </c>
      <c r="R96" s="81" t="s">
        <v>264</v>
      </c>
      <c r="S96">
        <f t="shared" si="1"/>
        <v>1222.8593562723204</v>
      </c>
      <c r="V96">
        <f t="shared" si="2"/>
        <v>28808.746172666939</v>
      </c>
      <c r="W96" s="81" t="s">
        <v>477</v>
      </c>
      <c r="X96">
        <f t="shared" si="3"/>
        <v>1222.8593562723204</v>
      </c>
    </row>
    <row r="97" spans="1:24" ht="15" x14ac:dyDescent="0.25">
      <c r="A97" s="72">
        <v>1</v>
      </c>
      <c r="B97" s="6">
        <v>1</v>
      </c>
      <c r="C97" s="10">
        <v>11</v>
      </c>
      <c r="D97" s="11">
        <v>77.400000000000006</v>
      </c>
      <c r="E97" s="10">
        <v>6</v>
      </c>
      <c r="F97" s="10">
        <v>1</v>
      </c>
      <c r="G97" s="11">
        <v>5</v>
      </c>
      <c r="H97" s="10">
        <v>5</v>
      </c>
      <c r="I97" s="10">
        <v>2</v>
      </c>
      <c r="J97" s="10">
        <v>45.25</v>
      </c>
      <c r="K97" s="10">
        <v>14.09</v>
      </c>
      <c r="L97" s="10">
        <v>2</v>
      </c>
      <c r="M97" s="10">
        <v>1</v>
      </c>
      <c r="N97" s="10">
        <v>3</v>
      </c>
      <c r="O97" s="10">
        <v>1150</v>
      </c>
      <c r="Q97">
        <f t="shared" si="0"/>
        <v>118239.38896360401</v>
      </c>
      <c r="R97" s="81" t="s">
        <v>265</v>
      </c>
      <c r="S97">
        <f t="shared" si="1"/>
        <v>1293.8595483094864</v>
      </c>
      <c r="V97">
        <f t="shared" si="2"/>
        <v>57951.696606008976</v>
      </c>
      <c r="W97" s="81" t="s">
        <v>478</v>
      </c>
      <c r="X97">
        <f t="shared" si="3"/>
        <v>1293.8595483094864</v>
      </c>
    </row>
    <row r="98" spans="1:24" ht="15" x14ac:dyDescent="0.25">
      <c r="A98" s="72">
        <v>1</v>
      </c>
      <c r="B98" s="6">
        <v>1</v>
      </c>
      <c r="C98" s="10">
        <v>11</v>
      </c>
      <c r="D98" s="11">
        <v>69.900000000000006</v>
      </c>
      <c r="E98" s="10">
        <v>6</v>
      </c>
      <c r="F98" s="10">
        <v>2</v>
      </c>
      <c r="G98" s="11">
        <v>3</v>
      </c>
      <c r="H98" s="10">
        <v>5</v>
      </c>
      <c r="I98" s="10">
        <v>3</v>
      </c>
      <c r="J98" s="10">
        <v>49</v>
      </c>
      <c r="K98" s="10">
        <v>8.5</v>
      </c>
      <c r="L98" s="10">
        <v>2</v>
      </c>
      <c r="M98" s="10">
        <v>1</v>
      </c>
      <c r="N98" s="10">
        <v>2</v>
      </c>
      <c r="O98" s="10">
        <v>1350</v>
      </c>
      <c r="Q98">
        <f t="shared" si="0"/>
        <v>135085.36696091024</v>
      </c>
      <c r="R98" s="81" t="s">
        <v>266</v>
      </c>
      <c r="S98">
        <f t="shared" si="1"/>
        <v>1267.5396127778749</v>
      </c>
      <c r="V98">
        <f t="shared" si="2"/>
        <v>45972.355952711288</v>
      </c>
      <c r="W98" s="81" t="s">
        <v>479</v>
      </c>
      <c r="X98">
        <f t="shared" si="3"/>
        <v>1267.5396127778749</v>
      </c>
    </row>
    <row r="99" spans="1:24" ht="15" x14ac:dyDescent="0.25">
      <c r="A99" s="72">
        <v>1</v>
      </c>
      <c r="B99" s="6">
        <v>1</v>
      </c>
      <c r="C99" s="10">
        <v>11</v>
      </c>
      <c r="D99" s="11">
        <v>72.19</v>
      </c>
      <c r="E99" s="10">
        <v>2</v>
      </c>
      <c r="F99" s="10">
        <v>1</v>
      </c>
      <c r="G99" s="11">
        <v>7</v>
      </c>
      <c r="H99" s="10">
        <v>5</v>
      </c>
      <c r="I99" s="10">
        <v>2</v>
      </c>
      <c r="J99" s="10">
        <v>49</v>
      </c>
      <c r="K99" s="10">
        <v>8</v>
      </c>
      <c r="L99" s="10">
        <v>1</v>
      </c>
      <c r="M99" s="10">
        <v>1</v>
      </c>
      <c r="N99" s="10">
        <v>2</v>
      </c>
      <c r="O99" s="10">
        <v>480</v>
      </c>
      <c r="Q99">
        <f t="shared" si="0"/>
        <v>88314.457257942209</v>
      </c>
      <c r="R99" s="81" t="s">
        <v>267</v>
      </c>
      <c r="S99">
        <f t="shared" si="1"/>
        <v>1247.1774844397573</v>
      </c>
      <c r="V99">
        <f t="shared" si="2"/>
        <v>37655.217125989882</v>
      </c>
      <c r="W99" s="81" t="s">
        <v>480</v>
      </c>
      <c r="X99">
        <f t="shared" si="3"/>
        <v>1247.1774844397573</v>
      </c>
    </row>
    <row r="100" spans="1:24" ht="15" x14ac:dyDescent="0.25">
      <c r="A100" s="72">
        <v>1</v>
      </c>
      <c r="B100" s="6">
        <v>1</v>
      </c>
      <c r="C100" s="10">
        <v>12</v>
      </c>
      <c r="D100" s="11">
        <v>156.19999999999999</v>
      </c>
      <c r="E100" s="10">
        <v>2</v>
      </c>
      <c r="F100" s="10">
        <v>2</v>
      </c>
      <c r="G100" s="11">
        <v>4</v>
      </c>
      <c r="H100" s="10">
        <v>5</v>
      </c>
      <c r="I100" s="10">
        <v>2</v>
      </c>
      <c r="J100" s="10">
        <v>93.4</v>
      </c>
      <c r="K100" s="10">
        <v>19.399999999999999</v>
      </c>
      <c r="L100" s="10">
        <v>0</v>
      </c>
      <c r="M100" s="10">
        <v>1</v>
      </c>
      <c r="N100" s="10">
        <v>3</v>
      </c>
      <c r="O100" s="10">
        <v>1050</v>
      </c>
      <c r="Q100">
        <f t="shared" si="0"/>
        <v>335303.86942663038</v>
      </c>
      <c r="R100" s="81" t="s">
        <v>268</v>
      </c>
      <c r="S100">
        <f t="shared" si="1"/>
        <v>1369.0542888422729</v>
      </c>
      <c r="V100">
        <f t="shared" si="2"/>
        <v>99809.443938148441</v>
      </c>
      <c r="W100" s="81" t="s">
        <v>481</v>
      </c>
      <c r="X100">
        <f t="shared" si="3"/>
        <v>1369.0542888422729</v>
      </c>
    </row>
    <row r="101" spans="1:24" ht="15" x14ac:dyDescent="0.25">
      <c r="A101" s="72">
        <v>1</v>
      </c>
      <c r="B101" s="6">
        <v>1</v>
      </c>
      <c r="C101" s="10">
        <v>12</v>
      </c>
      <c r="D101" s="11">
        <v>67.400000000000006</v>
      </c>
      <c r="E101" s="10">
        <v>6</v>
      </c>
      <c r="F101" s="10">
        <v>1</v>
      </c>
      <c r="G101" s="11">
        <v>3</v>
      </c>
      <c r="H101" s="10">
        <v>5</v>
      </c>
      <c r="I101" s="10">
        <v>2</v>
      </c>
      <c r="J101" s="10">
        <v>38.299999999999997</v>
      </c>
      <c r="K101" s="10">
        <v>12.2</v>
      </c>
      <c r="L101" s="10">
        <v>3</v>
      </c>
      <c r="M101" s="10">
        <v>1</v>
      </c>
      <c r="N101" s="10">
        <v>3</v>
      </c>
      <c r="O101" s="10">
        <v>850</v>
      </c>
      <c r="Q101">
        <f t="shared" si="0"/>
        <v>15329533.447736021</v>
      </c>
      <c r="R101" s="81" t="s">
        <v>269</v>
      </c>
      <c r="S101">
        <f t="shared" si="1"/>
        <v>1384.7051901886084</v>
      </c>
      <c r="V101">
        <f t="shared" si="2"/>
        <v>109943.45819666803</v>
      </c>
      <c r="W101" s="81" t="s">
        <v>482</v>
      </c>
      <c r="X101">
        <f t="shared" si="3"/>
        <v>1384.7051901886084</v>
      </c>
    </row>
    <row r="102" spans="1:24" ht="15" x14ac:dyDescent="0.25">
      <c r="A102" s="72">
        <v>1</v>
      </c>
      <c r="B102" s="6">
        <v>1</v>
      </c>
      <c r="C102" s="10">
        <v>12</v>
      </c>
      <c r="D102" s="11">
        <v>74</v>
      </c>
      <c r="E102" s="10">
        <v>2</v>
      </c>
      <c r="F102" s="10">
        <v>2</v>
      </c>
      <c r="G102" s="11">
        <v>5</v>
      </c>
      <c r="H102" s="10">
        <v>5</v>
      </c>
      <c r="I102" s="10">
        <v>2</v>
      </c>
      <c r="J102" s="10">
        <v>50.5</v>
      </c>
      <c r="K102" s="10">
        <v>8.3000000000000007</v>
      </c>
      <c r="L102" s="10">
        <v>2</v>
      </c>
      <c r="M102" s="10">
        <v>1</v>
      </c>
      <c r="N102" s="10">
        <v>2</v>
      </c>
      <c r="O102" s="10">
        <v>900</v>
      </c>
      <c r="Q102">
        <f t="shared" si="0"/>
        <v>517046.75891806756</v>
      </c>
      <c r="R102" s="81" t="s">
        <v>270</v>
      </c>
      <c r="S102">
        <f t="shared" si="1"/>
        <v>1219.0596351611371</v>
      </c>
      <c r="V102">
        <f t="shared" si="2"/>
        <v>27533.320129743774</v>
      </c>
      <c r="W102" s="81" t="s">
        <v>483</v>
      </c>
      <c r="X102">
        <f t="shared" si="3"/>
        <v>1219.0596351611371</v>
      </c>
    </row>
    <row r="103" spans="1:24" ht="15" x14ac:dyDescent="0.25">
      <c r="A103" s="72">
        <v>1</v>
      </c>
      <c r="B103" s="6">
        <v>1</v>
      </c>
      <c r="C103" s="10">
        <v>10</v>
      </c>
      <c r="D103" s="11">
        <v>102.2</v>
      </c>
      <c r="E103" s="10">
        <v>4</v>
      </c>
      <c r="F103" s="10">
        <v>1</v>
      </c>
      <c r="G103" s="11">
        <v>5</v>
      </c>
      <c r="H103" s="10">
        <v>5</v>
      </c>
      <c r="I103" s="10">
        <v>2</v>
      </c>
      <c r="J103" s="10">
        <v>79.099999999999994</v>
      </c>
      <c r="K103" s="10">
        <v>25.8</v>
      </c>
      <c r="L103" s="10">
        <v>2</v>
      </c>
      <c r="M103" s="10">
        <v>1</v>
      </c>
      <c r="N103" s="10">
        <v>3</v>
      </c>
      <c r="O103" s="10">
        <v>950</v>
      </c>
      <c r="Q103">
        <f t="shared" si="0"/>
        <v>532904.29616576841</v>
      </c>
      <c r="R103" s="81" t="s">
        <v>271</v>
      </c>
      <c r="S103">
        <f t="shared" si="1"/>
        <v>1280.0029425733628</v>
      </c>
      <c r="V103">
        <f t="shared" si="2"/>
        <v>51472.256771455199</v>
      </c>
      <c r="W103" s="81" t="s">
        <v>484</v>
      </c>
      <c r="X103">
        <f t="shared" si="3"/>
        <v>1280.0029425733628</v>
      </c>
    </row>
    <row r="104" spans="1:24" ht="15" x14ac:dyDescent="0.25">
      <c r="A104" s="72">
        <v>1</v>
      </c>
      <c r="B104" s="6">
        <v>1</v>
      </c>
      <c r="C104" s="10">
        <v>10</v>
      </c>
      <c r="D104" s="11">
        <v>82.2</v>
      </c>
      <c r="E104" s="10">
        <v>6</v>
      </c>
      <c r="F104" s="10">
        <v>2</v>
      </c>
      <c r="G104" s="11">
        <v>1</v>
      </c>
      <c r="H104" s="10">
        <v>5</v>
      </c>
      <c r="I104" s="10">
        <v>2</v>
      </c>
      <c r="J104" s="10">
        <v>49.3</v>
      </c>
      <c r="K104" s="10">
        <v>9.6999999999999993</v>
      </c>
      <c r="L104" s="10">
        <v>2</v>
      </c>
      <c r="M104" s="10">
        <v>1</v>
      </c>
      <c r="N104" s="10">
        <v>1</v>
      </c>
      <c r="O104" s="10">
        <v>520</v>
      </c>
      <c r="Q104">
        <f t="shared" si="0"/>
        <v>424995.11067534803</v>
      </c>
      <c r="R104" s="81" t="s">
        <v>272</v>
      </c>
      <c r="S104">
        <f t="shared" si="1"/>
        <v>1301.9164905686525</v>
      </c>
      <c r="V104">
        <f t="shared" si="2"/>
        <v>61895.731904907872</v>
      </c>
      <c r="W104" s="81" t="s">
        <v>485</v>
      </c>
      <c r="X104">
        <f t="shared" si="3"/>
        <v>1301.9164905686525</v>
      </c>
    </row>
    <row r="105" spans="1:24" ht="15" x14ac:dyDescent="0.25">
      <c r="A105" s="72">
        <v>1</v>
      </c>
      <c r="B105" s="6">
        <v>1</v>
      </c>
      <c r="C105" s="10">
        <v>10</v>
      </c>
      <c r="D105" s="11">
        <v>90.3</v>
      </c>
      <c r="E105" s="10">
        <v>2</v>
      </c>
      <c r="F105" s="10">
        <v>1</v>
      </c>
      <c r="G105" s="11">
        <v>3</v>
      </c>
      <c r="H105" s="10">
        <v>5</v>
      </c>
      <c r="I105" s="10">
        <v>2</v>
      </c>
      <c r="J105" s="10">
        <v>60.9</v>
      </c>
      <c r="K105" s="10">
        <v>7.9</v>
      </c>
      <c r="L105" s="10">
        <v>2</v>
      </c>
      <c r="M105" s="10">
        <v>1</v>
      </c>
      <c r="N105" s="10">
        <v>3</v>
      </c>
      <c r="O105" s="10">
        <v>1150</v>
      </c>
      <c r="Q105">
        <f t="shared" si="0"/>
        <v>16088.024841637378</v>
      </c>
      <c r="R105" s="81" t="s">
        <v>273</v>
      </c>
      <c r="S105">
        <f t="shared" si="1"/>
        <v>976.8385778918913</v>
      </c>
      <c r="V105">
        <f t="shared" si="2"/>
        <v>5820.0701406107564</v>
      </c>
      <c r="W105" s="81" t="s">
        <v>486</v>
      </c>
      <c r="X105">
        <f t="shared" si="3"/>
        <v>976.8385778918913</v>
      </c>
    </row>
    <row r="106" spans="1:24" ht="15" x14ac:dyDescent="0.25">
      <c r="A106" s="72">
        <v>1</v>
      </c>
      <c r="B106" s="6">
        <v>1</v>
      </c>
      <c r="C106" s="10">
        <v>10</v>
      </c>
      <c r="D106" s="11">
        <v>66</v>
      </c>
      <c r="E106" s="10">
        <v>2</v>
      </c>
      <c r="F106" s="10">
        <v>1</v>
      </c>
      <c r="G106" s="11">
        <v>7</v>
      </c>
      <c r="H106" s="10">
        <v>9</v>
      </c>
      <c r="I106" s="10">
        <v>2</v>
      </c>
      <c r="J106" s="10">
        <v>44</v>
      </c>
      <c r="K106" s="10">
        <v>9</v>
      </c>
      <c r="L106" s="10">
        <v>3</v>
      </c>
      <c r="M106" s="10">
        <v>1</v>
      </c>
      <c r="N106" s="10">
        <v>1</v>
      </c>
      <c r="O106" s="10">
        <v>520</v>
      </c>
      <c r="Q106">
        <f t="shared" si="0"/>
        <v>2424.480269560373</v>
      </c>
      <c r="R106" s="81" t="s">
        <v>274</v>
      </c>
      <c r="S106">
        <f t="shared" si="1"/>
        <v>1150.760988336885</v>
      </c>
      <c r="V106">
        <f t="shared" si="2"/>
        <v>9532.2078150411035</v>
      </c>
      <c r="W106" s="81" t="s">
        <v>487</v>
      </c>
      <c r="X106">
        <f t="shared" si="3"/>
        <v>1150.760988336885</v>
      </c>
    </row>
    <row r="107" spans="1:24" ht="15" x14ac:dyDescent="0.25">
      <c r="A107" s="72">
        <v>1</v>
      </c>
      <c r="B107" s="6">
        <v>1</v>
      </c>
      <c r="C107" s="10">
        <v>10</v>
      </c>
      <c r="D107" s="11">
        <v>61.4</v>
      </c>
      <c r="E107" s="10">
        <v>6</v>
      </c>
      <c r="F107" s="10">
        <v>1</v>
      </c>
      <c r="G107" s="11">
        <v>5</v>
      </c>
      <c r="H107" s="10">
        <v>5</v>
      </c>
      <c r="I107" s="10">
        <v>2</v>
      </c>
      <c r="J107" s="10">
        <v>43.6</v>
      </c>
      <c r="K107" s="10">
        <v>7.1</v>
      </c>
      <c r="L107" s="10">
        <v>0</v>
      </c>
      <c r="M107" s="10">
        <v>1</v>
      </c>
      <c r="N107" s="10">
        <v>3</v>
      </c>
      <c r="O107" s="10">
        <v>530</v>
      </c>
      <c r="Q107">
        <f t="shared" si="0"/>
        <v>1042.5886463752561</v>
      </c>
      <c r="R107" s="81" t="s">
        <v>275</v>
      </c>
      <c r="S107">
        <f t="shared" si="1"/>
        <v>1117.7108586925069</v>
      </c>
      <c r="V107">
        <f t="shared" si="2"/>
        <v>4170.9505341761287</v>
      </c>
      <c r="W107" s="81" t="s">
        <v>488</v>
      </c>
      <c r="X107">
        <f t="shared" si="3"/>
        <v>1117.7108586925069</v>
      </c>
    </row>
    <row r="108" spans="1:24" ht="15" x14ac:dyDescent="0.25">
      <c r="A108" s="72">
        <v>1</v>
      </c>
      <c r="B108" s="6">
        <v>1</v>
      </c>
      <c r="C108" s="10">
        <v>10</v>
      </c>
      <c r="D108" s="11">
        <v>150.80000000000001</v>
      </c>
      <c r="E108" s="10">
        <v>2</v>
      </c>
      <c r="F108" s="10">
        <v>1</v>
      </c>
      <c r="G108" s="11">
        <v>3</v>
      </c>
      <c r="H108" s="10">
        <v>9</v>
      </c>
      <c r="I108" s="10">
        <v>2</v>
      </c>
      <c r="J108" s="10">
        <v>107.3</v>
      </c>
      <c r="K108" s="10">
        <v>12.2</v>
      </c>
      <c r="L108" s="10">
        <v>1</v>
      </c>
      <c r="M108" s="10">
        <v>1</v>
      </c>
      <c r="N108" s="10">
        <v>3</v>
      </c>
      <c r="O108" s="10">
        <v>1300</v>
      </c>
      <c r="Q108">
        <f t="shared" si="0"/>
        <v>37218.848168417957</v>
      </c>
      <c r="R108" s="81" t="s">
        <v>276</v>
      </c>
      <c r="S108">
        <f t="shared" si="1"/>
        <v>942.92187063269409</v>
      </c>
      <c r="V108">
        <f t="shared" si="2"/>
        <v>12145.382593261927</v>
      </c>
      <c r="W108" s="81" t="s">
        <v>489</v>
      </c>
      <c r="X108">
        <f t="shared" si="3"/>
        <v>942.92187063269409</v>
      </c>
    </row>
    <row r="109" spans="1:24" ht="15" x14ac:dyDescent="0.25">
      <c r="A109" s="72">
        <v>1</v>
      </c>
      <c r="B109" s="6">
        <v>1</v>
      </c>
      <c r="C109" s="10">
        <v>10</v>
      </c>
      <c r="D109" s="11">
        <v>162.30000000000001</v>
      </c>
      <c r="E109" s="10">
        <v>6</v>
      </c>
      <c r="F109" s="10">
        <v>1</v>
      </c>
      <c r="G109" s="11">
        <v>5</v>
      </c>
      <c r="H109" s="10">
        <v>5</v>
      </c>
      <c r="I109" s="10">
        <v>2</v>
      </c>
      <c r="J109" s="10">
        <v>87.4</v>
      </c>
      <c r="K109" s="10">
        <v>19.600000000000001</v>
      </c>
      <c r="L109" s="10">
        <v>2</v>
      </c>
      <c r="M109" s="10">
        <v>3</v>
      </c>
      <c r="N109" s="10">
        <v>1</v>
      </c>
      <c r="O109" s="10">
        <v>730</v>
      </c>
      <c r="Q109">
        <f t="shared" si="0"/>
        <v>318991.56257716974</v>
      </c>
      <c r="R109" s="81" t="s">
        <v>277</v>
      </c>
      <c r="S109">
        <f t="shared" si="1"/>
        <v>1084.7933804296663</v>
      </c>
      <c r="V109">
        <f t="shared" si="2"/>
        <v>1002.6987189232142</v>
      </c>
      <c r="W109" s="81" t="s">
        <v>490</v>
      </c>
      <c r="X109">
        <f t="shared" si="3"/>
        <v>1084.7933804296663</v>
      </c>
    </row>
    <row r="110" spans="1:24" ht="15" x14ac:dyDescent="0.25">
      <c r="A110" s="72">
        <v>1</v>
      </c>
      <c r="B110" s="6">
        <v>1</v>
      </c>
      <c r="C110" s="10">
        <v>10</v>
      </c>
      <c r="D110" s="11">
        <v>159.69999999999999</v>
      </c>
      <c r="E110" s="10">
        <v>6</v>
      </c>
      <c r="F110" s="10">
        <v>1</v>
      </c>
      <c r="G110" s="11">
        <v>3</v>
      </c>
      <c r="H110" s="10">
        <v>2</v>
      </c>
      <c r="I110" s="10">
        <v>2</v>
      </c>
      <c r="J110" s="10">
        <v>102.1</v>
      </c>
      <c r="K110" s="10">
        <v>0</v>
      </c>
      <c r="L110" s="10">
        <v>3</v>
      </c>
      <c r="M110" s="10">
        <v>1</v>
      </c>
      <c r="N110" s="10">
        <v>3</v>
      </c>
      <c r="O110" s="10">
        <v>550</v>
      </c>
      <c r="Q110">
        <f t="shared" si="0"/>
        <v>1964525.0743316188</v>
      </c>
      <c r="R110" s="81" t="s">
        <v>278</v>
      </c>
      <c r="S110">
        <f t="shared" si="1"/>
        <v>1218.3848337251702</v>
      </c>
      <c r="V110">
        <f t="shared" si="2"/>
        <v>27309.833624193852</v>
      </c>
      <c r="W110" s="81" t="s">
        <v>491</v>
      </c>
      <c r="X110">
        <f t="shared" si="3"/>
        <v>1218.3848337251702</v>
      </c>
    </row>
    <row r="111" spans="1:24" ht="15" x14ac:dyDescent="0.25">
      <c r="A111" s="72">
        <v>1</v>
      </c>
      <c r="B111" s="6">
        <v>1</v>
      </c>
      <c r="C111" s="10">
        <v>10</v>
      </c>
      <c r="D111" s="11">
        <v>114.7</v>
      </c>
      <c r="E111" s="10">
        <v>4</v>
      </c>
      <c r="F111" s="10">
        <v>1</v>
      </c>
      <c r="G111" s="11">
        <v>14</v>
      </c>
      <c r="H111" s="10">
        <v>5</v>
      </c>
      <c r="I111" s="10">
        <v>2</v>
      </c>
      <c r="J111" s="10">
        <v>73.2</v>
      </c>
      <c r="K111" s="10">
        <v>10</v>
      </c>
      <c r="L111" s="10">
        <v>2</v>
      </c>
      <c r="M111" s="10">
        <v>1</v>
      </c>
      <c r="N111" s="10">
        <v>3</v>
      </c>
      <c r="O111" s="10">
        <v>1020</v>
      </c>
      <c r="Q111">
        <f t="shared" si="0"/>
        <v>2390.9720531064349</v>
      </c>
      <c r="R111" s="81" t="s">
        <v>279</v>
      </c>
      <c r="S111">
        <f t="shared" si="1"/>
        <v>1241.102433055351</v>
      </c>
      <c r="V111">
        <f t="shared" si="2"/>
        <v>35334.401736467473</v>
      </c>
      <c r="W111" s="81" t="s">
        <v>492</v>
      </c>
      <c r="X111">
        <f t="shared" si="3"/>
        <v>1241.102433055351</v>
      </c>
    </row>
    <row r="112" spans="1:24" ht="15" x14ac:dyDescent="0.25">
      <c r="A112" s="72">
        <v>1</v>
      </c>
      <c r="B112" s="6">
        <v>1</v>
      </c>
      <c r="C112" s="10">
        <v>10</v>
      </c>
      <c r="D112" s="11">
        <v>154.30000000000001</v>
      </c>
      <c r="E112" s="10">
        <v>2</v>
      </c>
      <c r="F112" s="10">
        <v>1</v>
      </c>
      <c r="G112" s="11">
        <v>1</v>
      </c>
      <c r="H112" s="10">
        <v>5</v>
      </c>
      <c r="I112" s="10">
        <v>3</v>
      </c>
      <c r="J112" s="10">
        <v>117.6</v>
      </c>
      <c r="K112" s="10">
        <v>12.3</v>
      </c>
      <c r="L112" s="10">
        <v>1</v>
      </c>
      <c r="M112" s="10">
        <v>1</v>
      </c>
      <c r="N112" s="10">
        <v>3</v>
      </c>
      <c r="O112" s="10">
        <v>350</v>
      </c>
      <c r="Q112">
        <f t="shared" si="0"/>
        <v>160644.46169967149</v>
      </c>
      <c r="R112" s="81" t="s">
        <v>280</v>
      </c>
      <c r="S112">
        <f t="shared" si="1"/>
        <v>950.8047675610552</v>
      </c>
      <c r="V112">
        <f t="shared" si="2"/>
        <v>10470.036137648103</v>
      </c>
      <c r="W112" s="81" t="s">
        <v>493</v>
      </c>
      <c r="X112">
        <f t="shared" si="3"/>
        <v>950.8047675610552</v>
      </c>
    </row>
    <row r="113" spans="1:24" ht="15" x14ac:dyDescent="0.25">
      <c r="A113" s="72">
        <v>1</v>
      </c>
      <c r="B113" s="6">
        <v>1</v>
      </c>
      <c r="C113" s="10">
        <v>10</v>
      </c>
      <c r="D113" s="11">
        <v>116</v>
      </c>
      <c r="E113" s="10">
        <v>6</v>
      </c>
      <c r="F113" s="10">
        <v>2</v>
      </c>
      <c r="G113" s="11">
        <v>5</v>
      </c>
      <c r="H113" s="10">
        <v>5</v>
      </c>
      <c r="I113" s="10">
        <v>2</v>
      </c>
      <c r="J113" s="10">
        <v>86</v>
      </c>
      <c r="K113" s="10">
        <v>10.9</v>
      </c>
      <c r="L113" s="10">
        <v>2</v>
      </c>
      <c r="M113" s="10">
        <v>1</v>
      </c>
      <c r="N113" s="10">
        <v>2</v>
      </c>
      <c r="O113" s="10">
        <v>1050</v>
      </c>
      <c r="Q113">
        <f t="shared" si="0"/>
        <v>143980.83872862428</v>
      </c>
      <c r="R113" s="81" t="s">
        <v>281</v>
      </c>
      <c r="S113">
        <f t="shared" si="1"/>
        <v>927.55192881156415</v>
      </c>
      <c r="V113">
        <f t="shared" si="2"/>
        <v>15769.340132768453</v>
      </c>
      <c r="W113" s="81" t="s">
        <v>494</v>
      </c>
      <c r="X113">
        <f t="shared" si="3"/>
        <v>927.55192881156415</v>
      </c>
    </row>
    <row r="114" spans="1:24" ht="15" x14ac:dyDescent="0.25">
      <c r="A114" s="72">
        <v>1</v>
      </c>
      <c r="B114" s="6">
        <v>1</v>
      </c>
      <c r="C114" s="10">
        <v>10</v>
      </c>
      <c r="D114" s="8">
        <v>48.5</v>
      </c>
      <c r="E114" s="10">
        <v>2</v>
      </c>
      <c r="F114" s="10">
        <v>2</v>
      </c>
      <c r="G114" s="11">
        <v>4</v>
      </c>
      <c r="H114" s="10">
        <v>9</v>
      </c>
      <c r="I114" s="10">
        <v>3</v>
      </c>
      <c r="J114" s="7">
        <v>23.5</v>
      </c>
      <c r="K114" s="7">
        <v>6</v>
      </c>
      <c r="L114" s="10">
        <v>2</v>
      </c>
      <c r="M114" s="10">
        <v>1</v>
      </c>
      <c r="N114" s="10">
        <v>3</v>
      </c>
      <c r="O114" s="10">
        <v>1100</v>
      </c>
      <c r="Q114">
        <f t="shared" si="0"/>
        <v>551740.00154313829</v>
      </c>
      <c r="R114" s="81" t="s">
        <v>282</v>
      </c>
      <c r="S114">
        <f t="shared" si="1"/>
        <v>1222.7920311521511</v>
      </c>
      <c r="V114">
        <f t="shared" si="2"/>
        <v>28785.896332318476</v>
      </c>
      <c r="W114" s="81" t="s">
        <v>495</v>
      </c>
      <c r="X114">
        <f t="shared" si="3"/>
        <v>1222.7920311521511</v>
      </c>
    </row>
    <row r="115" spans="1:24" ht="15" x14ac:dyDescent="0.25">
      <c r="A115" s="72">
        <v>1</v>
      </c>
      <c r="B115" s="6">
        <v>1</v>
      </c>
      <c r="C115" s="10">
        <v>10</v>
      </c>
      <c r="D115" s="11">
        <v>30.6</v>
      </c>
      <c r="E115" s="10">
        <v>2</v>
      </c>
      <c r="F115" s="10">
        <v>2</v>
      </c>
      <c r="G115" s="11">
        <v>3</v>
      </c>
      <c r="H115" s="10">
        <v>5</v>
      </c>
      <c r="I115" s="10">
        <v>2</v>
      </c>
      <c r="J115" s="10">
        <v>18.100000000000001</v>
      </c>
      <c r="K115" s="10">
        <v>6.7</v>
      </c>
      <c r="L115" s="10">
        <v>2</v>
      </c>
      <c r="M115" s="10">
        <v>1</v>
      </c>
      <c r="N115" s="10">
        <v>3</v>
      </c>
      <c r="O115" s="10">
        <v>950</v>
      </c>
      <c r="Q115">
        <f t="shared" si="0"/>
        <v>98989.880889009743</v>
      </c>
      <c r="R115" s="81" t="s">
        <v>283</v>
      </c>
      <c r="S115">
        <f t="shared" si="1"/>
        <v>935.37342628282374</v>
      </c>
      <c r="V115">
        <f t="shared" si="2"/>
        <v>13866.130702058577</v>
      </c>
      <c r="W115" s="81" t="s">
        <v>496</v>
      </c>
      <c r="X115">
        <f t="shared" si="3"/>
        <v>935.37342628282374</v>
      </c>
    </row>
    <row r="116" spans="1:24" ht="15" x14ac:dyDescent="0.25">
      <c r="A116" s="72">
        <v>1</v>
      </c>
      <c r="B116" s="6">
        <v>1</v>
      </c>
      <c r="C116" s="10">
        <v>12</v>
      </c>
      <c r="D116" s="11">
        <v>58.5</v>
      </c>
      <c r="E116" s="10">
        <v>2</v>
      </c>
      <c r="F116" s="10">
        <v>2</v>
      </c>
      <c r="G116" s="11">
        <v>8</v>
      </c>
      <c r="H116" s="10">
        <v>9</v>
      </c>
      <c r="I116" s="10">
        <v>3</v>
      </c>
      <c r="J116" s="10">
        <v>29.9</v>
      </c>
      <c r="K116" s="10">
        <v>18.2</v>
      </c>
      <c r="L116" s="10">
        <v>2</v>
      </c>
      <c r="M116" s="10">
        <v>1</v>
      </c>
      <c r="N116" s="10">
        <v>3</v>
      </c>
      <c r="O116" s="10">
        <v>1380</v>
      </c>
      <c r="Q116">
        <f t="shared" si="0"/>
        <v>7561.4672964929623</v>
      </c>
      <c r="R116" s="81" t="s">
        <v>284</v>
      </c>
      <c r="S116">
        <f t="shared" si="1"/>
        <v>1143.0433021757785</v>
      </c>
      <c r="V116">
        <f t="shared" si="2"/>
        <v>8084.7683835849548</v>
      </c>
      <c r="W116" s="81" t="s">
        <v>497</v>
      </c>
      <c r="X116">
        <f t="shared" si="3"/>
        <v>1143.0433021757785</v>
      </c>
    </row>
    <row r="117" spans="1:24" ht="15" x14ac:dyDescent="0.25">
      <c r="A117" s="72">
        <v>1</v>
      </c>
      <c r="B117" s="6">
        <v>1</v>
      </c>
      <c r="C117" s="10">
        <v>12</v>
      </c>
      <c r="D117" s="11">
        <v>40.299999999999997</v>
      </c>
      <c r="E117" s="10">
        <v>2</v>
      </c>
      <c r="F117" s="10">
        <v>2</v>
      </c>
      <c r="G117" s="11">
        <v>7</v>
      </c>
      <c r="H117" s="10">
        <v>5</v>
      </c>
      <c r="I117" s="10">
        <v>2</v>
      </c>
      <c r="J117" s="10">
        <v>18</v>
      </c>
      <c r="K117" s="10">
        <v>9</v>
      </c>
      <c r="L117" s="10">
        <v>3</v>
      </c>
      <c r="M117" s="10">
        <v>1</v>
      </c>
      <c r="N117" s="10">
        <v>3</v>
      </c>
      <c r="O117" s="10">
        <v>950</v>
      </c>
      <c r="Q117">
        <f t="shared" si="0"/>
        <v>194760.38290620939</v>
      </c>
      <c r="R117" s="81" t="s">
        <v>285</v>
      </c>
      <c r="S117">
        <f t="shared" si="1"/>
        <v>1091.3166469851431</v>
      </c>
      <c r="V117">
        <f t="shared" si="2"/>
        <v>1458.37565437888</v>
      </c>
      <c r="W117" s="81" t="s">
        <v>498</v>
      </c>
      <c r="X117">
        <f t="shared" si="3"/>
        <v>1091.3166469851431</v>
      </c>
    </row>
    <row r="118" spans="1:24" ht="15" x14ac:dyDescent="0.25">
      <c r="A118" s="72">
        <v>1</v>
      </c>
      <c r="B118" s="6">
        <v>1</v>
      </c>
      <c r="C118" s="10">
        <v>12</v>
      </c>
      <c r="D118" s="11">
        <v>35.4</v>
      </c>
      <c r="E118" s="10">
        <v>6</v>
      </c>
      <c r="F118" s="10">
        <v>1</v>
      </c>
      <c r="G118" s="11">
        <v>5</v>
      </c>
      <c r="H118" s="10">
        <v>5</v>
      </c>
      <c r="I118" s="10">
        <v>2</v>
      </c>
      <c r="J118" s="10">
        <v>12.5</v>
      </c>
      <c r="K118" s="10">
        <v>12.4</v>
      </c>
      <c r="L118" s="10">
        <v>1</v>
      </c>
      <c r="M118" s="10">
        <v>3</v>
      </c>
      <c r="N118" s="10">
        <v>3</v>
      </c>
      <c r="O118" s="10">
        <v>640</v>
      </c>
      <c r="Q118">
        <f t="shared" si="0"/>
        <v>8738.6672979608466</v>
      </c>
      <c r="R118" s="81" t="s">
        <v>286</v>
      </c>
      <c r="S118">
        <f t="shared" si="1"/>
        <v>1043.480839202271</v>
      </c>
      <c r="V118">
        <f t="shared" si="2"/>
        <v>93.066979920418575</v>
      </c>
      <c r="W118" s="81" t="s">
        <v>499</v>
      </c>
      <c r="X118">
        <f t="shared" si="3"/>
        <v>1043.480839202271</v>
      </c>
    </row>
    <row r="119" spans="1:24" ht="15" x14ac:dyDescent="0.25">
      <c r="A119" s="72">
        <v>1</v>
      </c>
      <c r="B119" s="6">
        <v>1</v>
      </c>
      <c r="C119" s="10">
        <v>12</v>
      </c>
      <c r="D119" s="11">
        <v>31.2</v>
      </c>
      <c r="E119" s="10">
        <v>4</v>
      </c>
      <c r="F119" s="10">
        <v>2</v>
      </c>
      <c r="G119" s="8">
        <v>4</v>
      </c>
      <c r="H119" s="7">
        <v>5</v>
      </c>
      <c r="I119" s="10">
        <v>2</v>
      </c>
      <c r="J119" s="10">
        <v>21.2</v>
      </c>
      <c r="K119" s="10">
        <v>0</v>
      </c>
      <c r="L119" s="10">
        <v>2</v>
      </c>
      <c r="M119" s="10">
        <v>3</v>
      </c>
      <c r="N119" s="10">
        <v>3</v>
      </c>
      <c r="O119" s="10">
        <v>680</v>
      </c>
      <c r="Q119">
        <f t="shared" si="0"/>
        <v>26882.798389607964</v>
      </c>
      <c r="R119" s="81" t="s">
        <v>287</v>
      </c>
      <c r="S119">
        <f t="shared" si="1"/>
        <v>1013.9597462476933</v>
      </c>
      <c r="V119">
        <f t="shared" si="2"/>
        <v>1534.149131901984</v>
      </c>
      <c r="W119" s="81" t="s">
        <v>500</v>
      </c>
      <c r="X119">
        <f t="shared" si="3"/>
        <v>1013.9597462476933</v>
      </c>
    </row>
    <row r="120" spans="1:24" ht="15" x14ac:dyDescent="0.25">
      <c r="A120" s="72">
        <v>1</v>
      </c>
      <c r="B120" s="6">
        <v>1</v>
      </c>
      <c r="C120" s="10">
        <v>12</v>
      </c>
      <c r="D120" s="11">
        <v>26.5</v>
      </c>
      <c r="E120" s="10">
        <v>6</v>
      </c>
      <c r="F120" s="10">
        <v>1</v>
      </c>
      <c r="G120" s="11">
        <v>3</v>
      </c>
      <c r="H120" s="10">
        <v>5</v>
      </c>
      <c r="I120" s="10">
        <v>2</v>
      </c>
      <c r="J120" s="10">
        <v>16.2</v>
      </c>
      <c r="K120" s="10">
        <v>0</v>
      </c>
      <c r="L120" s="10">
        <v>2</v>
      </c>
      <c r="M120" s="10">
        <v>3</v>
      </c>
      <c r="N120" s="10">
        <v>3</v>
      </c>
      <c r="O120" s="10">
        <v>900</v>
      </c>
      <c r="Q120">
        <f t="shared" si="0"/>
        <v>27657.498813861006</v>
      </c>
      <c r="R120" s="81" t="s">
        <v>288</v>
      </c>
      <c r="S120">
        <f t="shared" si="1"/>
        <v>966.30543831715488</v>
      </c>
      <c r="V120">
        <f t="shared" si="2"/>
        <v>7538.150633471535</v>
      </c>
      <c r="W120" s="81" t="s">
        <v>501</v>
      </c>
      <c r="X120">
        <f t="shared" si="3"/>
        <v>966.30543831715488</v>
      </c>
    </row>
    <row r="121" spans="1:24" ht="15" x14ac:dyDescent="0.25">
      <c r="A121" s="72">
        <v>1</v>
      </c>
      <c r="B121" s="6">
        <v>1</v>
      </c>
      <c r="C121" s="10">
        <v>12</v>
      </c>
      <c r="D121" s="11">
        <v>36.6</v>
      </c>
      <c r="E121" s="10">
        <v>6</v>
      </c>
      <c r="F121" s="10">
        <v>2</v>
      </c>
      <c r="G121" s="11">
        <v>2</v>
      </c>
      <c r="H121" s="10">
        <v>5</v>
      </c>
      <c r="I121" s="10">
        <v>2</v>
      </c>
      <c r="J121" s="10">
        <v>16.600000000000001</v>
      </c>
      <c r="K121" s="10">
        <v>8.8000000000000007</v>
      </c>
      <c r="L121" s="10">
        <v>2</v>
      </c>
      <c r="M121" s="10">
        <v>3</v>
      </c>
      <c r="N121" s="10">
        <v>3</v>
      </c>
      <c r="O121" s="10">
        <v>900</v>
      </c>
      <c r="Q121">
        <f t="shared" si="0"/>
        <v>315744.06368665386</v>
      </c>
      <c r="R121" s="81" t="s">
        <v>289</v>
      </c>
      <c r="S121">
        <f t="shared" si="1"/>
        <v>1111.911081654966</v>
      </c>
      <c r="V121">
        <f t="shared" si="2"/>
        <v>3455.4551463406924</v>
      </c>
      <c r="W121" s="81" t="s">
        <v>502</v>
      </c>
      <c r="X121">
        <f t="shared" si="3"/>
        <v>1111.911081654966</v>
      </c>
    </row>
    <row r="122" spans="1:24" ht="15" x14ac:dyDescent="0.25">
      <c r="A122" s="72">
        <v>1</v>
      </c>
      <c r="B122" s="6">
        <v>1</v>
      </c>
      <c r="C122" s="10">
        <v>12</v>
      </c>
      <c r="D122" s="11">
        <v>35.9</v>
      </c>
      <c r="E122" s="10">
        <v>2</v>
      </c>
      <c r="F122" s="10">
        <v>1</v>
      </c>
      <c r="G122" s="11">
        <v>1</v>
      </c>
      <c r="H122" s="10">
        <v>10</v>
      </c>
      <c r="I122" s="10">
        <v>3</v>
      </c>
      <c r="J122" s="10">
        <v>15.1</v>
      </c>
      <c r="K122" s="10">
        <v>8.6</v>
      </c>
      <c r="L122" s="10">
        <v>2</v>
      </c>
      <c r="M122" s="10">
        <v>3</v>
      </c>
      <c r="N122" s="10">
        <v>2</v>
      </c>
      <c r="O122" s="10">
        <v>1070</v>
      </c>
      <c r="Q122">
        <f t="shared" si="0"/>
        <v>15930.591969054147</v>
      </c>
      <c r="R122" s="81" t="s">
        <v>290</v>
      </c>
      <c r="S122">
        <f t="shared" si="1"/>
        <v>1173.7835511153394</v>
      </c>
      <c r="V122">
        <f t="shared" si="2"/>
        <v>14557.771164183798</v>
      </c>
      <c r="W122" s="81" t="s">
        <v>503</v>
      </c>
      <c r="X122">
        <f t="shared" si="3"/>
        <v>1173.7835511153394</v>
      </c>
    </row>
    <row r="123" spans="1:24" ht="15" x14ac:dyDescent="0.25">
      <c r="A123" s="72">
        <v>1</v>
      </c>
      <c r="B123" s="6">
        <v>1</v>
      </c>
      <c r="C123" s="10">
        <v>10</v>
      </c>
      <c r="D123" s="11">
        <v>40.299999999999997</v>
      </c>
      <c r="E123" s="10">
        <v>2</v>
      </c>
      <c r="F123" s="10">
        <v>2</v>
      </c>
      <c r="G123" s="11">
        <v>1</v>
      </c>
      <c r="H123" s="10">
        <v>9</v>
      </c>
      <c r="I123" s="10">
        <v>2</v>
      </c>
      <c r="J123" s="10">
        <v>16.7</v>
      </c>
      <c r="K123" s="10">
        <v>8.6</v>
      </c>
      <c r="L123" s="10">
        <v>2</v>
      </c>
      <c r="M123" s="10">
        <v>1</v>
      </c>
      <c r="N123" s="10">
        <v>2</v>
      </c>
      <c r="O123" s="10">
        <v>1100</v>
      </c>
      <c r="Q123">
        <f t="shared" si="0"/>
        <v>2038.9639383399858</v>
      </c>
      <c r="R123" s="81" t="s">
        <v>291</v>
      </c>
      <c r="S123">
        <f t="shared" si="1"/>
        <v>1085.1548883105693</v>
      </c>
      <c r="V123">
        <f t="shared" si="2"/>
        <v>1025.7240034383203</v>
      </c>
      <c r="W123" s="81" t="s">
        <v>504</v>
      </c>
      <c r="X123">
        <f t="shared" si="3"/>
        <v>1085.1548883105693</v>
      </c>
    </row>
    <row r="124" spans="1:24" ht="15" x14ac:dyDescent="0.25">
      <c r="A124" s="72">
        <v>1</v>
      </c>
      <c r="B124" s="6">
        <v>1</v>
      </c>
      <c r="C124" s="10">
        <v>10</v>
      </c>
      <c r="D124" s="11">
        <v>40.1</v>
      </c>
      <c r="E124" s="10">
        <v>6</v>
      </c>
      <c r="F124" s="10">
        <v>1</v>
      </c>
      <c r="G124" s="11">
        <v>3</v>
      </c>
      <c r="H124" s="10">
        <v>9</v>
      </c>
      <c r="I124" s="10">
        <v>2</v>
      </c>
      <c r="J124" s="10">
        <v>16.600000000000001</v>
      </c>
      <c r="K124" s="10">
        <v>8.5</v>
      </c>
      <c r="L124" s="10">
        <v>3</v>
      </c>
      <c r="M124" s="10">
        <v>1</v>
      </c>
      <c r="N124" s="10">
        <v>3</v>
      </c>
      <c r="O124" s="10">
        <v>1000</v>
      </c>
      <c r="Q124">
        <f t="shared" si="0"/>
        <v>2775.1623228716007</v>
      </c>
      <c r="R124" s="81" t="s">
        <v>292</v>
      </c>
      <c r="S124">
        <f t="shared" si="1"/>
        <v>1052.6798094422484</v>
      </c>
      <c r="V124">
        <f t="shared" si="2"/>
        <v>0.20084079148144585</v>
      </c>
      <c r="W124" s="81" t="s">
        <v>505</v>
      </c>
      <c r="X124">
        <f t="shared" si="3"/>
        <v>1052.6798094422484</v>
      </c>
    </row>
    <row r="125" spans="1:24" ht="15" x14ac:dyDescent="0.25">
      <c r="A125" s="72">
        <v>1</v>
      </c>
      <c r="B125" s="6">
        <v>1</v>
      </c>
      <c r="C125" s="10">
        <v>10</v>
      </c>
      <c r="D125" s="11">
        <v>40.1</v>
      </c>
      <c r="E125" s="10">
        <v>2</v>
      </c>
      <c r="F125" s="10">
        <v>2</v>
      </c>
      <c r="G125" s="11">
        <v>3</v>
      </c>
      <c r="H125" s="10">
        <v>5</v>
      </c>
      <c r="I125" s="10">
        <v>2</v>
      </c>
      <c r="J125" s="10">
        <v>16.600000000000001</v>
      </c>
      <c r="K125" s="10">
        <v>8.5</v>
      </c>
      <c r="L125" s="10">
        <v>0</v>
      </c>
      <c r="M125" s="10">
        <v>1</v>
      </c>
      <c r="N125" s="10">
        <v>2</v>
      </c>
      <c r="O125" s="10">
        <v>500</v>
      </c>
      <c r="Q125">
        <f t="shared" si="0"/>
        <v>54680.870216174706</v>
      </c>
      <c r="R125" s="81" t="s">
        <v>293</v>
      </c>
      <c r="S125">
        <f t="shared" si="1"/>
        <v>1116.160588830337</v>
      </c>
      <c r="V125">
        <f t="shared" si="2"/>
        <v>3973.1120343781317</v>
      </c>
      <c r="W125" s="81" t="s">
        <v>506</v>
      </c>
      <c r="X125">
        <f t="shared" si="3"/>
        <v>1116.160588830337</v>
      </c>
    </row>
    <row r="126" spans="1:24" ht="15" x14ac:dyDescent="0.25">
      <c r="A126" s="72">
        <v>1</v>
      </c>
      <c r="B126" s="6">
        <v>1</v>
      </c>
      <c r="C126" s="10">
        <v>10</v>
      </c>
      <c r="D126" s="11">
        <v>31.3</v>
      </c>
      <c r="E126" s="10">
        <v>2</v>
      </c>
      <c r="F126" s="10">
        <v>1</v>
      </c>
      <c r="G126" s="11">
        <v>2</v>
      </c>
      <c r="H126" s="10">
        <v>5</v>
      </c>
      <c r="I126" s="10">
        <v>2</v>
      </c>
      <c r="J126" s="10">
        <v>22</v>
      </c>
      <c r="K126" s="10">
        <v>0</v>
      </c>
      <c r="L126" s="10">
        <v>1</v>
      </c>
      <c r="M126" s="10">
        <v>3</v>
      </c>
      <c r="N126" s="10">
        <v>3</v>
      </c>
      <c r="O126" s="10">
        <v>820</v>
      </c>
      <c r="Q126">
        <f t="shared" si="0"/>
        <v>68854.367345527644</v>
      </c>
      <c r="R126" s="81" t="s">
        <v>294</v>
      </c>
      <c r="S126">
        <f t="shared" si="1"/>
        <v>937.59884271305577</v>
      </c>
      <c r="V126">
        <f t="shared" si="2"/>
        <v>13346.977422928134</v>
      </c>
      <c r="W126" s="81" t="s">
        <v>507</v>
      </c>
      <c r="X126">
        <f t="shared" si="3"/>
        <v>937.59884271305577</v>
      </c>
    </row>
    <row r="127" spans="1:24" ht="15" x14ac:dyDescent="0.25">
      <c r="A127" s="72">
        <v>1</v>
      </c>
      <c r="B127" s="6">
        <v>1</v>
      </c>
      <c r="C127" s="10">
        <v>10</v>
      </c>
      <c r="D127" s="11">
        <v>44.7</v>
      </c>
      <c r="E127" s="10">
        <v>6</v>
      </c>
      <c r="F127" s="10">
        <v>2</v>
      </c>
      <c r="G127" s="11">
        <v>5</v>
      </c>
      <c r="H127" s="10">
        <v>5</v>
      </c>
      <c r="I127" s="10">
        <v>2</v>
      </c>
      <c r="J127" s="10">
        <v>18.399999999999999</v>
      </c>
      <c r="K127" s="10">
        <v>10.7</v>
      </c>
      <c r="L127" s="10">
        <v>1</v>
      </c>
      <c r="M127" s="10">
        <v>1</v>
      </c>
      <c r="N127" s="10">
        <v>3</v>
      </c>
      <c r="O127" s="10">
        <v>1000</v>
      </c>
      <c r="Q127">
        <f t="shared" si="0"/>
        <v>133720.42469769926</v>
      </c>
      <c r="R127" s="81" t="s">
        <v>295</v>
      </c>
      <c r="S127">
        <f t="shared" si="1"/>
        <v>915.67803420180883</v>
      </c>
      <c r="V127">
        <f t="shared" si="2"/>
        <v>18892.482675179159</v>
      </c>
      <c r="W127" s="81" t="s">
        <v>508</v>
      </c>
      <c r="X127">
        <f t="shared" si="3"/>
        <v>915.67803420180883</v>
      </c>
    </row>
    <row r="128" spans="1:24" ht="15" x14ac:dyDescent="0.25">
      <c r="A128" s="72">
        <v>1</v>
      </c>
      <c r="B128" s="6">
        <v>1</v>
      </c>
      <c r="C128" s="10">
        <v>10</v>
      </c>
      <c r="D128" s="11">
        <v>32.1</v>
      </c>
      <c r="E128" s="10">
        <v>2</v>
      </c>
      <c r="F128" s="10">
        <v>1</v>
      </c>
      <c r="G128" s="11">
        <v>4</v>
      </c>
      <c r="H128" s="10">
        <v>5</v>
      </c>
      <c r="I128" s="10">
        <v>2</v>
      </c>
      <c r="J128" s="10">
        <v>12.2</v>
      </c>
      <c r="K128" s="10">
        <v>9</v>
      </c>
      <c r="L128" s="10">
        <v>2</v>
      </c>
      <c r="M128" s="10">
        <v>1</v>
      </c>
      <c r="N128" s="10">
        <v>3</v>
      </c>
      <c r="O128" s="10">
        <v>800</v>
      </c>
      <c r="Q128">
        <f t="shared" si="0"/>
        <v>3086.1730255594289</v>
      </c>
      <c r="R128" s="81" t="s">
        <v>296</v>
      </c>
      <c r="S128">
        <f t="shared" si="1"/>
        <v>1205.5533349634334</v>
      </c>
      <c r="V128">
        <f t="shared" si="2"/>
        <v>23233.494297035519</v>
      </c>
      <c r="W128" s="81" t="s">
        <v>509</v>
      </c>
      <c r="X128">
        <f t="shared" si="3"/>
        <v>1205.5533349634334</v>
      </c>
    </row>
    <row r="129" spans="1:24" ht="15" x14ac:dyDescent="0.25">
      <c r="A129" s="72">
        <v>1</v>
      </c>
      <c r="B129" s="6">
        <v>1</v>
      </c>
      <c r="C129" s="10">
        <v>10</v>
      </c>
      <c r="D129" s="11">
        <v>31.9</v>
      </c>
      <c r="E129" s="10">
        <v>2</v>
      </c>
      <c r="F129" s="10">
        <v>2</v>
      </c>
      <c r="G129" s="11">
        <v>4</v>
      </c>
      <c r="H129" s="10">
        <v>9</v>
      </c>
      <c r="I129" s="10">
        <v>2</v>
      </c>
      <c r="J129" s="10">
        <v>14.4</v>
      </c>
      <c r="K129" s="10">
        <v>8.8000000000000007</v>
      </c>
      <c r="L129" s="10">
        <v>2</v>
      </c>
      <c r="M129" s="10">
        <v>1</v>
      </c>
      <c r="N129" s="10">
        <v>3</v>
      </c>
      <c r="O129" s="10">
        <v>1080</v>
      </c>
      <c r="Q129">
        <f t="shared" si="0"/>
        <v>65527.85807582103</v>
      </c>
      <c r="R129" s="81" t="s">
        <v>297</v>
      </c>
      <c r="S129">
        <f t="shared" si="1"/>
        <v>894.01590268959865</v>
      </c>
      <c r="V129">
        <f t="shared" si="2"/>
        <v>25316.647445143783</v>
      </c>
      <c r="W129" s="81" t="s">
        <v>510</v>
      </c>
      <c r="X129">
        <f t="shared" si="3"/>
        <v>894.01590268959865</v>
      </c>
    </row>
    <row r="130" spans="1:24" ht="15" x14ac:dyDescent="0.25">
      <c r="A130" s="72">
        <v>1</v>
      </c>
      <c r="B130" s="6">
        <v>1</v>
      </c>
      <c r="C130" s="10">
        <v>10</v>
      </c>
      <c r="D130" s="11">
        <v>44.2</v>
      </c>
      <c r="E130" s="10">
        <v>2</v>
      </c>
      <c r="F130" s="10">
        <v>1</v>
      </c>
      <c r="G130" s="11">
        <v>1</v>
      </c>
      <c r="H130" s="10">
        <v>9</v>
      </c>
      <c r="I130" s="10">
        <v>2</v>
      </c>
      <c r="J130" s="10">
        <v>19.7</v>
      </c>
      <c r="K130" s="10">
        <v>11.6</v>
      </c>
      <c r="L130" s="10">
        <v>2</v>
      </c>
      <c r="M130" s="10">
        <v>1</v>
      </c>
      <c r="N130" s="10">
        <v>1</v>
      </c>
      <c r="O130" s="10">
        <v>1200</v>
      </c>
      <c r="Q130">
        <f t="shared" si="0"/>
        <v>7999.2011424883149</v>
      </c>
      <c r="R130" s="81" t="s">
        <v>298</v>
      </c>
      <c r="S130">
        <f t="shared" si="1"/>
        <v>1039.4382532392506</v>
      </c>
      <c r="V130">
        <f t="shared" si="2"/>
        <v>187.40812828982649</v>
      </c>
      <c r="W130" s="81" t="s">
        <v>511</v>
      </c>
      <c r="X130">
        <f t="shared" si="3"/>
        <v>1039.4382532392506</v>
      </c>
    </row>
    <row r="131" spans="1:24" ht="15" x14ac:dyDescent="0.25">
      <c r="A131" s="72">
        <v>1</v>
      </c>
      <c r="B131" s="6">
        <v>1</v>
      </c>
      <c r="C131" s="10">
        <v>10</v>
      </c>
      <c r="D131" s="11">
        <v>36.6</v>
      </c>
      <c r="E131" s="10">
        <v>6</v>
      </c>
      <c r="F131" s="10">
        <v>2</v>
      </c>
      <c r="G131" s="11">
        <v>4</v>
      </c>
      <c r="H131" s="10">
        <v>5</v>
      </c>
      <c r="I131" s="10">
        <v>3</v>
      </c>
      <c r="J131" s="10">
        <v>16.600000000000001</v>
      </c>
      <c r="K131" s="10">
        <v>8.8000000000000007</v>
      </c>
      <c r="L131" s="10">
        <v>2</v>
      </c>
      <c r="M131" s="10">
        <v>1</v>
      </c>
      <c r="N131" s="10">
        <v>2</v>
      </c>
      <c r="O131" s="10">
        <v>3000</v>
      </c>
      <c r="Q131">
        <f t="shared" si="0"/>
        <v>37601.163609628173</v>
      </c>
      <c r="R131" s="81" t="s">
        <v>299</v>
      </c>
      <c r="S131">
        <f t="shared" si="1"/>
        <v>1143.910194702672</v>
      </c>
      <c r="V131">
        <f t="shared" si="2"/>
        <v>8241.413758993167</v>
      </c>
      <c r="W131" s="81" t="s">
        <v>512</v>
      </c>
      <c r="X131">
        <f t="shared" si="3"/>
        <v>1143.910194702672</v>
      </c>
    </row>
    <row r="132" spans="1:24" ht="15" x14ac:dyDescent="0.25">
      <c r="A132" s="72">
        <v>1</v>
      </c>
      <c r="B132" s="6">
        <v>1</v>
      </c>
      <c r="C132" s="10">
        <v>10</v>
      </c>
      <c r="D132" s="11">
        <v>40.299999999999997</v>
      </c>
      <c r="E132" s="10">
        <v>2</v>
      </c>
      <c r="F132" s="10">
        <v>2</v>
      </c>
      <c r="G132" s="11">
        <v>2</v>
      </c>
      <c r="H132" s="10">
        <v>5</v>
      </c>
      <c r="I132" s="10">
        <v>2</v>
      </c>
      <c r="J132" s="10">
        <v>16.7</v>
      </c>
      <c r="K132" s="10">
        <v>8.5</v>
      </c>
      <c r="L132" s="10">
        <v>3</v>
      </c>
      <c r="M132" s="10">
        <v>1</v>
      </c>
      <c r="N132" s="10">
        <v>3</v>
      </c>
      <c r="O132" s="10">
        <v>1200</v>
      </c>
      <c r="Q132">
        <f t="shared" ref="Q132:Q195" si="5">(O66-S132)^2</f>
        <v>11288.693618014559</v>
      </c>
      <c r="R132" s="81" t="s">
        <v>300</v>
      </c>
      <c r="S132">
        <f t="shared" ref="S132:S195" si="6">$U$50+$U$51*B66+$U$52*C66+$U$53*D66+$U$54*E66+$U$55*F66+G66*$U$56+$U$57*H66+I66*$U$58+$U$59*J66+K66*$U$60+$U$61*L66+M66*$U$62+$U$63*N66</f>
        <v>1093.7517359294065</v>
      </c>
      <c r="V132">
        <f t="shared" si="2"/>
        <v>1650.2910013364551</v>
      </c>
      <c r="W132" s="81" t="s">
        <v>513</v>
      </c>
      <c r="X132">
        <f t="shared" si="3"/>
        <v>1093.7517359294065</v>
      </c>
    </row>
    <row r="133" spans="1:24" ht="15" x14ac:dyDescent="0.25">
      <c r="A133" s="72">
        <v>1</v>
      </c>
      <c r="B133" s="6">
        <v>1</v>
      </c>
      <c r="C133" s="10">
        <v>11</v>
      </c>
      <c r="D133" s="11">
        <v>35.9</v>
      </c>
      <c r="E133" s="10">
        <v>4</v>
      </c>
      <c r="F133" s="10">
        <v>1</v>
      </c>
      <c r="G133" s="11">
        <v>5</v>
      </c>
      <c r="H133" s="10">
        <v>5</v>
      </c>
      <c r="I133" s="10">
        <v>2</v>
      </c>
      <c r="J133" s="10">
        <v>15.1</v>
      </c>
      <c r="K133" s="10">
        <v>8.5</v>
      </c>
      <c r="L133" s="10">
        <v>2</v>
      </c>
      <c r="M133" s="10">
        <v>1</v>
      </c>
      <c r="N133" s="10">
        <v>3</v>
      </c>
      <c r="O133" s="10">
        <v>490</v>
      </c>
      <c r="Q133">
        <f t="shared" si="5"/>
        <v>90498.211365832205</v>
      </c>
      <c r="R133" s="81" t="s">
        <v>301</v>
      </c>
      <c r="S133">
        <f t="shared" si="6"/>
        <v>1000.8292063045611</v>
      </c>
      <c r="V133">
        <f t="shared" ref="V133:V196" si="7">(S133-$U$64)^2</f>
        <v>2735.1598562142181</v>
      </c>
      <c r="W133" s="81" t="s">
        <v>514</v>
      </c>
      <c r="X133">
        <f t="shared" ref="X133:X196" si="8">S133</f>
        <v>1000.8292063045611</v>
      </c>
    </row>
    <row r="134" spans="1:24" ht="15" x14ac:dyDescent="0.25">
      <c r="A134" s="72">
        <v>1</v>
      </c>
      <c r="B134" s="6">
        <v>1</v>
      </c>
      <c r="C134" s="10">
        <v>11</v>
      </c>
      <c r="D134" s="11">
        <v>31.8</v>
      </c>
      <c r="E134" s="10">
        <v>2</v>
      </c>
      <c r="F134" s="10">
        <v>2</v>
      </c>
      <c r="G134" s="11">
        <v>4</v>
      </c>
      <c r="H134" s="10">
        <v>5</v>
      </c>
      <c r="I134" s="10">
        <v>2</v>
      </c>
      <c r="J134" s="10">
        <v>12.3</v>
      </c>
      <c r="K134" s="10">
        <v>8.6999999999999993</v>
      </c>
      <c r="L134" s="10">
        <v>2</v>
      </c>
      <c r="M134" s="10">
        <v>1</v>
      </c>
      <c r="N134" s="10">
        <v>3</v>
      </c>
      <c r="O134" s="10">
        <v>1150</v>
      </c>
      <c r="Q134">
        <f t="shared" si="5"/>
        <v>100592.88533240117</v>
      </c>
      <c r="R134" s="81" t="s">
        <v>302</v>
      </c>
      <c r="S134">
        <f t="shared" si="6"/>
        <v>1417.1638146642854</v>
      </c>
      <c r="V134">
        <f t="shared" si="7"/>
        <v>132522.10196290287</v>
      </c>
      <c r="W134" s="81" t="s">
        <v>515</v>
      </c>
      <c r="X134">
        <f t="shared" si="8"/>
        <v>1417.1638146642854</v>
      </c>
    </row>
    <row r="135" spans="1:24" ht="15" x14ac:dyDescent="0.25">
      <c r="A135" s="72">
        <v>1</v>
      </c>
      <c r="B135" s="6">
        <v>1</v>
      </c>
      <c r="C135" s="10">
        <v>11</v>
      </c>
      <c r="D135" s="11">
        <v>32</v>
      </c>
      <c r="E135" s="10">
        <v>2</v>
      </c>
      <c r="F135" s="10">
        <v>1</v>
      </c>
      <c r="G135" s="11">
        <v>2</v>
      </c>
      <c r="H135" s="10">
        <v>9</v>
      </c>
      <c r="I135" s="10">
        <v>2</v>
      </c>
      <c r="J135" s="10">
        <v>12.3</v>
      </c>
      <c r="K135" s="10">
        <v>8.6999999999999993</v>
      </c>
      <c r="L135" s="10">
        <v>2</v>
      </c>
      <c r="M135" s="10">
        <v>1</v>
      </c>
      <c r="N135" s="10">
        <v>2</v>
      </c>
      <c r="O135" s="10">
        <v>700</v>
      </c>
      <c r="Q135">
        <f t="shared" si="5"/>
        <v>136367.58461773334</v>
      </c>
      <c r="R135" s="81" t="s">
        <v>303</v>
      </c>
      <c r="S135">
        <f t="shared" si="6"/>
        <v>870.72018113937861</v>
      </c>
      <c r="V135">
        <f t="shared" si="7"/>
        <v>33272.598549618204</v>
      </c>
      <c r="W135" s="81" t="s">
        <v>516</v>
      </c>
      <c r="X135">
        <f t="shared" si="8"/>
        <v>870.72018113937861</v>
      </c>
    </row>
    <row r="136" spans="1:24" ht="15" x14ac:dyDescent="0.25">
      <c r="A136" s="72">
        <v>1</v>
      </c>
      <c r="B136" s="6">
        <v>1</v>
      </c>
      <c r="C136" s="10">
        <v>11</v>
      </c>
      <c r="D136" s="11">
        <v>40.200000000000003</v>
      </c>
      <c r="E136" s="10">
        <v>2</v>
      </c>
      <c r="F136" s="10">
        <v>2</v>
      </c>
      <c r="G136" s="11">
        <v>4</v>
      </c>
      <c r="H136" s="10">
        <v>5</v>
      </c>
      <c r="I136" s="10">
        <v>2</v>
      </c>
      <c r="J136" s="10">
        <v>16.7</v>
      </c>
      <c r="K136" s="10">
        <v>8.5</v>
      </c>
      <c r="L136" s="10">
        <v>1</v>
      </c>
      <c r="M136" s="10">
        <v>1</v>
      </c>
      <c r="N136" s="10">
        <v>3</v>
      </c>
      <c r="O136" s="10">
        <v>700</v>
      </c>
      <c r="Q136">
        <f t="shared" si="5"/>
        <v>69061.249570483822</v>
      </c>
      <c r="R136" s="81" t="s">
        <v>304</v>
      </c>
      <c r="S136">
        <f t="shared" si="6"/>
        <v>867.20492856508167</v>
      </c>
      <c r="V136">
        <f t="shared" si="7"/>
        <v>34567.37439336325</v>
      </c>
      <c r="W136" s="81" t="s">
        <v>517</v>
      </c>
      <c r="X136">
        <f t="shared" si="8"/>
        <v>867.20492856508167</v>
      </c>
    </row>
    <row r="137" spans="1:24" ht="15" x14ac:dyDescent="0.25">
      <c r="A137" s="72">
        <v>1</v>
      </c>
      <c r="B137" s="6">
        <v>1</v>
      </c>
      <c r="C137" s="10">
        <v>11</v>
      </c>
      <c r="D137" s="11">
        <v>35.1</v>
      </c>
      <c r="E137" s="10">
        <v>6</v>
      </c>
      <c r="F137" s="10">
        <v>1</v>
      </c>
      <c r="G137" s="11">
        <v>4</v>
      </c>
      <c r="H137" s="10">
        <v>9</v>
      </c>
      <c r="I137" s="10">
        <v>2</v>
      </c>
      <c r="J137" s="10">
        <v>12.1</v>
      </c>
      <c r="K137" s="10">
        <v>12</v>
      </c>
      <c r="L137" s="10">
        <v>2</v>
      </c>
      <c r="M137" s="10">
        <v>1</v>
      </c>
      <c r="N137" s="10">
        <v>3</v>
      </c>
      <c r="O137" s="10">
        <v>900</v>
      </c>
      <c r="Q137">
        <f t="shared" si="5"/>
        <v>96817.296690335308</v>
      </c>
      <c r="R137" s="81" t="s">
        <v>305</v>
      </c>
      <c r="S137">
        <f t="shared" si="6"/>
        <v>1038.8452206853713</v>
      </c>
      <c r="V137">
        <f t="shared" si="7"/>
        <v>203.99670189747056</v>
      </c>
      <c r="W137" s="81" t="s">
        <v>518</v>
      </c>
      <c r="X137">
        <f t="shared" si="8"/>
        <v>1038.8452206853713</v>
      </c>
    </row>
    <row r="138" spans="1:24" ht="15" x14ac:dyDescent="0.25">
      <c r="A138" s="72">
        <v>1</v>
      </c>
      <c r="B138" s="6">
        <v>1</v>
      </c>
      <c r="C138" s="10">
        <v>11</v>
      </c>
      <c r="D138" s="11">
        <v>35.299999999999997</v>
      </c>
      <c r="E138" s="10">
        <v>2</v>
      </c>
      <c r="F138" s="10">
        <v>2</v>
      </c>
      <c r="G138" s="11">
        <v>1</v>
      </c>
      <c r="H138" s="10">
        <v>5</v>
      </c>
      <c r="I138" s="10">
        <v>3</v>
      </c>
      <c r="J138" s="10">
        <v>14.9</v>
      </c>
      <c r="K138" s="10">
        <v>11.9</v>
      </c>
      <c r="L138" s="10">
        <v>2</v>
      </c>
      <c r="M138" s="10">
        <v>1</v>
      </c>
      <c r="N138" s="10">
        <v>3</v>
      </c>
      <c r="O138" s="10">
        <v>440</v>
      </c>
      <c r="Q138">
        <f t="shared" si="5"/>
        <v>26024.952483746365</v>
      </c>
      <c r="R138" s="81" t="s">
        <v>306</v>
      </c>
      <c r="S138">
        <f t="shared" si="6"/>
        <v>1211.3225107780881</v>
      </c>
      <c r="V138">
        <f t="shared" si="7"/>
        <v>25025.515236112347</v>
      </c>
      <c r="W138" s="81" t="s">
        <v>519</v>
      </c>
      <c r="X138">
        <f t="shared" si="8"/>
        <v>1211.3225107780881</v>
      </c>
    </row>
    <row r="139" spans="1:24" ht="15" x14ac:dyDescent="0.25">
      <c r="A139" s="72">
        <v>1</v>
      </c>
      <c r="B139" s="6">
        <v>1</v>
      </c>
      <c r="C139" s="10">
        <v>11</v>
      </c>
      <c r="D139" s="11">
        <v>36.200000000000003</v>
      </c>
      <c r="E139" s="10">
        <v>2</v>
      </c>
      <c r="F139" s="10">
        <v>1</v>
      </c>
      <c r="G139" s="11">
        <v>3</v>
      </c>
      <c r="H139" s="10">
        <v>10</v>
      </c>
      <c r="I139" s="10">
        <v>2</v>
      </c>
      <c r="J139" s="10">
        <v>15</v>
      </c>
      <c r="K139" s="10">
        <v>12</v>
      </c>
      <c r="L139" s="10">
        <v>1</v>
      </c>
      <c r="M139" s="10">
        <v>1</v>
      </c>
      <c r="N139" s="10">
        <v>3</v>
      </c>
      <c r="O139" s="10">
        <v>1430</v>
      </c>
      <c r="Q139">
        <f t="shared" si="5"/>
        <v>172329.83257473583</v>
      </c>
      <c r="R139" s="81" t="s">
        <v>307</v>
      </c>
      <c r="S139">
        <f t="shared" si="6"/>
        <v>1174.8737149074564</v>
      </c>
      <c r="V139">
        <f t="shared" si="7"/>
        <v>14822.028330231615</v>
      </c>
      <c r="W139" s="81" t="s">
        <v>520</v>
      </c>
      <c r="X139">
        <f t="shared" si="8"/>
        <v>1174.8737149074564</v>
      </c>
    </row>
    <row r="140" spans="1:24" ht="15" x14ac:dyDescent="0.25">
      <c r="A140" s="72">
        <v>1</v>
      </c>
      <c r="B140" s="6">
        <v>1</v>
      </c>
      <c r="C140" s="10">
        <v>11</v>
      </c>
      <c r="D140" s="11">
        <v>34.700000000000003</v>
      </c>
      <c r="E140" s="10">
        <v>2</v>
      </c>
      <c r="F140" s="10">
        <v>2</v>
      </c>
      <c r="G140" s="11">
        <v>3</v>
      </c>
      <c r="H140" s="10">
        <v>9</v>
      </c>
      <c r="I140" s="10">
        <v>2</v>
      </c>
      <c r="J140" s="10">
        <v>17.5</v>
      </c>
      <c r="K140" s="10">
        <v>6.8</v>
      </c>
      <c r="L140" s="10">
        <v>2</v>
      </c>
      <c r="M140" s="10">
        <v>1</v>
      </c>
      <c r="N140" s="10">
        <v>1</v>
      </c>
      <c r="O140" s="10">
        <v>980</v>
      </c>
      <c r="Q140">
        <f t="shared" si="5"/>
        <v>16126.760451621436</v>
      </c>
      <c r="R140" s="81" t="s">
        <v>308</v>
      </c>
      <c r="S140">
        <f t="shared" si="6"/>
        <v>1176.9911825743088</v>
      </c>
      <c r="V140">
        <f t="shared" si="7"/>
        <v>15342.097389906801</v>
      </c>
      <c r="W140" s="81" t="s">
        <v>521</v>
      </c>
      <c r="X140">
        <f t="shared" si="8"/>
        <v>1176.9911825743088</v>
      </c>
    </row>
    <row r="141" spans="1:24" ht="15" x14ac:dyDescent="0.25">
      <c r="A141" s="72">
        <v>1</v>
      </c>
      <c r="B141" s="6">
        <v>1</v>
      </c>
      <c r="C141" s="10">
        <v>11</v>
      </c>
      <c r="D141" s="11">
        <v>40.299999999999997</v>
      </c>
      <c r="E141" s="10">
        <v>2</v>
      </c>
      <c r="F141" s="10">
        <v>1</v>
      </c>
      <c r="G141" s="11">
        <v>3</v>
      </c>
      <c r="H141" s="10">
        <v>5</v>
      </c>
      <c r="I141" s="10">
        <v>2</v>
      </c>
      <c r="J141" s="10">
        <v>16.8</v>
      </c>
      <c r="K141" s="10">
        <v>8.6</v>
      </c>
      <c r="L141" s="10">
        <v>1</v>
      </c>
      <c r="M141" s="10">
        <v>1</v>
      </c>
      <c r="N141" s="10">
        <v>1</v>
      </c>
      <c r="O141" s="10">
        <v>965</v>
      </c>
      <c r="Q141">
        <f t="shared" si="5"/>
        <v>73433.369276134166</v>
      </c>
      <c r="R141" s="81" t="s">
        <v>309</v>
      </c>
      <c r="S141">
        <f t="shared" si="6"/>
        <v>920.98592080795299</v>
      </c>
      <c r="V141">
        <f t="shared" si="7"/>
        <v>17461.519072946227</v>
      </c>
      <c r="W141" s="81" t="s">
        <v>522</v>
      </c>
      <c r="X141">
        <f t="shared" si="8"/>
        <v>920.98592080795299</v>
      </c>
    </row>
    <row r="142" spans="1:24" ht="15" x14ac:dyDescent="0.25">
      <c r="A142" s="72">
        <v>1</v>
      </c>
      <c r="B142" s="6">
        <v>1</v>
      </c>
      <c r="C142" s="10">
        <v>11</v>
      </c>
      <c r="D142" s="11">
        <v>31</v>
      </c>
      <c r="E142" s="10">
        <v>1</v>
      </c>
      <c r="F142" s="10">
        <v>2</v>
      </c>
      <c r="G142" s="11">
        <v>4</v>
      </c>
      <c r="H142" s="10">
        <v>5</v>
      </c>
      <c r="I142" s="10">
        <v>2</v>
      </c>
      <c r="J142" s="10">
        <v>21.6</v>
      </c>
      <c r="K142" s="10">
        <v>0</v>
      </c>
      <c r="L142" s="10">
        <v>2</v>
      </c>
      <c r="M142" s="10">
        <v>1</v>
      </c>
      <c r="N142" s="10">
        <v>1</v>
      </c>
      <c r="O142" s="10">
        <v>1100</v>
      </c>
      <c r="Q142">
        <f t="shared" si="5"/>
        <v>128886.74779806587</v>
      </c>
      <c r="R142" s="81" t="s">
        <v>310</v>
      </c>
      <c r="S142">
        <f t="shared" si="6"/>
        <v>990.99199479946708</v>
      </c>
      <c r="V142">
        <f t="shared" si="7"/>
        <v>3860.878430547109</v>
      </c>
      <c r="W142" s="81" t="s">
        <v>523</v>
      </c>
      <c r="X142">
        <f t="shared" si="8"/>
        <v>990.99199479946708</v>
      </c>
    </row>
    <row r="143" spans="1:24" ht="15" x14ac:dyDescent="0.25">
      <c r="A143" s="72">
        <v>1</v>
      </c>
      <c r="B143" s="6">
        <v>1</v>
      </c>
      <c r="C143" s="10">
        <v>11</v>
      </c>
      <c r="D143" s="11">
        <v>24.1</v>
      </c>
      <c r="E143" s="10">
        <v>4</v>
      </c>
      <c r="F143" s="10">
        <v>1</v>
      </c>
      <c r="G143" s="11">
        <v>3</v>
      </c>
      <c r="H143" s="10">
        <v>5</v>
      </c>
      <c r="I143" s="10">
        <v>2</v>
      </c>
      <c r="J143" s="10">
        <v>16.3</v>
      </c>
      <c r="K143" s="10">
        <v>0</v>
      </c>
      <c r="L143" s="10">
        <v>3</v>
      </c>
      <c r="M143" s="10">
        <v>2</v>
      </c>
      <c r="N143" s="10">
        <v>2</v>
      </c>
      <c r="O143" s="10">
        <v>1590</v>
      </c>
      <c r="Q143">
        <f t="shared" si="5"/>
        <v>11133.887223452066</v>
      </c>
      <c r="R143" s="81" t="s">
        <v>311</v>
      </c>
      <c r="S143">
        <f t="shared" si="6"/>
        <v>1055.5172366177776</v>
      </c>
      <c r="V143">
        <f t="shared" si="7"/>
        <v>5.7086327915072115</v>
      </c>
      <c r="W143" s="81" t="s">
        <v>524</v>
      </c>
      <c r="X143">
        <f t="shared" si="8"/>
        <v>1055.5172366177776</v>
      </c>
    </row>
    <row r="144" spans="1:24" ht="15" x14ac:dyDescent="0.25">
      <c r="A144" s="72">
        <v>1</v>
      </c>
      <c r="B144" s="6">
        <v>1</v>
      </c>
      <c r="C144" s="10">
        <v>11</v>
      </c>
      <c r="D144" s="11">
        <v>32.5</v>
      </c>
      <c r="E144" s="10">
        <v>2</v>
      </c>
      <c r="F144" s="10">
        <v>2</v>
      </c>
      <c r="G144" s="11">
        <v>3</v>
      </c>
      <c r="H144" s="10">
        <v>5</v>
      </c>
      <c r="I144" s="10">
        <v>2</v>
      </c>
      <c r="J144" s="10">
        <v>27.33</v>
      </c>
      <c r="K144" s="10">
        <v>0</v>
      </c>
      <c r="L144" s="10">
        <v>3</v>
      </c>
      <c r="M144" s="10">
        <v>2</v>
      </c>
      <c r="N144" s="10">
        <v>3</v>
      </c>
      <c r="O144" s="10">
        <v>1130</v>
      </c>
      <c r="Q144">
        <f t="shared" si="5"/>
        <v>1553.2253781454849</v>
      </c>
      <c r="R144" s="81" t="s">
        <v>312</v>
      </c>
      <c r="S144">
        <f t="shared" si="6"/>
        <v>1060.5890195739121</v>
      </c>
      <c r="V144">
        <f t="shared" si="7"/>
        <v>55.667378848253165</v>
      </c>
      <c r="W144" s="81" t="s">
        <v>525</v>
      </c>
      <c r="X144">
        <f t="shared" si="8"/>
        <v>1060.5890195739121</v>
      </c>
    </row>
    <row r="145" spans="1:24" ht="15" x14ac:dyDescent="0.25">
      <c r="A145" s="72">
        <v>1</v>
      </c>
      <c r="B145" s="6">
        <v>1</v>
      </c>
      <c r="C145" s="10">
        <v>1</v>
      </c>
      <c r="D145" s="11">
        <v>27.7</v>
      </c>
      <c r="E145" s="10">
        <v>6</v>
      </c>
      <c r="F145" s="10">
        <v>1</v>
      </c>
      <c r="G145" s="11">
        <v>1</v>
      </c>
      <c r="H145" s="10">
        <v>9</v>
      </c>
      <c r="I145" s="10">
        <v>2</v>
      </c>
      <c r="J145" s="10">
        <v>12.2</v>
      </c>
      <c r="K145" s="10">
        <v>5.6</v>
      </c>
      <c r="L145" s="10">
        <v>2</v>
      </c>
      <c r="M145" s="10">
        <v>1</v>
      </c>
      <c r="N145" s="10">
        <v>3</v>
      </c>
      <c r="O145" s="10">
        <v>1160</v>
      </c>
      <c r="Q145">
        <f t="shared" si="5"/>
        <v>11727.837716371256</v>
      </c>
      <c r="R145" s="81" t="s">
        <v>313</v>
      </c>
      <c r="S145">
        <f t="shared" si="6"/>
        <v>988.29514170253094</v>
      </c>
      <c r="V145">
        <f t="shared" si="7"/>
        <v>4203.2945987854491</v>
      </c>
      <c r="W145" s="81" t="s">
        <v>526</v>
      </c>
      <c r="X145">
        <f t="shared" si="8"/>
        <v>988.29514170253094</v>
      </c>
    </row>
    <row r="146" spans="1:24" ht="15" x14ac:dyDescent="0.25">
      <c r="A146" s="72">
        <v>1</v>
      </c>
      <c r="B146" s="6">
        <v>1</v>
      </c>
      <c r="C146" s="10">
        <v>1</v>
      </c>
      <c r="D146" s="11">
        <v>29.1</v>
      </c>
      <c r="E146" s="10">
        <v>2</v>
      </c>
      <c r="F146" s="10">
        <v>2</v>
      </c>
      <c r="G146" s="11">
        <v>3</v>
      </c>
      <c r="H146" s="10">
        <v>5</v>
      </c>
      <c r="I146" s="10">
        <v>2</v>
      </c>
      <c r="J146" s="10">
        <v>23.7</v>
      </c>
      <c r="K146" s="10">
        <v>0</v>
      </c>
      <c r="L146" s="10">
        <v>1</v>
      </c>
      <c r="M146" s="10">
        <v>2</v>
      </c>
      <c r="N146" s="10">
        <v>3</v>
      </c>
      <c r="O146" s="10">
        <v>1250</v>
      </c>
      <c r="Q146">
        <f t="shared" si="5"/>
        <v>440544.59443577041</v>
      </c>
      <c r="R146" s="81" t="s">
        <v>314</v>
      </c>
      <c r="S146">
        <f t="shared" si="6"/>
        <v>1233.7353346295272</v>
      </c>
      <c r="V146">
        <f t="shared" si="7"/>
        <v>32619.023017326334</v>
      </c>
      <c r="W146" s="81" t="s">
        <v>527</v>
      </c>
      <c r="X146">
        <f t="shared" si="8"/>
        <v>1233.7353346295272</v>
      </c>
    </row>
    <row r="147" spans="1:24" ht="15" x14ac:dyDescent="0.25">
      <c r="A147" s="72">
        <v>1</v>
      </c>
      <c r="B147" s="6">
        <v>1</v>
      </c>
      <c r="C147" s="10">
        <v>1</v>
      </c>
      <c r="D147" s="11">
        <v>31.4</v>
      </c>
      <c r="E147" s="10">
        <v>2</v>
      </c>
      <c r="F147" s="10">
        <v>1</v>
      </c>
      <c r="G147" s="11">
        <v>1</v>
      </c>
      <c r="H147" s="10">
        <v>9</v>
      </c>
      <c r="I147" s="10">
        <v>2</v>
      </c>
      <c r="J147" s="10">
        <v>18.899999999999999</v>
      </c>
      <c r="K147" s="10">
        <v>5.6</v>
      </c>
      <c r="L147" s="10">
        <v>2</v>
      </c>
      <c r="M147" s="10">
        <v>3</v>
      </c>
      <c r="N147" s="10">
        <v>3</v>
      </c>
      <c r="O147" s="10">
        <v>1590</v>
      </c>
      <c r="Q147">
        <f t="shared" si="5"/>
        <v>13.935368145049118</v>
      </c>
      <c r="R147" s="81" t="s">
        <v>315</v>
      </c>
      <c r="S147">
        <f t="shared" si="6"/>
        <v>1136.2669893992852</v>
      </c>
      <c r="V147">
        <f t="shared" si="7"/>
        <v>6912.0978627142249</v>
      </c>
      <c r="W147" s="81" t="s">
        <v>528</v>
      </c>
      <c r="X147">
        <f t="shared" si="8"/>
        <v>1136.2669893992852</v>
      </c>
    </row>
    <row r="148" spans="1:24" ht="15" x14ac:dyDescent="0.25">
      <c r="A148" s="72">
        <v>1</v>
      </c>
      <c r="B148" s="6">
        <v>1</v>
      </c>
      <c r="C148" s="10">
        <v>1</v>
      </c>
      <c r="D148" s="11">
        <v>30.9</v>
      </c>
      <c r="E148" s="10">
        <v>2</v>
      </c>
      <c r="F148" s="10">
        <v>2</v>
      </c>
      <c r="G148" s="11">
        <v>8</v>
      </c>
      <c r="H148" s="10">
        <v>10</v>
      </c>
      <c r="I148" s="10">
        <v>2</v>
      </c>
      <c r="J148" s="10">
        <v>19.2</v>
      </c>
      <c r="K148" s="10">
        <v>6.1</v>
      </c>
      <c r="L148" s="10">
        <v>2</v>
      </c>
      <c r="M148" s="10">
        <v>1</v>
      </c>
      <c r="N148" s="10">
        <v>3</v>
      </c>
      <c r="O148" s="10">
        <v>880</v>
      </c>
      <c r="Q148">
        <f t="shared" si="5"/>
        <v>49947.847228902407</v>
      </c>
      <c r="R148" s="81" t="s">
        <v>316</v>
      </c>
      <c r="S148">
        <f t="shared" si="6"/>
        <v>1173.4901501831846</v>
      </c>
      <c r="V148">
        <f t="shared" si="7"/>
        <v>14487.056323708595</v>
      </c>
      <c r="W148" s="81" t="s">
        <v>529</v>
      </c>
      <c r="X148">
        <f t="shared" si="8"/>
        <v>1173.4901501831846</v>
      </c>
    </row>
    <row r="149" spans="1:24" ht="15" x14ac:dyDescent="0.25">
      <c r="A149" s="72">
        <v>1</v>
      </c>
      <c r="B149" s="6">
        <v>1</v>
      </c>
      <c r="C149" s="10">
        <v>1</v>
      </c>
      <c r="D149" s="11">
        <v>29.3</v>
      </c>
      <c r="E149" s="10">
        <v>6</v>
      </c>
      <c r="F149" s="10">
        <v>1</v>
      </c>
      <c r="G149" s="11">
        <v>1</v>
      </c>
      <c r="H149" s="10">
        <v>5</v>
      </c>
      <c r="I149" s="10">
        <v>2</v>
      </c>
      <c r="J149" s="10">
        <v>16.8</v>
      </c>
      <c r="K149" s="10">
        <v>6.3</v>
      </c>
      <c r="L149" s="10">
        <v>2</v>
      </c>
      <c r="M149" s="10">
        <v>2</v>
      </c>
      <c r="N149" s="10">
        <v>2</v>
      </c>
      <c r="O149" s="10">
        <v>565</v>
      </c>
      <c r="Q149">
        <f t="shared" si="5"/>
        <v>106870.41323129475</v>
      </c>
      <c r="R149" s="81" t="s">
        <v>317</v>
      </c>
      <c r="S149">
        <f t="shared" si="6"/>
        <v>696.91040551089031</v>
      </c>
      <c r="V149">
        <f t="shared" si="7"/>
        <v>126890.94761184856</v>
      </c>
      <c r="W149" s="81" t="s">
        <v>530</v>
      </c>
      <c r="X149">
        <f t="shared" si="8"/>
        <v>696.91040551089031</v>
      </c>
    </row>
    <row r="150" spans="1:24" ht="15" x14ac:dyDescent="0.25">
      <c r="A150" s="72">
        <v>1</v>
      </c>
      <c r="B150" s="6">
        <v>1</v>
      </c>
      <c r="C150" s="10">
        <v>1</v>
      </c>
      <c r="D150" s="11">
        <v>32.5</v>
      </c>
      <c r="E150" s="10">
        <v>2</v>
      </c>
      <c r="F150" s="10">
        <v>2</v>
      </c>
      <c r="G150" s="11">
        <v>3</v>
      </c>
      <c r="H150" s="10">
        <v>9</v>
      </c>
      <c r="I150" s="10">
        <v>2</v>
      </c>
      <c r="J150" s="10">
        <v>17.5</v>
      </c>
      <c r="K150" s="10">
        <v>5.7</v>
      </c>
      <c r="L150" s="10">
        <v>3</v>
      </c>
      <c r="M150" s="10">
        <v>2</v>
      </c>
      <c r="N150" s="10">
        <v>3</v>
      </c>
      <c r="O150" s="10">
        <v>1500</v>
      </c>
      <c r="Q150">
        <f t="shared" si="5"/>
        <v>242440.95957049512</v>
      </c>
      <c r="R150" s="81" t="s">
        <v>318</v>
      </c>
      <c r="S150">
        <f t="shared" si="6"/>
        <v>1042.382939966948</v>
      </c>
      <c r="V150">
        <f t="shared" si="7"/>
        <v>115.45550032404802</v>
      </c>
      <c r="W150" s="81" t="s">
        <v>531</v>
      </c>
      <c r="X150">
        <f t="shared" si="8"/>
        <v>1042.382939966948</v>
      </c>
    </row>
    <row r="151" spans="1:24" ht="15" x14ac:dyDescent="0.25">
      <c r="A151" s="72">
        <v>1</v>
      </c>
      <c r="B151" s="6">
        <v>1</v>
      </c>
      <c r="C151" s="10">
        <v>1</v>
      </c>
      <c r="D151" s="11">
        <v>54.4</v>
      </c>
      <c r="E151" s="10">
        <v>6</v>
      </c>
      <c r="F151" s="10">
        <v>1</v>
      </c>
      <c r="G151" s="11">
        <v>3</v>
      </c>
      <c r="H151" s="10">
        <v>5</v>
      </c>
      <c r="I151" s="10">
        <v>2</v>
      </c>
      <c r="J151" s="10">
        <v>31</v>
      </c>
      <c r="K151" s="10">
        <v>8.3000000000000007</v>
      </c>
      <c r="L151" s="10">
        <v>1</v>
      </c>
      <c r="M151" s="10">
        <v>1</v>
      </c>
      <c r="N151" s="10">
        <v>2</v>
      </c>
      <c r="O151" s="10">
        <v>500</v>
      </c>
      <c r="Q151">
        <f t="shared" si="5"/>
        <v>266193.93263150286</v>
      </c>
      <c r="R151" s="81" t="s">
        <v>319</v>
      </c>
      <c r="S151">
        <f t="shared" si="6"/>
        <v>1315.9398536956637</v>
      </c>
      <c r="V151">
        <f t="shared" si="7"/>
        <v>69070.09037181329</v>
      </c>
      <c r="W151" s="81" t="s">
        <v>532</v>
      </c>
      <c r="X151">
        <f t="shared" si="8"/>
        <v>1315.9398536956637</v>
      </c>
    </row>
    <row r="152" spans="1:24" ht="15" x14ac:dyDescent="0.25">
      <c r="A152" s="72">
        <v>1</v>
      </c>
      <c r="B152" s="6">
        <v>1</v>
      </c>
      <c r="C152" s="10">
        <v>1</v>
      </c>
      <c r="D152" s="11">
        <v>53.6</v>
      </c>
      <c r="E152" s="10">
        <v>4</v>
      </c>
      <c r="F152" s="10">
        <v>2</v>
      </c>
      <c r="G152" s="11">
        <v>1</v>
      </c>
      <c r="H152" s="10">
        <v>5</v>
      </c>
      <c r="I152" s="10">
        <v>2</v>
      </c>
      <c r="J152" s="10">
        <v>31.7</v>
      </c>
      <c r="K152" s="10">
        <v>8.3000000000000007</v>
      </c>
      <c r="L152" s="10">
        <v>3</v>
      </c>
      <c r="M152" s="10">
        <v>1</v>
      </c>
      <c r="N152" s="10">
        <v>3</v>
      </c>
      <c r="O152" s="10">
        <v>900</v>
      </c>
      <c r="Q152">
        <f t="shared" si="5"/>
        <v>592429.69974914496</v>
      </c>
      <c r="R152" s="81" t="s">
        <v>320</v>
      </c>
      <c r="S152">
        <f t="shared" si="6"/>
        <v>1330.3054503576468</v>
      </c>
      <c r="V152">
        <f t="shared" si="7"/>
        <v>76827.360004962451</v>
      </c>
      <c r="W152" s="81" t="s">
        <v>533</v>
      </c>
      <c r="X152">
        <f t="shared" si="8"/>
        <v>1330.3054503576468</v>
      </c>
    </row>
    <row r="153" spans="1:24" ht="15" x14ac:dyDescent="0.25">
      <c r="A153" s="72">
        <v>1</v>
      </c>
      <c r="B153" s="6">
        <v>1</v>
      </c>
      <c r="C153" s="10">
        <v>1</v>
      </c>
      <c r="D153" s="11">
        <v>40.200000000000003</v>
      </c>
      <c r="E153" s="10">
        <v>6</v>
      </c>
      <c r="F153" s="10">
        <v>1</v>
      </c>
      <c r="G153" s="11">
        <v>9</v>
      </c>
      <c r="H153" s="10">
        <v>5</v>
      </c>
      <c r="I153" s="10">
        <v>2</v>
      </c>
      <c r="J153" s="10">
        <v>27.2</v>
      </c>
      <c r="K153" s="10">
        <v>6.4</v>
      </c>
      <c r="L153" s="10">
        <v>2</v>
      </c>
      <c r="M153" s="10">
        <v>1</v>
      </c>
      <c r="N153" s="10">
        <v>3</v>
      </c>
      <c r="O153" s="10">
        <v>900</v>
      </c>
      <c r="Q153">
        <f t="shared" si="5"/>
        <v>218963.40540399239</v>
      </c>
      <c r="R153" s="81" t="s">
        <v>321</v>
      </c>
      <c r="S153">
        <f t="shared" si="6"/>
        <v>1202.0647422944148</v>
      </c>
      <c r="V153">
        <f t="shared" si="7"/>
        <v>22182.164499055758</v>
      </c>
      <c r="W153" s="81" t="s">
        <v>534</v>
      </c>
      <c r="X153">
        <f t="shared" si="8"/>
        <v>1202.0647422944148</v>
      </c>
    </row>
    <row r="154" spans="1:24" ht="15" x14ac:dyDescent="0.25">
      <c r="A154" s="72">
        <v>1</v>
      </c>
      <c r="B154" s="6">
        <v>1</v>
      </c>
      <c r="C154" s="10">
        <v>1</v>
      </c>
      <c r="D154" s="11">
        <v>44.2</v>
      </c>
      <c r="E154" s="10">
        <v>2</v>
      </c>
      <c r="F154" s="10">
        <v>2</v>
      </c>
      <c r="G154" s="11">
        <v>3</v>
      </c>
      <c r="H154" s="10">
        <v>5</v>
      </c>
      <c r="I154" s="10">
        <v>2</v>
      </c>
      <c r="J154" s="10">
        <v>28</v>
      </c>
      <c r="K154" s="10">
        <v>6</v>
      </c>
      <c r="L154" s="10">
        <v>2</v>
      </c>
      <c r="M154" s="10">
        <v>1</v>
      </c>
      <c r="N154" s="10">
        <v>1</v>
      </c>
      <c r="O154" s="10">
        <v>925</v>
      </c>
      <c r="Q154">
        <f t="shared" si="5"/>
        <v>93300.251888585917</v>
      </c>
      <c r="R154" s="81" t="s">
        <v>322</v>
      </c>
      <c r="S154">
        <f t="shared" si="6"/>
        <v>1155.4508993088511</v>
      </c>
      <c r="V154">
        <f t="shared" si="7"/>
        <v>10469.983482053127</v>
      </c>
      <c r="W154" s="81" t="s">
        <v>535</v>
      </c>
      <c r="X154">
        <f t="shared" si="8"/>
        <v>1155.4508993088511</v>
      </c>
    </row>
    <row r="155" spans="1:24" ht="15" x14ac:dyDescent="0.25">
      <c r="A155" s="72">
        <v>1</v>
      </c>
      <c r="B155" s="6">
        <v>1</v>
      </c>
      <c r="C155" s="10">
        <v>12</v>
      </c>
      <c r="D155" s="11">
        <v>41</v>
      </c>
      <c r="E155" s="10">
        <v>2</v>
      </c>
      <c r="F155" s="10">
        <v>1</v>
      </c>
      <c r="G155" s="11">
        <v>9</v>
      </c>
      <c r="H155" s="10">
        <v>5</v>
      </c>
      <c r="I155" s="10">
        <v>2</v>
      </c>
      <c r="J155" s="10">
        <v>24</v>
      </c>
      <c r="K155" s="10">
        <v>6</v>
      </c>
      <c r="L155" s="10">
        <v>2</v>
      </c>
      <c r="M155" s="10">
        <v>1</v>
      </c>
      <c r="N155" s="10">
        <v>1</v>
      </c>
      <c r="O155" s="10">
        <v>1280</v>
      </c>
      <c r="Q155">
        <f t="shared" si="5"/>
        <v>79791.950911369699</v>
      </c>
      <c r="R155" s="81" t="s">
        <v>323</v>
      </c>
      <c r="S155">
        <f t="shared" si="6"/>
        <v>867.52530925520125</v>
      </c>
      <c r="V155">
        <f t="shared" si="7"/>
        <v>34448.344737573178</v>
      </c>
      <c r="W155" s="81" t="s">
        <v>536</v>
      </c>
      <c r="X155">
        <f t="shared" si="8"/>
        <v>867.52530925520125</v>
      </c>
    </row>
    <row r="156" spans="1:24" ht="15" x14ac:dyDescent="0.25">
      <c r="A156" s="72">
        <v>1</v>
      </c>
      <c r="B156" s="6">
        <v>1</v>
      </c>
      <c r="C156" s="10">
        <v>12</v>
      </c>
      <c r="D156" s="11">
        <v>43.7</v>
      </c>
      <c r="E156" s="10">
        <v>2</v>
      </c>
      <c r="F156" s="10">
        <v>2</v>
      </c>
      <c r="G156" s="11">
        <v>4</v>
      </c>
      <c r="H156" s="10">
        <v>5</v>
      </c>
      <c r="I156" s="10">
        <v>2</v>
      </c>
      <c r="J156" s="10">
        <v>31.8</v>
      </c>
      <c r="K156" s="10">
        <v>6</v>
      </c>
      <c r="L156" s="10">
        <v>2</v>
      </c>
      <c r="M156" s="10">
        <v>1</v>
      </c>
      <c r="N156" s="10">
        <v>1</v>
      </c>
      <c r="O156" s="10">
        <v>1050</v>
      </c>
      <c r="Q156">
        <f t="shared" si="5"/>
        <v>327.60843832497244</v>
      </c>
      <c r="R156" s="81" t="s">
        <v>324</v>
      </c>
      <c r="S156">
        <f t="shared" si="6"/>
        <v>1268.0999568597545</v>
      </c>
      <c r="V156">
        <f t="shared" si="7"/>
        <v>46212.958537304577</v>
      </c>
      <c r="W156" s="81" t="s">
        <v>537</v>
      </c>
      <c r="X156">
        <f t="shared" si="8"/>
        <v>1268.0999568597545</v>
      </c>
    </row>
    <row r="157" spans="1:24" ht="15" x14ac:dyDescent="0.25">
      <c r="A157" s="72">
        <v>1</v>
      </c>
      <c r="B157" s="6">
        <v>1</v>
      </c>
      <c r="C157" s="10">
        <v>12</v>
      </c>
      <c r="D157" s="11">
        <v>52.3</v>
      </c>
      <c r="E157" s="10">
        <v>2</v>
      </c>
      <c r="F157" s="10">
        <v>1</v>
      </c>
      <c r="G157" s="11">
        <v>3</v>
      </c>
      <c r="H157" s="10">
        <v>5</v>
      </c>
      <c r="I157" s="10">
        <v>2</v>
      </c>
      <c r="J157" s="10">
        <v>32.4</v>
      </c>
      <c r="K157" s="10">
        <v>8.3000000000000007</v>
      </c>
      <c r="L157" s="10">
        <v>2</v>
      </c>
      <c r="M157" s="10">
        <v>1</v>
      </c>
      <c r="N157" s="10">
        <v>3</v>
      </c>
      <c r="O157" s="10">
        <v>1050</v>
      </c>
      <c r="Q157">
        <f t="shared" si="5"/>
        <v>49567.144876169907</v>
      </c>
      <c r="R157" s="81" t="s">
        <v>325</v>
      </c>
      <c r="S157">
        <f t="shared" si="6"/>
        <v>1007.3631996363362</v>
      </c>
      <c r="V157">
        <f t="shared" si="7"/>
        <v>2094.4134820108343</v>
      </c>
      <c r="W157" s="81" t="s">
        <v>538</v>
      </c>
      <c r="X157">
        <f t="shared" si="8"/>
        <v>1007.3631996363362</v>
      </c>
    </row>
    <row r="158" spans="1:24" ht="15" x14ac:dyDescent="0.25">
      <c r="A158" s="72">
        <v>1</v>
      </c>
      <c r="B158" s="6">
        <v>1</v>
      </c>
      <c r="C158" s="10">
        <v>12</v>
      </c>
      <c r="D158" s="11">
        <v>60.2</v>
      </c>
      <c r="E158" s="10">
        <v>2</v>
      </c>
      <c r="F158" s="10">
        <v>2</v>
      </c>
      <c r="G158" s="11">
        <v>4</v>
      </c>
      <c r="H158" s="10">
        <v>5</v>
      </c>
      <c r="I158" s="10">
        <v>2</v>
      </c>
      <c r="J158" s="10">
        <v>28.4</v>
      </c>
      <c r="K158" s="10">
        <v>10.199999999999999</v>
      </c>
      <c r="L158" s="10">
        <v>3</v>
      </c>
      <c r="M158" s="10">
        <v>2</v>
      </c>
      <c r="N158" s="10">
        <v>2</v>
      </c>
      <c r="O158" s="10">
        <v>450</v>
      </c>
      <c r="Q158">
        <f t="shared" si="5"/>
        <v>372219.3289605524</v>
      </c>
      <c r="R158" s="81" t="s">
        <v>326</v>
      </c>
      <c r="S158">
        <f t="shared" si="6"/>
        <v>1067.0978027829246</v>
      </c>
      <c r="V158">
        <f t="shared" si="7"/>
        <v>195.1564491167828</v>
      </c>
      <c r="W158" s="81" t="s">
        <v>539</v>
      </c>
      <c r="X158">
        <f t="shared" si="8"/>
        <v>1067.0978027829246</v>
      </c>
    </row>
    <row r="159" spans="1:24" ht="15" x14ac:dyDescent="0.25">
      <c r="A159" s="72">
        <v>1</v>
      </c>
      <c r="B159" s="6">
        <v>1</v>
      </c>
      <c r="C159" s="10">
        <v>2</v>
      </c>
      <c r="D159" s="11">
        <v>50.6</v>
      </c>
      <c r="E159" s="10">
        <v>2</v>
      </c>
      <c r="F159" s="10">
        <v>1</v>
      </c>
      <c r="G159" s="11">
        <v>1</v>
      </c>
      <c r="H159" s="10">
        <v>5</v>
      </c>
      <c r="I159" s="10">
        <v>2</v>
      </c>
      <c r="J159" s="10">
        <v>29</v>
      </c>
      <c r="K159" s="10">
        <v>8</v>
      </c>
      <c r="L159" s="10">
        <v>3</v>
      </c>
      <c r="M159" s="10">
        <v>3</v>
      </c>
      <c r="N159" s="10">
        <v>2</v>
      </c>
      <c r="O159" s="10">
        <v>450</v>
      </c>
      <c r="Q159">
        <f t="shared" si="5"/>
        <v>9057.7239276580221</v>
      </c>
      <c r="R159" s="81" t="s">
        <v>327</v>
      </c>
      <c r="S159">
        <f t="shared" si="6"/>
        <v>895.17207535647219</v>
      </c>
      <c r="V159">
        <f t="shared" si="7"/>
        <v>24950.062152292849</v>
      </c>
      <c r="W159" s="81" t="s">
        <v>540</v>
      </c>
      <c r="X159">
        <f t="shared" si="8"/>
        <v>895.17207535647219</v>
      </c>
    </row>
    <row r="160" spans="1:24" ht="15" x14ac:dyDescent="0.25">
      <c r="A160" s="72">
        <v>1</v>
      </c>
      <c r="B160" s="6">
        <v>1</v>
      </c>
      <c r="C160" s="10">
        <v>2</v>
      </c>
      <c r="D160" s="11">
        <v>66.3</v>
      </c>
      <c r="E160" s="10">
        <v>2</v>
      </c>
      <c r="F160" s="10">
        <v>2</v>
      </c>
      <c r="G160" s="11">
        <v>4</v>
      </c>
      <c r="H160" s="10">
        <v>5</v>
      </c>
      <c r="I160" s="10">
        <v>2</v>
      </c>
      <c r="J160" s="10">
        <v>33.9</v>
      </c>
      <c r="K160" s="10">
        <v>11.9</v>
      </c>
      <c r="L160" s="10">
        <v>2</v>
      </c>
      <c r="M160" s="10">
        <v>1</v>
      </c>
      <c r="N160" s="10">
        <v>3</v>
      </c>
      <c r="O160" s="10">
        <v>1790</v>
      </c>
      <c r="Q160">
        <f t="shared" si="5"/>
        <v>437067.49341672543</v>
      </c>
      <c r="R160" s="81" t="s">
        <v>328</v>
      </c>
      <c r="S160">
        <f t="shared" si="6"/>
        <v>1091.1108026773768</v>
      </c>
      <c r="V160">
        <f t="shared" si="7"/>
        <v>1442.6961794424994</v>
      </c>
      <c r="W160" s="81" t="s">
        <v>541</v>
      </c>
      <c r="X160">
        <f t="shared" si="8"/>
        <v>1091.1108026773768</v>
      </c>
    </row>
    <row r="161" spans="1:24" ht="15" x14ac:dyDescent="0.25">
      <c r="A161" s="72">
        <v>1</v>
      </c>
      <c r="B161" s="6">
        <v>1</v>
      </c>
      <c r="C161" s="10">
        <v>2</v>
      </c>
      <c r="D161" s="11">
        <v>49.3</v>
      </c>
      <c r="E161" s="10">
        <v>2</v>
      </c>
      <c r="F161" s="10">
        <v>1</v>
      </c>
      <c r="G161" s="11">
        <v>2</v>
      </c>
      <c r="H161" s="10">
        <v>5</v>
      </c>
      <c r="I161" s="10">
        <v>2</v>
      </c>
      <c r="J161" s="10">
        <v>28</v>
      </c>
      <c r="K161" s="10">
        <v>7.5</v>
      </c>
      <c r="L161" s="10">
        <v>2</v>
      </c>
      <c r="M161" s="10">
        <v>1</v>
      </c>
      <c r="N161" s="10">
        <v>1</v>
      </c>
      <c r="O161" s="10">
        <v>550</v>
      </c>
      <c r="Q161">
        <f t="shared" si="5"/>
        <v>112203.39901435422</v>
      </c>
      <c r="R161" s="81" t="s">
        <v>329</v>
      </c>
      <c r="S161">
        <f t="shared" si="6"/>
        <v>984.9677581713712</v>
      </c>
      <c r="V161">
        <f t="shared" si="7"/>
        <v>4645.8133975894625</v>
      </c>
      <c r="W161" s="81" t="s">
        <v>542</v>
      </c>
      <c r="X161">
        <f t="shared" si="8"/>
        <v>984.9677581713712</v>
      </c>
    </row>
    <row r="162" spans="1:24" ht="15" x14ac:dyDescent="0.25">
      <c r="A162" s="72">
        <v>1</v>
      </c>
      <c r="B162" s="6">
        <v>2</v>
      </c>
      <c r="C162" s="10">
        <v>7</v>
      </c>
      <c r="D162" s="11">
        <v>48.5</v>
      </c>
      <c r="E162" s="10">
        <v>6</v>
      </c>
      <c r="F162" s="10">
        <v>2</v>
      </c>
      <c r="G162" s="11">
        <v>1</v>
      </c>
      <c r="H162" s="10">
        <v>4</v>
      </c>
      <c r="I162" s="10">
        <v>2</v>
      </c>
      <c r="J162" s="10">
        <v>28.2</v>
      </c>
      <c r="K162" s="10">
        <v>8.8000000000000007</v>
      </c>
      <c r="L162" s="10">
        <v>0</v>
      </c>
      <c r="M162" s="10">
        <v>1</v>
      </c>
      <c r="N162" s="10">
        <v>3</v>
      </c>
      <c r="O162" s="10">
        <v>750</v>
      </c>
      <c r="Q162">
        <f t="shared" si="5"/>
        <v>201.83530276078397</v>
      </c>
      <c r="R162" s="81" t="s">
        <v>330</v>
      </c>
      <c r="S162">
        <f t="shared" si="6"/>
        <v>809.20687519339788</v>
      </c>
      <c r="V162">
        <f t="shared" si="7"/>
        <v>59497.496630530833</v>
      </c>
      <c r="W162" s="81" t="s">
        <v>543</v>
      </c>
      <c r="X162">
        <f t="shared" si="8"/>
        <v>809.20687519339788</v>
      </c>
    </row>
    <row r="163" spans="1:24" ht="15" x14ac:dyDescent="0.25">
      <c r="A163" s="72">
        <v>1</v>
      </c>
      <c r="B163" s="6">
        <v>2</v>
      </c>
      <c r="C163" s="10">
        <v>7</v>
      </c>
      <c r="D163" s="11">
        <v>52.7</v>
      </c>
      <c r="E163" s="10">
        <v>6</v>
      </c>
      <c r="F163" s="10">
        <v>1</v>
      </c>
      <c r="G163" s="11">
        <v>5</v>
      </c>
      <c r="H163" s="10">
        <v>5</v>
      </c>
      <c r="I163" s="10">
        <v>2</v>
      </c>
      <c r="J163" s="10">
        <v>30</v>
      </c>
      <c r="K163" s="10">
        <v>9</v>
      </c>
      <c r="L163" s="10">
        <v>3</v>
      </c>
      <c r="M163" s="10">
        <v>2</v>
      </c>
      <c r="N163" s="10">
        <v>3</v>
      </c>
      <c r="O163" s="10">
        <v>1400</v>
      </c>
      <c r="Q163">
        <f t="shared" si="5"/>
        <v>19573.322596997808</v>
      </c>
      <c r="R163" s="81" t="s">
        <v>331</v>
      </c>
      <c r="S163">
        <f t="shared" si="6"/>
        <v>1010.0953088813752</v>
      </c>
      <c r="V163">
        <f t="shared" si="7"/>
        <v>1851.8092417699572</v>
      </c>
      <c r="W163" s="81" t="s">
        <v>544</v>
      </c>
      <c r="X163">
        <f t="shared" si="8"/>
        <v>1010.0953088813752</v>
      </c>
    </row>
    <row r="164" spans="1:24" ht="15" x14ac:dyDescent="0.25">
      <c r="A164" s="72">
        <v>1</v>
      </c>
      <c r="B164" s="6">
        <v>2</v>
      </c>
      <c r="C164" s="10">
        <v>7</v>
      </c>
      <c r="D164" s="11">
        <v>45.9</v>
      </c>
      <c r="E164" s="10">
        <v>2</v>
      </c>
      <c r="F164" s="10">
        <v>2</v>
      </c>
      <c r="G164" s="11">
        <v>5</v>
      </c>
      <c r="H164" s="10">
        <v>9</v>
      </c>
      <c r="I164" s="10">
        <v>2</v>
      </c>
      <c r="J164" s="10">
        <v>25.6</v>
      </c>
      <c r="K164" s="10">
        <v>8.5</v>
      </c>
      <c r="L164" s="10">
        <v>3</v>
      </c>
      <c r="M164" s="10">
        <v>1</v>
      </c>
      <c r="N164" s="10">
        <v>1</v>
      </c>
      <c r="O164" s="10">
        <v>1000</v>
      </c>
      <c r="Q164">
        <f t="shared" si="5"/>
        <v>29286.201919876235</v>
      </c>
      <c r="R164" s="81" t="s">
        <v>332</v>
      </c>
      <c r="S164">
        <f t="shared" si="6"/>
        <v>1178.867881682379</v>
      </c>
      <c r="V164">
        <f t="shared" si="7"/>
        <v>15810.527380277847</v>
      </c>
      <c r="W164" s="81" t="s">
        <v>545</v>
      </c>
      <c r="X164">
        <f t="shared" si="8"/>
        <v>1178.867881682379</v>
      </c>
    </row>
    <row r="165" spans="1:24" ht="15" x14ac:dyDescent="0.25">
      <c r="A165" s="72">
        <v>1</v>
      </c>
      <c r="B165" s="6">
        <v>2</v>
      </c>
      <c r="C165" s="10">
        <v>7</v>
      </c>
      <c r="D165" s="11">
        <v>53.6</v>
      </c>
      <c r="E165" s="10">
        <v>6</v>
      </c>
      <c r="F165" s="10">
        <v>1</v>
      </c>
      <c r="G165" s="11">
        <v>10</v>
      </c>
      <c r="H165" s="10">
        <v>5</v>
      </c>
      <c r="I165" s="10">
        <v>2</v>
      </c>
      <c r="J165" s="10">
        <v>29.1</v>
      </c>
      <c r="K165" s="10">
        <v>9</v>
      </c>
      <c r="L165" s="10">
        <v>3</v>
      </c>
      <c r="M165" s="10">
        <v>2</v>
      </c>
      <c r="N165" s="10">
        <v>3</v>
      </c>
      <c r="O165" s="10">
        <v>1350</v>
      </c>
      <c r="Q165">
        <f t="shared" si="5"/>
        <v>142046.50735092172</v>
      </c>
      <c r="R165" s="81" t="s">
        <v>333</v>
      </c>
      <c r="S165">
        <f t="shared" si="6"/>
        <v>856.89057742390128</v>
      </c>
      <c r="V165">
        <f t="shared" si="7"/>
        <v>38509.111138748958</v>
      </c>
      <c r="W165" s="81" t="s">
        <v>546</v>
      </c>
      <c r="X165">
        <f t="shared" si="8"/>
        <v>856.89057742390128</v>
      </c>
    </row>
    <row r="166" spans="1:24" ht="15" x14ac:dyDescent="0.25">
      <c r="A166" s="72">
        <v>1</v>
      </c>
      <c r="B166" s="6">
        <v>2</v>
      </c>
      <c r="C166" s="10">
        <v>7</v>
      </c>
      <c r="D166" s="11">
        <v>52</v>
      </c>
      <c r="E166" s="10">
        <v>4</v>
      </c>
      <c r="F166" s="10">
        <v>2</v>
      </c>
      <c r="G166" s="11">
        <v>5</v>
      </c>
      <c r="H166" s="10">
        <v>5</v>
      </c>
      <c r="I166" s="10">
        <v>2</v>
      </c>
      <c r="J166" s="10">
        <v>29.4</v>
      </c>
      <c r="K166" s="10">
        <v>8.8000000000000007</v>
      </c>
      <c r="L166" s="10">
        <v>2</v>
      </c>
      <c r="M166" s="10">
        <v>2</v>
      </c>
      <c r="N166" s="10">
        <v>2</v>
      </c>
      <c r="O166" s="10">
        <v>470</v>
      </c>
      <c r="Q166">
        <f t="shared" si="5"/>
        <v>334482.51772278186</v>
      </c>
      <c r="R166" s="81" t="s">
        <v>334</v>
      </c>
      <c r="S166">
        <f t="shared" si="6"/>
        <v>471.65536423099604</v>
      </c>
      <c r="V166">
        <f t="shared" si="7"/>
        <v>338110.38205544255</v>
      </c>
      <c r="W166" s="81" t="s">
        <v>547</v>
      </c>
      <c r="X166">
        <f t="shared" si="8"/>
        <v>471.65536423099604</v>
      </c>
    </row>
    <row r="167" spans="1:24" ht="15" x14ac:dyDescent="0.25">
      <c r="A167" s="72">
        <v>1</v>
      </c>
      <c r="B167" s="6">
        <v>2</v>
      </c>
      <c r="C167" s="10">
        <v>7</v>
      </c>
      <c r="D167" s="11">
        <v>74.7</v>
      </c>
      <c r="E167" s="10">
        <v>5</v>
      </c>
      <c r="F167" s="10">
        <v>1</v>
      </c>
      <c r="G167" s="11">
        <v>1</v>
      </c>
      <c r="H167" s="10">
        <v>9</v>
      </c>
      <c r="I167" s="10">
        <v>3</v>
      </c>
      <c r="J167" s="10">
        <v>41.9</v>
      </c>
      <c r="K167" s="10">
        <v>12.1</v>
      </c>
      <c r="L167" s="10">
        <v>0</v>
      </c>
      <c r="M167" s="10">
        <v>3</v>
      </c>
      <c r="N167" s="10">
        <v>3</v>
      </c>
      <c r="O167" s="10">
        <v>1050</v>
      </c>
      <c r="Q167">
        <f t="shared" si="5"/>
        <v>50697.247071371035</v>
      </c>
      <c r="R167" s="81" t="s">
        <v>335</v>
      </c>
      <c r="S167">
        <f t="shared" si="6"/>
        <v>1075.1604918083344</v>
      </c>
      <c r="V167">
        <f t="shared" si="7"/>
        <v>485.43236599603739</v>
      </c>
      <c r="W167" s="81" t="s">
        <v>548</v>
      </c>
      <c r="X167">
        <f t="shared" si="8"/>
        <v>1075.1604918083344</v>
      </c>
    </row>
    <row r="168" spans="1:24" ht="15" x14ac:dyDescent="0.25">
      <c r="A168" s="72">
        <v>1</v>
      </c>
      <c r="B168" s="6">
        <v>2</v>
      </c>
      <c r="C168" s="10">
        <v>7</v>
      </c>
      <c r="D168" s="11">
        <v>57.3</v>
      </c>
      <c r="E168" s="10">
        <v>6</v>
      </c>
      <c r="F168" s="10">
        <v>2</v>
      </c>
      <c r="G168" s="11">
        <v>3</v>
      </c>
      <c r="H168" s="10">
        <v>5</v>
      </c>
      <c r="I168" s="10">
        <v>2</v>
      </c>
      <c r="J168" s="10">
        <v>30</v>
      </c>
      <c r="K168" s="10">
        <v>8.8000000000000007</v>
      </c>
      <c r="L168" s="10">
        <v>2</v>
      </c>
      <c r="M168" s="10">
        <v>2</v>
      </c>
      <c r="N168" s="10">
        <v>3</v>
      </c>
      <c r="O168" s="10">
        <v>950</v>
      </c>
      <c r="Q168">
        <f t="shared" si="5"/>
        <v>89.573603899973449</v>
      </c>
      <c r="R168" s="81" t="s">
        <v>336</v>
      </c>
      <c r="S168">
        <f t="shared" si="6"/>
        <v>909.46433325173905</v>
      </c>
      <c r="V168">
        <f t="shared" si="7"/>
        <v>20639.238249629499</v>
      </c>
      <c r="W168" s="81" t="s">
        <v>549</v>
      </c>
      <c r="X168">
        <f t="shared" si="8"/>
        <v>909.46433325173905</v>
      </c>
    </row>
    <row r="169" spans="1:24" ht="15" x14ac:dyDescent="0.25">
      <c r="A169" s="72">
        <v>1</v>
      </c>
      <c r="B169" s="6">
        <v>2</v>
      </c>
      <c r="C169" s="10">
        <v>7</v>
      </c>
      <c r="D169" s="11">
        <v>50.1</v>
      </c>
      <c r="E169" s="10">
        <v>2</v>
      </c>
      <c r="F169" s="10">
        <v>1</v>
      </c>
      <c r="G169" s="11">
        <v>5</v>
      </c>
      <c r="H169" s="10">
        <v>5</v>
      </c>
      <c r="I169" s="10">
        <v>2</v>
      </c>
      <c r="J169" s="10">
        <v>28.3</v>
      </c>
      <c r="K169" s="10">
        <v>8.9</v>
      </c>
      <c r="L169" s="10">
        <v>2</v>
      </c>
      <c r="M169" s="10">
        <v>2</v>
      </c>
      <c r="N169" s="10">
        <v>2</v>
      </c>
      <c r="O169" s="10">
        <v>950</v>
      </c>
      <c r="Q169">
        <f t="shared" si="5"/>
        <v>17117.041800096285</v>
      </c>
      <c r="R169" s="81" t="s">
        <v>337</v>
      </c>
      <c r="S169">
        <f t="shared" si="6"/>
        <v>1080.8321130307704</v>
      </c>
      <c r="V169">
        <f t="shared" si="7"/>
        <v>767.51997960895903</v>
      </c>
      <c r="W169" s="81" t="s">
        <v>550</v>
      </c>
      <c r="X169">
        <f t="shared" si="8"/>
        <v>1080.8321130307704</v>
      </c>
    </row>
    <row r="170" spans="1:24" ht="15" x14ac:dyDescent="0.25">
      <c r="A170" s="72">
        <v>1</v>
      </c>
      <c r="B170" s="6">
        <v>2</v>
      </c>
      <c r="C170" s="10">
        <v>7</v>
      </c>
      <c r="D170" s="11">
        <v>50.8</v>
      </c>
      <c r="E170" s="10">
        <v>2</v>
      </c>
      <c r="F170" s="10">
        <v>2</v>
      </c>
      <c r="G170" s="11">
        <v>9</v>
      </c>
      <c r="H170" s="10">
        <v>14</v>
      </c>
      <c r="I170" s="10">
        <v>2</v>
      </c>
      <c r="J170" s="10">
        <v>29.9</v>
      </c>
      <c r="K170" s="10">
        <v>8.8000000000000007</v>
      </c>
      <c r="L170" s="10">
        <v>2</v>
      </c>
      <c r="M170" s="10">
        <v>1</v>
      </c>
      <c r="N170" s="10">
        <v>3</v>
      </c>
      <c r="O170" s="10">
        <v>1280</v>
      </c>
      <c r="Q170">
        <f t="shared" si="5"/>
        <v>167377.16013407297</v>
      </c>
      <c r="R170" s="81" t="s">
        <v>338</v>
      </c>
      <c r="S170">
        <f t="shared" si="6"/>
        <v>929.11753828707094</v>
      </c>
      <c r="V170">
        <f t="shared" si="7"/>
        <v>15378.585210618392</v>
      </c>
      <c r="W170" s="81" t="s">
        <v>551</v>
      </c>
      <c r="X170">
        <f t="shared" si="8"/>
        <v>929.11753828707094</v>
      </c>
    </row>
    <row r="171" spans="1:24" ht="15" x14ac:dyDescent="0.25">
      <c r="A171" s="72">
        <v>1</v>
      </c>
      <c r="B171" s="6">
        <v>2</v>
      </c>
      <c r="C171" s="10">
        <v>7</v>
      </c>
      <c r="D171" s="11">
        <v>51.5</v>
      </c>
      <c r="E171" s="10">
        <v>5</v>
      </c>
      <c r="F171" s="10">
        <v>1</v>
      </c>
      <c r="G171" s="11">
        <v>1</v>
      </c>
      <c r="H171" s="10">
        <v>5</v>
      </c>
      <c r="I171" s="10">
        <v>3</v>
      </c>
      <c r="J171" s="10">
        <v>29.5</v>
      </c>
      <c r="K171" s="10">
        <v>10</v>
      </c>
      <c r="L171" s="10">
        <v>2</v>
      </c>
      <c r="M171" s="10">
        <v>2</v>
      </c>
      <c r="N171" s="10">
        <v>2</v>
      </c>
      <c r="O171" s="10">
        <v>557</v>
      </c>
      <c r="Q171">
        <f t="shared" si="5"/>
        <v>75627.907591261232</v>
      </c>
      <c r="R171" s="81" t="s">
        <v>339</v>
      </c>
      <c r="S171">
        <f t="shared" si="6"/>
        <v>874.99471352124658</v>
      </c>
      <c r="V171">
        <f t="shared" si="7"/>
        <v>31731.454243985736</v>
      </c>
      <c r="W171" s="81" t="s">
        <v>552</v>
      </c>
      <c r="X171">
        <f t="shared" si="8"/>
        <v>874.99471352124658</v>
      </c>
    </row>
    <row r="172" spans="1:24" ht="15" x14ac:dyDescent="0.25">
      <c r="A172" s="72">
        <v>1</v>
      </c>
      <c r="B172" s="6">
        <v>2</v>
      </c>
      <c r="C172" s="10">
        <v>7</v>
      </c>
      <c r="D172" s="11">
        <v>57.2</v>
      </c>
      <c r="E172" s="10">
        <v>2</v>
      </c>
      <c r="F172" s="10">
        <v>2</v>
      </c>
      <c r="G172" s="11">
        <v>3</v>
      </c>
      <c r="H172" s="10">
        <v>5</v>
      </c>
      <c r="I172" s="10">
        <v>2</v>
      </c>
      <c r="J172" s="10">
        <v>30.3</v>
      </c>
      <c r="K172" s="10">
        <v>8.8000000000000007</v>
      </c>
      <c r="L172" s="10">
        <v>2</v>
      </c>
      <c r="M172" s="10">
        <v>2</v>
      </c>
      <c r="N172" s="10">
        <v>1</v>
      </c>
      <c r="O172" s="10">
        <v>500</v>
      </c>
      <c r="Q172">
        <f t="shared" si="5"/>
        <v>267735.41939826548</v>
      </c>
      <c r="R172" s="81" t="s">
        <v>340</v>
      </c>
      <c r="S172">
        <f t="shared" si="6"/>
        <v>1037.4315601103835</v>
      </c>
      <c r="V172">
        <f t="shared" si="7"/>
        <v>246.37703495841637</v>
      </c>
      <c r="W172" s="81" t="s">
        <v>553</v>
      </c>
      <c r="X172">
        <f t="shared" si="8"/>
        <v>1037.4315601103835</v>
      </c>
    </row>
    <row r="173" spans="1:24" ht="15" x14ac:dyDescent="0.25">
      <c r="A173" s="72">
        <v>1</v>
      </c>
      <c r="B173" s="6">
        <v>2</v>
      </c>
      <c r="C173" s="10">
        <v>7</v>
      </c>
      <c r="D173" s="11">
        <v>69</v>
      </c>
      <c r="E173" s="10">
        <v>2</v>
      </c>
      <c r="F173" s="10">
        <v>1</v>
      </c>
      <c r="G173" s="11">
        <v>3</v>
      </c>
      <c r="H173" s="10">
        <v>5</v>
      </c>
      <c r="I173" s="10">
        <v>3</v>
      </c>
      <c r="J173" s="10">
        <v>37.6</v>
      </c>
      <c r="K173" s="10">
        <v>12</v>
      </c>
      <c r="L173" s="10">
        <v>3</v>
      </c>
      <c r="M173" s="10">
        <v>1</v>
      </c>
      <c r="N173" s="10">
        <v>1</v>
      </c>
      <c r="O173" s="10">
        <v>1100</v>
      </c>
      <c r="Q173">
        <f t="shared" si="5"/>
        <v>278388.73031842202</v>
      </c>
      <c r="R173" s="81" t="s">
        <v>341</v>
      </c>
      <c r="S173">
        <f t="shared" si="6"/>
        <v>1057.6255588183935</v>
      </c>
      <c r="V173">
        <f t="shared" si="7"/>
        <v>20.228376373460481</v>
      </c>
      <c r="W173" s="81" t="s">
        <v>554</v>
      </c>
      <c r="X173">
        <f t="shared" si="8"/>
        <v>1057.6255588183935</v>
      </c>
    </row>
    <row r="174" spans="1:24" ht="15" x14ac:dyDescent="0.25">
      <c r="A174" s="72">
        <v>1</v>
      </c>
      <c r="B174" s="6">
        <v>2</v>
      </c>
      <c r="C174" s="10">
        <v>7</v>
      </c>
      <c r="D174" s="11">
        <v>53.1</v>
      </c>
      <c r="E174" s="10">
        <v>6</v>
      </c>
      <c r="F174" s="10">
        <v>2</v>
      </c>
      <c r="G174" s="11">
        <v>1</v>
      </c>
      <c r="H174" s="10">
        <v>9</v>
      </c>
      <c r="I174" s="10">
        <v>2</v>
      </c>
      <c r="J174" s="10">
        <v>30</v>
      </c>
      <c r="K174" s="10">
        <v>9</v>
      </c>
      <c r="L174" s="10">
        <v>2</v>
      </c>
      <c r="M174" s="10">
        <v>1</v>
      </c>
      <c r="N174" s="10">
        <v>1</v>
      </c>
      <c r="O174" s="10">
        <v>1200</v>
      </c>
      <c r="Q174">
        <f t="shared" si="5"/>
        <v>207799.8022944282</v>
      </c>
      <c r="R174" s="81" t="s">
        <v>342</v>
      </c>
      <c r="S174">
        <f t="shared" si="6"/>
        <v>844.14936405174535</v>
      </c>
      <c r="V174">
        <f t="shared" si="7"/>
        <v>43672.054436073406</v>
      </c>
      <c r="W174" s="81" t="s">
        <v>555</v>
      </c>
      <c r="X174">
        <f t="shared" si="8"/>
        <v>844.14936405174535</v>
      </c>
    </row>
    <row r="175" spans="1:24" ht="15" x14ac:dyDescent="0.25">
      <c r="A175" s="72">
        <v>1</v>
      </c>
      <c r="B175" s="6">
        <v>2</v>
      </c>
      <c r="C175" s="10">
        <v>7</v>
      </c>
      <c r="D175" s="11">
        <v>52.7</v>
      </c>
      <c r="E175" s="10">
        <v>6</v>
      </c>
      <c r="F175" s="10">
        <v>1</v>
      </c>
      <c r="G175" s="11">
        <v>2</v>
      </c>
      <c r="H175" s="10">
        <v>5</v>
      </c>
      <c r="I175" s="10">
        <v>2</v>
      </c>
      <c r="J175" s="10">
        <v>30.38</v>
      </c>
      <c r="K175" s="10">
        <v>8.7799999999999994</v>
      </c>
      <c r="L175" s="10">
        <v>2</v>
      </c>
      <c r="M175" s="10">
        <v>2</v>
      </c>
      <c r="N175" s="10">
        <v>2</v>
      </c>
      <c r="O175" s="10">
        <v>1070</v>
      </c>
      <c r="Q175">
        <f t="shared" si="5"/>
        <v>92087.774127188051</v>
      </c>
      <c r="R175" s="81" t="s">
        <v>343</v>
      </c>
      <c r="S175">
        <f t="shared" si="6"/>
        <v>426.54032536894124</v>
      </c>
      <c r="V175">
        <f t="shared" si="7"/>
        <v>392612.06648580177</v>
      </c>
      <c r="W175" s="81" t="s">
        <v>556</v>
      </c>
      <c r="X175">
        <f t="shared" si="8"/>
        <v>426.54032536894124</v>
      </c>
    </row>
    <row r="176" spans="1:24" ht="15" x14ac:dyDescent="0.25">
      <c r="A176" s="72">
        <v>1</v>
      </c>
      <c r="B176" s="6">
        <v>2</v>
      </c>
      <c r="C176" s="10">
        <v>7</v>
      </c>
      <c r="D176" s="11">
        <v>52.8</v>
      </c>
      <c r="E176" s="10">
        <v>6</v>
      </c>
      <c r="F176" s="10">
        <v>2</v>
      </c>
      <c r="G176" s="11">
        <v>3</v>
      </c>
      <c r="H176" s="10">
        <v>5</v>
      </c>
      <c r="I176" s="10">
        <v>3</v>
      </c>
      <c r="J176" s="10">
        <v>29.1</v>
      </c>
      <c r="K176" s="10">
        <v>8.6999999999999993</v>
      </c>
      <c r="L176" s="10">
        <v>2</v>
      </c>
      <c r="M176" s="10">
        <v>1</v>
      </c>
      <c r="N176" s="10">
        <v>3</v>
      </c>
      <c r="O176" s="10">
        <v>1300</v>
      </c>
      <c r="Q176">
        <f t="shared" si="5"/>
        <v>50064.523345965295</v>
      </c>
      <c r="R176" s="81" t="s">
        <v>344</v>
      </c>
      <c r="S176">
        <f t="shared" si="6"/>
        <v>773.75102982101623</v>
      </c>
      <c r="V176">
        <f t="shared" si="7"/>
        <v>78051.470281406742</v>
      </c>
      <c r="W176" s="81" t="s">
        <v>557</v>
      </c>
      <c r="X176">
        <f t="shared" si="8"/>
        <v>773.75102982101623</v>
      </c>
    </row>
    <row r="177" spans="1:24" ht="15" x14ac:dyDescent="0.25">
      <c r="A177" s="72">
        <v>1</v>
      </c>
      <c r="B177" s="6">
        <v>2</v>
      </c>
      <c r="C177" s="10">
        <v>7</v>
      </c>
      <c r="D177" s="11">
        <v>54.7</v>
      </c>
      <c r="E177" s="10">
        <v>4</v>
      </c>
      <c r="F177" s="10">
        <v>1</v>
      </c>
      <c r="G177" s="11">
        <v>2</v>
      </c>
      <c r="H177" s="10">
        <v>5</v>
      </c>
      <c r="I177" s="10">
        <v>2</v>
      </c>
      <c r="J177" s="10">
        <v>32</v>
      </c>
      <c r="K177" s="10">
        <v>8.6999999999999993</v>
      </c>
      <c r="L177" s="10">
        <v>3</v>
      </c>
      <c r="M177" s="10">
        <v>1</v>
      </c>
      <c r="N177" s="10">
        <v>3</v>
      </c>
      <c r="O177" s="10">
        <v>850</v>
      </c>
      <c r="Q177">
        <f t="shared" si="5"/>
        <v>14298.265979980719</v>
      </c>
      <c r="R177" s="81" t="s">
        <v>345</v>
      </c>
      <c r="S177">
        <f t="shared" si="6"/>
        <v>900.42464309072409</v>
      </c>
      <c r="V177">
        <f t="shared" si="7"/>
        <v>23318.303631961691</v>
      </c>
      <c r="W177" s="81" t="s">
        <v>558</v>
      </c>
      <c r="X177">
        <f t="shared" si="8"/>
        <v>900.42464309072409</v>
      </c>
    </row>
    <row r="178" spans="1:24" ht="15" x14ac:dyDescent="0.25">
      <c r="A178" s="72">
        <v>1</v>
      </c>
      <c r="B178" s="6">
        <v>2</v>
      </c>
      <c r="C178" s="10">
        <v>4</v>
      </c>
      <c r="D178" s="11">
        <v>46.5</v>
      </c>
      <c r="E178" s="10">
        <v>2</v>
      </c>
      <c r="F178" s="10">
        <v>2</v>
      </c>
      <c r="G178" s="11">
        <v>5</v>
      </c>
      <c r="H178" s="10">
        <v>5</v>
      </c>
      <c r="I178" s="10">
        <v>2</v>
      </c>
      <c r="J178" s="10">
        <v>31.3</v>
      </c>
      <c r="K178" s="10">
        <v>6.5</v>
      </c>
      <c r="L178" s="10">
        <v>2</v>
      </c>
      <c r="M178" s="10">
        <v>1</v>
      </c>
      <c r="N178" s="10">
        <v>3</v>
      </c>
      <c r="O178" s="10">
        <v>520</v>
      </c>
      <c r="Q178">
        <f t="shared" si="5"/>
        <v>299467.69749091309</v>
      </c>
      <c r="R178" s="81" t="s">
        <v>346</v>
      </c>
      <c r="S178">
        <f t="shared" si="6"/>
        <v>897.23641827907716</v>
      </c>
      <c r="V178">
        <f t="shared" si="7"/>
        <v>24302.17343029003</v>
      </c>
      <c r="W178" s="81" t="s">
        <v>559</v>
      </c>
      <c r="X178">
        <f t="shared" si="8"/>
        <v>897.23641827907716</v>
      </c>
    </row>
    <row r="179" spans="1:24" ht="15" x14ac:dyDescent="0.25">
      <c r="A179" s="72">
        <v>1</v>
      </c>
      <c r="B179" s="6">
        <v>2</v>
      </c>
      <c r="C179" s="10">
        <v>4</v>
      </c>
      <c r="D179" s="11">
        <v>49.8</v>
      </c>
      <c r="E179" s="10">
        <v>2</v>
      </c>
      <c r="F179" s="10">
        <v>1</v>
      </c>
      <c r="G179" s="11">
        <v>1</v>
      </c>
      <c r="H179" s="10">
        <v>4</v>
      </c>
      <c r="I179" s="10">
        <v>3</v>
      </c>
      <c r="J179" s="10">
        <v>27.8</v>
      </c>
      <c r="K179" s="10">
        <v>7.2</v>
      </c>
      <c r="L179" s="10">
        <v>2</v>
      </c>
      <c r="M179" s="10">
        <v>2</v>
      </c>
      <c r="N179" s="10">
        <v>3</v>
      </c>
      <c r="O179" s="10">
        <v>670</v>
      </c>
      <c r="Q179">
        <f t="shared" si="5"/>
        <v>452.30469447291011</v>
      </c>
      <c r="R179" s="81" t="s">
        <v>347</v>
      </c>
      <c r="S179">
        <f t="shared" si="6"/>
        <v>1071.2674562294815</v>
      </c>
      <c r="V179">
        <f t="shared" si="7"/>
        <v>329.04124780649892</v>
      </c>
      <c r="W179" s="81" t="s">
        <v>560</v>
      </c>
      <c r="X179">
        <f t="shared" si="8"/>
        <v>1071.2674562294815</v>
      </c>
    </row>
    <row r="180" spans="1:24" ht="15" x14ac:dyDescent="0.25">
      <c r="A180" s="72">
        <v>1</v>
      </c>
      <c r="B180" s="6">
        <v>2</v>
      </c>
      <c r="C180" s="10">
        <v>4</v>
      </c>
      <c r="D180" s="11">
        <v>69.5</v>
      </c>
      <c r="E180" s="10">
        <v>6</v>
      </c>
      <c r="F180" s="10">
        <v>1</v>
      </c>
      <c r="G180" s="11">
        <v>4</v>
      </c>
      <c r="H180" s="10">
        <v>9</v>
      </c>
      <c r="I180" s="10">
        <v>3</v>
      </c>
      <c r="J180" s="10">
        <v>51.3</v>
      </c>
      <c r="K180" s="10">
        <v>10.8</v>
      </c>
      <c r="L180" s="10">
        <v>1</v>
      </c>
      <c r="M180" s="10">
        <v>1</v>
      </c>
      <c r="N180" s="10">
        <v>2</v>
      </c>
      <c r="O180" s="10">
        <v>1850</v>
      </c>
      <c r="Q180">
        <f t="shared" si="5"/>
        <v>1739.7753332738009</v>
      </c>
      <c r="R180" s="81" t="s">
        <v>348</v>
      </c>
      <c r="S180">
        <f t="shared" si="6"/>
        <v>1058.2893858439629</v>
      </c>
      <c r="V180">
        <f t="shared" si="7"/>
        <v>26.640295216406155</v>
      </c>
      <c r="W180" s="81" t="s">
        <v>561</v>
      </c>
      <c r="X180">
        <f t="shared" si="8"/>
        <v>1058.2893858439629</v>
      </c>
    </row>
    <row r="181" spans="1:24" ht="15" x14ac:dyDescent="0.25">
      <c r="A181" s="72">
        <v>1</v>
      </c>
      <c r="B181" s="6">
        <v>2</v>
      </c>
      <c r="C181" s="10">
        <v>4</v>
      </c>
      <c r="D181" s="11">
        <v>53.5</v>
      </c>
      <c r="E181" s="10">
        <v>2</v>
      </c>
      <c r="F181" s="10">
        <v>2</v>
      </c>
      <c r="G181" s="11">
        <v>3</v>
      </c>
      <c r="H181" s="10">
        <v>5</v>
      </c>
      <c r="I181" s="10">
        <v>2</v>
      </c>
      <c r="J181" s="10">
        <v>28.3</v>
      </c>
      <c r="K181" s="10">
        <v>7.2</v>
      </c>
      <c r="L181" s="10">
        <v>3</v>
      </c>
      <c r="M181" s="10">
        <v>1</v>
      </c>
      <c r="N181" s="10">
        <v>3</v>
      </c>
      <c r="O181" s="10">
        <v>640</v>
      </c>
      <c r="Q181">
        <f t="shared" si="5"/>
        <v>3108.7376279299888</v>
      </c>
      <c r="R181" s="81" t="s">
        <v>349</v>
      </c>
      <c r="S181">
        <f t="shared" si="6"/>
        <v>1005.7560546302371</v>
      </c>
      <c r="V181">
        <f t="shared" si="7"/>
        <v>2244.0976159318097</v>
      </c>
      <c r="W181" s="81" t="s">
        <v>562</v>
      </c>
      <c r="X181">
        <f t="shared" si="8"/>
        <v>1005.7560546302371</v>
      </c>
    </row>
    <row r="182" spans="1:24" ht="15" x14ac:dyDescent="0.25">
      <c r="A182" s="72">
        <v>1</v>
      </c>
      <c r="B182" s="6">
        <v>2</v>
      </c>
      <c r="C182" s="10">
        <v>4</v>
      </c>
      <c r="D182" s="11">
        <v>41.5</v>
      </c>
      <c r="E182" s="10">
        <v>6</v>
      </c>
      <c r="F182" s="10">
        <v>2</v>
      </c>
      <c r="G182" s="11">
        <v>4</v>
      </c>
      <c r="H182" s="10">
        <v>5</v>
      </c>
      <c r="I182" s="10">
        <v>3</v>
      </c>
      <c r="J182" s="10">
        <v>25.5</v>
      </c>
      <c r="K182" s="10">
        <v>6.2</v>
      </c>
      <c r="L182" s="10">
        <v>1</v>
      </c>
      <c r="M182" s="10">
        <v>1</v>
      </c>
      <c r="N182" s="10">
        <v>3</v>
      </c>
      <c r="O182" s="10">
        <v>920</v>
      </c>
      <c r="Q182">
        <f t="shared" si="5"/>
        <v>106702.66996791563</v>
      </c>
      <c r="R182" s="81" t="s">
        <v>350</v>
      </c>
      <c r="S182">
        <f t="shared" si="6"/>
        <v>1053.3462537059836</v>
      </c>
      <c r="V182">
        <f t="shared" si="7"/>
        <v>4.7651231657124413E-2</v>
      </c>
      <c r="W182" s="81" t="s">
        <v>563</v>
      </c>
      <c r="X182">
        <f t="shared" si="8"/>
        <v>1053.3462537059836</v>
      </c>
    </row>
    <row r="183" spans="1:24" ht="15" x14ac:dyDescent="0.25">
      <c r="A183" s="72">
        <v>1</v>
      </c>
      <c r="B183" s="6">
        <v>2</v>
      </c>
      <c r="C183" s="10">
        <v>4</v>
      </c>
      <c r="D183" s="11">
        <v>42</v>
      </c>
      <c r="E183" s="10">
        <v>2</v>
      </c>
      <c r="F183" s="10">
        <v>2</v>
      </c>
      <c r="G183" s="11">
        <v>4</v>
      </c>
      <c r="H183" s="10">
        <v>9</v>
      </c>
      <c r="I183" s="10">
        <v>3</v>
      </c>
      <c r="J183" s="10">
        <v>24.3</v>
      </c>
      <c r="K183" s="10">
        <v>6.4</v>
      </c>
      <c r="L183" s="10">
        <v>2</v>
      </c>
      <c r="M183" s="10">
        <v>1</v>
      </c>
      <c r="N183" s="10">
        <v>3</v>
      </c>
      <c r="O183" s="10">
        <v>1250</v>
      </c>
      <c r="Q183">
        <f t="shared" si="5"/>
        <v>359.92822311762035</v>
      </c>
      <c r="R183" s="81" t="s">
        <v>351</v>
      </c>
      <c r="S183">
        <f t="shared" si="6"/>
        <v>968.97177437978905</v>
      </c>
      <c r="V183">
        <f t="shared" si="7"/>
        <v>7082.2639291265596</v>
      </c>
      <c r="W183" s="81" t="s">
        <v>564</v>
      </c>
      <c r="X183">
        <f t="shared" si="8"/>
        <v>968.97177437978905</v>
      </c>
    </row>
    <row r="184" spans="1:24" ht="15" x14ac:dyDescent="0.25">
      <c r="A184" s="72">
        <v>1</v>
      </c>
      <c r="B184" s="6">
        <v>2</v>
      </c>
      <c r="C184" s="10">
        <v>4</v>
      </c>
      <c r="D184" s="11">
        <v>45.5</v>
      </c>
      <c r="E184" s="10">
        <v>5</v>
      </c>
      <c r="F184" s="10">
        <v>2</v>
      </c>
      <c r="G184" s="11">
        <v>4</v>
      </c>
      <c r="H184" s="10">
        <v>9</v>
      </c>
      <c r="I184" s="10">
        <v>2</v>
      </c>
      <c r="J184" s="10">
        <v>31.6</v>
      </c>
      <c r="K184" s="10">
        <v>6.2</v>
      </c>
      <c r="L184" s="10">
        <v>2</v>
      </c>
      <c r="M184" s="10">
        <v>1</v>
      </c>
      <c r="N184" s="10">
        <v>1</v>
      </c>
      <c r="O184" s="10">
        <v>2500</v>
      </c>
      <c r="Q184">
        <f t="shared" si="5"/>
        <v>66699.418929806649</v>
      </c>
      <c r="R184" s="81" t="s">
        <v>352</v>
      </c>
      <c r="S184">
        <f t="shared" si="6"/>
        <v>898.26230644406212</v>
      </c>
      <c r="V184">
        <f t="shared" si="7"/>
        <v>23983.371297192993</v>
      </c>
      <c r="W184" s="81" t="s">
        <v>565</v>
      </c>
      <c r="X184">
        <f t="shared" si="8"/>
        <v>898.26230644406212</v>
      </c>
    </row>
    <row r="185" spans="1:24" ht="15" x14ac:dyDescent="0.25">
      <c r="A185" s="72">
        <v>1</v>
      </c>
      <c r="B185" s="6">
        <v>2</v>
      </c>
      <c r="C185" s="10">
        <v>4</v>
      </c>
      <c r="D185" s="11">
        <v>43</v>
      </c>
      <c r="E185" s="10">
        <v>2</v>
      </c>
      <c r="F185" s="10">
        <v>2</v>
      </c>
      <c r="G185" s="11">
        <v>3</v>
      </c>
      <c r="H185" s="10">
        <v>5</v>
      </c>
      <c r="I185" s="10">
        <v>3</v>
      </c>
      <c r="J185" s="10">
        <v>28</v>
      </c>
      <c r="K185" s="10">
        <v>5.5</v>
      </c>
      <c r="L185" s="10">
        <v>1</v>
      </c>
      <c r="M185" s="10">
        <v>1</v>
      </c>
      <c r="N185" s="10">
        <v>3</v>
      </c>
      <c r="O185" s="10">
        <v>1200</v>
      </c>
      <c r="Q185">
        <f t="shared" si="5"/>
        <v>113672.45322080344</v>
      </c>
      <c r="R185" s="81" t="s">
        <v>353</v>
      </c>
      <c r="S185">
        <f t="shared" si="6"/>
        <v>1017.1534564865136</v>
      </c>
      <c r="V185">
        <f t="shared" si="7"/>
        <v>1294.1650530776974</v>
      </c>
      <c r="W185" s="81" t="s">
        <v>566</v>
      </c>
      <c r="X185">
        <f t="shared" si="8"/>
        <v>1017.1534564865136</v>
      </c>
    </row>
    <row r="186" spans="1:24" ht="15" x14ac:dyDescent="0.25">
      <c r="A186" s="72">
        <v>1</v>
      </c>
      <c r="B186" s="6">
        <v>2</v>
      </c>
      <c r="C186" s="10">
        <v>4</v>
      </c>
      <c r="D186" s="11">
        <v>41.8</v>
      </c>
      <c r="E186" s="10">
        <v>6</v>
      </c>
      <c r="F186" s="10">
        <v>2</v>
      </c>
      <c r="G186" s="8">
        <v>4</v>
      </c>
      <c r="H186" s="7">
        <v>5</v>
      </c>
      <c r="I186" s="10">
        <v>2</v>
      </c>
      <c r="J186" s="10">
        <v>26.6</v>
      </c>
      <c r="K186" s="10">
        <v>7</v>
      </c>
      <c r="L186" s="10">
        <v>2</v>
      </c>
      <c r="M186" s="10">
        <v>1</v>
      </c>
      <c r="N186" s="10">
        <v>1</v>
      </c>
      <c r="O186" s="10">
        <v>1000</v>
      </c>
      <c r="Q186">
        <f t="shared" si="5"/>
        <v>32279.673043400773</v>
      </c>
      <c r="R186" s="81" t="s">
        <v>354</v>
      </c>
      <c r="S186">
        <f t="shared" si="6"/>
        <v>1079.6654475501641</v>
      </c>
      <c r="V186">
        <f t="shared" si="7"/>
        <v>704.23813479744297</v>
      </c>
      <c r="W186" s="81" t="s">
        <v>567</v>
      </c>
      <c r="X186">
        <f t="shared" si="8"/>
        <v>1079.6654475501641</v>
      </c>
    </row>
    <row r="187" spans="1:24" ht="15" x14ac:dyDescent="0.25">
      <c r="A187" s="72">
        <v>1</v>
      </c>
      <c r="B187" s="6">
        <v>2</v>
      </c>
      <c r="C187" s="10">
        <v>4</v>
      </c>
      <c r="D187" s="11">
        <v>71.2</v>
      </c>
      <c r="E187" s="10">
        <v>2</v>
      </c>
      <c r="F187" s="10">
        <v>1</v>
      </c>
      <c r="G187" s="11">
        <v>3</v>
      </c>
      <c r="H187" s="10">
        <v>9</v>
      </c>
      <c r="I187" s="10">
        <v>2</v>
      </c>
      <c r="J187" s="10">
        <v>37.799999999999997</v>
      </c>
      <c r="K187" s="10">
        <v>16.2</v>
      </c>
      <c r="L187" s="10">
        <v>2</v>
      </c>
      <c r="M187" s="10">
        <v>1</v>
      </c>
      <c r="N187" s="10">
        <v>3</v>
      </c>
      <c r="O187" s="10">
        <v>1100</v>
      </c>
      <c r="Q187">
        <f t="shared" si="5"/>
        <v>7010.7476130269652</v>
      </c>
      <c r="R187" s="81" t="s">
        <v>355</v>
      </c>
      <c r="S187">
        <f t="shared" si="6"/>
        <v>983.73020729119787</v>
      </c>
      <c r="V187">
        <f t="shared" si="7"/>
        <v>4816.0483704634526</v>
      </c>
      <c r="W187" s="81" t="s">
        <v>568</v>
      </c>
      <c r="X187">
        <f t="shared" si="8"/>
        <v>983.73020729119787</v>
      </c>
    </row>
    <row r="188" spans="1:24" ht="15" x14ac:dyDescent="0.25">
      <c r="A188" s="72">
        <v>1</v>
      </c>
      <c r="B188" s="6">
        <v>2</v>
      </c>
      <c r="C188" s="10">
        <v>4</v>
      </c>
      <c r="D188" s="11">
        <v>57.8</v>
      </c>
      <c r="E188" s="10">
        <v>6</v>
      </c>
      <c r="F188" s="10">
        <v>1</v>
      </c>
      <c r="G188" s="11">
        <v>4</v>
      </c>
      <c r="H188" s="10">
        <v>5</v>
      </c>
      <c r="I188" s="10">
        <v>2</v>
      </c>
      <c r="J188" s="10">
        <v>42.3</v>
      </c>
      <c r="K188" s="10">
        <v>6.1</v>
      </c>
      <c r="L188" s="10">
        <v>2</v>
      </c>
      <c r="M188" s="10">
        <v>3</v>
      </c>
      <c r="N188" s="10">
        <v>3</v>
      </c>
      <c r="O188" s="10">
        <v>1500</v>
      </c>
      <c r="Q188">
        <f t="shared" si="5"/>
        <v>14329.522467158793</v>
      </c>
      <c r="R188" s="81" t="s">
        <v>356</v>
      </c>
      <c r="S188">
        <f t="shared" si="6"/>
        <v>950.29401657745427</v>
      </c>
      <c r="V188">
        <f t="shared" si="7"/>
        <v>10574.820348712256</v>
      </c>
      <c r="W188" s="81" t="s">
        <v>569</v>
      </c>
      <c r="X188">
        <f t="shared" si="8"/>
        <v>950.29401657745427</v>
      </c>
    </row>
    <row r="189" spans="1:24" ht="15" x14ac:dyDescent="0.25">
      <c r="A189" s="72">
        <v>1</v>
      </c>
      <c r="B189" s="6">
        <v>2</v>
      </c>
      <c r="C189" s="10">
        <v>4</v>
      </c>
      <c r="D189" s="11">
        <v>150.69999999999999</v>
      </c>
      <c r="E189" s="10">
        <v>2</v>
      </c>
      <c r="F189" s="10">
        <v>1</v>
      </c>
      <c r="G189" s="11">
        <v>2</v>
      </c>
      <c r="H189" s="10">
        <v>9</v>
      </c>
      <c r="I189" s="10">
        <v>2</v>
      </c>
      <c r="J189" s="10">
        <v>102.5</v>
      </c>
      <c r="K189" s="10">
        <v>51.5</v>
      </c>
      <c r="L189" s="10">
        <v>2</v>
      </c>
      <c r="M189" s="10">
        <v>1</v>
      </c>
      <c r="N189" s="10">
        <v>3</v>
      </c>
      <c r="O189" s="10">
        <v>970</v>
      </c>
      <c r="Q189">
        <f t="shared" si="5"/>
        <v>24978.827538910646</v>
      </c>
      <c r="R189" s="81" t="s">
        <v>357</v>
      </c>
      <c r="S189">
        <f t="shared" si="6"/>
        <v>941.9530843739409</v>
      </c>
      <c r="V189">
        <f t="shared" si="7"/>
        <v>12359.853434137458</v>
      </c>
      <c r="W189" s="81" t="s">
        <v>570</v>
      </c>
      <c r="X189">
        <f t="shared" si="8"/>
        <v>941.9530843739409</v>
      </c>
    </row>
    <row r="190" spans="1:24" ht="15" x14ac:dyDescent="0.25">
      <c r="A190" s="72">
        <v>1</v>
      </c>
      <c r="B190" s="6">
        <v>2</v>
      </c>
      <c r="C190" s="10">
        <v>3</v>
      </c>
      <c r="D190" s="11">
        <v>148.5</v>
      </c>
      <c r="E190" s="10">
        <v>2</v>
      </c>
      <c r="F190" s="10">
        <v>1</v>
      </c>
      <c r="G190" s="11">
        <v>4</v>
      </c>
      <c r="H190" s="10">
        <v>5</v>
      </c>
      <c r="I190" s="10">
        <v>2</v>
      </c>
      <c r="J190" s="10">
        <v>107.02</v>
      </c>
      <c r="K190" s="10">
        <v>0</v>
      </c>
      <c r="L190" s="10">
        <v>1</v>
      </c>
      <c r="M190" s="10">
        <v>1</v>
      </c>
      <c r="N190" s="10">
        <v>3</v>
      </c>
      <c r="O190" s="10">
        <v>1020</v>
      </c>
      <c r="Q190">
        <f t="shared" si="5"/>
        <v>42254.727506038151</v>
      </c>
      <c r="R190" s="81" t="s">
        <v>358</v>
      </c>
      <c r="S190">
        <f t="shared" si="6"/>
        <v>1205.5595473483004</v>
      </c>
      <c r="V190">
        <f t="shared" si="7"/>
        <v>23235.388185788877</v>
      </c>
      <c r="W190" s="81" t="s">
        <v>571</v>
      </c>
      <c r="X190">
        <f t="shared" si="8"/>
        <v>1205.5595473483004</v>
      </c>
    </row>
    <row r="191" spans="1:24" ht="15" x14ac:dyDescent="0.25">
      <c r="A191" s="72">
        <v>1</v>
      </c>
      <c r="B191" s="6">
        <v>2</v>
      </c>
      <c r="C191" s="10">
        <v>3</v>
      </c>
      <c r="D191" s="11">
        <v>106</v>
      </c>
      <c r="E191" s="10">
        <v>2</v>
      </c>
      <c r="F191" s="10">
        <v>2</v>
      </c>
      <c r="G191" s="11">
        <v>2</v>
      </c>
      <c r="H191" s="10">
        <v>5</v>
      </c>
      <c r="I191" s="10">
        <v>2</v>
      </c>
      <c r="J191" s="10">
        <v>72.2</v>
      </c>
      <c r="K191" s="10">
        <v>37.5</v>
      </c>
      <c r="L191" s="10">
        <v>1</v>
      </c>
      <c r="M191" s="10">
        <v>1</v>
      </c>
      <c r="N191" s="10">
        <v>3</v>
      </c>
      <c r="O191" s="10">
        <v>1030</v>
      </c>
      <c r="Q191">
        <f t="shared" si="5"/>
        <v>59252.972725323671</v>
      </c>
      <c r="R191" s="81" t="s">
        <v>359</v>
      </c>
      <c r="S191">
        <f t="shared" si="6"/>
        <v>743.41933515093592</v>
      </c>
      <c r="V191">
        <f t="shared" si="7"/>
        <v>95919.433597574141</v>
      </c>
      <c r="W191" s="81" t="s">
        <v>572</v>
      </c>
      <c r="X191">
        <f t="shared" si="8"/>
        <v>743.41933515093592</v>
      </c>
    </row>
    <row r="192" spans="1:24" ht="15" x14ac:dyDescent="0.25">
      <c r="A192" s="72">
        <v>1</v>
      </c>
      <c r="B192" s="6">
        <v>2</v>
      </c>
      <c r="C192" s="10">
        <v>3</v>
      </c>
      <c r="D192" s="11">
        <v>60.8</v>
      </c>
      <c r="E192" s="10">
        <v>2</v>
      </c>
      <c r="F192" s="10">
        <v>1</v>
      </c>
      <c r="G192" s="11">
        <v>7</v>
      </c>
      <c r="H192" s="10">
        <v>5</v>
      </c>
      <c r="I192" s="10">
        <v>3</v>
      </c>
      <c r="J192" s="10">
        <v>44.1</v>
      </c>
      <c r="K192" s="10">
        <v>5.8</v>
      </c>
      <c r="L192" s="10">
        <v>2</v>
      </c>
      <c r="M192" s="10">
        <v>3</v>
      </c>
      <c r="N192" s="10">
        <v>3</v>
      </c>
      <c r="O192" s="10">
        <v>1120</v>
      </c>
      <c r="Q192">
        <f t="shared" si="5"/>
        <v>2098.7672376937439</v>
      </c>
      <c r="R192" s="81" t="s">
        <v>360</v>
      </c>
      <c r="S192">
        <f t="shared" si="6"/>
        <v>865.81230443553068</v>
      </c>
      <c r="V192">
        <f t="shared" si="7"/>
        <v>35087.15560076863</v>
      </c>
      <c r="W192" s="81" t="s">
        <v>573</v>
      </c>
      <c r="X192">
        <f t="shared" si="8"/>
        <v>865.81230443553068</v>
      </c>
    </row>
    <row r="193" spans="1:24" ht="15" x14ac:dyDescent="0.25">
      <c r="A193" s="72">
        <v>1</v>
      </c>
      <c r="B193" s="6">
        <v>2</v>
      </c>
      <c r="C193" s="10">
        <v>3</v>
      </c>
      <c r="D193" s="11">
        <v>97.2</v>
      </c>
      <c r="E193" s="10">
        <v>2</v>
      </c>
      <c r="F193" s="10">
        <v>1</v>
      </c>
      <c r="G193" s="11">
        <v>4</v>
      </c>
      <c r="H193" s="10">
        <v>5</v>
      </c>
      <c r="I193" s="10">
        <v>2</v>
      </c>
      <c r="J193" s="10">
        <v>66.099999999999994</v>
      </c>
      <c r="K193" s="10">
        <v>10.8</v>
      </c>
      <c r="L193" s="10">
        <v>2</v>
      </c>
      <c r="M193" s="10">
        <v>1</v>
      </c>
      <c r="N193" s="10">
        <v>3</v>
      </c>
      <c r="O193" s="10">
        <v>820</v>
      </c>
      <c r="Q193">
        <f t="shared" si="5"/>
        <v>108.58985672508084</v>
      </c>
      <c r="R193" s="81" t="s">
        <v>361</v>
      </c>
      <c r="S193">
        <f t="shared" si="6"/>
        <v>989.57935430383122</v>
      </c>
      <c r="V193">
        <f t="shared" si="7"/>
        <v>4038.425550963987</v>
      </c>
      <c r="W193" s="81" t="s">
        <v>574</v>
      </c>
      <c r="X193">
        <f t="shared" si="8"/>
        <v>989.57935430383122</v>
      </c>
    </row>
    <row r="194" spans="1:24" ht="15" x14ac:dyDescent="0.25">
      <c r="A194" s="72">
        <v>1</v>
      </c>
      <c r="B194" s="6">
        <v>2</v>
      </c>
      <c r="C194" s="10">
        <v>3</v>
      </c>
      <c r="D194" s="11">
        <v>52.2</v>
      </c>
      <c r="E194" s="10">
        <v>2</v>
      </c>
      <c r="F194" s="10">
        <v>2</v>
      </c>
      <c r="G194" s="11">
        <v>9</v>
      </c>
      <c r="H194" s="10">
        <v>5</v>
      </c>
      <c r="I194" s="10">
        <v>2</v>
      </c>
      <c r="J194" s="10">
        <v>36.6</v>
      </c>
      <c r="K194" s="10">
        <v>0</v>
      </c>
      <c r="L194" s="10">
        <v>2</v>
      </c>
      <c r="M194" s="10">
        <v>3</v>
      </c>
      <c r="N194" s="10">
        <v>2</v>
      </c>
      <c r="O194" s="10">
        <v>1150</v>
      </c>
      <c r="Q194">
        <f t="shared" si="5"/>
        <v>12150.150728648106</v>
      </c>
      <c r="R194" s="81" t="s">
        <v>362</v>
      </c>
      <c r="S194">
        <f t="shared" si="6"/>
        <v>910.2277221421549</v>
      </c>
      <c r="V194">
        <f t="shared" si="7"/>
        <v>20420.478575810765</v>
      </c>
      <c r="W194" s="81" t="s">
        <v>575</v>
      </c>
      <c r="X194">
        <f t="shared" si="8"/>
        <v>910.2277221421549</v>
      </c>
    </row>
    <row r="195" spans="1:24" ht="15" x14ac:dyDescent="0.25">
      <c r="A195" s="72">
        <v>1</v>
      </c>
      <c r="B195" s="6">
        <v>2</v>
      </c>
      <c r="C195" s="10">
        <v>3</v>
      </c>
      <c r="D195" s="11">
        <v>73.7</v>
      </c>
      <c r="E195" s="10">
        <v>2</v>
      </c>
      <c r="F195" s="10">
        <v>2</v>
      </c>
      <c r="G195" s="11">
        <v>5</v>
      </c>
      <c r="H195" s="10">
        <v>5</v>
      </c>
      <c r="I195" s="10">
        <v>2</v>
      </c>
      <c r="J195" s="10">
        <v>30.1</v>
      </c>
      <c r="K195" s="10">
        <v>28.1</v>
      </c>
      <c r="L195" s="10">
        <v>1</v>
      </c>
      <c r="M195" s="10">
        <v>1</v>
      </c>
      <c r="N195" s="10">
        <v>1</v>
      </c>
      <c r="O195" s="10">
        <v>650</v>
      </c>
      <c r="Q195">
        <f t="shared" si="5"/>
        <v>667.91865232057694</v>
      </c>
      <c r="R195" s="81" t="s">
        <v>363</v>
      </c>
      <c r="S195">
        <f t="shared" si="6"/>
        <v>1054.1558777993801</v>
      </c>
      <c r="V195">
        <f t="shared" si="7"/>
        <v>1.0566107152359925</v>
      </c>
      <c r="W195" s="81" t="s">
        <v>576</v>
      </c>
      <c r="X195">
        <f t="shared" si="8"/>
        <v>1054.1558777993801</v>
      </c>
    </row>
    <row r="196" spans="1:24" ht="15" x14ac:dyDescent="0.25">
      <c r="A196" s="72">
        <v>1</v>
      </c>
      <c r="B196" s="6">
        <v>2</v>
      </c>
      <c r="C196" s="10">
        <v>3</v>
      </c>
      <c r="D196" s="11">
        <v>60</v>
      </c>
      <c r="E196" s="10">
        <v>2</v>
      </c>
      <c r="F196" s="10">
        <v>2</v>
      </c>
      <c r="G196" s="11">
        <v>2</v>
      </c>
      <c r="H196" s="10">
        <v>9</v>
      </c>
      <c r="I196" s="10">
        <v>2</v>
      </c>
      <c r="J196" s="10">
        <v>41.2</v>
      </c>
      <c r="K196" s="10">
        <v>6.1</v>
      </c>
      <c r="L196" s="10">
        <v>2</v>
      </c>
      <c r="M196" s="10">
        <v>1</v>
      </c>
      <c r="N196" s="10">
        <v>3</v>
      </c>
      <c r="O196" s="10">
        <v>600</v>
      </c>
      <c r="Q196">
        <f t="shared" ref="Q196:Q259" si="9">(O130-S196)^2</f>
        <v>93866.12076964794</v>
      </c>
      <c r="R196" s="81" t="s">
        <v>364</v>
      </c>
      <c r="S196">
        <f t="shared" ref="S196:S259" si="10">$U$50+$U$51*B130+$U$52*C130+$U$53*D130+$U$54*E130+$U$55*F130+G130*$U$56+$U$57*H130+I130*$U$58+$U$59*J130+K130*$U$60+$U$61*L130+M130*$U$62+$U$63*N130</f>
        <v>893.62421641120534</v>
      </c>
      <c r="V196">
        <f t="shared" si="7"/>
        <v>25441.444884068864</v>
      </c>
      <c r="W196" s="81" t="s">
        <v>577</v>
      </c>
      <c r="X196">
        <f t="shared" si="8"/>
        <v>893.62421641120534</v>
      </c>
    </row>
    <row r="197" spans="1:24" ht="15" x14ac:dyDescent="0.25">
      <c r="A197" s="72">
        <v>1</v>
      </c>
      <c r="B197" s="6">
        <v>2</v>
      </c>
      <c r="C197" s="10">
        <v>3</v>
      </c>
      <c r="D197" s="11">
        <v>59</v>
      </c>
      <c r="E197" s="10">
        <v>6</v>
      </c>
      <c r="F197" s="10">
        <v>2</v>
      </c>
      <c r="G197" s="11">
        <v>2</v>
      </c>
      <c r="H197" s="10">
        <v>5</v>
      </c>
      <c r="I197" s="10">
        <v>2</v>
      </c>
      <c r="J197" s="10">
        <v>42.8</v>
      </c>
      <c r="K197" s="10">
        <v>5.6</v>
      </c>
      <c r="L197" s="10">
        <v>3</v>
      </c>
      <c r="M197" s="10">
        <v>1</v>
      </c>
      <c r="N197" s="10">
        <v>2</v>
      </c>
      <c r="O197" s="10">
        <v>420</v>
      </c>
      <c r="Q197">
        <f t="shared" si="9"/>
        <v>3445597.7187571381</v>
      </c>
      <c r="R197" s="81" t="s">
        <v>365</v>
      </c>
      <c r="S197">
        <f t="shared" si="10"/>
        <v>1143.7678704544687</v>
      </c>
      <c r="V197">
        <f t="shared" ref="V197:V260" si="11">(S197-$U$64)^2</f>
        <v>8215.5929891698288</v>
      </c>
      <c r="W197" s="81" t="s">
        <v>578</v>
      </c>
      <c r="X197">
        <f t="shared" ref="X197:X260" si="12">S197</f>
        <v>1143.7678704544687</v>
      </c>
    </row>
    <row r="198" spans="1:24" ht="15" x14ac:dyDescent="0.25">
      <c r="A198" s="72">
        <v>1</v>
      </c>
      <c r="B198" s="6">
        <v>2</v>
      </c>
      <c r="C198" s="10">
        <v>3</v>
      </c>
      <c r="D198" s="11">
        <v>63.8</v>
      </c>
      <c r="E198" s="10">
        <v>2</v>
      </c>
      <c r="F198" s="10">
        <v>2</v>
      </c>
      <c r="G198" s="11">
        <v>1</v>
      </c>
      <c r="H198" s="10">
        <v>5</v>
      </c>
      <c r="I198" s="10">
        <v>2</v>
      </c>
      <c r="J198" s="10">
        <v>48.7</v>
      </c>
      <c r="K198" s="10">
        <v>6</v>
      </c>
      <c r="L198" s="10">
        <v>2</v>
      </c>
      <c r="M198" s="10">
        <v>3</v>
      </c>
      <c r="N198" s="10">
        <v>3</v>
      </c>
      <c r="O198" s="10">
        <v>1700</v>
      </c>
      <c r="Q198">
        <f t="shared" si="9"/>
        <v>73106.169111680239</v>
      </c>
      <c r="R198" s="81" t="s">
        <v>366</v>
      </c>
      <c r="S198">
        <f t="shared" si="10"/>
        <v>929.61847490688228</v>
      </c>
      <c r="V198">
        <f t="shared" si="11"/>
        <v>15254.593423077738</v>
      </c>
      <c r="W198" s="81" t="s">
        <v>579</v>
      </c>
      <c r="X198">
        <f t="shared" si="12"/>
        <v>929.61847490688228</v>
      </c>
    </row>
    <row r="199" spans="1:24" ht="15" x14ac:dyDescent="0.25">
      <c r="A199" s="72">
        <v>1</v>
      </c>
      <c r="B199" s="6">
        <v>2</v>
      </c>
      <c r="C199" s="10">
        <v>7</v>
      </c>
      <c r="D199" s="11">
        <v>51.6</v>
      </c>
      <c r="E199" s="10">
        <v>2</v>
      </c>
      <c r="F199" s="10">
        <v>1</v>
      </c>
      <c r="G199" s="11">
        <v>1</v>
      </c>
      <c r="H199" s="10">
        <v>5</v>
      </c>
      <c r="I199" s="10">
        <v>3</v>
      </c>
      <c r="J199" s="10">
        <v>36.799999999999997</v>
      </c>
      <c r="K199" s="10">
        <v>6</v>
      </c>
      <c r="L199" s="10">
        <v>2</v>
      </c>
      <c r="M199" s="10">
        <v>3</v>
      </c>
      <c r="N199" s="10">
        <v>2</v>
      </c>
      <c r="O199" s="10">
        <v>1220</v>
      </c>
      <c r="Q199">
        <f t="shared" si="9"/>
        <v>257507.1377307564</v>
      </c>
      <c r="R199" s="81" t="s">
        <v>367</v>
      </c>
      <c r="S199">
        <f t="shared" si="10"/>
        <v>997.45161122096795</v>
      </c>
      <c r="V199">
        <f t="shared" si="11"/>
        <v>3099.8560455691136</v>
      </c>
      <c r="W199" s="81" t="s">
        <v>580</v>
      </c>
      <c r="X199">
        <f t="shared" si="12"/>
        <v>997.45161122096795</v>
      </c>
    </row>
    <row r="200" spans="1:24" ht="15" x14ac:dyDescent="0.25">
      <c r="A200" s="72">
        <v>1</v>
      </c>
      <c r="B200" s="6">
        <v>2</v>
      </c>
      <c r="C200" s="10">
        <v>7</v>
      </c>
      <c r="D200" s="11">
        <v>71.5</v>
      </c>
      <c r="E200" s="10">
        <v>2</v>
      </c>
      <c r="F200" s="10">
        <v>1</v>
      </c>
      <c r="G200" s="11">
        <v>4</v>
      </c>
      <c r="H200" s="10">
        <v>5</v>
      </c>
      <c r="I200" s="10">
        <v>3</v>
      </c>
      <c r="J200" s="10">
        <v>47.5</v>
      </c>
      <c r="K200" s="10">
        <v>7.5</v>
      </c>
      <c r="L200" s="10">
        <v>3</v>
      </c>
      <c r="M200" s="10">
        <v>3</v>
      </c>
      <c r="N200" s="10">
        <v>3</v>
      </c>
      <c r="O200" s="10">
        <v>650</v>
      </c>
      <c r="Q200">
        <f t="shared" si="9"/>
        <v>50679.756200440803</v>
      </c>
      <c r="R200" s="81" t="s">
        <v>368</v>
      </c>
      <c r="S200">
        <f t="shared" si="10"/>
        <v>924.87835243930715</v>
      </c>
      <c r="V200">
        <f t="shared" si="11"/>
        <v>16447.962374351628</v>
      </c>
      <c r="W200" s="81" t="s">
        <v>581</v>
      </c>
      <c r="X200">
        <f t="shared" si="12"/>
        <v>924.87835243930715</v>
      </c>
    </row>
    <row r="201" spans="1:24" ht="15" x14ac:dyDescent="0.25">
      <c r="A201" s="72">
        <v>1</v>
      </c>
      <c r="B201" s="6">
        <v>2</v>
      </c>
      <c r="C201" s="10">
        <v>7</v>
      </c>
      <c r="D201" s="11">
        <v>74.5</v>
      </c>
      <c r="E201" s="10">
        <v>5</v>
      </c>
      <c r="F201" s="10">
        <v>1</v>
      </c>
      <c r="G201" s="11">
        <v>4</v>
      </c>
      <c r="H201" s="10">
        <v>9</v>
      </c>
      <c r="I201" s="10">
        <v>2</v>
      </c>
      <c r="J201" s="10">
        <v>44</v>
      </c>
      <c r="K201" s="10">
        <v>11</v>
      </c>
      <c r="L201" s="10">
        <v>3</v>
      </c>
      <c r="M201" s="10">
        <v>1</v>
      </c>
      <c r="N201" s="10">
        <v>3</v>
      </c>
      <c r="O201" s="10">
        <v>1290</v>
      </c>
      <c r="Q201">
        <f t="shared" si="9"/>
        <v>74208.180474880457</v>
      </c>
      <c r="R201" s="81" t="s">
        <v>369</v>
      </c>
      <c r="S201">
        <f t="shared" si="10"/>
        <v>972.41178475770914</v>
      </c>
      <c r="V201">
        <f t="shared" si="11"/>
        <v>6515.101282380404</v>
      </c>
      <c r="W201" s="81" t="s">
        <v>582</v>
      </c>
      <c r="X201">
        <f t="shared" si="12"/>
        <v>972.41178475770914</v>
      </c>
    </row>
    <row r="202" spans="1:24" ht="15" x14ac:dyDescent="0.25">
      <c r="A202" s="72">
        <v>1</v>
      </c>
      <c r="B202" s="6">
        <v>2</v>
      </c>
      <c r="C202" s="10">
        <v>7</v>
      </c>
      <c r="D202" s="11">
        <v>68.5</v>
      </c>
      <c r="E202" s="10">
        <v>2</v>
      </c>
      <c r="F202" s="10">
        <v>1</v>
      </c>
      <c r="G202" s="11">
        <v>4</v>
      </c>
      <c r="H202" s="10">
        <v>9</v>
      </c>
      <c r="I202" s="10">
        <v>2</v>
      </c>
      <c r="J202" s="10">
        <v>40.200000000000003</v>
      </c>
      <c r="K202" s="10">
        <v>8.5</v>
      </c>
      <c r="L202" s="10">
        <v>2</v>
      </c>
      <c r="M202" s="10">
        <v>3</v>
      </c>
      <c r="N202" s="10">
        <v>2</v>
      </c>
      <c r="O202" s="10">
        <v>1080</v>
      </c>
      <c r="Q202">
        <f t="shared" si="9"/>
        <v>18167.202277854514</v>
      </c>
      <c r="R202" s="81" t="s">
        <v>370</v>
      </c>
      <c r="S202">
        <f t="shared" si="10"/>
        <v>834.78576437389268</v>
      </c>
      <c r="V202">
        <f t="shared" si="11"/>
        <v>47673.315301450835</v>
      </c>
      <c r="W202" s="81" t="s">
        <v>583</v>
      </c>
      <c r="X202">
        <f t="shared" si="12"/>
        <v>834.78576437389268</v>
      </c>
    </row>
    <row r="203" spans="1:24" ht="15" x14ac:dyDescent="0.25">
      <c r="A203" s="72">
        <v>1</v>
      </c>
      <c r="B203" s="6">
        <v>2</v>
      </c>
      <c r="C203" s="10">
        <v>7</v>
      </c>
      <c r="D203" s="11">
        <v>64.400000000000006</v>
      </c>
      <c r="E203" s="10">
        <v>2</v>
      </c>
      <c r="F203" s="10">
        <v>1</v>
      </c>
      <c r="G203" s="11">
        <v>5</v>
      </c>
      <c r="H203" s="10">
        <v>5</v>
      </c>
      <c r="I203" s="10">
        <v>2</v>
      </c>
      <c r="J203" s="10">
        <v>40</v>
      </c>
      <c r="K203" s="10">
        <v>9</v>
      </c>
      <c r="L203" s="10">
        <v>2</v>
      </c>
      <c r="M203" s="10">
        <v>2</v>
      </c>
      <c r="N203" s="10">
        <v>3</v>
      </c>
      <c r="O203" s="10">
        <v>3250</v>
      </c>
      <c r="Q203">
        <f t="shared" si="9"/>
        <v>66611.015518041808</v>
      </c>
      <c r="R203" s="81" t="s">
        <v>371</v>
      </c>
      <c r="S203">
        <f t="shared" si="10"/>
        <v>1158.0910992615627</v>
      </c>
      <c r="V203">
        <f t="shared" si="11"/>
        <v>11017.260165881236</v>
      </c>
      <c r="W203" s="81" t="s">
        <v>584</v>
      </c>
      <c r="X203">
        <f t="shared" si="12"/>
        <v>1158.0910992615627</v>
      </c>
    </row>
    <row r="204" spans="1:24" ht="15" x14ac:dyDescent="0.25">
      <c r="A204" s="72">
        <v>1</v>
      </c>
      <c r="B204" s="6">
        <v>2</v>
      </c>
      <c r="C204" s="10">
        <v>7</v>
      </c>
      <c r="D204" s="11">
        <v>64.099999999999994</v>
      </c>
      <c r="E204" s="10">
        <v>6</v>
      </c>
      <c r="F204" s="10">
        <v>2</v>
      </c>
      <c r="G204" s="11">
        <v>2</v>
      </c>
      <c r="H204" s="10">
        <v>5</v>
      </c>
      <c r="I204" s="10">
        <v>2</v>
      </c>
      <c r="J204" s="10">
        <v>39.5</v>
      </c>
      <c r="K204" s="10">
        <v>8.8000000000000007</v>
      </c>
      <c r="L204" s="10">
        <v>2</v>
      </c>
      <c r="M204" s="10">
        <v>2</v>
      </c>
      <c r="N204" s="13">
        <v>3</v>
      </c>
      <c r="O204" s="10">
        <v>900</v>
      </c>
      <c r="Q204">
        <f t="shared" si="9"/>
        <v>293399.82412805775</v>
      </c>
      <c r="R204" s="81" t="s">
        <v>372</v>
      </c>
      <c r="S204">
        <f t="shared" si="10"/>
        <v>981.66394021390954</v>
      </c>
      <c r="V204">
        <f t="shared" si="11"/>
        <v>5107.1064220357357</v>
      </c>
      <c r="W204" s="81" t="s">
        <v>585</v>
      </c>
      <c r="X204">
        <f t="shared" si="12"/>
        <v>981.66394021390954</v>
      </c>
    </row>
    <row r="205" spans="1:24" ht="15" x14ac:dyDescent="0.25">
      <c r="A205" s="72">
        <v>1</v>
      </c>
      <c r="B205" s="6">
        <v>2</v>
      </c>
      <c r="C205" s="10">
        <v>7</v>
      </c>
      <c r="D205" s="11">
        <v>86.1</v>
      </c>
      <c r="E205" s="10">
        <v>2</v>
      </c>
      <c r="F205" s="10">
        <v>2</v>
      </c>
      <c r="G205" s="11">
        <v>9</v>
      </c>
      <c r="H205" s="10">
        <v>10</v>
      </c>
      <c r="I205" s="10">
        <v>2</v>
      </c>
      <c r="J205" s="10">
        <v>48.6</v>
      </c>
      <c r="K205" s="10">
        <v>11.1</v>
      </c>
      <c r="L205" s="10">
        <v>2</v>
      </c>
      <c r="M205" s="10">
        <v>2</v>
      </c>
      <c r="N205" s="10">
        <v>2</v>
      </c>
      <c r="O205" s="10">
        <v>900</v>
      </c>
      <c r="Q205">
        <f t="shared" si="9"/>
        <v>207765.72270292221</v>
      </c>
      <c r="R205" s="81" t="s">
        <v>373</v>
      </c>
      <c r="S205">
        <f t="shared" si="10"/>
        <v>974.18674580161428</v>
      </c>
      <c r="V205">
        <f t="shared" si="11"/>
        <v>6231.7156283489303</v>
      </c>
      <c r="W205" s="81" t="s">
        <v>586</v>
      </c>
      <c r="X205">
        <f t="shared" si="12"/>
        <v>974.18674580161428</v>
      </c>
    </row>
    <row r="206" spans="1:24" ht="15" x14ac:dyDescent="0.25">
      <c r="A206" s="72">
        <v>1</v>
      </c>
      <c r="B206" s="6">
        <v>2</v>
      </c>
      <c r="C206" s="10">
        <v>7</v>
      </c>
      <c r="D206" s="10">
        <v>16.5</v>
      </c>
      <c r="E206" s="10">
        <v>2</v>
      </c>
      <c r="F206" s="10">
        <v>1</v>
      </c>
      <c r="G206" s="11">
        <v>1</v>
      </c>
      <c r="H206" s="10">
        <v>5</v>
      </c>
      <c r="I206" s="10">
        <v>3</v>
      </c>
      <c r="J206" s="10">
        <v>22</v>
      </c>
      <c r="K206" s="11">
        <v>8.5</v>
      </c>
      <c r="L206" s="10">
        <v>2</v>
      </c>
      <c r="M206" s="10">
        <v>3</v>
      </c>
      <c r="N206" s="10">
        <v>3</v>
      </c>
      <c r="O206" s="10">
        <v>650</v>
      </c>
      <c r="Q206">
        <f t="shared" si="9"/>
        <v>60.072141778466353</v>
      </c>
      <c r="R206" s="81" t="s">
        <v>374</v>
      </c>
      <c r="S206">
        <f t="shared" si="10"/>
        <v>987.75062202526135</v>
      </c>
      <c r="V206">
        <f t="shared" si="11"/>
        <v>4274.1965933269967</v>
      </c>
      <c r="W206" s="81" t="s">
        <v>587</v>
      </c>
      <c r="X206">
        <f t="shared" si="12"/>
        <v>987.75062202526135</v>
      </c>
    </row>
    <row r="207" spans="1:24" ht="15" x14ac:dyDescent="0.25">
      <c r="A207" s="72">
        <v>1</v>
      </c>
      <c r="B207" s="6">
        <v>2</v>
      </c>
      <c r="C207" s="10">
        <v>7</v>
      </c>
      <c r="D207" s="10">
        <v>17</v>
      </c>
      <c r="E207" s="10">
        <v>2</v>
      </c>
      <c r="F207" s="10">
        <v>1</v>
      </c>
      <c r="G207" s="11">
        <v>4</v>
      </c>
      <c r="H207" s="10">
        <v>5</v>
      </c>
      <c r="I207" s="10">
        <v>3</v>
      </c>
      <c r="J207" s="10">
        <v>17.899999999999999</v>
      </c>
      <c r="K207" s="11">
        <v>9</v>
      </c>
      <c r="L207" s="10">
        <v>3</v>
      </c>
      <c r="M207" s="10">
        <v>3</v>
      </c>
      <c r="N207" s="10">
        <v>3</v>
      </c>
      <c r="O207" s="10">
        <v>850</v>
      </c>
      <c r="Q207">
        <f t="shared" si="9"/>
        <v>45629.824708778709</v>
      </c>
      <c r="R207" s="81" t="s">
        <v>375</v>
      </c>
      <c r="S207">
        <f t="shared" si="10"/>
        <v>751.38861287661018</v>
      </c>
      <c r="V207">
        <f t="shared" si="11"/>
        <v>91046.63486088856</v>
      </c>
      <c r="W207" s="81" t="s">
        <v>588</v>
      </c>
      <c r="X207">
        <f t="shared" si="12"/>
        <v>751.38861287661018</v>
      </c>
    </row>
    <row r="208" spans="1:24" ht="15" x14ac:dyDescent="0.25">
      <c r="A208" s="72">
        <v>1</v>
      </c>
      <c r="B208" s="6">
        <v>2</v>
      </c>
      <c r="C208" s="10">
        <v>7</v>
      </c>
      <c r="D208" s="10">
        <v>22</v>
      </c>
      <c r="E208" s="10">
        <v>5</v>
      </c>
      <c r="F208" s="10">
        <v>1</v>
      </c>
      <c r="G208" s="11">
        <v>4</v>
      </c>
      <c r="H208" s="10">
        <v>9</v>
      </c>
      <c r="I208" s="10">
        <v>2</v>
      </c>
      <c r="J208" s="10">
        <v>9.6999999999999993</v>
      </c>
      <c r="K208" s="11">
        <v>8.8000000000000007</v>
      </c>
      <c r="L208" s="10">
        <v>3</v>
      </c>
      <c r="M208" s="10">
        <v>1</v>
      </c>
      <c r="N208" s="10">
        <v>3</v>
      </c>
      <c r="O208" s="10">
        <v>880</v>
      </c>
      <c r="Q208">
        <f t="shared" si="9"/>
        <v>27820.436431784379</v>
      </c>
      <c r="R208" s="81" t="s">
        <v>376</v>
      </c>
      <c r="S208">
        <f t="shared" si="10"/>
        <v>933.20540646716279</v>
      </c>
      <c r="V208">
        <f t="shared" si="11"/>
        <v>14381.419345987162</v>
      </c>
      <c r="W208" s="81" t="s">
        <v>589</v>
      </c>
      <c r="X208">
        <f t="shared" si="12"/>
        <v>933.20540646716279</v>
      </c>
    </row>
    <row r="209" spans="1:24" ht="15" x14ac:dyDescent="0.25">
      <c r="A209" s="72">
        <v>1</v>
      </c>
      <c r="B209" s="6">
        <v>2</v>
      </c>
      <c r="C209" s="10">
        <v>7</v>
      </c>
      <c r="D209" s="10">
        <v>17.100000000000001</v>
      </c>
      <c r="E209" s="10">
        <v>2</v>
      </c>
      <c r="F209" s="10">
        <v>1</v>
      </c>
      <c r="G209" s="11">
        <v>4</v>
      </c>
      <c r="H209" s="10">
        <v>9</v>
      </c>
      <c r="I209" s="10">
        <v>2</v>
      </c>
      <c r="J209" s="10">
        <v>18.100000000000001</v>
      </c>
      <c r="K209" s="11">
        <v>12.1</v>
      </c>
      <c r="L209" s="10">
        <v>2</v>
      </c>
      <c r="M209" s="10">
        <v>3</v>
      </c>
      <c r="N209" s="10">
        <v>3</v>
      </c>
      <c r="O209" s="10">
        <v>970</v>
      </c>
      <c r="Q209">
        <f t="shared" si="9"/>
        <v>247680.9242098603</v>
      </c>
      <c r="R209" s="81" t="s">
        <v>377</v>
      </c>
      <c r="S209">
        <f t="shared" si="10"/>
        <v>1092.3244789927273</v>
      </c>
      <c r="V209">
        <f t="shared" si="11"/>
        <v>1536.3669376736</v>
      </c>
      <c r="W209" s="81" t="s">
        <v>590</v>
      </c>
      <c r="X209">
        <f t="shared" si="12"/>
        <v>1092.3244789927273</v>
      </c>
    </row>
    <row r="210" spans="1:24" ht="15" x14ac:dyDescent="0.25">
      <c r="A210" s="72">
        <v>1</v>
      </c>
      <c r="B210" s="6">
        <v>2</v>
      </c>
      <c r="C210" s="10">
        <v>7</v>
      </c>
      <c r="D210" s="10">
        <v>17</v>
      </c>
      <c r="E210" s="10">
        <v>2</v>
      </c>
      <c r="F210" s="10">
        <v>1</v>
      </c>
      <c r="G210" s="11">
        <v>5</v>
      </c>
      <c r="H210" s="10">
        <v>5</v>
      </c>
      <c r="I210" s="10">
        <v>2</v>
      </c>
      <c r="J210" s="10">
        <v>16.7</v>
      </c>
      <c r="K210" s="11">
        <v>8.8000000000000007</v>
      </c>
      <c r="L210" s="10">
        <v>2</v>
      </c>
      <c r="M210" s="10">
        <v>2</v>
      </c>
      <c r="N210" s="10">
        <v>3</v>
      </c>
      <c r="O210" s="10">
        <v>800</v>
      </c>
      <c r="Q210">
        <f t="shared" si="9"/>
        <v>1252.5495618684706</v>
      </c>
      <c r="R210" s="81" t="s">
        <v>378</v>
      </c>
      <c r="S210">
        <f t="shared" si="10"/>
        <v>1094.6086230577494</v>
      </c>
      <c r="V210">
        <f t="shared" si="11"/>
        <v>1720.645234710609</v>
      </c>
      <c r="W210" s="81" t="s">
        <v>591</v>
      </c>
      <c r="X210">
        <f t="shared" si="12"/>
        <v>1094.6086230577494</v>
      </c>
    </row>
    <row r="211" spans="1:24" ht="15" x14ac:dyDescent="0.25">
      <c r="A211" s="72">
        <v>1</v>
      </c>
      <c r="B211" s="6">
        <v>2</v>
      </c>
      <c r="C211" s="10">
        <v>7</v>
      </c>
      <c r="D211" s="10">
        <v>11.5</v>
      </c>
      <c r="E211" s="10">
        <v>6</v>
      </c>
      <c r="F211" s="10">
        <v>2</v>
      </c>
      <c r="G211" s="11">
        <v>2</v>
      </c>
      <c r="H211" s="10">
        <v>5</v>
      </c>
      <c r="I211" s="10">
        <v>2</v>
      </c>
      <c r="J211" s="10">
        <v>15.8</v>
      </c>
      <c r="K211" s="11">
        <v>8.9</v>
      </c>
      <c r="L211" s="10">
        <v>2</v>
      </c>
      <c r="M211" s="10">
        <v>2</v>
      </c>
      <c r="N211" s="10">
        <v>3</v>
      </c>
      <c r="O211" s="10">
        <v>3000</v>
      </c>
      <c r="Q211">
        <f t="shared" si="9"/>
        <v>4296.7592467095583</v>
      </c>
      <c r="R211" s="81" t="s">
        <v>379</v>
      </c>
      <c r="S211">
        <f t="shared" si="10"/>
        <v>1225.5496700732319</v>
      </c>
      <c r="V211">
        <f t="shared" si="11"/>
        <v>29729.24538547287</v>
      </c>
      <c r="W211" s="81" t="s">
        <v>592</v>
      </c>
      <c r="X211">
        <f t="shared" si="12"/>
        <v>1225.5496700732319</v>
      </c>
    </row>
    <row r="212" spans="1:24" ht="15" x14ac:dyDescent="0.25">
      <c r="A212" s="72">
        <v>1</v>
      </c>
      <c r="B212" s="6">
        <v>2</v>
      </c>
      <c r="C212" s="10">
        <v>7</v>
      </c>
      <c r="D212" s="10">
        <v>16.399999999999999</v>
      </c>
      <c r="E212" s="10">
        <v>2</v>
      </c>
      <c r="F212" s="10">
        <v>2</v>
      </c>
      <c r="G212" s="11">
        <v>9</v>
      </c>
      <c r="H212" s="10">
        <v>10</v>
      </c>
      <c r="I212" s="10">
        <v>2</v>
      </c>
      <c r="J212" s="10">
        <v>17.100000000000001</v>
      </c>
      <c r="K212" s="11">
        <v>8.8000000000000007</v>
      </c>
      <c r="L212" s="10">
        <v>2</v>
      </c>
      <c r="M212" s="10">
        <v>2</v>
      </c>
      <c r="N212" s="10">
        <v>2</v>
      </c>
      <c r="O212" s="10">
        <v>850</v>
      </c>
      <c r="Q212">
        <f t="shared" si="9"/>
        <v>71169.712123563804</v>
      </c>
      <c r="R212" s="81" t="s">
        <v>380</v>
      </c>
      <c r="S212">
        <f t="shared" si="10"/>
        <v>983.22347906241112</v>
      </c>
      <c r="V212">
        <f t="shared" si="11"/>
        <v>4886.6367466984966</v>
      </c>
      <c r="W212" s="81" t="s">
        <v>593</v>
      </c>
      <c r="X212">
        <f t="shared" si="12"/>
        <v>983.22347906241112</v>
      </c>
    </row>
    <row r="213" spans="1:24" x14ac:dyDescent="0.2">
      <c r="Q213">
        <f t="shared" si="9"/>
        <v>369775.80554060166</v>
      </c>
      <c r="R213" s="81" t="s">
        <v>381</v>
      </c>
      <c r="S213">
        <f t="shared" si="10"/>
        <v>981.90806160531804</v>
      </c>
      <c r="V213">
        <f t="shared" si="11"/>
        <v>5072.274224379692</v>
      </c>
      <c r="W213" s="81" t="s">
        <v>594</v>
      </c>
      <c r="X213">
        <f t="shared" si="12"/>
        <v>981.90806160531804</v>
      </c>
    </row>
    <row r="214" spans="1:24" x14ac:dyDescent="0.2">
      <c r="Q214">
        <f t="shared" si="9"/>
        <v>84173.491844416436</v>
      </c>
      <c r="R214" s="81" t="s">
        <v>382</v>
      </c>
      <c r="S214">
        <f t="shared" si="10"/>
        <v>1170.1266824068693</v>
      </c>
      <c r="V214">
        <f t="shared" si="11"/>
        <v>13688.700556882903</v>
      </c>
      <c r="W214" s="81" t="s">
        <v>595</v>
      </c>
      <c r="X214">
        <f t="shared" si="12"/>
        <v>1170.1266824068693</v>
      </c>
    </row>
    <row r="215" spans="1:24" x14ac:dyDescent="0.2">
      <c r="Q215">
        <f t="shared" si="9"/>
        <v>258340.89473728693</v>
      </c>
      <c r="R215" s="81" t="s">
        <v>383</v>
      </c>
      <c r="S215">
        <f t="shared" si="10"/>
        <v>1073.272461124235</v>
      </c>
      <c r="V215">
        <f t="shared" si="11"/>
        <v>405.80084152932375</v>
      </c>
      <c r="W215" s="81" t="s">
        <v>596</v>
      </c>
      <c r="X215">
        <f t="shared" si="12"/>
        <v>1073.272461124235</v>
      </c>
    </row>
    <row r="216" spans="1:24" x14ac:dyDescent="0.2">
      <c r="Q216">
        <f t="shared" si="9"/>
        <v>177019.32921792782</v>
      </c>
      <c r="R216" s="81" t="s">
        <v>384</v>
      </c>
      <c r="S216">
        <f t="shared" si="10"/>
        <v>1079.2633493289088</v>
      </c>
      <c r="V216">
        <f t="shared" si="11"/>
        <v>683.05846637296565</v>
      </c>
      <c r="W216" s="81" t="s">
        <v>597</v>
      </c>
      <c r="X216">
        <f t="shared" si="12"/>
        <v>1079.2633493289088</v>
      </c>
    </row>
    <row r="217" spans="1:24" x14ac:dyDescent="0.2">
      <c r="Q217">
        <f t="shared" si="9"/>
        <v>237569.71930150889</v>
      </c>
      <c r="R217" s="81" t="s">
        <v>385</v>
      </c>
      <c r="S217">
        <f t="shared" si="10"/>
        <v>987.41124248575647</v>
      </c>
      <c r="V217">
        <f t="shared" si="11"/>
        <v>4318.6872349260966</v>
      </c>
      <c r="W217" s="81" t="s">
        <v>598</v>
      </c>
      <c r="X217">
        <f t="shared" si="12"/>
        <v>987.41124248575647</v>
      </c>
    </row>
    <row r="218" spans="1:24" x14ac:dyDescent="0.2">
      <c r="Q218">
        <f t="shared" si="9"/>
        <v>24650.907872493517</v>
      </c>
      <c r="R218" s="81" t="s">
        <v>386</v>
      </c>
      <c r="S218">
        <f t="shared" si="10"/>
        <v>1057.0060759094804</v>
      </c>
      <c r="V218">
        <f t="shared" si="11"/>
        <v>15.039766833235992</v>
      </c>
      <c r="W218" s="81" t="s">
        <v>599</v>
      </c>
      <c r="X218">
        <f t="shared" si="12"/>
        <v>1057.0060759094804</v>
      </c>
    </row>
    <row r="219" spans="1:24" x14ac:dyDescent="0.2">
      <c r="Q219">
        <f t="shared" si="9"/>
        <v>96100.274044921884</v>
      </c>
      <c r="R219" s="81" t="s">
        <v>387</v>
      </c>
      <c r="S219">
        <f t="shared" si="10"/>
        <v>1210.0004420076234</v>
      </c>
      <c r="V219">
        <f t="shared" si="11"/>
        <v>24608.97495697721</v>
      </c>
      <c r="W219" s="81" t="s">
        <v>600</v>
      </c>
      <c r="X219">
        <f t="shared" si="12"/>
        <v>1210.0004420076234</v>
      </c>
    </row>
    <row r="220" spans="1:24" x14ac:dyDescent="0.2">
      <c r="Q220">
        <f t="shared" si="9"/>
        <v>152.62026874803709</v>
      </c>
      <c r="R220" s="81" t="s">
        <v>388</v>
      </c>
      <c r="S220">
        <f t="shared" si="10"/>
        <v>912.64604238520963</v>
      </c>
      <c r="V220">
        <f t="shared" si="11"/>
        <v>19735.169762624922</v>
      </c>
      <c r="W220" s="81" t="s">
        <v>601</v>
      </c>
      <c r="X220">
        <f t="shared" si="12"/>
        <v>912.64604238520963</v>
      </c>
    </row>
    <row r="221" spans="1:24" x14ac:dyDescent="0.2">
      <c r="Q221">
        <f t="shared" si="9"/>
        <v>134754.48792170078</v>
      </c>
      <c r="R221" s="81" t="s">
        <v>389</v>
      </c>
      <c r="S221">
        <f t="shared" si="10"/>
        <v>912.91079024070893</v>
      </c>
      <c r="V221">
        <f t="shared" si="11"/>
        <v>19660.855280097861</v>
      </c>
      <c r="W221" s="81" t="s">
        <v>602</v>
      </c>
      <c r="X221">
        <f t="shared" si="12"/>
        <v>912.91079024070893</v>
      </c>
    </row>
    <row r="222" spans="1:24" x14ac:dyDescent="0.2">
      <c r="Q222">
        <f t="shared" si="9"/>
        <v>6591.9217158230176</v>
      </c>
      <c r="R222" s="81" t="s">
        <v>390</v>
      </c>
      <c r="S222">
        <f t="shared" si="10"/>
        <v>968.80934957876605</v>
      </c>
      <c r="V222">
        <f t="shared" si="11"/>
        <v>7109.6284150283946</v>
      </c>
      <c r="W222" s="81" t="s">
        <v>603</v>
      </c>
      <c r="X222">
        <f t="shared" si="12"/>
        <v>968.80934957876605</v>
      </c>
    </row>
    <row r="223" spans="1:24" x14ac:dyDescent="0.2">
      <c r="Q223">
        <f t="shared" si="9"/>
        <v>12982.846030019933</v>
      </c>
      <c r="R223" s="81" t="s">
        <v>391</v>
      </c>
      <c r="S223">
        <f t="shared" si="10"/>
        <v>936.05770745671327</v>
      </c>
      <c r="V223">
        <f t="shared" si="11"/>
        <v>13705.444518804035</v>
      </c>
      <c r="W223" s="81" t="s">
        <v>604</v>
      </c>
      <c r="X223">
        <f t="shared" si="12"/>
        <v>936.05770745671327</v>
      </c>
    </row>
    <row r="224" spans="1:24" x14ac:dyDescent="0.2">
      <c r="Q224">
        <f t="shared" si="9"/>
        <v>107190.40838579446</v>
      </c>
      <c r="R224" s="81" t="s">
        <v>392</v>
      </c>
      <c r="S224">
        <f t="shared" si="10"/>
        <v>777.39946302001545</v>
      </c>
      <c r="V224">
        <f t="shared" si="11"/>
        <v>76026.205196799114</v>
      </c>
      <c r="W224" s="81" t="s">
        <v>605</v>
      </c>
      <c r="X224">
        <f t="shared" si="12"/>
        <v>777.39946302001545</v>
      </c>
    </row>
    <row r="225" spans="17:24" x14ac:dyDescent="0.2">
      <c r="Q225">
        <f t="shared" si="9"/>
        <v>131389.11295116568</v>
      </c>
      <c r="R225" s="81" t="s">
        <v>393</v>
      </c>
      <c r="S225">
        <f t="shared" si="10"/>
        <v>812.4763619205612</v>
      </c>
      <c r="V225">
        <f t="shared" si="11"/>
        <v>57913.192661853223</v>
      </c>
      <c r="W225" s="81" t="s">
        <v>606</v>
      </c>
      <c r="X225">
        <f t="shared" si="12"/>
        <v>812.4763619205612</v>
      </c>
    </row>
    <row r="226" spans="17:24" x14ac:dyDescent="0.2">
      <c r="Q226">
        <f t="shared" si="9"/>
        <v>943238.527570987</v>
      </c>
      <c r="R226" s="81" t="s">
        <v>394</v>
      </c>
      <c r="S226">
        <f t="shared" si="10"/>
        <v>818.7953214841956</v>
      </c>
      <c r="V226">
        <f t="shared" si="11"/>
        <v>54911.786451090171</v>
      </c>
      <c r="W226" s="81" t="s">
        <v>607</v>
      </c>
      <c r="X226">
        <f t="shared" si="12"/>
        <v>818.7953214841956</v>
      </c>
    </row>
    <row r="227" spans="17:24" x14ac:dyDescent="0.2">
      <c r="Q227">
        <f t="shared" si="9"/>
        <v>85176.99210821309</v>
      </c>
      <c r="R227" s="81" t="s">
        <v>395</v>
      </c>
      <c r="S227">
        <f t="shared" si="10"/>
        <v>841.85097585619462</v>
      </c>
      <c r="V227">
        <f t="shared" si="11"/>
        <v>44637.964910057017</v>
      </c>
      <c r="W227" s="81" t="s">
        <v>608</v>
      </c>
      <c r="X227">
        <f t="shared" si="12"/>
        <v>841.85097585619462</v>
      </c>
    </row>
    <row r="228" spans="17:24" x14ac:dyDescent="0.2">
      <c r="Q228">
        <f t="shared" si="9"/>
        <v>83443.122196124605</v>
      </c>
      <c r="R228" s="81" t="s">
        <v>396</v>
      </c>
      <c r="S228">
        <f t="shared" si="10"/>
        <v>1038.8652318921829</v>
      </c>
      <c r="V228">
        <f t="shared" si="11"/>
        <v>203.42547256188541</v>
      </c>
      <c r="W228" s="81" t="s">
        <v>609</v>
      </c>
      <c r="X228">
        <f t="shared" si="12"/>
        <v>1038.8652318921829</v>
      </c>
    </row>
    <row r="229" spans="17:24" x14ac:dyDescent="0.2">
      <c r="Q229">
        <f t="shared" si="9"/>
        <v>61736.597754109971</v>
      </c>
      <c r="R229" s="81" t="s">
        <v>397</v>
      </c>
      <c r="S229">
        <f t="shared" si="10"/>
        <v>1151.531495448397</v>
      </c>
      <c r="V229">
        <f t="shared" si="11"/>
        <v>9683.2553783405419</v>
      </c>
      <c r="W229" s="81" t="s">
        <v>610</v>
      </c>
      <c r="X229">
        <f t="shared" si="12"/>
        <v>1151.531495448397</v>
      </c>
    </row>
    <row r="230" spans="17:24" x14ac:dyDescent="0.2">
      <c r="Q230">
        <f t="shared" si="9"/>
        <v>8912.1767166518475</v>
      </c>
      <c r="R230" s="81" t="s">
        <v>398</v>
      </c>
      <c r="S230">
        <f t="shared" si="10"/>
        <v>1094.4043257306139</v>
      </c>
      <c r="V230">
        <f t="shared" si="11"/>
        <v>1703.7381957795194</v>
      </c>
      <c r="W230" s="81" t="s">
        <v>611</v>
      </c>
      <c r="X230">
        <f t="shared" si="12"/>
        <v>1094.4043257306139</v>
      </c>
    </row>
    <row r="231" spans="17:24" x14ac:dyDescent="0.2">
      <c r="Q231">
        <f t="shared" si="9"/>
        <v>38718.131623019777</v>
      </c>
      <c r="R231" s="81" t="s">
        <v>399</v>
      </c>
      <c r="S231">
        <f t="shared" si="10"/>
        <v>1153.2307655576722</v>
      </c>
      <c r="V231">
        <f t="shared" si="11"/>
        <v>10020.571263026735</v>
      </c>
      <c r="W231" s="81" t="s">
        <v>612</v>
      </c>
      <c r="X231">
        <f t="shared" si="12"/>
        <v>1153.2307655576722</v>
      </c>
    </row>
    <row r="232" spans="17:24" x14ac:dyDescent="0.2">
      <c r="Q232">
        <f t="shared" si="9"/>
        <v>266938.83716542373</v>
      </c>
      <c r="R232" s="81" t="s">
        <v>400</v>
      </c>
      <c r="S232">
        <f t="shared" si="10"/>
        <v>986.66124023911811</v>
      </c>
      <c r="V232">
        <f t="shared" si="11"/>
        <v>4417.8251129787923</v>
      </c>
      <c r="W232" s="81" t="s">
        <v>613</v>
      </c>
      <c r="X232">
        <f t="shared" si="12"/>
        <v>986.66124023911811</v>
      </c>
    </row>
    <row r="233" spans="17:24" x14ac:dyDescent="0.2">
      <c r="Q233">
        <f t="shared" si="9"/>
        <v>7560.468717406321</v>
      </c>
      <c r="R233" s="81" t="s">
        <v>401</v>
      </c>
      <c r="S233">
        <f t="shared" si="10"/>
        <v>963.04904418348053</v>
      </c>
      <c r="V233">
        <f t="shared" si="11"/>
        <v>8114.211450364196</v>
      </c>
      <c r="W233" s="81" t="s">
        <v>614</v>
      </c>
      <c r="X233">
        <f t="shared" si="12"/>
        <v>963.04904418348053</v>
      </c>
    </row>
    <row r="234" spans="17:24" x14ac:dyDescent="0.2">
      <c r="Q234">
        <f t="shared" si="9"/>
        <v>9842.8212875744248</v>
      </c>
      <c r="R234" s="81" t="s">
        <v>402</v>
      </c>
      <c r="S234">
        <f t="shared" si="10"/>
        <v>1049.2109937838263</v>
      </c>
      <c r="V234">
        <f t="shared" si="11"/>
        <v>15.342640674813232</v>
      </c>
      <c r="W234" s="81" t="s">
        <v>615</v>
      </c>
      <c r="X234">
        <f t="shared" si="12"/>
        <v>1049.2109937838263</v>
      </c>
    </row>
    <row r="235" spans="17:24" x14ac:dyDescent="0.2">
      <c r="Q235">
        <f t="shared" si="9"/>
        <v>3036.3542719776733</v>
      </c>
      <c r="R235" s="81" t="s">
        <v>403</v>
      </c>
      <c r="S235">
        <f t="shared" si="10"/>
        <v>894.8968760234261</v>
      </c>
      <c r="V235">
        <f t="shared" si="11"/>
        <v>25037.076596322717</v>
      </c>
      <c r="W235" s="81" t="s">
        <v>616</v>
      </c>
      <c r="X235">
        <f t="shared" si="12"/>
        <v>894.8968760234261</v>
      </c>
    </row>
    <row r="236" spans="17:24" x14ac:dyDescent="0.2">
      <c r="Q236">
        <f t="shared" si="9"/>
        <v>455.02349316432907</v>
      </c>
      <c r="R236" s="81" t="s">
        <v>404</v>
      </c>
      <c r="S236">
        <f t="shared" si="10"/>
        <v>1258.668720311141</v>
      </c>
      <c r="V236">
        <f t="shared" si="11"/>
        <v>42247.003292050278</v>
      </c>
      <c r="W236" s="81" t="s">
        <v>617</v>
      </c>
      <c r="X236">
        <f t="shared" si="12"/>
        <v>1258.668720311141</v>
      </c>
    </row>
    <row r="237" spans="17:24" x14ac:dyDescent="0.2">
      <c r="Q237">
        <f t="shared" si="9"/>
        <v>278065.91798535927</v>
      </c>
      <c r="R237" s="81" t="s">
        <v>405</v>
      </c>
      <c r="S237">
        <f t="shared" si="10"/>
        <v>1084.3195596461023</v>
      </c>
      <c r="V237">
        <f t="shared" si="11"/>
        <v>972.9157583945431</v>
      </c>
      <c r="W237" s="81" t="s">
        <v>618</v>
      </c>
      <c r="X237">
        <f t="shared" si="12"/>
        <v>1084.3195596461023</v>
      </c>
    </row>
    <row r="238" spans="17:24" x14ac:dyDescent="0.2">
      <c r="Q238">
        <f t="shared" si="9"/>
        <v>95095.295036466676</v>
      </c>
      <c r="R238" s="81" t="s">
        <v>406</v>
      </c>
      <c r="S238">
        <f t="shared" si="10"/>
        <v>808.3752503630385</v>
      </c>
      <c r="V238">
        <f t="shared" si="11"/>
        <v>59903.88989540442</v>
      </c>
      <c r="W238" s="81" t="s">
        <v>619</v>
      </c>
      <c r="X238">
        <f t="shared" si="12"/>
        <v>808.3752503630385</v>
      </c>
    </row>
    <row r="239" spans="17:24" x14ac:dyDescent="0.2">
      <c r="Q239">
        <f t="shared" si="9"/>
        <v>24500.320044632503</v>
      </c>
      <c r="R239" s="81" t="s">
        <v>407</v>
      </c>
      <c r="S239">
        <f t="shared" si="10"/>
        <v>943.47421923327613</v>
      </c>
      <c r="V239">
        <f t="shared" si="11"/>
        <v>12023.943321459557</v>
      </c>
      <c r="W239" s="81" t="s">
        <v>620</v>
      </c>
      <c r="X239">
        <f t="shared" si="12"/>
        <v>943.47421923327613</v>
      </c>
    </row>
    <row r="240" spans="17:24" x14ac:dyDescent="0.2">
      <c r="Q240">
        <f t="shared" si="9"/>
        <v>542.03047692421205</v>
      </c>
      <c r="R240" s="81" t="s">
        <v>408</v>
      </c>
      <c r="S240">
        <f t="shared" si="10"/>
        <v>1176.7184520075616</v>
      </c>
      <c r="V240">
        <f t="shared" si="11"/>
        <v>15274.609199222639</v>
      </c>
      <c r="W240" s="81" t="s">
        <v>621</v>
      </c>
      <c r="X240">
        <f t="shared" si="12"/>
        <v>1176.7184520075616</v>
      </c>
    </row>
    <row r="241" spans="17:24" x14ac:dyDescent="0.2">
      <c r="Q241">
        <f t="shared" si="9"/>
        <v>207.15514937996292</v>
      </c>
      <c r="R241" s="81" t="s">
        <v>409</v>
      </c>
      <c r="S241">
        <f t="shared" si="10"/>
        <v>1055.6071146263175</v>
      </c>
      <c r="V241">
        <f t="shared" si="11"/>
        <v>6.1461973215933554</v>
      </c>
      <c r="W241" s="81" t="s">
        <v>622</v>
      </c>
      <c r="X241">
        <f t="shared" si="12"/>
        <v>1055.6071146263175</v>
      </c>
    </row>
    <row r="242" spans="17:24" x14ac:dyDescent="0.2">
      <c r="Q242">
        <f t="shared" si="9"/>
        <v>6827.8438061929046</v>
      </c>
      <c r="R242" s="81" t="s">
        <v>410</v>
      </c>
      <c r="S242">
        <f t="shared" si="10"/>
        <v>1217.3692320851796</v>
      </c>
      <c r="V242">
        <f t="shared" si="11"/>
        <v>26975.194771170696</v>
      </c>
      <c r="W242" s="81" t="s">
        <v>623</v>
      </c>
      <c r="X242">
        <f t="shared" si="12"/>
        <v>1217.3692320851796</v>
      </c>
    </row>
    <row r="243" spans="17:24" x14ac:dyDescent="0.2">
      <c r="Q243">
        <f t="shared" si="9"/>
        <v>66100.973203868081</v>
      </c>
      <c r="R243" s="81" t="s">
        <v>411</v>
      </c>
      <c r="S243">
        <f t="shared" si="10"/>
        <v>1107.1010952988495</v>
      </c>
      <c r="V243">
        <f t="shared" si="11"/>
        <v>2913.0991088866813</v>
      </c>
      <c r="W243" s="81" t="s">
        <v>624</v>
      </c>
      <c r="X243">
        <f t="shared" si="12"/>
        <v>1107.1010952988495</v>
      </c>
    </row>
    <row r="244" spans="17:24" x14ac:dyDescent="0.2">
      <c r="Q244">
        <f t="shared" si="9"/>
        <v>304137.22358795477</v>
      </c>
      <c r="R244" s="81" t="s">
        <v>412</v>
      </c>
      <c r="S244">
        <f t="shared" si="10"/>
        <v>1071.4863766113854</v>
      </c>
      <c r="V244">
        <f t="shared" si="11"/>
        <v>337.0313839112838</v>
      </c>
      <c r="W244" s="81" t="s">
        <v>625</v>
      </c>
      <c r="X244">
        <f t="shared" si="12"/>
        <v>1071.4863766113854</v>
      </c>
    </row>
    <row r="245" spans="17:24" x14ac:dyDescent="0.2">
      <c r="Q245">
        <f t="shared" si="9"/>
        <v>81879.957922215835</v>
      </c>
      <c r="R245" s="81" t="s">
        <v>413</v>
      </c>
      <c r="S245">
        <f t="shared" si="10"/>
        <v>956.1467419388448</v>
      </c>
      <c r="V245">
        <f t="shared" si="11"/>
        <v>9405.3570610967854</v>
      </c>
      <c r="W245" s="81" t="s">
        <v>626</v>
      </c>
      <c r="X245">
        <f t="shared" si="12"/>
        <v>956.1467419388448</v>
      </c>
    </row>
    <row r="246" spans="17:24" x14ac:dyDescent="0.2">
      <c r="Q246">
        <f t="shared" si="9"/>
        <v>275290.54075573653</v>
      </c>
      <c r="R246" s="81" t="s">
        <v>414</v>
      </c>
      <c r="S246">
        <f t="shared" si="10"/>
        <v>1325.3186293037111</v>
      </c>
      <c r="V246">
        <f t="shared" si="11"/>
        <v>74087.759320799378</v>
      </c>
      <c r="W246" s="81" t="s">
        <v>627</v>
      </c>
      <c r="X246">
        <f t="shared" si="12"/>
        <v>1325.3186293037111</v>
      </c>
    </row>
    <row r="247" spans="17:24" x14ac:dyDescent="0.2">
      <c r="Q247">
        <f t="shared" si="9"/>
        <v>129474.48219424227</v>
      </c>
      <c r="R247" s="81" t="s">
        <v>415</v>
      </c>
      <c r="S247">
        <f t="shared" si="10"/>
        <v>999.82562748398323</v>
      </c>
      <c r="V247">
        <f t="shared" si="11"/>
        <v>2841.1388739515978</v>
      </c>
      <c r="W247" s="81" t="s">
        <v>628</v>
      </c>
      <c r="X247">
        <f t="shared" si="12"/>
        <v>999.82562748398323</v>
      </c>
    </row>
    <row r="248" spans="17:24" x14ac:dyDescent="0.2">
      <c r="Q248">
        <f t="shared" si="9"/>
        <v>107760.48970004845</v>
      </c>
      <c r="R248" s="81" t="s">
        <v>416</v>
      </c>
      <c r="S248">
        <f t="shared" si="10"/>
        <v>1248.26892892878</v>
      </c>
      <c r="V248">
        <f t="shared" si="11"/>
        <v>38079.996940605008</v>
      </c>
      <c r="W248" s="81" t="s">
        <v>629</v>
      </c>
      <c r="X248">
        <f t="shared" si="12"/>
        <v>1248.26892892878</v>
      </c>
    </row>
    <row r="249" spans="17:24" x14ac:dyDescent="0.2">
      <c r="Q249">
        <f t="shared" si="9"/>
        <v>1872.7225130280849</v>
      </c>
      <c r="R249" s="81" t="s">
        <v>417</v>
      </c>
      <c r="S249">
        <f t="shared" si="10"/>
        <v>1206.7250359557852</v>
      </c>
      <c r="V249">
        <f t="shared" si="11"/>
        <v>23592.061101572788</v>
      </c>
      <c r="W249" s="81" t="s">
        <v>630</v>
      </c>
      <c r="X249">
        <f t="shared" si="12"/>
        <v>1206.7250359557852</v>
      </c>
    </row>
    <row r="250" spans="17:24" x14ac:dyDescent="0.2">
      <c r="Q250">
        <f t="shared" si="9"/>
        <v>1563777.7815940324</v>
      </c>
      <c r="R250" s="81" t="s">
        <v>418</v>
      </c>
      <c r="S250">
        <f t="shared" si="10"/>
        <v>1249.4889918141334</v>
      </c>
      <c r="V250">
        <f t="shared" si="11"/>
        <v>38557.653996164619</v>
      </c>
      <c r="W250" s="81" t="s">
        <v>631</v>
      </c>
      <c r="X250">
        <f t="shared" si="12"/>
        <v>1249.4889918141334</v>
      </c>
    </row>
    <row r="251" spans="17:24" x14ac:dyDescent="0.2">
      <c r="Q251">
        <f t="shared" si="9"/>
        <v>14146.470394884402</v>
      </c>
      <c r="R251" s="81" t="s">
        <v>419</v>
      </c>
      <c r="S251">
        <f t="shared" si="10"/>
        <v>1081.0610644284875</v>
      </c>
      <c r="V251">
        <f t="shared" si="11"/>
        <v>780.25820651453284</v>
      </c>
      <c r="W251" s="81" t="s">
        <v>632</v>
      </c>
      <c r="X251">
        <f t="shared" si="12"/>
        <v>1081.0610644284875</v>
      </c>
    </row>
    <row r="252" spans="17:24" x14ac:dyDescent="0.2">
      <c r="Q252">
        <f t="shared" si="9"/>
        <v>28377.47290919628</v>
      </c>
      <c r="R252" s="81" t="s">
        <v>420</v>
      </c>
      <c r="S252">
        <f t="shared" si="10"/>
        <v>1168.4561453589517</v>
      </c>
      <c r="V252">
        <f t="shared" si="11"/>
        <v>13300.589857199131</v>
      </c>
      <c r="W252" s="81" t="s">
        <v>633</v>
      </c>
      <c r="X252">
        <f t="shared" si="12"/>
        <v>1168.4561453589517</v>
      </c>
    </row>
    <row r="253" spans="17:24" x14ac:dyDescent="0.2">
      <c r="Q253">
        <f t="shared" si="9"/>
        <v>17001.02089228313</v>
      </c>
      <c r="R253" s="81" t="s">
        <v>421</v>
      </c>
      <c r="S253">
        <f t="shared" si="10"/>
        <v>969.61203701152806</v>
      </c>
      <c r="V253">
        <f t="shared" si="11"/>
        <v>6974.9097409292463</v>
      </c>
      <c r="W253" s="81" t="s">
        <v>634</v>
      </c>
      <c r="X253">
        <f t="shared" si="12"/>
        <v>969.61203701152806</v>
      </c>
    </row>
    <row r="254" spans="17:24" x14ac:dyDescent="0.2">
      <c r="Q254">
        <f t="shared" si="9"/>
        <v>131788.67847904578</v>
      </c>
      <c r="R254" s="81" t="s">
        <v>422</v>
      </c>
      <c r="S254">
        <f t="shared" si="10"/>
        <v>1136.9728956688691</v>
      </c>
      <c r="V254">
        <f t="shared" si="11"/>
        <v>7029.9728876317531</v>
      </c>
      <c r="W254" s="81" t="s">
        <v>635</v>
      </c>
      <c r="X254">
        <f t="shared" si="12"/>
        <v>1136.9728956688691</v>
      </c>
    </row>
    <row r="255" spans="17:24" x14ac:dyDescent="0.2">
      <c r="Q255">
        <f t="shared" si="9"/>
        <v>2382.4682093997353</v>
      </c>
      <c r="R255" s="81" t="s">
        <v>423</v>
      </c>
      <c r="S255">
        <f t="shared" si="10"/>
        <v>921.18946620451959</v>
      </c>
      <c r="V255">
        <f t="shared" si="11"/>
        <v>17407.766695284852</v>
      </c>
      <c r="W255" s="81" t="s">
        <v>636</v>
      </c>
      <c r="X255">
        <f t="shared" si="12"/>
        <v>921.18946620451959</v>
      </c>
    </row>
    <row r="256" spans="17:24" x14ac:dyDescent="0.2">
      <c r="Q256">
        <f t="shared" si="9"/>
        <v>37488.431041599375</v>
      </c>
      <c r="R256" s="81" t="s">
        <v>424</v>
      </c>
      <c r="S256">
        <f t="shared" si="10"/>
        <v>826.3807059159667</v>
      </c>
      <c r="V256">
        <f t="shared" si="11"/>
        <v>51414.318180324946</v>
      </c>
      <c r="W256" s="81" t="s">
        <v>637</v>
      </c>
      <c r="X256">
        <f t="shared" si="12"/>
        <v>826.3807059159667</v>
      </c>
    </row>
    <row r="257" spans="17:24" x14ac:dyDescent="0.2">
      <c r="Q257">
        <f t="shared" si="9"/>
        <v>22415.51467795459</v>
      </c>
      <c r="R257" s="81" t="s">
        <v>425</v>
      </c>
      <c r="S257">
        <f t="shared" si="10"/>
        <v>880.28188259948433</v>
      </c>
      <c r="V257">
        <f t="shared" si="11"/>
        <v>29875.767193619718</v>
      </c>
      <c r="W257" s="81" t="s">
        <v>638</v>
      </c>
      <c r="X257">
        <f t="shared" si="12"/>
        <v>880.28188259948433</v>
      </c>
    </row>
    <row r="258" spans="17:24" x14ac:dyDescent="0.2">
      <c r="Q258">
        <f t="shared" si="9"/>
        <v>6746.6861105904009</v>
      </c>
      <c r="R258" s="81" t="s">
        <v>426</v>
      </c>
      <c r="S258">
        <f t="shared" si="10"/>
        <v>1037.8617865388442</v>
      </c>
      <c r="V258">
        <f t="shared" si="11"/>
        <v>233.05611581545406</v>
      </c>
      <c r="W258" s="81" t="s">
        <v>639</v>
      </c>
      <c r="X258">
        <f t="shared" si="12"/>
        <v>1037.8617865388442</v>
      </c>
    </row>
    <row r="259" spans="17:24" x14ac:dyDescent="0.2">
      <c r="Q259">
        <f t="shared" si="9"/>
        <v>13639.500852390802</v>
      </c>
      <c r="R259" s="81" t="s">
        <v>427</v>
      </c>
      <c r="S259">
        <f t="shared" si="10"/>
        <v>936.78827360823004</v>
      </c>
      <c r="V259">
        <f t="shared" si="11"/>
        <v>13534.923114943575</v>
      </c>
      <c r="W259" s="81" t="s">
        <v>640</v>
      </c>
      <c r="X259">
        <f t="shared" si="12"/>
        <v>936.78827360823004</v>
      </c>
    </row>
    <row r="260" spans="17:24" x14ac:dyDescent="0.2">
      <c r="Q260">
        <f t="shared" ref="Q260:Q278" si="13">(O194-S260)^2</f>
        <v>41715.881682077139</v>
      </c>
      <c r="R260" s="81" t="s">
        <v>428</v>
      </c>
      <c r="S260">
        <f t="shared" ref="S260:S278" si="14">$U$50+$U$51*B194+$U$52*C194+$U$53*D194+$U$54*E194+$U$55*F194+G194*$U$56+$U$57*H194+I194*$U$58+$U$59*J194+K194*$U$60+$U$61*L194+M194*$U$62+$U$63*N194</f>
        <v>945.75533866933722</v>
      </c>
      <c r="V260">
        <f t="shared" si="11"/>
        <v>11528.880259227904</v>
      </c>
      <c r="W260" s="81" t="s">
        <v>641</v>
      </c>
      <c r="X260">
        <f t="shared" si="12"/>
        <v>945.75533866933722</v>
      </c>
    </row>
    <row r="261" spans="17:24" x14ac:dyDescent="0.2">
      <c r="Q261">
        <f t="shared" si="13"/>
        <v>11.221164344059934</v>
      </c>
      <c r="R261" s="81" t="s">
        <v>429</v>
      </c>
      <c r="S261">
        <f t="shared" si="14"/>
        <v>646.6501993575647</v>
      </c>
      <c r="V261">
        <f t="shared" ref="V261:V278" si="15">(S261-$U$64)^2</f>
        <v>165224.17159215169</v>
      </c>
      <c r="W261" s="81" t="s">
        <v>642</v>
      </c>
      <c r="X261">
        <f t="shared" ref="X261:X278" si="16">S261</f>
        <v>646.6501993575647</v>
      </c>
    </row>
    <row r="262" spans="17:24" x14ac:dyDescent="0.2">
      <c r="Q262">
        <f t="shared" si="13"/>
        <v>288058.90499334369</v>
      </c>
      <c r="R262" s="81" t="s">
        <v>430</v>
      </c>
      <c r="S262">
        <f t="shared" si="14"/>
        <v>1136.7111932812131</v>
      </c>
      <c r="V262">
        <f t="shared" si="15"/>
        <v>6986.1565371481065</v>
      </c>
      <c r="W262" s="81" t="s">
        <v>643</v>
      </c>
      <c r="X262">
        <f t="shared" si="16"/>
        <v>1136.7111932812131</v>
      </c>
    </row>
    <row r="263" spans="17:24" x14ac:dyDescent="0.2">
      <c r="Q263">
        <f t="shared" si="13"/>
        <v>704494.01191201562</v>
      </c>
      <c r="R263" s="81" t="s">
        <v>431</v>
      </c>
      <c r="S263">
        <f t="shared" si="14"/>
        <v>1259.3414155824885</v>
      </c>
      <c r="V263">
        <f t="shared" si="15"/>
        <v>42523.988403233765</v>
      </c>
      <c r="W263" s="81" t="s">
        <v>644</v>
      </c>
      <c r="X263">
        <f t="shared" si="16"/>
        <v>1259.3414155824885</v>
      </c>
    </row>
    <row r="264" spans="17:24" x14ac:dyDescent="0.2">
      <c r="Q264">
        <f t="shared" si="13"/>
        <v>531637.48187125102</v>
      </c>
      <c r="R264" s="81" t="s">
        <v>432</v>
      </c>
      <c r="S264">
        <f t="shared" si="14"/>
        <v>970.86525122495289</v>
      </c>
      <c r="V264">
        <f t="shared" si="15"/>
        <v>6767.1535980944082</v>
      </c>
      <c r="W264" s="81" t="s">
        <v>645</v>
      </c>
      <c r="X264">
        <f t="shared" si="16"/>
        <v>970.86525122495289</v>
      </c>
    </row>
    <row r="265" spans="17:24" x14ac:dyDescent="0.2">
      <c r="Q265">
        <f t="shared" si="13"/>
        <v>55162.895394561019</v>
      </c>
      <c r="R265" s="81" t="s">
        <v>433</v>
      </c>
      <c r="S265">
        <f t="shared" si="14"/>
        <v>985.13217462887553</v>
      </c>
      <c r="V265">
        <f t="shared" si="15"/>
        <v>4623.427111820356</v>
      </c>
      <c r="W265" s="81" t="s">
        <v>646</v>
      </c>
      <c r="X265">
        <f t="shared" si="16"/>
        <v>985.13217462887553</v>
      </c>
    </row>
    <row r="266" spans="17:24" x14ac:dyDescent="0.2">
      <c r="Q266">
        <f t="shared" si="13"/>
        <v>123372.81367034104</v>
      </c>
      <c r="R266" s="81" t="s">
        <v>434</v>
      </c>
      <c r="S266">
        <f t="shared" si="14"/>
        <v>1001.2446635471364</v>
      </c>
      <c r="V266">
        <f t="shared" si="15"/>
        <v>2691.8766672010543</v>
      </c>
      <c r="W266" s="81" t="s">
        <v>647</v>
      </c>
      <c r="X266">
        <f t="shared" si="16"/>
        <v>1001.2446635471364</v>
      </c>
    </row>
    <row r="267" spans="17:24" x14ac:dyDescent="0.2">
      <c r="Q267">
        <f t="shared" si="13"/>
        <v>8512.3362980308739</v>
      </c>
      <c r="R267" s="81" t="s">
        <v>435</v>
      </c>
      <c r="S267">
        <f t="shared" si="14"/>
        <v>1197.7376767145392</v>
      </c>
      <c r="V267">
        <f t="shared" si="15"/>
        <v>20911.969565147661</v>
      </c>
      <c r="W267" s="81" t="s">
        <v>648</v>
      </c>
      <c r="X267">
        <f t="shared" si="16"/>
        <v>1197.7376767145392</v>
      </c>
    </row>
    <row r="268" spans="17:24" x14ac:dyDescent="0.2">
      <c r="Q268">
        <f t="shared" si="13"/>
        <v>37984.063789495536</v>
      </c>
      <c r="R268" s="81" t="s">
        <v>436</v>
      </c>
      <c r="S268">
        <f t="shared" si="14"/>
        <v>885.10499290773112</v>
      </c>
      <c r="V268">
        <f t="shared" si="15"/>
        <v>28231.718171248995</v>
      </c>
      <c r="W268" s="81" t="s">
        <v>649</v>
      </c>
      <c r="X268">
        <f t="shared" si="16"/>
        <v>885.10499290773112</v>
      </c>
    </row>
    <row r="269" spans="17:24" x14ac:dyDescent="0.2">
      <c r="Q269">
        <f t="shared" si="13"/>
        <v>5435772.5679494971</v>
      </c>
      <c r="R269" s="81" t="s">
        <v>437</v>
      </c>
      <c r="S269">
        <f t="shared" si="14"/>
        <v>918.52566646134892</v>
      </c>
      <c r="V269">
        <f t="shared" si="15"/>
        <v>18117.777987239708</v>
      </c>
      <c r="W269" s="81" t="s">
        <v>650</v>
      </c>
      <c r="X269">
        <f t="shared" si="16"/>
        <v>918.52566646134892</v>
      </c>
    </row>
    <row r="270" spans="17:24" x14ac:dyDescent="0.2">
      <c r="Q270">
        <f t="shared" si="13"/>
        <v>35782.791170532968</v>
      </c>
      <c r="R270" s="81" t="s">
        <v>438</v>
      </c>
      <c r="S270">
        <f t="shared" si="14"/>
        <v>1089.163398073023</v>
      </c>
      <c r="V270">
        <f t="shared" si="15"/>
        <v>1298.5526468246974</v>
      </c>
      <c r="W270" s="81" t="s">
        <v>651</v>
      </c>
      <c r="X270">
        <f t="shared" si="16"/>
        <v>1089.163398073023</v>
      </c>
    </row>
    <row r="271" spans="17:24" x14ac:dyDescent="0.2">
      <c r="Q271">
        <f t="shared" si="13"/>
        <v>145.90382335761487</v>
      </c>
      <c r="R271" s="81" t="s">
        <v>439</v>
      </c>
      <c r="S271">
        <f t="shared" si="14"/>
        <v>912.07906550017901</v>
      </c>
      <c r="V271">
        <f t="shared" si="15"/>
        <v>19894.791227882448</v>
      </c>
      <c r="W271" s="81" t="s">
        <v>652</v>
      </c>
      <c r="X271">
        <f t="shared" si="16"/>
        <v>912.07906550017901</v>
      </c>
    </row>
    <row r="272" spans="17:24" x14ac:dyDescent="0.2">
      <c r="Q272">
        <f t="shared" si="13"/>
        <v>328044.44681783306</v>
      </c>
      <c r="R272" s="81" t="s">
        <v>440</v>
      </c>
      <c r="S272">
        <f t="shared" si="14"/>
        <v>1222.7516449717391</v>
      </c>
      <c r="V272">
        <f t="shared" si="15"/>
        <v>28772.193795956493</v>
      </c>
      <c r="W272" s="81" t="s">
        <v>653</v>
      </c>
      <c r="X272">
        <f t="shared" si="16"/>
        <v>1222.7516449717391</v>
      </c>
    </row>
    <row r="273" spans="17:24" x14ac:dyDescent="0.2">
      <c r="Q273">
        <f t="shared" si="13"/>
        <v>145983.69802887875</v>
      </c>
      <c r="R273" s="81" t="s">
        <v>441</v>
      </c>
      <c r="S273">
        <f t="shared" si="14"/>
        <v>1232.0781307911757</v>
      </c>
      <c r="V273">
        <f t="shared" si="15"/>
        <v>32023.162879858461</v>
      </c>
      <c r="W273" s="81" t="s">
        <v>654</v>
      </c>
      <c r="X273">
        <f t="shared" si="16"/>
        <v>1232.0781307911757</v>
      </c>
    </row>
    <row r="274" spans="17:24" x14ac:dyDescent="0.2">
      <c r="Q274">
        <f t="shared" si="13"/>
        <v>216250.74473999298</v>
      </c>
      <c r="R274" s="81" t="s">
        <v>442</v>
      </c>
      <c r="S274">
        <f t="shared" si="14"/>
        <v>1345.0276816921687</v>
      </c>
      <c r="V274">
        <f t="shared" si="15"/>
        <v>85205.446306563827</v>
      </c>
      <c r="W274" s="81" t="s">
        <v>655</v>
      </c>
      <c r="X274">
        <f t="shared" si="16"/>
        <v>1345.0276816921687</v>
      </c>
    </row>
    <row r="275" spans="17:24" x14ac:dyDescent="0.2">
      <c r="Q275">
        <f t="shared" si="13"/>
        <v>58430.091334936784</v>
      </c>
      <c r="R275" s="81" t="s">
        <v>443</v>
      </c>
      <c r="S275">
        <f t="shared" si="14"/>
        <v>1211.7231708689442</v>
      </c>
      <c r="V275">
        <f t="shared" si="15"/>
        <v>25152.440249125109</v>
      </c>
      <c r="W275" s="81" t="s">
        <v>656</v>
      </c>
      <c r="X275">
        <f t="shared" si="16"/>
        <v>1211.7231708689442</v>
      </c>
    </row>
    <row r="276" spans="17:24" x14ac:dyDescent="0.2">
      <c r="Q276">
        <f t="shared" si="13"/>
        <v>121979.7744669558</v>
      </c>
      <c r="R276" s="81" t="s">
        <v>444</v>
      </c>
      <c r="S276">
        <f t="shared" si="14"/>
        <v>1149.2560299650613</v>
      </c>
      <c r="V276">
        <f t="shared" si="15"/>
        <v>9240.6054342944371</v>
      </c>
      <c r="W276" s="81" t="s">
        <v>657</v>
      </c>
      <c r="X276">
        <f t="shared" si="16"/>
        <v>1149.2560299650613</v>
      </c>
    </row>
    <row r="277" spans="17:24" x14ac:dyDescent="0.2">
      <c r="Q277">
        <f t="shared" si="13"/>
        <v>2648468.9320408544</v>
      </c>
      <c r="R277" s="81" t="s">
        <v>445</v>
      </c>
      <c r="S277">
        <f t="shared" si="14"/>
        <v>1372.5882721201576</v>
      </c>
      <c r="V277">
        <f t="shared" si="15"/>
        <v>102054.88968756216</v>
      </c>
      <c r="W277" s="81" t="s">
        <v>658</v>
      </c>
      <c r="X277">
        <f t="shared" si="16"/>
        <v>1372.5882721201576</v>
      </c>
    </row>
    <row r="278" spans="17:24" x14ac:dyDescent="0.2">
      <c r="Q278">
        <f t="shared" si="13"/>
        <v>189271.27346729505</v>
      </c>
      <c r="R278" s="81" t="s">
        <v>446</v>
      </c>
      <c r="S278">
        <f t="shared" si="14"/>
        <v>1285.0531846421711</v>
      </c>
      <c r="V278">
        <f t="shared" si="15"/>
        <v>53789.308858050426</v>
      </c>
      <c r="W278" s="81" t="s">
        <v>659</v>
      </c>
      <c r="X278">
        <f t="shared" si="16"/>
        <v>1285.0531846421711</v>
      </c>
    </row>
    <row r="279" spans="17:24" x14ac:dyDescent="0.2">
      <c r="W279" s="82" t="s">
        <v>662</v>
      </c>
      <c r="X279">
        <f>SUM(X68:X278)</f>
        <v>222210.00000000134</v>
      </c>
    </row>
  </sheetData>
  <mergeCells count="26">
    <mergeCell ref="AE81:AG81"/>
    <mergeCell ref="AI66:AI67"/>
    <mergeCell ref="AJ66:AJ67"/>
    <mergeCell ref="AE75:AG75"/>
    <mergeCell ref="AE76:AG76"/>
    <mergeCell ref="AE77:AG77"/>
    <mergeCell ref="AE78:AG78"/>
    <mergeCell ref="AE79:AG79"/>
    <mergeCell ref="AE80:AG80"/>
    <mergeCell ref="AE69:AG69"/>
    <mergeCell ref="AE70:AG70"/>
    <mergeCell ref="AE71:AG71"/>
    <mergeCell ref="AE72:AG72"/>
    <mergeCell ref="AE73:AG73"/>
    <mergeCell ref="AE74:AG74"/>
    <mergeCell ref="AE66:AG67"/>
    <mergeCell ref="AE68:AG68"/>
    <mergeCell ref="Q66:S66"/>
    <mergeCell ref="Z66:AC67"/>
    <mergeCell ref="AD66:AD67"/>
    <mergeCell ref="Z68:AC68"/>
    <mergeCell ref="Q17:AD17"/>
    <mergeCell ref="Q33:AD33"/>
    <mergeCell ref="T49:U49"/>
    <mergeCell ref="W49:AJ49"/>
    <mergeCell ref="AH66:AH67"/>
  </mergeCells>
  <phoneticPr fontId="16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161B5-4B5D-45D6-95ED-3B3A10A190CA}">
  <dimension ref="A1:HM212"/>
  <sheetViews>
    <sheetView zoomScale="51" zoomScaleNormal="51" workbookViewId="0">
      <selection activeCell="Y32" sqref="Y32"/>
    </sheetView>
  </sheetViews>
  <sheetFormatPr defaultRowHeight="12.75" x14ac:dyDescent="0.2"/>
  <cols>
    <col min="1" max="1" width="9.42578125" bestFit="1" customWidth="1"/>
    <col min="2" max="8" width="9.5703125" bestFit="1" customWidth="1"/>
    <col min="10" max="10" width="14.7109375" bestFit="1" customWidth="1"/>
    <col min="11" max="12" width="14.5703125" bestFit="1" customWidth="1"/>
    <col min="13" max="13" width="14.7109375" bestFit="1" customWidth="1"/>
    <col min="14" max="14" width="15.5703125" customWidth="1"/>
    <col min="15" max="16" width="14.42578125" bestFit="1" customWidth="1"/>
    <col min="17" max="21" width="9.5703125" bestFit="1" customWidth="1"/>
    <col min="22" max="29" width="9.28515625" bestFit="1" customWidth="1"/>
  </cols>
  <sheetData>
    <row r="1" spans="1:221" ht="15" x14ac:dyDescent="0.25">
      <c r="A1" s="32" t="s">
        <v>213</v>
      </c>
      <c r="B1" s="48" t="s">
        <v>1</v>
      </c>
      <c r="C1" s="32" t="s">
        <v>10</v>
      </c>
      <c r="D1" s="32" t="s">
        <v>11</v>
      </c>
      <c r="E1" s="32" t="s">
        <v>5</v>
      </c>
      <c r="F1" s="32" t="s">
        <v>8</v>
      </c>
      <c r="G1" s="32" t="s">
        <v>14</v>
      </c>
      <c r="H1" s="32" t="s">
        <v>16</v>
      </c>
      <c r="J1" s="32" t="s">
        <v>213</v>
      </c>
      <c r="K1" s="72">
        <v>1</v>
      </c>
      <c r="L1" s="72">
        <v>1</v>
      </c>
      <c r="M1" s="72">
        <v>1</v>
      </c>
      <c r="N1" s="72">
        <v>1</v>
      </c>
      <c r="O1" s="72">
        <v>1</v>
      </c>
      <c r="P1" s="72">
        <v>1</v>
      </c>
      <c r="Q1" s="72">
        <v>1</v>
      </c>
      <c r="R1" s="72">
        <v>1</v>
      </c>
      <c r="S1" s="72">
        <v>1</v>
      </c>
      <c r="T1" s="72">
        <v>1</v>
      </c>
      <c r="U1" s="72">
        <v>1</v>
      </c>
      <c r="V1" s="72">
        <v>1</v>
      </c>
      <c r="W1" s="72">
        <v>1</v>
      </c>
      <c r="X1" s="72">
        <v>1</v>
      </c>
      <c r="Y1" s="72">
        <v>1</v>
      </c>
      <c r="Z1" s="72">
        <v>1</v>
      </c>
      <c r="AA1" s="72">
        <v>1</v>
      </c>
      <c r="AB1" s="72">
        <v>1</v>
      </c>
      <c r="AC1" s="72">
        <v>1</v>
      </c>
      <c r="AD1" s="72">
        <v>1</v>
      </c>
      <c r="AE1" s="72">
        <v>1</v>
      </c>
      <c r="AF1" s="72">
        <v>1</v>
      </c>
      <c r="AG1" s="72">
        <v>1</v>
      </c>
      <c r="AH1" s="72">
        <v>1</v>
      </c>
      <c r="AI1" s="72">
        <v>1</v>
      </c>
      <c r="AJ1" s="72">
        <v>1</v>
      </c>
      <c r="AK1" s="72">
        <v>1</v>
      </c>
      <c r="AL1" s="72">
        <v>1</v>
      </c>
      <c r="AM1" s="72">
        <v>1</v>
      </c>
      <c r="AN1" s="72">
        <v>1</v>
      </c>
      <c r="AO1" s="72">
        <v>1</v>
      </c>
      <c r="AP1" s="72">
        <v>1</v>
      </c>
      <c r="AQ1" s="72">
        <v>1</v>
      </c>
      <c r="AR1" s="72">
        <v>1</v>
      </c>
      <c r="AS1" s="72">
        <v>1</v>
      </c>
      <c r="AT1" s="72">
        <v>1</v>
      </c>
      <c r="AU1" s="72">
        <v>1</v>
      </c>
      <c r="AV1" s="72">
        <v>1</v>
      </c>
      <c r="AW1" s="72">
        <v>1</v>
      </c>
      <c r="AX1" s="72">
        <v>1</v>
      </c>
      <c r="AY1" s="72">
        <v>1</v>
      </c>
      <c r="AZ1" s="72">
        <v>1</v>
      </c>
      <c r="BA1" s="72">
        <v>1</v>
      </c>
      <c r="BB1" s="72">
        <v>1</v>
      </c>
      <c r="BC1" s="72">
        <v>1</v>
      </c>
      <c r="BD1" s="72">
        <v>1</v>
      </c>
      <c r="BE1" s="72">
        <v>1</v>
      </c>
      <c r="BF1" s="72">
        <v>1</v>
      </c>
      <c r="BG1" s="72">
        <v>1</v>
      </c>
      <c r="BH1" s="72">
        <v>1</v>
      </c>
      <c r="BI1" s="72">
        <v>1</v>
      </c>
      <c r="BJ1" s="72">
        <v>1</v>
      </c>
      <c r="BK1" s="72">
        <v>1</v>
      </c>
      <c r="BL1" s="72">
        <v>1</v>
      </c>
      <c r="BM1" s="72">
        <v>1</v>
      </c>
      <c r="BN1" s="72">
        <v>1</v>
      </c>
      <c r="BO1" s="72">
        <v>1</v>
      </c>
      <c r="BP1" s="72">
        <v>1</v>
      </c>
      <c r="BQ1" s="72">
        <v>1</v>
      </c>
      <c r="BR1" s="72">
        <v>1</v>
      </c>
      <c r="BS1" s="72">
        <v>1</v>
      </c>
      <c r="BT1" s="72">
        <v>1</v>
      </c>
      <c r="BU1" s="72">
        <v>1</v>
      </c>
      <c r="BV1" s="72">
        <v>1</v>
      </c>
      <c r="BW1" s="72">
        <v>1</v>
      </c>
      <c r="BX1" s="72">
        <v>1</v>
      </c>
      <c r="BY1" s="72">
        <v>1</v>
      </c>
      <c r="BZ1" s="72">
        <v>1</v>
      </c>
      <c r="CA1" s="72">
        <v>1</v>
      </c>
      <c r="CB1" s="72">
        <v>1</v>
      </c>
      <c r="CC1" s="72">
        <v>1</v>
      </c>
      <c r="CD1" s="72">
        <v>1</v>
      </c>
      <c r="CE1" s="72">
        <v>1</v>
      </c>
      <c r="CF1" s="72">
        <v>1</v>
      </c>
      <c r="CG1" s="72">
        <v>1</v>
      </c>
      <c r="CH1" s="72">
        <v>1</v>
      </c>
      <c r="CI1" s="72">
        <v>1</v>
      </c>
      <c r="CJ1" s="72">
        <v>1</v>
      </c>
      <c r="CK1" s="72">
        <v>1</v>
      </c>
      <c r="CL1" s="72">
        <v>1</v>
      </c>
      <c r="CM1" s="72">
        <v>1</v>
      </c>
      <c r="CN1" s="72">
        <v>1</v>
      </c>
      <c r="CO1" s="72">
        <v>1</v>
      </c>
      <c r="CP1" s="72">
        <v>1</v>
      </c>
      <c r="CQ1" s="72">
        <v>1</v>
      </c>
      <c r="CR1" s="72">
        <v>1</v>
      </c>
      <c r="CS1" s="72">
        <v>1</v>
      </c>
      <c r="CT1" s="72">
        <v>1</v>
      </c>
      <c r="CU1" s="72">
        <v>1</v>
      </c>
      <c r="CV1" s="72">
        <v>1</v>
      </c>
      <c r="CW1" s="72">
        <v>1</v>
      </c>
      <c r="CX1" s="72">
        <v>1</v>
      </c>
      <c r="CY1" s="72">
        <v>1</v>
      </c>
      <c r="CZ1" s="72">
        <v>1</v>
      </c>
      <c r="DA1" s="72">
        <v>1</v>
      </c>
      <c r="DB1" s="72">
        <v>1</v>
      </c>
      <c r="DC1" s="72">
        <v>1</v>
      </c>
      <c r="DD1" s="72">
        <v>1</v>
      </c>
      <c r="DE1" s="72">
        <v>1</v>
      </c>
      <c r="DF1" s="72">
        <v>1</v>
      </c>
      <c r="DG1" s="72">
        <v>1</v>
      </c>
      <c r="DH1" s="72">
        <v>1</v>
      </c>
      <c r="DI1" s="72">
        <v>1</v>
      </c>
      <c r="DJ1" s="72">
        <v>1</v>
      </c>
      <c r="DK1" s="72">
        <v>1</v>
      </c>
      <c r="DL1" s="72">
        <v>1</v>
      </c>
      <c r="DM1" s="72">
        <v>1</v>
      </c>
      <c r="DN1" s="72">
        <v>1</v>
      </c>
      <c r="DO1" s="72">
        <v>1</v>
      </c>
      <c r="DP1" s="72">
        <v>1</v>
      </c>
      <c r="DQ1" s="72">
        <v>1</v>
      </c>
      <c r="DR1" s="72">
        <v>1</v>
      </c>
      <c r="DS1" s="72">
        <v>1</v>
      </c>
      <c r="DT1" s="72">
        <v>1</v>
      </c>
      <c r="DU1" s="72">
        <v>1</v>
      </c>
      <c r="DV1" s="72">
        <v>1</v>
      </c>
      <c r="DW1" s="72">
        <v>1</v>
      </c>
      <c r="DX1" s="72">
        <v>1</v>
      </c>
      <c r="DY1" s="72">
        <v>1</v>
      </c>
      <c r="DZ1" s="72">
        <v>1</v>
      </c>
      <c r="EA1" s="72">
        <v>1</v>
      </c>
      <c r="EB1" s="72">
        <v>1</v>
      </c>
      <c r="EC1" s="72">
        <v>1</v>
      </c>
      <c r="ED1" s="72">
        <v>1</v>
      </c>
      <c r="EE1" s="72">
        <v>1</v>
      </c>
      <c r="EF1" s="72">
        <v>1</v>
      </c>
      <c r="EG1" s="72">
        <v>1</v>
      </c>
      <c r="EH1" s="72">
        <v>1</v>
      </c>
      <c r="EI1" s="72">
        <v>1</v>
      </c>
      <c r="EJ1" s="72">
        <v>1</v>
      </c>
      <c r="EK1" s="72">
        <v>1</v>
      </c>
      <c r="EL1" s="72">
        <v>1</v>
      </c>
      <c r="EM1" s="72">
        <v>1</v>
      </c>
      <c r="EN1" s="72">
        <v>1</v>
      </c>
      <c r="EO1" s="72">
        <v>1</v>
      </c>
      <c r="EP1" s="72">
        <v>1</v>
      </c>
      <c r="EQ1" s="72">
        <v>1</v>
      </c>
      <c r="ER1" s="72">
        <v>1</v>
      </c>
      <c r="ES1" s="72">
        <v>1</v>
      </c>
      <c r="ET1" s="72">
        <v>1</v>
      </c>
      <c r="EU1" s="72">
        <v>1</v>
      </c>
      <c r="EV1" s="72">
        <v>1</v>
      </c>
      <c r="EW1" s="72">
        <v>1</v>
      </c>
      <c r="EX1" s="72">
        <v>1</v>
      </c>
      <c r="EY1" s="72">
        <v>1</v>
      </c>
      <c r="EZ1" s="72">
        <v>1</v>
      </c>
      <c r="FA1" s="72">
        <v>1</v>
      </c>
      <c r="FB1" s="72">
        <v>1</v>
      </c>
      <c r="FC1" s="72">
        <v>1</v>
      </c>
      <c r="FD1" s="72">
        <v>1</v>
      </c>
      <c r="FE1" s="72">
        <v>1</v>
      </c>
      <c r="FF1" s="72">
        <v>1</v>
      </c>
      <c r="FG1" s="72">
        <v>1</v>
      </c>
      <c r="FH1" s="72">
        <v>1</v>
      </c>
      <c r="FI1" s="72">
        <v>1</v>
      </c>
      <c r="FJ1" s="72">
        <v>1</v>
      </c>
      <c r="FK1" s="72">
        <v>1</v>
      </c>
      <c r="FL1" s="72">
        <v>1</v>
      </c>
      <c r="FM1" s="72">
        <v>1</v>
      </c>
      <c r="FN1" s="72">
        <v>1</v>
      </c>
      <c r="FO1" s="72">
        <v>1</v>
      </c>
      <c r="FP1" s="72">
        <v>1</v>
      </c>
      <c r="FQ1" s="72">
        <v>1</v>
      </c>
      <c r="FR1" s="72">
        <v>1</v>
      </c>
      <c r="FS1" s="72">
        <v>1</v>
      </c>
      <c r="FT1" s="72">
        <v>1</v>
      </c>
      <c r="FU1" s="72">
        <v>1</v>
      </c>
      <c r="FV1" s="72">
        <v>1</v>
      </c>
      <c r="FW1" s="72">
        <v>1</v>
      </c>
      <c r="FX1" s="72">
        <v>1</v>
      </c>
      <c r="FY1" s="72">
        <v>1</v>
      </c>
      <c r="FZ1" s="72">
        <v>1</v>
      </c>
      <c r="GA1" s="72">
        <v>1</v>
      </c>
      <c r="GB1" s="72">
        <v>1</v>
      </c>
      <c r="GC1" s="72">
        <v>1</v>
      </c>
      <c r="GD1" s="72">
        <v>1</v>
      </c>
      <c r="GE1" s="72">
        <v>1</v>
      </c>
      <c r="GF1" s="72">
        <v>1</v>
      </c>
      <c r="GG1" s="72">
        <v>1</v>
      </c>
      <c r="GH1" s="72">
        <v>1</v>
      </c>
      <c r="GI1" s="72">
        <v>1</v>
      </c>
      <c r="GJ1" s="72">
        <v>1</v>
      </c>
      <c r="GK1" s="72">
        <v>1</v>
      </c>
      <c r="GL1" s="72">
        <v>1</v>
      </c>
      <c r="GM1" s="72">
        <v>1</v>
      </c>
      <c r="GN1" s="72">
        <v>1</v>
      </c>
      <c r="GO1" s="72">
        <v>1</v>
      </c>
      <c r="GP1" s="72">
        <v>1</v>
      </c>
      <c r="GQ1" s="72">
        <v>1</v>
      </c>
      <c r="GR1" s="72">
        <v>1</v>
      </c>
      <c r="GS1" s="72">
        <v>1</v>
      </c>
      <c r="GT1" s="72">
        <v>1</v>
      </c>
      <c r="GU1" s="72">
        <v>1</v>
      </c>
      <c r="GV1" s="72">
        <v>1</v>
      </c>
      <c r="GW1" s="72">
        <v>1</v>
      </c>
      <c r="GX1" s="72">
        <v>1</v>
      </c>
      <c r="GY1" s="72">
        <v>1</v>
      </c>
      <c r="GZ1" s="72">
        <v>1</v>
      </c>
      <c r="HA1" s="72">
        <v>1</v>
      </c>
      <c r="HB1" s="72">
        <v>1</v>
      </c>
      <c r="HC1" s="72">
        <v>1</v>
      </c>
      <c r="HD1" s="72">
        <v>1</v>
      </c>
      <c r="HE1" s="72">
        <v>1</v>
      </c>
      <c r="HF1" s="72">
        <v>1</v>
      </c>
      <c r="HG1" s="72">
        <v>1</v>
      </c>
      <c r="HH1" s="72">
        <v>1</v>
      </c>
      <c r="HI1" s="72">
        <v>1</v>
      </c>
      <c r="HJ1" s="72">
        <v>1</v>
      </c>
      <c r="HK1" s="72">
        <v>1</v>
      </c>
      <c r="HL1" s="72">
        <v>1</v>
      </c>
      <c r="HM1" s="72">
        <v>1</v>
      </c>
    </row>
    <row r="2" spans="1:221" ht="15" x14ac:dyDescent="0.25">
      <c r="A2" s="72">
        <v>1</v>
      </c>
      <c r="B2" s="6">
        <v>3</v>
      </c>
      <c r="C2" s="8">
        <v>48.5</v>
      </c>
      <c r="D2" s="7">
        <v>23.5</v>
      </c>
      <c r="E2" s="7">
        <v>6</v>
      </c>
      <c r="F2" s="7">
        <v>5</v>
      </c>
      <c r="G2" s="7">
        <v>1</v>
      </c>
      <c r="H2" s="7">
        <v>1060</v>
      </c>
      <c r="J2" s="48" t="s">
        <v>1</v>
      </c>
      <c r="K2" s="6">
        <v>3</v>
      </c>
      <c r="L2" s="6">
        <v>3</v>
      </c>
      <c r="M2" s="6">
        <v>3</v>
      </c>
      <c r="N2" s="6">
        <v>3</v>
      </c>
      <c r="O2" s="6">
        <v>3</v>
      </c>
      <c r="P2" s="6">
        <v>3</v>
      </c>
      <c r="Q2" s="6">
        <v>3</v>
      </c>
      <c r="R2" s="6">
        <v>3</v>
      </c>
      <c r="S2" s="6">
        <v>3</v>
      </c>
      <c r="T2" s="6">
        <v>3</v>
      </c>
      <c r="U2" s="6">
        <v>3</v>
      </c>
      <c r="V2" s="6">
        <v>3</v>
      </c>
      <c r="W2" s="6">
        <v>3</v>
      </c>
      <c r="X2" s="6">
        <v>3</v>
      </c>
      <c r="Y2" s="6">
        <v>3</v>
      </c>
      <c r="Z2" s="6">
        <v>3</v>
      </c>
      <c r="AA2" s="6">
        <v>3</v>
      </c>
      <c r="AB2" s="6">
        <v>3</v>
      </c>
      <c r="AC2" s="6">
        <v>3</v>
      </c>
      <c r="AD2" s="6">
        <v>3</v>
      </c>
      <c r="AE2" s="6">
        <v>3</v>
      </c>
      <c r="AF2" s="6">
        <v>3</v>
      </c>
      <c r="AG2" s="6">
        <v>3</v>
      </c>
      <c r="AH2" s="6">
        <v>3</v>
      </c>
      <c r="AI2" s="6">
        <v>3</v>
      </c>
      <c r="AJ2" s="6">
        <v>3</v>
      </c>
      <c r="AK2" s="6">
        <v>3</v>
      </c>
      <c r="AL2" s="6">
        <v>3</v>
      </c>
      <c r="AM2" s="6">
        <v>3</v>
      </c>
      <c r="AN2" s="6">
        <v>3</v>
      </c>
      <c r="AO2" s="6">
        <v>3</v>
      </c>
      <c r="AP2" s="6">
        <v>3</v>
      </c>
      <c r="AQ2" s="6">
        <v>3</v>
      </c>
      <c r="AR2" s="6">
        <v>3</v>
      </c>
      <c r="AS2" s="6">
        <v>3</v>
      </c>
      <c r="AT2" s="6">
        <v>3</v>
      </c>
      <c r="AU2" s="6">
        <v>3</v>
      </c>
      <c r="AV2" s="6">
        <v>3</v>
      </c>
      <c r="AW2" s="6">
        <v>3</v>
      </c>
      <c r="AX2" s="6">
        <v>3</v>
      </c>
      <c r="AY2" s="6">
        <v>3</v>
      </c>
      <c r="AZ2" s="6">
        <v>3</v>
      </c>
      <c r="BA2" s="6">
        <v>3</v>
      </c>
      <c r="BB2" s="6">
        <v>3</v>
      </c>
      <c r="BC2" s="6">
        <v>3</v>
      </c>
      <c r="BD2" s="6">
        <v>3</v>
      </c>
      <c r="BE2" s="6">
        <v>3</v>
      </c>
      <c r="BF2" s="6">
        <v>3</v>
      </c>
      <c r="BG2" s="6">
        <v>3</v>
      </c>
      <c r="BH2" s="6">
        <v>3</v>
      </c>
      <c r="BI2" s="6">
        <v>3</v>
      </c>
      <c r="BJ2" s="6">
        <v>3</v>
      </c>
      <c r="BK2" s="6">
        <v>3</v>
      </c>
      <c r="BL2" s="6">
        <v>3</v>
      </c>
      <c r="BM2" s="6">
        <v>3</v>
      </c>
      <c r="BN2" s="6">
        <v>3</v>
      </c>
      <c r="BO2" s="6">
        <v>3</v>
      </c>
      <c r="BP2" s="6">
        <v>3</v>
      </c>
      <c r="BQ2" s="6">
        <v>3</v>
      </c>
      <c r="BR2" s="6">
        <v>3</v>
      </c>
      <c r="BS2" s="6">
        <v>3</v>
      </c>
      <c r="BT2" s="6">
        <v>3</v>
      </c>
      <c r="BU2" s="6">
        <v>3</v>
      </c>
      <c r="BV2" s="6">
        <v>3</v>
      </c>
      <c r="BW2" s="6">
        <v>3</v>
      </c>
      <c r="BX2" s="6">
        <v>3</v>
      </c>
      <c r="BY2" s="6">
        <v>3</v>
      </c>
      <c r="BZ2" s="6">
        <v>3</v>
      </c>
      <c r="CA2" s="6">
        <v>3</v>
      </c>
      <c r="CB2" s="6">
        <v>3</v>
      </c>
      <c r="CC2" s="6">
        <v>3</v>
      </c>
      <c r="CD2" s="6">
        <v>3</v>
      </c>
      <c r="CE2" s="6">
        <v>3</v>
      </c>
      <c r="CF2" s="6">
        <v>3</v>
      </c>
      <c r="CG2" s="6">
        <v>3</v>
      </c>
      <c r="CH2" s="6">
        <v>3</v>
      </c>
      <c r="CI2" s="6">
        <v>3</v>
      </c>
      <c r="CJ2" s="6">
        <v>3</v>
      </c>
      <c r="CK2" s="6">
        <v>3</v>
      </c>
      <c r="CL2" s="6">
        <v>3</v>
      </c>
      <c r="CM2" s="6">
        <v>3</v>
      </c>
      <c r="CN2" s="6">
        <v>3</v>
      </c>
      <c r="CO2" s="6">
        <v>3</v>
      </c>
      <c r="CP2" s="6">
        <v>3</v>
      </c>
      <c r="CQ2" s="6">
        <v>3</v>
      </c>
      <c r="CR2" s="6">
        <v>3</v>
      </c>
      <c r="CS2" s="6">
        <v>3</v>
      </c>
      <c r="CT2" s="6">
        <v>3</v>
      </c>
      <c r="CU2" s="6">
        <v>3</v>
      </c>
      <c r="CV2" s="6">
        <v>3</v>
      </c>
      <c r="CW2" s="6">
        <v>3</v>
      </c>
      <c r="CX2" s="6">
        <v>3</v>
      </c>
      <c r="CY2" s="6">
        <v>1</v>
      </c>
      <c r="CZ2" s="6">
        <v>1</v>
      </c>
      <c r="DA2" s="6">
        <v>1</v>
      </c>
      <c r="DB2" s="6">
        <v>1</v>
      </c>
      <c r="DC2" s="6">
        <v>1</v>
      </c>
      <c r="DD2" s="6">
        <v>1</v>
      </c>
      <c r="DE2" s="6">
        <v>1</v>
      </c>
      <c r="DF2" s="6">
        <v>1</v>
      </c>
      <c r="DG2" s="6">
        <v>1</v>
      </c>
      <c r="DH2" s="6">
        <v>1</v>
      </c>
      <c r="DI2" s="6">
        <v>1</v>
      </c>
      <c r="DJ2" s="6">
        <v>1</v>
      </c>
      <c r="DK2" s="6">
        <v>1</v>
      </c>
      <c r="DL2" s="6">
        <v>1</v>
      </c>
      <c r="DM2" s="6">
        <v>1</v>
      </c>
      <c r="DN2" s="6">
        <v>1</v>
      </c>
      <c r="DO2" s="6">
        <v>1</v>
      </c>
      <c r="DP2" s="6">
        <v>1</v>
      </c>
      <c r="DQ2" s="6">
        <v>1</v>
      </c>
      <c r="DR2" s="6">
        <v>1</v>
      </c>
      <c r="DS2" s="6">
        <v>1</v>
      </c>
      <c r="DT2" s="6">
        <v>1</v>
      </c>
      <c r="DU2" s="6">
        <v>1</v>
      </c>
      <c r="DV2" s="6">
        <v>1</v>
      </c>
      <c r="DW2" s="6">
        <v>1</v>
      </c>
      <c r="DX2" s="6">
        <v>1</v>
      </c>
      <c r="DY2" s="6">
        <v>1</v>
      </c>
      <c r="DZ2" s="6">
        <v>1</v>
      </c>
      <c r="EA2" s="6">
        <v>1</v>
      </c>
      <c r="EB2" s="6">
        <v>1</v>
      </c>
      <c r="EC2" s="6">
        <v>1</v>
      </c>
      <c r="ED2" s="6">
        <v>1</v>
      </c>
      <c r="EE2" s="6">
        <v>1</v>
      </c>
      <c r="EF2" s="6">
        <v>1</v>
      </c>
      <c r="EG2" s="6">
        <v>1</v>
      </c>
      <c r="EH2" s="6">
        <v>1</v>
      </c>
      <c r="EI2" s="6">
        <v>1</v>
      </c>
      <c r="EJ2" s="6">
        <v>1</v>
      </c>
      <c r="EK2" s="6">
        <v>1</v>
      </c>
      <c r="EL2" s="6">
        <v>1</v>
      </c>
      <c r="EM2" s="6">
        <v>1</v>
      </c>
      <c r="EN2" s="6">
        <v>1</v>
      </c>
      <c r="EO2" s="6">
        <v>1</v>
      </c>
      <c r="EP2" s="6">
        <v>1</v>
      </c>
      <c r="EQ2" s="6">
        <v>1</v>
      </c>
      <c r="ER2" s="6">
        <v>1</v>
      </c>
      <c r="ES2" s="6">
        <v>1</v>
      </c>
      <c r="ET2" s="6">
        <v>1</v>
      </c>
      <c r="EU2" s="6">
        <v>1</v>
      </c>
      <c r="EV2" s="6">
        <v>1</v>
      </c>
      <c r="EW2" s="6">
        <v>1</v>
      </c>
      <c r="EX2" s="6">
        <v>1</v>
      </c>
      <c r="EY2" s="6">
        <v>1</v>
      </c>
      <c r="EZ2" s="6">
        <v>1</v>
      </c>
      <c r="FA2" s="6">
        <v>1</v>
      </c>
      <c r="FB2" s="6">
        <v>1</v>
      </c>
      <c r="FC2" s="6">
        <v>1</v>
      </c>
      <c r="FD2" s="6">
        <v>1</v>
      </c>
      <c r="FE2" s="6">
        <v>1</v>
      </c>
      <c r="FF2" s="6">
        <v>1</v>
      </c>
      <c r="FG2" s="6">
        <v>1</v>
      </c>
      <c r="FH2" s="6">
        <v>1</v>
      </c>
      <c r="FI2" s="6">
        <v>1</v>
      </c>
      <c r="FJ2" s="6">
        <v>1</v>
      </c>
      <c r="FK2" s="6">
        <v>1</v>
      </c>
      <c r="FL2" s="6">
        <v>1</v>
      </c>
      <c r="FM2" s="6">
        <v>1</v>
      </c>
      <c r="FN2" s="6">
        <v>1</v>
      </c>
      <c r="FO2" s="6">
        <v>2</v>
      </c>
      <c r="FP2" s="6">
        <v>2</v>
      </c>
      <c r="FQ2" s="6">
        <v>2</v>
      </c>
      <c r="FR2" s="6">
        <v>2</v>
      </c>
      <c r="FS2" s="6">
        <v>2</v>
      </c>
      <c r="FT2" s="6">
        <v>2</v>
      </c>
      <c r="FU2" s="6">
        <v>2</v>
      </c>
      <c r="FV2" s="6">
        <v>2</v>
      </c>
      <c r="FW2" s="6">
        <v>2</v>
      </c>
      <c r="FX2" s="6">
        <v>2</v>
      </c>
      <c r="FY2" s="6">
        <v>2</v>
      </c>
      <c r="FZ2" s="6">
        <v>2</v>
      </c>
      <c r="GA2" s="6">
        <v>2</v>
      </c>
      <c r="GB2" s="6">
        <v>2</v>
      </c>
      <c r="GC2" s="6">
        <v>2</v>
      </c>
      <c r="GD2" s="6">
        <v>2</v>
      </c>
      <c r="GE2" s="6">
        <v>2</v>
      </c>
      <c r="GF2" s="6">
        <v>2</v>
      </c>
      <c r="GG2" s="6">
        <v>2</v>
      </c>
      <c r="GH2" s="6">
        <v>2</v>
      </c>
      <c r="GI2" s="6">
        <v>2</v>
      </c>
      <c r="GJ2" s="6">
        <v>2</v>
      </c>
      <c r="GK2" s="6">
        <v>2</v>
      </c>
      <c r="GL2" s="6">
        <v>2</v>
      </c>
      <c r="GM2" s="6">
        <v>2</v>
      </c>
      <c r="GN2" s="6">
        <v>2</v>
      </c>
      <c r="GO2" s="6">
        <v>2</v>
      </c>
      <c r="GP2" s="6">
        <v>2</v>
      </c>
      <c r="GQ2" s="6">
        <v>2</v>
      </c>
      <c r="GR2" s="6">
        <v>2</v>
      </c>
      <c r="GS2" s="6">
        <v>2</v>
      </c>
      <c r="GT2" s="6">
        <v>2</v>
      </c>
      <c r="GU2" s="6">
        <v>2</v>
      </c>
      <c r="GV2" s="6">
        <v>2</v>
      </c>
      <c r="GW2" s="6">
        <v>2</v>
      </c>
      <c r="GX2" s="6">
        <v>2</v>
      </c>
      <c r="GY2" s="6">
        <v>2</v>
      </c>
      <c r="GZ2" s="6">
        <v>2</v>
      </c>
      <c r="HA2" s="6">
        <v>2</v>
      </c>
      <c r="HB2" s="6">
        <v>2</v>
      </c>
      <c r="HC2" s="6">
        <v>2</v>
      </c>
      <c r="HD2" s="6">
        <v>2</v>
      </c>
      <c r="HE2" s="6">
        <v>2</v>
      </c>
      <c r="HF2" s="6">
        <v>2</v>
      </c>
      <c r="HG2" s="6">
        <v>2</v>
      </c>
      <c r="HH2" s="6">
        <v>2</v>
      </c>
      <c r="HI2" s="6">
        <v>2</v>
      </c>
      <c r="HJ2" s="6">
        <v>2</v>
      </c>
      <c r="HK2" s="6">
        <v>2</v>
      </c>
      <c r="HL2" s="6">
        <v>2</v>
      </c>
      <c r="HM2" s="6">
        <v>2</v>
      </c>
    </row>
    <row r="3" spans="1:221" ht="15" x14ac:dyDescent="0.25">
      <c r="A3" s="72">
        <v>1</v>
      </c>
      <c r="B3" s="6">
        <v>3</v>
      </c>
      <c r="C3" s="11">
        <v>30.6</v>
      </c>
      <c r="D3" s="10">
        <v>18.100000000000001</v>
      </c>
      <c r="E3" s="10">
        <v>2</v>
      </c>
      <c r="F3" s="10">
        <v>5</v>
      </c>
      <c r="G3" s="10">
        <v>1</v>
      </c>
      <c r="H3" s="10">
        <v>1030</v>
      </c>
      <c r="J3" s="32" t="s">
        <v>10</v>
      </c>
      <c r="K3" s="8">
        <v>48.5</v>
      </c>
      <c r="L3" s="11">
        <v>30.6</v>
      </c>
      <c r="M3" s="11">
        <v>58.5</v>
      </c>
      <c r="N3" s="11">
        <v>40.299999999999997</v>
      </c>
      <c r="O3" s="11">
        <v>35.4</v>
      </c>
      <c r="P3" s="11">
        <v>31.2</v>
      </c>
      <c r="Q3" s="11">
        <v>26.5</v>
      </c>
      <c r="R3" s="11">
        <v>36.6</v>
      </c>
      <c r="S3" s="11">
        <v>35.9</v>
      </c>
      <c r="T3" s="11">
        <v>40.299999999999997</v>
      </c>
      <c r="U3" s="11">
        <v>40.1</v>
      </c>
      <c r="V3" s="11">
        <v>40.1</v>
      </c>
      <c r="W3" s="11">
        <v>31.3</v>
      </c>
      <c r="X3" s="11">
        <v>44.7</v>
      </c>
      <c r="Y3" s="11">
        <v>32.1</v>
      </c>
      <c r="Z3" s="11">
        <v>31.9</v>
      </c>
      <c r="AA3" s="11">
        <v>44.2</v>
      </c>
      <c r="AB3" s="11">
        <v>36.6</v>
      </c>
      <c r="AC3" s="11">
        <v>40.299999999999997</v>
      </c>
      <c r="AD3" s="11">
        <v>35.9</v>
      </c>
      <c r="AE3" s="11">
        <v>31.8</v>
      </c>
      <c r="AF3" s="11">
        <v>32</v>
      </c>
      <c r="AG3" s="11">
        <v>40.200000000000003</v>
      </c>
      <c r="AH3" s="11">
        <v>35.1</v>
      </c>
      <c r="AI3" s="11">
        <v>35.299999999999997</v>
      </c>
      <c r="AJ3" s="11">
        <v>36.200000000000003</v>
      </c>
      <c r="AK3" s="11">
        <v>34.700000000000003</v>
      </c>
      <c r="AL3" s="11">
        <v>40.299999999999997</v>
      </c>
      <c r="AM3" s="11">
        <v>31</v>
      </c>
      <c r="AN3" s="11">
        <v>24.1</v>
      </c>
      <c r="AO3" s="11">
        <v>32.5</v>
      </c>
      <c r="AP3" s="11">
        <v>27.7</v>
      </c>
      <c r="AQ3" s="11">
        <v>29.1</v>
      </c>
      <c r="AR3" s="11">
        <v>31.4</v>
      </c>
      <c r="AS3" s="11">
        <v>30.9</v>
      </c>
      <c r="AT3" s="11">
        <v>29.3</v>
      </c>
      <c r="AU3" s="11">
        <v>32.5</v>
      </c>
      <c r="AV3" s="11">
        <v>54.4</v>
      </c>
      <c r="AW3" s="11">
        <v>53.6</v>
      </c>
      <c r="AX3" s="11">
        <v>40.200000000000003</v>
      </c>
      <c r="AY3" s="11">
        <v>44.2</v>
      </c>
      <c r="AZ3" s="11">
        <v>41</v>
      </c>
      <c r="BA3" s="11">
        <v>43.7</v>
      </c>
      <c r="BB3" s="11">
        <v>52.3</v>
      </c>
      <c r="BC3" s="11">
        <v>60.2</v>
      </c>
      <c r="BD3" s="11">
        <v>50.6</v>
      </c>
      <c r="BE3" s="11">
        <v>66.3</v>
      </c>
      <c r="BF3" s="11">
        <v>49.3</v>
      </c>
      <c r="BG3" s="11">
        <v>48.5</v>
      </c>
      <c r="BH3" s="11">
        <v>52.7</v>
      </c>
      <c r="BI3" s="11">
        <v>45.9</v>
      </c>
      <c r="BJ3" s="11">
        <v>53.6</v>
      </c>
      <c r="BK3" s="11">
        <v>52</v>
      </c>
      <c r="BL3" s="11">
        <v>74.7</v>
      </c>
      <c r="BM3" s="11">
        <v>57.3</v>
      </c>
      <c r="BN3" s="11">
        <v>50.1</v>
      </c>
      <c r="BO3" s="11">
        <v>50.8</v>
      </c>
      <c r="BP3" s="11">
        <v>51.5</v>
      </c>
      <c r="BQ3" s="11">
        <v>57.2</v>
      </c>
      <c r="BR3" s="11">
        <v>69</v>
      </c>
      <c r="BS3" s="11">
        <v>53.1</v>
      </c>
      <c r="BT3" s="11">
        <v>52.7</v>
      </c>
      <c r="BU3" s="11">
        <v>52.8</v>
      </c>
      <c r="BV3" s="11">
        <v>54.7</v>
      </c>
      <c r="BW3" s="11">
        <v>46.5</v>
      </c>
      <c r="BX3" s="11">
        <v>49.8</v>
      </c>
      <c r="BY3" s="11">
        <v>69.5</v>
      </c>
      <c r="BZ3" s="11">
        <v>53.5</v>
      </c>
      <c r="CA3" s="11">
        <v>41.5</v>
      </c>
      <c r="CB3" s="11">
        <v>42</v>
      </c>
      <c r="CC3" s="11">
        <v>45.5</v>
      </c>
      <c r="CD3" s="11">
        <v>43</v>
      </c>
      <c r="CE3" s="11">
        <v>41.8</v>
      </c>
      <c r="CF3" s="11">
        <v>71.2</v>
      </c>
      <c r="CG3" s="11">
        <v>57.8</v>
      </c>
      <c r="CH3" s="11">
        <v>150.69999999999999</v>
      </c>
      <c r="CI3" s="11">
        <v>148.5</v>
      </c>
      <c r="CJ3" s="11">
        <v>106</v>
      </c>
      <c r="CK3" s="11">
        <v>60.8</v>
      </c>
      <c r="CL3" s="11">
        <v>97.2</v>
      </c>
      <c r="CM3" s="11">
        <v>52.2</v>
      </c>
      <c r="CN3" s="11">
        <v>73.7</v>
      </c>
      <c r="CO3" s="11">
        <v>60</v>
      </c>
      <c r="CP3" s="11">
        <v>59</v>
      </c>
      <c r="CQ3" s="11">
        <v>63.8</v>
      </c>
      <c r="CR3" s="11">
        <v>51.6</v>
      </c>
      <c r="CS3" s="11">
        <v>71.5</v>
      </c>
      <c r="CT3" s="11">
        <v>74.5</v>
      </c>
      <c r="CU3" s="11">
        <v>68.5</v>
      </c>
      <c r="CV3" s="11">
        <v>64.400000000000006</v>
      </c>
      <c r="CW3" s="11">
        <v>64.099999999999994</v>
      </c>
      <c r="CX3" s="11">
        <v>86.1</v>
      </c>
      <c r="CY3" s="11">
        <v>62.9</v>
      </c>
      <c r="CZ3" s="11">
        <v>68.900000000000006</v>
      </c>
      <c r="DA3" s="11">
        <v>91.6</v>
      </c>
      <c r="DB3" s="11">
        <v>77.400000000000006</v>
      </c>
      <c r="DC3" s="11">
        <v>69.900000000000006</v>
      </c>
      <c r="DD3" s="11">
        <v>72.19</v>
      </c>
      <c r="DE3" s="11">
        <v>156.19999999999999</v>
      </c>
      <c r="DF3" s="11">
        <v>67.400000000000006</v>
      </c>
      <c r="DG3" s="11">
        <v>74</v>
      </c>
      <c r="DH3" s="11">
        <v>102.2</v>
      </c>
      <c r="DI3" s="11">
        <v>82.2</v>
      </c>
      <c r="DJ3" s="11">
        <v>90.3</v>
      </c>
      <c r="DK3" s="11">
        <v>66</v>
      </c>
      <c r="DL3" s="11">
        <v>61.4</v>
      </c>
      <c r="DM3" s="11">
        <v>150.80000000000001</v>
      </c>
      <c r="DN3" s="11">
        <v>162.30000000000001</v>
      </c>
      <c r="DO3" s="11">
        <v>159.69999999999999</v>
      </c>
      <c r="DP3" s="11">
        <v>114.7</v>
      </c>
      <c r="DQ3" s="11">
        <v>154.30000000000001</v>
      </c>
      <c r="DR3" s="11">
        <v>116</v>
      </c>
      <c r="DS3" s="8">
        <v>48.5</v>
      </c>
      <c r="DT3" s="11">
        <v>30.6</v>
      </c>
      <c r="DU3" s="11">
        <v>58.5</v>
      </c>
      <c r="DV3" s="11">
        <v>40.299999999999997</v>
      </c>
      <c r="DW3" s="11">
        <v>35.4</v>
      </c>
      <c r="DX3" s="11">
        <v>31.2</v>
      </c>
      <c r="DY3" s="11">
        <v>26.5</v>
      </c>
      <c r="DZ3" s="11">
        <v>36.6</v>
      </c>
      <c r="EA3" s="11">
        <v>35.9</v>
      </c>
      <c r="EB3" s="11">
        <v>40.299999999999997</v>
      </c>
      <c r="EC3" s="11">
        <v>40.1</v>
      </c>
      <c r="ED3" s="11">
        <v>40.1</v>
      </c>
      <c r="EE3" s="11">
        <v>31.3</v>
      </c>
      <c r="EF3" s="11">
        <v>44.7</v>
      </c>
      <c r="EG3" s="11">
        <v>32.1</v>
      </c>
      <c r="EH3" s="11">
        <v>31.9</v>
      </c>
      <c r="EI3" s="11">
        <v>44.2</v>
      </c>
      <c r="EJ3" s="11">
        <v>36.6</v>
      </c>
      <c r="EK3" s="11">
        <v>40.299999999999997</v>
      </c>
      <c r="EL3" s="11">
        <v>35.9</v>
      </c>
      <c r="EM3" s="11">
        <v>31.8</v>
      </c>
      <c r="EN3" s="11">
        <v>32</v>
      </c>
      <c r="EO3" s="11">
        <v>40.200000000000003</v>
      </c>
      <c r="EP3" s="11">
        <v>35.1</v>
      </c>
      <c r="EQ3" s="11">
        <v>35.299999999999997</v>
      </c>
      <c r="ER3" s="11">
        <v>36.200000000000003</v>
      </c>
      <c r="ES3" s="11">
        <v>34.700000000000003</v>
      </c>
      <c r="ET3" s="11">
        <v>40.299999999999997</v>
      </c>
      <c r="EU3" s="11">
        <v>31</v>
      </c>
      <c r="EV3" s="11">
        <v>24.1</v>
      </c>
      <c r="EW3" s="11">
        <v>32.5</v>
      </c>
      <c r="EX3" s="11">
        <v>27.7</v>
      </c>
      <c r="EY3" s="11">
        <v>29.1</v>
      </c>
      <c r="EZ3" s="11">
        <v>31.4</v>
      </c>
      <c r="FA3" s="11">
        <v>30.9</v>
      </c>
      <c r="FB3" s="11">
        <v>29.3</v>
      </c>
      <c r="FC3" s="11">
        <v>32.5</v>
      </c>
      <c r="FD3" s="11">
        <v>54.4</v>
      </c>
      <c r="FE3" s="11">
        <v>53.6</v>
      </c>
      <c r="FF3" s="11">
        <v>40.200000000000003</v>
      </c>
      <c r="FG3" s="11">
        <v>44.2</v>
      </c>
      <c r="FH3" s="11">
        <v>41</v>
      </c>
      <c r="FI3" s="11">
        <v>43.7</v>
      </c>
      <c r="FJ3" s="11">
        <v>52.3</v>
      </c>
      <c r="FK3" s="11">
        <v>60.2</v>
      </c>
      <c r="FL3" s="11">
        <v>50.6</v>
      </c>
      <c r="FM3" s="11">
        <v>66.3</v>
      </c>
      <c r="FN3" s="11">
        <v>49.3</v>
      </c>
      <c r="FO3" s="11">
        <v>48.5</v>
      </c>
      <c r="FP3" s="11">
        <v>52.7</v>
      </c>
      <c r="FQ3" s="11">
        <v>45.9</v>
      </c>
      <c r="FR3" s="11">
        <v>53.6</v>
      </c>
      <c r="FS3" s="11">
        <v>52</v>
      </c>
      <c r="FT3" s="11">
        <v>74.7</v>
      </c>
      <c r="FU3" s="11">
        <v>57.3</v>
      </c>
      <c r="FV3" s="11">
        <v>50.1</v>
      </c>
      <c r="FW3" s="11">
        <v>50.8</v>
      </c>
      <c r="FX3" s="11">
        <v>51.5</v>
      </c>
      <c r="FY3" s="11">
        <v>57.2</v>
      </c>
      <c r="FZ3" s="11">
        <v>69</v>
      </c>
      <c r="GA3" s="11">
        <v>53.1</v>
      </c>
      <c r="GB3" s="11">
        <v>52.7</v>
      </c>
      <c r="GC3" s="11">
        <v>52.8</v>
      </c>
      <c r="GD3" s="11">
        <v>54.7</v>
      </c>
      <c r="GE3" s="11">
        <v>46.5</v>
      </c>
      <c r="GF3" s="11">
        <v>49.8</v>
      </c>
      <c r="GG3" s="11">
        <v>69.5</v>
      </c>
      <c r="GH3" s="11">
        <v>53.5</v>
      </c>
      <c r="GI3" s="11">
        <v>41.5</v>
      </c>
      <c r="GJ3" s="11">
        <v>42</v>
      </c>
      <c r="GK3" s="11">
        <v>45.5</v>
      </c>
      <c r="GL3" s="11">
        <v>43</v>
      </c>
      <c r="GM3" s="11">
        <v>41.8</v>
      </c>
      <c r="GN3" s="11">
        <v>71.2</v>
      </c>
      <c r="GO3" s="11">
        <v>57.8</v>
      </c>
      <c r="GP3" s="11">
        <v>150.69999999999999</v>
      </c>
      <c r="GQ3" s="11">
        <v>148.5</v>
      </c>
      <c r="GR3" s="11">
        <v>106</v>
      </c>
      <c r="GS3" s="11">
        <v>60.8</v>
      </c>
      <c r="GT3" s="11">
        <v>97.2</v>
      </c>
      <c r="GU3" s="11">
        <v>52.2</v>
      </c>
      <c r="GV3" s="11">
        <v>73.7</v>
      </c>
      <c r="GW3" s="11">
        <v>60</v>
      </c>
      <c r="GX3" s="11">
        <v>59</v>
      </c>
      <c r="GY3" s="11">
        <v>63.8</v>
      </c>
      <c r="GZ3" s="11">
        <v>51.6</v>
      </c>
      <c r="HA3" s="11">
        <v>71.5</v>
      </c>
      <c r="HB3" s="11">
        <v>74.5</v>
      </c>
      <c r="HC3" s="11">
        <v>68.5</v>
      </c>
      <c r="HD3" s="11">
        <v>64.400000000000006</v>
      </c>
      <c r="HE3" s="11">
        <v>64.099999999999994</v>
      </c>
      <c r="HF3" s="11">
        <v>86.1</v>
      </c>
      <c r="HG3" s="10">
        <v>16.5</v>
      </c>
      <c r="HH3" s="10">
        <v>17</v>
      </c>
      <c r="HI3" s="10">
        <v>22</v>
      </c>
      <c r="HJ3" s="10">
        <v>17.100000000000001</v>
      </c>
      <c r="HK3" s="10">
        <v>17</v>
      </c>
      <c r="HL3" s="10">
        <v>11.5</v>
      </c>
      <c r="HM3" s="10">
        <v>16.399999999999999</v>
      </c>
    </row>
    <row r="4" spans="1:221" ht="15" x14ac:dyDescent="0.25">
      <c r="A4" s="72">
        <v>1</v>
      </c>
      <c r="B4" s="6">
        <v>3</v>
      </c>
      <c r="C4" s="11">
        <v>58.5</v>
      </c>
      <c r="D4" s="10">
        <v>29.9</v>
      </c>
      <c r="E4" s="10">
        <v>2</v>
      </c>
      <c r="F4" s="10">
        <v>5</v>
      </c>
      <c r="G4" s="10">
        <v>1</v>
      </c>
      <c r="H4" s="10">
        <v>1290</v>
      </c>
      <c r="J4" s="32" t="s">
        <v>11</v>
      </c>
      <c r="K4" s="7">
        <v>23.5</v>
      </c>
      <c r="L4" s="10">
        <v>18.100000000000001</v>
      </c>
      <c r="M4" s="10">
        <v>29.9</v>
      </c>
      <c r="N4" s="10">
        <v>18</v>
      </c>
      <c r="O4" s="10">
        <v>12.5</v>
      </c>
      <c r="P4" s="10">
        <v>21.2</v>
      </c>
      <c r="Q4" s="10">
        <v>16.2</v>
      </c>
      <c r="R4" s="10">
        <v>16.600000000000001</v>
      </c>
      <c r="S4" s="10">
        <v>15.1</v>
      </c>
      <c r="T4" s="10">
        <v>16.7</v>
      </c>
      <c r="U4" s="10">
        <v>16.600000000000001</v>
      </c>
      <c r="V4" s="10">
        <v>16.600000000000001</v>
      </c>
      <c r="W4" s="10">
        <v>22</v>
      </c>
      <c r="X4" s="10">
        <v>18.399999999999999</v>
      </c>
      <c r="Y4" s="10">
        <v>12.2</v>
      </c>
      <c r="Z4" s="10">
        <v>14.4</v>
      </c>
      <c r="AA4" s="10">
        <v>19.7</v>
      </c>
      <c r="AB4" s="10">
        <v>16.600000000000001</v>
      </c>
      <c r="AC4" s="10">
        <v>16.7</v>
      </c>
      <c r="AD4" s="10">
        <v>15.1</v>
      </c>
      <c r="AE4" s="10">
        <v>12.3</v>
      </c>
      <c r="AF4" s="10">
        <v>12.3</v>
      </c>
      <c r="AG4" s="10">
        <v>16.7</v>
      </c>
      <c r="AH4" s="10">
        <v>12.1</v>
      </c>
      <c r="AI4" s="10">
        <v>14.9</v>
      </c>
      <c r="AJ4" s="10">
        <v>15</v>
      </c>
      <c r="AK4" s="10">
        <v>17.5</v>
      </c>
      <c r="AL4" s="10">
        <v>16.8</v>
      </c>
      <c r="AM4" s="10">
        <v>21.6</v>
      </c>
      <c r="AN4" s="10">
        <v>16.3</v>
      </c>
      <c r="AO4" s="10">
        <v>27.33</v>
      </c>
      <c r="AP4" s="10">
        <v>12.2</v>
      </c>
      <c r="AQ4" s="10">
        <v>23.7</v>
      </c>
      <c r="AR4" s="10">
        <v>18.899999999999999</v>
      </c>
      <c r="AS4" s="10">
        <v>19.2</v>
      </c>
      <c r="AT4" s="10">
        <v>16.8</v>
      </c>
      <c r="AU4" s="10">
        <v>17.5</v>
      </c>
      <c r="AV4" s="10">
        <v>31</v>
      </c>
      <c r="AW4" s="10">
        <v>31.7</v>
      </c>
      <c r="AX4" s="10">
        <v>27.2</v>
      </c>
      <c r="AY4" s="10">
        <v>28</v>
      </c>
      <c r="AZ4" s="10">
        <v>24</v>
      </c>
      <c r="BA4" s="10">
        <v>31.8</v>
      </c>
      <c r="BB4" s="10">
        <v>32.4</v>
      </c>
      <c r="BC4" s="10">
        <v>28.4</v>
      </c>
      <c r="BD4" s="10">
        <v>29</v>
      </c>
      <c r="BE4" s="10">
        <v>33.9</v>
      </c>
      <c r="BF4" s="10">
        <v>28</v>
      </c>
      <c r="BG4" s="10">
        <v>28.2</v>
      </c>
      <c r="BH4" s="10">
        <v>30</v>
      </c>
      <c r="BI4" s="10">
        <v>25.6</v>
      </c>
      <c r="BJ4" s="10">
        <v>29.1</v>
      </c>
      <c r="BK4" s="10">
        <v>29.4</v>
      </c>
      <c r="BL4" s="10">
        <v>41.9</v>
      </c>
      <c r="BM4" s="10">
        <v>30</v>
      </c>
      <c r="BN4" s="10">
        <v>28.3</v>
      </c>
      <c r="BO4" s="10">
        <v>29.9</v>
      </c>
      <c r="BP4" s="10">
        <v>29.5</v>
      </c>
      <c r="BQ4" s="10">
        <v>30.3</v>
      </c>
      <c r="BR4" s="10">
        <v>37.6</v>
      </c>
      <c r="BS4" s="10">
        <v>30</v>
      </c>
      <c r="BT4" s="10">
        <v>30.38</v>
      </c>
      <c r="BU4" s="10">
        <v>29.1</v>
      </c>
      <c r="BV4" s="10">
        <v>32</v>
      </c>
      <c r="BW4" s="10">
        <v>31.3</v>
      </c>
      <c r="BX4" s="10">
        <v>27.8</v>
      </c>
      <c r="BY4" s="10">
        <v>51.3</v>
      </c>
      <c r="BZ4" s="10">
        <v>28.3</v>
      </c>
      <c r="CA4" s="10">
        <v>25.5</v>
      </c>
      <c r="CB4" s="10">
        <v>24.3</v>
      </c>
      <c r="CC4" s="10">
        <v>31.6</v>
      </c>
      <c r="CD4" s="10">
        <v>28</v>
      </c>
      <c r="CE4" s="10">
        <v>26.6</v>
      </c>
      <c r="CF4" s="10">
        <v>37.799999999999997</v>
      </c>
      <c r="CG4" s="10">
        <v>42.3</v>
      </c>
      <c r="CH4" s="10">
        <v>102.5</v>
      </c>
      <c r="CI4" s="10">
        <v>107.02</v>
      </c>
      <c r="CJ4" s="10">
        <v>72.2</v>
      </c>
      <c r="CK4" s="10">
        <v>44.1</v>
      </c>
      <c r="CL4" s="10">
        <v>66.099999999999994</v>
      </c>
      <c r="CM4" s="10">
        <v>36.6</v>
      </c>
      <c r="CN4" s="10">
        <v>30.1</v>
      </c>
      <c r="CO4" s="10">
        <v>41.2</v>
      </c>
      <c r="CP4" s="10">
        <v>42.8</v>
      </c>
      <c r="CQ4" s="10">
        <v>48.7</v>
      </c>
      <c r="CR4" s="10">
        <v>36.799999999999997</v>
      </c>
      <c r="CS4" s="10">
        <v>47.5</v>
      </c>
      <c r="CT4" s="10">
        <v>44</v>
      </c>
      <c r="CU4" s="10">
        <v>40.200000000000003</v>
      </c>
      <c r="CV4" s="10">
        <v>40</v>
      </c>
      <c r="CW4" s="10">
        <v>39.5</v>
      </c>
      <c r="CX4" s="10">
        <v>48.6</v>
      </c>
      <c r="CY4" s="10">
        <v>42.9</v>
      </c>
      <c r="CZ4" s="10">
        <v>44.9</v>
      </c>
      <c r="DA4" s="10">
        <v>50.6</v>
      </c>
      <c r="DB4" s="10">
        <v>45.25</v>
      </c>
      <c r="DC4" s="10">
        <v>49</v>
      </c>
      <c r="DD4" s="10">
        <v>49</v>
      </c>
      <c r="DE4" s="10">
        <v>93.4</v>
      </c>
      <c r="DF4" s="10">
        <v>38.299999999999997</v>
      </c>
      <c r="DG4" s="10">
        <v>50.5</v>
      </c>
      <c r="DH4" s="10">
        <v>79.099999999999994</v>
      </c>
      <c r="DI4" s="10">
        <v>49.3</v>
      </c>
      <c r="DJ4" s="10">
        <v>60.9</v>
      </c>
      <c r="DK4" s="10">
        <v>44</v>
      </c>
      <c r="DL4" s="10">
        <v>43.6</v>
      </c>
      <c r="DM4" s="10">
        <v>107.3</v>
      </c>
      <c r="DN4" s="10">
        <v>87.4</v>
      </c>
      <c r="DO4" s="10">
        <v>102.1</v>
      </c>
      <c r="DP4" s="10">
        <v>73.2</v>
      </c>
      <c r="DQ4" s="10">
        <v>117.6</v>
      </c>
      <c r="DR4" s="10">
        <v>86</v>
      </c>
      <c r="DS4" s="7">
        <v>23.5</v>
      </c>
      <c r="DT4" s="10">
        <v>18.100000000000001</v>
      </c>
      <c r="DU4" s="10">
        <v>29.9</v>
      </c>
      <c r="DV4" s="10">
        <v>18</v>
      </c>
      <c r="DW4" s="10">
        <v>12.5</v>
      </c>
      <c r="DX4" s="10">
        <v>21.2</v>
      </c>
      <c r="DY4" s="10">
        <v>16.2</v>
      </c>
      <c r="DZ4" s="10">
        <v>16.600000000000001</v>
      </c>
      <c r="EA4" s="10">
        <v>15.1</v>
      </c>
      <c r="EB4" s="10">
        <v>16.7</v>
      </c>
      <c r="EC4" s="10">
        <v>16.600000000000001</v>
      </c>
      <c r="ED4" s="10">
        <v>16.600000000000001</v>
      </c>
      <c r="EE4" s="10">
        <v>22</v>
      </c>
      <c r="EF4" s="10">
        <v>18.399999999999999</v>
      </c>
      <c r="EG4" s="10">
        <v>12.2</v>
      </c>
      <c r="EH4" s="10">
        <v>14.4</v>
      </c>
      <c r="EI4" s="10">
        <v>19.7</v>
      </c>
      <c r="EJ4" s="10">
        <v>16.600000000000001</v>
      </c>
      <c r="EK4" s="10">
        <v>16.7</v>
      </c>
      <c r="EL4" s="10">
        <v>15.1</v>
      </c>
      <c r="EM4" s="10">
        <v>12.3</v>
      </c>
      <c r="EN4" s="10">
        <v>12.3</v>
      </c>
      <c r="EO4" s="10">
        <v>16.7</v>
      </c>
      <c r="EP4" s="10">
        <v>12.1</v>
      </c>
      <c r="EQ4" s="10">
        <v>14.9</v>
      </c>
      <c r="ER4" s="10">
        <v>15</v>
      </c>
      <c r="ES4" s="10">
        <v>17.5</v>
      </c>
      <c r="ET4" s="10">
        <v>16.8</v>
      </c>
      <c r="EU4" s="10">
        <v>21.6</v>
      </c>
      <c r="EV4" s="10">
        <v>16.3</v>
      </c>
      <c r="EW4" s="10">
        <v>27.33</v>
      </c>
      <c r="EX4" s="10">
        <v>12.2</v>
      </c>
      <c r="EY4" s="10">
        <v>23.7</v>
      </c>
      <c r="EZ4" s="10">
        <v>18.899999999999999</v>
      </c>
      <c r="FA4" s="10">
        <v>19.2</v>
      </c>
      <c r="FB4" s="10">
        <v>16.8</v>
      </c>
      <c r="FC4" s="10">
        <v>17.5</v>
      </c>
      <c r="FD4" s="10">
        <v>31</v>
      </c>
      <c r="FE4" s="10">
        <v>31.7</v>
      </c>
      <c r="FF4" s="10">
        <v>27.2</v>
      </c>
      <c r="FG4" s="10">
        <v>28</v>
      </c>
      <c r="FH4" s="10">
        <v>24</v>
      </c>
      <c r="FI4" s="10">
        <v>31.8</v>
      </c>
      <c r="FJ4" s="10">
        <v>32.4</v>
      </c>
      <c r="FK4" s="10">
        <v>28.4</v>
      </c>
      <c r="FL4" s="10">
        <v>29</v>
      </c>
      <c r="FM4" s="10">
        <v>33.9</v>
      </c>
      <c r="FN4" s="10">
        <v>28</v>
      </c>
      <c r="FO4" s="10">
        <v>28.2</v>
      </c>
      <c r="FP4" s="10">
        <v>30</v>
      </c>
      <c r="FQ4" s="10">
        <v>25.6</v>
      </c>
      <c r="FR4" s="10">
        <v>29.1</v>
      </c>
      <c r="FS4" s="10">
        <v>29.4</v>
      </c>
      <c r="FT4" s="10">
        <v>41.9</v>
      </c>
      <c r="FU4" s="10">
        <v>30</v>
      </c>
      <c r="FV4" s="10">
        <v>28.3</v>
      </c>
      <c r="FW4" s="10">
        <v>29.9</v>
      </c>
      <c r="FX4" s="10">
        <v>29.5</v>
      </c>
      <c r="FY4" s="10">
        <v>30.3</v>
      </c>
      <c r="FZ4" s="10">
        <v>37.6</v>
      </c>
      <c r="GA4" s="10">
        <v>30</v>
      </c>
      <c r="GB4" s="10">
        <v>30.38</v>
      </c>
      <c r="GC4" s="10">
        <v>29.1</v>
      </c>
      <c r="GD4" s="10">
        <v>32</v>
      </c>
      <c r="GE4" s="10">
        <v>31.3</v>
      </c>
      <c r="GF4" s="10">
        <v>27.8</v>
      </c>
      <c r="GG4" s="10">
        <v>51.3</v>
      </c>
      <c r="GH4" s="10">
        <v>28.3</v>
      </c>
      <c r="GI4" s="10">
        <v>25.5</v>
      </c>
      <c r="GJ4" s="10">
        <v>24.3</v>
      </c>
      <c r="GK4" s="10">
        <v>31.6</v>
      </c>
      <c r="GL4" s="10">
        <v>28</v>
      </c>
      <c r="GM4" s="10">
        <v>26.6</v>
      </c>
      <c r="GN4" s="10">
        <v>37.799999999999997</v>
      </c>
      <c r="GO4" s="10">
        <v>42.3</v>
      </c>
      <c r="GP4" s="10">
        <v>102.5</v>
      </c>
      <c r="GQ4" s="10">
        <v>107.02</v>
      </c>
      <c r="GR4" s="10">
        <v>72.2</v>
      </c>
      <c r="GS4" s="10">
        <v>44.1</v>
      </c>
      <c r="GT4" s="10">
        <v>66.099999999999994</v>
      </c>
      <c r="GU4" s="10">
        <v>36.6</v>
      </c>
      <c r="GV4" s="10">
        <v>30.1</v>
      </c>
      <c r="GW4" s="10">
        <v>41.2</v>
      </c>
      <c r="GX4" s="10">
        <v>42.8</v>
      </c>
      <c r="GY4" s="10">
        <v>48.7</v>
      </c>
      <c r="GZ4" s="10">
        <v>36.799999999999997</v>
      </c>
      <c r="HA4" s="10">
        <v>47.5</v>
      </c>
      <c r="HB4" s="10">
        <v>44</v>
      </c>
      <c r="HC4" s="10">
        <v>40.200000000000003</v>
      </c>
      <c r="HD4" s="10">
        <v>40</v>
      </c>
      <c r="HE4" s="10">
        <v>39.5</v>
      </c>
      <c r="HF4" s="10">
        <v>48.6</v>
      </c>
      <c r="HG4" s="10">
        <v>22</v>
      </c>
      <c r="HH4" s="10">
        <v>17.899999999999999</v>
      </c>
      <c r="HI4" s="10">
        <v>9.6999999999999993</v>
      </c>
      <c r="HJ4" s="10">
        <v>18.100000000000001</v>
      </c>
      <c r="HK4" s="10">
        <v>16.7</v>
      </c>
      <c r="HL4" s="10">
        <v>15.8</v>
      </c>
      <c r="HM4" s="10">
        <v>17.100000000000001</v>
      </c>
    </row>
    <row r="5" spans="1:221" ht="15" x14ac:dyDescent="0.25">
      <c r="A5" s="72">
        <v>1</v>
      </c>
      <c r="B5" s="6">
        <v>3</v>
      </c>
      <c r="C5" s="11">
        <v>40.299999999999997</v>
      </c>
      <c r="D5" s="10">
        <v>18</v>
      </c>
      <c r="E5" s="10">
        <v>2</v>
      </c>
      <c r="F5" s="10">
        <v>9</v>
      </c>
      <c r="G5" s="10">
        <v>3</v>
      </c>
      <c r="H5" s="10">
        <v>1150</v>
      </c>
      <c r="J5" s="32" t="s">
        <v>5</v>
      </c>
      <c r="K5" s="7">
        <v>6</v>
      </c>
      <c r="L5" s="10">
        <v>2</v>
      </c>
      <c r="M5" s="10">
        <v>2</v>
      </c>
      <c r="N5" s="10">
        <v>2</v>
      </c>
      <c r="O5" s="10">
        <v>6</v>
      </c>
      <c r="P5" s="10">
        <v>2</v>
      </c>
      <c r="Q5" s="10">
        <v>2</v>
      </c>
      <c r="R5" s="10">
        <v>2</v>
      </c>
      <c r="S5" s="10">
        <v>2</v>
      </c>
      <c r="T5" s="10">
        <v>6</v>
      </c>
      <c r="U5" s="10">
        <v>5</v>
      </c>
      <c r="V5" s="10">
        <v>1</v>
      </c>
      <c r="W5" s="10">
        <v>2</v>
      </c>
      <c r="X5" s="10">
        <v>2</v>
      </c>
      <c r="Y5" s="10">
        <v>6</v>
      </c>
      <c r="Z5" s="10">
        <v>2</v>
      </c>
      <c r="AA5" s="10">
        <v>2</v>
      </c>
      <c r="AB5" s="10">
        <v>6</v>
      </c>
      <c r="AC5" s="10">
        <v>1</v>
      </c>
      <c r="AD5" s="10">
        <v>2</v>
      </c>
      <c r="AE5" s="10">
        <v>2</v>
      </c>
      <c r="AF5" s="10">
        <v>2</v>
      </c>
      <c r="AG5" s="10">
        <v>2</v>
      </c>
      <c r="AH5" s="10">
        <v>6</v>
      </c>
      <c r="AI5" s="10">
        <v>2</v>
      </c>
      <c r="AJ5" s="10">
        <v>6</v>
      </c>
      <c r="AK5" s="10">
        <v>6</v>
      </c>
      <c r="AL5" s="10">
        <v>6</v>
      </c>
      <c r="AM5" s="10">
        <v>2</v>
      </c>
      <c r="AN5" s="10">
        <v>6</v>
      </c>
      <c r="AO5" s="10">
        <v>1</v>
      </c>
      <c r="AP5" s="10">
        <v>2</v>
      </c>
      <c r="AQ5" s="10">
        <v>3</v>
      </c>
      <c r="AR5" s="10">
        <v>6</v>
      </c>
      <c r="AS5" s="10">
        <v>4</v>
      </c>
      <c r="AT5" s="10">
        <v>2</v>
      </c>
      <c r="AU5" s="10">
        <v>6</v>
      </c>
      <c r="AV5" s="10">
        <v>6</v>
      </c>
      <c r="AW5" s="10">
        <v>2</v>
      </c>
      <c r="AX5" s="10">
        <v>4</v>
      </c>
      <c r="AY5" s="10">
        <v>2</v>
      </c>
      <c r="AZ5" s="10">
        <v>2</v>
      </c>
      <c r="BA5" s="10">
        <v>2</v>
      </c>
      <c r="BB5" s="10">
        <v>2</v>
      </c>
      <c r="BC5" s="10">
        <v>2</v>
      </c>
      <c r="BD5" s="10">
        <v>2</v>
      </c>
      <c r="BE5" s="10">
        <v>6</v>
      </c>
      <c r="BF5" s="10">
        <v>2</v>
      </c>
      <c r="BG5" s="10">
        <v>6</v>
      </c>
      <c r="BH5" s="10">
        <v>2</v>
      </c>
      <c r="BI5" s="10">
        <v>2</v>
      </c>
      <c r="BJ5" s="10">
        <v>6</v>
      </c>
      <c r="BK5" s="10">
        <v>2</v>
      </c>
      <c r="BL5" s="10">
        <v>6</v>
      </c>
      <c r="BM5" s="10">
        <v>6</v>
      </c>
      <c r="BN5" s="10">
        <v>2</v>
      </c>
      <c r="BO5" s="10">
        <v>2</v>
      </c>
      <c r="BP5" s="10">
        <v>5</v>
      </c>
      <c r="BQ5" s="10">
        <v>2</v>
      </c>
      <c r="BR5" s="10">
        <v>2</v>
      </c>
      <c r="BS5" s="10">
        <v>6</v>
      </c>
      <c r="BT5" s="10">
        <v>2</v>
      </c>
      <c r="BU5" s="10">
        <v>2</v>
      </c>
      <c r="BV5" s="10">
        <v>2</v>
      </c>
      <c r="BW5" s="10">
        <v>1</v>
      </c>
      <c r="BX5" s="10">
        <v>2</v>
      </c>
      <c r="BY5" s="10">
        <v>6</v>
      </c>
      <c r="BZ5" s="10">
        <v>2</v>
      </c>
      <c r="CA5" s="10">
        <v>2</v>
      </c>
      <c r="CB5" s="10">
        <v>2</v>
      </c>
      <c r="CC5" s="10">
        <v>2</v>
      </c>
      <c r="CD5" s="10">
        <v>2</v>
      </c>
      <c r="CE5" s="10">
        <v>2</v>
      </c>
      <c r="CF5" s="10">
        <v>2</v>
      </c>
      <c r="CG5" s="10">
        <v>2</v>
      </c>
      <c r="CH5" s="10">
        <v>6</v>
      </c>
      <c r="CI5" s="10">
        <v>2</v>
      </c>
      <c r="CJ5" s="10">
        <v>2</v>
      </c>
      <c r="CK5" s="10">
        <v>6</v>
      </c>
      <c r="CL5" s="10">
        <v>6</v>
      </c>
      <c r="CM5" s="10">
        <v>2</v>
      </c>
      <c r="CN5" s="10">
        <v>2</v>
      </c>
      <c r="CO5" s="10">
        <v>2</v>
      </c>
      <c r="CP5" s="10">
        <v>6</v>
      </c>
      <c r="CQ5" s="10">
        <v>6</v>
      </c>
      <c r="CR5" s="10">
        <v>2</v>
      </c>
      <c r="CS5" s="10">
        <v>6</v>
      </c>
      <c r="CT5" s="10">
        <v>1</v>
      </c>
      <c r="CU5" s="10">
        <v>4</v>
      </c>
      <c r="CV5" s="10">
        <v>2</v>
      </c>
      <c r="CW5" s="10">
        <v>2</v>
      </c>
      <c r="CX5" s="10">
        <v>2</v>
      </c>
      <c r="CY5" s="10">
        <v>6</v>
      </c>
      <c r="CZ5" s="10">
        <v>2</v>
      </c>
      <c r="DA5" s="10">
        <v>2</v>
      </c>
      <c r="DB5" s="10">
        <v>6</v>
      </c>
      <c r="DC5" s="10">
        <v>6</v>
      </c>
      <c r="DD5" s="10">
        <v>2</v>
      </c>
      <c r="DE5" s="10">
        <v>2</v>
      </c>
      <c r="DF5" s="10">
        <v>6</v>
      </c>
      <c r="DG5" s="10">
        <v>2</v>
      </c>
      <c r="DH5" s="10">
        <v>4</v>
      </c>
      <c r="DI5" s="10">
        <v>6</v>
      </c>
      <c r="DJ5" s="10">
        <v>2</v>
      </c>
      <c r="DK5" s="10">
        <v>2</v>
      </c>
      <c r="DL5" s="10">
        <v>6</v>
      </c>
      <c r="DM5" s="10">
        <v>2</v>
      </c>
      <c r="DN5" s="10">
        <v>6</v>
      </c>
      <c r="DO5" s="10">
        <v>6</v>
      </c>
      <c r="DP5" s="10">
        <v>4</v>
      </c>
      <c r="DQ5" s="10">
        <v>2</v>
      </c>
      <c r="DR5" s="10">
        <v>6</v>
      </c>
      <c r="DS5" s="10">
        <v>2</v>
      </c>
      <c r="DT5" s="10">
        <v>2</v>
      </c>
      <c r="DU5" s="10">
        <v>2</v>
      </c>
      <c r="DV5" s="10">
        <v>2</v>
      </c>
      <c r="DW5" s="10">
        <v>6</v>
      </c>
      <c r="DX5" s="10">
        <v>4</v>
      </c>
      <c r="DY5" s="10">
        <v>6</v>
      </c>
      <c r="DZ5" s="10">
        <v>6</v>
      </c>
      <c r="EA5" s="10">
        <v>2</v>
      </c>
      <c r="EB5" s="10">
        <v>2</v>
      </c>
      <c r="EC5" s="10">
        <v>6</v>
      </c>
      <c r="ED5" s="10">
        <v>2</v>
      </c>
      <c r="EE5" s="10">
        <v>2</v>
      </c>
      <c r="EF5" s="10">
        <v>6</v>
      </c>
      <c r="EG5" s="10">
        <v>2</v>
      </c>
      <c r="EH5" s="10">
        <v>2</v>
      </c>
      <c r="EI5" s="10">
        <v>2</v>
      </c>
      <c r="EJ5" s="10">
        <v>6</v>
      </c>
      <c r="EK5" s="10">
        <v>2</v>
      </c>
      <c r="EL5" s="10">
        <v>4</v>
      </c>
      <c r="EM5" s="10">
        <v>2</v>
      </c>
      <c r="EN5" s="10">
        <v>2</v>
      </c>
      <c r="EO5" s="10">
        <v>2</v>
      </c>
      <c r="EP5" s="10">
        <v>6</v>
      </c>
      <c r="EQ5" s="10">
        <v>2</v>
      </c>
      <c r="ER5" s="10">
        <v>2</v>
      </c>
      <c r="ES5" s="10">
        <v>2</v>
      </c>
      <c r="ET5" s="10">
        <v>2</v>
      </c>
      <c r="EU5" s="10">
        <v>1</v>
      </c>
      <c r="EV5" s="10">
        <v>4</v>
      </c>
      <c r="EW5" s="10">
        <v>2</v>
      </c>
      <c r="EX5" s="10">
        <v>6</v>
      </c>
      <c r="EY5" s="10">
        <v>2</v>
      </c>
      <c r="EZ5" s="10">
        <v>2</v>
      </c>
      <c r="FA5" s="10">
        <v>2</v>
      </c>
      <c r="FB5" s="10">
        <v>6</v>
      </c>
      <c r="FC5" s="10">
        <v>2</v>
      </c>
      <c r="FD5" s="10">
        <v>6</v>
      </c>
      <c r="FE5" s="10">
        <v>4</v>
      </c>
      <c r="FF5" s="10">
        <v>6</v>
      </c>
      <c r="FG5" s="10">
        <v>2</v>
      </c>
      <c r="FH5" s="10">
        <v>2</v>
      </c>
      <c r="FI5" s="10">
        <v>2</v>
      </c>
      <c r="FJ5" s="10">
        <v>2</v>
      </c>
      <c r="FK5" s="10">
        <v>2</v>
      </c>
      <c r="FL5" s="10">
        <v>2</v>
      </c>
      <c r="FM5" s="10">
        <v>2</v>
      </c>
      <c r="FN5" s="10">
        <v>2</v>
      </c>
      <c r="FO5" s="10">
        <v>6</v>
      </c>
      <c r="FP5" s="10">
        <v>6</v>
      </c>
      <c r="FQ5" s="10">
        <v>2</v>
      </c>
      <c r="FR5" s="10">
        <v>6</v>
      </c>
      <c r="FS5" s="10">
        <v>4</v>
      </c>
      <c r="FT5" s="10">
        <v>5</v>
      </c>
      <c r="FU5" s="10">
        <v>6</v>
      </c>
      <c r="FV5" s="10">
        <v>2</v>
      </c>
      <c r="FW5" s="10">
        <v>2</v>
      </c>
      <c r="FX5" s="10">
        <v>5</v>
      </c>
      <c r="FY5" s="10">
        <v>2</v>
      </c>
      <c r="FZ5" s="10">
        <v>2</v>
      </c>
      <c r="GA5" s="10">
        <v>6</v>
      </c>
      <c r="GB5" s="10">
        <v>6</v>
      </c>
      <c r="GC5" s="10">
        <v>6</v>
      </c>
      <c r="GD5" s="10">
        <v>4</v>
      </c>
      <c r="GE5" s="10">
        <v>2</v>
      </c>
      <c r="GF5" s="10">
        <v>2</v>
      </c>
      <c r="GG5" s="10">
        <v>6</v>
      </c>
      <c r="GH5" s="10">
        <v>2</v>
      </c>
      <c r="GI5" s="10">
        <v>6</v>
      </c>
      <c r="GJ5" s="10">
        <v>2</v>
      </c>
      <c r="GK5" s="10">
        <v>5</v>
      </c>
      <c r="GL5" s="10">
        <v>2</v>
      </c>
      <c r="GM5" s="10">
        <v>6</v>
      </c>
      <c r="GN5" s="10">
        <v>2</v>
      </c>
      <c r="GO5" s="10">
        <v>6</v>
      </c>
      <c r="GP5" s="10">
        <v>2</v>
      </c>
      <c r="GQ5" s="10">
        <v>2</v>
      </c>
      <c r="GR5" s="10">
        <v>2</v>
      </c>
      <c r="GS5" s="10">
        <v>2</v>
      </c>
      <c r="GT5" s="10">
        <v>2</v>
      </c>
      <c r="GU5" s="10">
        <v>2</v>
      </c>
      <c r="GV5" s="10">
        <v>2</v>
      </c>
      <c r="GW5" s="10">
        <v>2</v>
      </c>
      <c r="GX5" s="10">
        <v>6</v>
      </c>
      <c r="GY5" s="10">
        <v>2</v>
      </c>
      <c r="GZ5" s="10">
        <v>2</v>
      </c>
      <c r="HA5" s="10">
        <v>2</v>
      </c>
      <c r="HB5" s="10">
        <v>5</v>
      </c>
      <c r="HC5" s="10">
        <v>2</v>
      </c>
      <c r="HD5" s="10">
        <v>2</v>
      </c>
      <c r="HE5" s="10">
        <v>6</v>
      </c>
      <c r="HF5" s="10">
        <v>2</v>
      </c>
      <c r="HG5" s="10">
        <v>2</v>
      </c>
      <c r="HH5" s="10">
        <v>2</v>
      </c>
      <c r="HI5" s="10">
        <v>5</v>
      </c>
      <c r="HJ5" s="10">
        <v>2</v>
      </c>
      <c r="HK5" s="10">
        <v>2</v>
      </c>
      <c r="HL5" s="10">
        <v>6</v>
      </c>
      <c r="HM5" s="10">
        <v>2</v>
      </c>
    </row>
    <row r="6" spans="1:221" ht="15" x14ac:dyDescent="0.25">
      <c r="A6" s="72">
        <v>1</v>
      </c>
      <c r="B6" s="6">
        <v>3</v>
      </c>
      <c r="C6" s="11">
        <v>35.4</v>
      </c>
      <c r="D6" s="10">
        <v>12.5</v>
      </c>
      <c r="E6" s="10">
        <v>6</v>
      </c>
      <c r="F6" s="10">
        <v>5</v>
      </c>
      <c r="G6" s="10">
        <v>1</v>
      </c>
      <c r="H6" s="10">
        <v>2250</v>
      </c>
      <c r="J6" s="32" t="s">
        <v>8</v>
      </c>
      <c r="K6" s="7">
        <v>5</v>
      </c>
      <c r="L6" s="10">
        <v>5</v>
      </c>
      <c r="M6" s="10">
        <v>5</v>
      </c>
      <c r="N6" s="10">
        <v>9</v>
      </c>
      <c r="O6" s="10">
        <v>5</v>
      </c>
      <c r="P6" s="10">
        <v>9</v>
      </c>
      <c r="Q6" s="10">
        <v>2</v>
      </c>
      <c r="R6" s="10">
        <v>2</v>
      </c>
      <c r="S6" s="10">
        <v>5</v>
      </c>
      <c r="T6" s="10">
        <v>5</v>
      </c>
      <c r="U6" s="10">
        <v>5</v>
      </c>
      <c r="V6" s="10">
        <v>3</v>
      </c>
      <c r="W6" s="10">
        <v>9</v>
      </c>
      <c r="X6" s="10">
        <v>5</v>
      </c>
      <c r="Y6" s="10">
        <v>9</v>
      </c>
      <c r="Z6" s="10">
        <v>9</v>
      </c>
      <c r="AA6" s="10">
        <v>5</v>
      </c>
      <c r="AB6" s="10">
        <v>5</v>
      </c>
      <c r="AC6" s="10">
        <v>5</v>
      </c>
      <c r="AD6" s="10">
        <v>5</v>
      </c>
      <c r="AE6" s="10">
        <v>9</v>
      </c>
      <c r="AF6" s="10">
        <v>9</v>
      </c>
      <c r="AG6" s="10">
        <v>5</v>
      </c>
      <c r="AH6" s="10">
        <v>5</v>
      </c>
      <c r="AI6" s="10">
        <v>10</v>
      </c>
      <c r="AJ6" s="10">
        <v>5</v>
      </c>
      <c r="AK6" s="10">
        <v>9</v>
      </c>
      <c r="AL6" s="10">
        <v>5</v>
      </c>
      <c r="AM6" s="10">
        <v>5</v>
      </c>
      <c r="AN6" s="10">
        <v>5</v>
      </c>
      <c r="AO6" s="10">
        <v>5</v>
      </c>
      <c r="AP6" s="10">
        <v>13</v>
      </c>
      <c r="AQ6" s="10">
        <v>9</v>
      </c>
      <c r="AR6" s="10">
        <v>5</v>
      </c>
      <c r="AS6" s="10">
        <v>5</v>
      </c>
      <c r="AT6" s="10">
        <v>9</v>
      </c>
      <c r="AU6" s="10">
        <v>5</v>
      </c>
      <c r="AV6" s="10">
        <v>5</v>
      </c>
      <c r="AW6" s="10">
        <v>5</v>
      </c>
      <c r="AX6" s="10">
        <v>5</v>
      </c>
      <c r="AY6" s="10">
        <v>5</v>
      </c>
      <c r="AZ6" s="10">
        <v>5</v>
      </c>
      <c r="BA6" s="10">
        <v>5</v>
      </c>
      <c r="BB6" s="10">
        <v>9</v>
      </c>
      <c r="BC6" s="10">
        <v>5</v>
      </c>
      <c r="BD6" s="10">
        <v>5</v>
      </c>
      <c r="BE6" s="10">
        <v>9</v>
      </c>
      <c r="BF6" s="10">
        <v>5</v>
      </c>
      <c r="BG6" s="10">
        <v>5</v>
      </c>
      <c r="BH6" s="10">
        <v>5</v>
      </c>
      <c r="BI6" s="10">
        <v>5</v>
      </c>
      <c r="BJ6" s="10">
        <v>5</v>
      </c>
      <c r="BK6" s="10">
        <v>5</v>
      </c>
      <c r="BL6" s="10">
        <v>5</v>
      </c>
      <c r="BM6" s="10">
        <v>5</v>
      </c>
      <c r="BN6" s="10">
        <v>5</v>
      </c>
      <c r="BO6" s="10">
        <v>5</v>
      </c>
      <c r="BP6" s="10">
        <v>4</v>
      </c>
      <c r="BQ6" s="10">
        <v>5</v>
      </c>
      <c r="BR6" s="10">
        <v>5</v>
      </c>
      <c r="BS6" s="10">
        <v>5</v>
      </c>
      <c r="BT6" s="10">
        <v>5</v>
      </c>
      <c r="BU6" s="10">
        <v>5</v>
      </c>
      <c r="BV6" s="10">
        <v>5</v>
      </c>
      <c r="BW6" s="10">
        <v>5</v>
      </c>
      <c r="BX6" s="10">
        <v>5</v>
      </c>
      <c r="BY6" s="10">
        <v>9</v>
      </c>
      <c r="BZ6" s="10">
        <v>3</v>
      </c>
      <c r="CA6" s="10">
        <v>2</v>
      </c>
      <c r="CB6" s="10">
        <v>5</v>
      </c>
      <c r="CC6" s="10">
        <v>5</v>
      </c>
      <c r="CD6" s="10">
        <v>5</v>
      </c>
      <c r="CE6" s="10">
        <v>5</v>
      </c>
      <c r="CF6" s="10">
        <v>5</v>
      </c>
      <c r="CG6" s="10">
        <v>5</v>
      </c>
      <c r="CH6" s="10">
        <v>5</v>
      </c>
      <c r="CI6" s="10">
        <v>5</v>
      </c>
      <c r="CJ6" s="10">
        <v>5</v>
      </c>
      <c r="CK6" s="10">
        <v>5</v>
      </c>
      <c r="CL6" s="10">
        <v>5</v>
      </c>
      <c r="CM6" s="10">
        <v>5</v>
      </c>
      <c r="CN6" s="10">
        <v>5</v>
      </c>
      <c r="CO6" s="10">
        <v>5</v>
      </c>
      <c r="CP6" s="10">
        <v>9</v>
      </c>
      <c r="CQ6" s="10">
        <v>5</v>
      </c>
      <c r="CR6" s="10">
        <v>5</v>
      </c>
      <c r="CS6" s="10">
        <v>5</v>
      </c>
      <c r="CT6" s="10">
        <v>5</v>
      </c>
      <c r="CU6" s="10">
        <v>9</v>
      </c>
      <c r="CV6" s="10">
        <v>5</v>
      </c>
      <c r="CW6" s="10">
        <v>5</v>
      </c>
      <c r="CX6" s="10">
        <v>5</v>
      </c>
      <c r="CY6" s="10">
        <v>5</v>
      </c>
      <c r="CZ6" s="10">
        <v>5</v>
      </c>
      <c r="DA6" s="10">
        <v>5</v>
      </c>
      <c r="DB6" s="10">
        <v>5</v>
      </c>
      <c r="DC6" s="10">
        <v>5</v>
      </c>
      <c r="DD6" s="10">
        <v>5</v>
      </c>
      <c r="DE6" s="10">
        <v>5</v>
      </c>
      <c r="DF6" s="10">
        <v>5</v>
      </c>
      <c r="DG6" s="10">
        <v>5</v>
      </c>
      <c r="DH6" s="10">
        <v>5</v>
      </c>
      <c r="DI6" s="10">
        <v>5</v>
      </c>
      <c r="DJ6" s="10">
        <v>5</v>
      </c>
      <c r="DK6" s="10">
        <v>9</v>
      </c>
      <c r="DL6" s="10">
        <v>5</v>
      </c>
      <c r="DM6" s="10">
        <v>9</v>
      </c>
      <c r="DN6" s="10">
        <v>5</v>
      </c>
      <c r="DO6" s="10">
        <v>2</v>
      </c>
      <c r="DP6" s="10">
        <v>5</v>
      </c>
      <c r="DQ6" s="10">
        <v>5</v>
      </c>
      <c r="DR6" s="10">
        <v>5</v>
      </c>
      <c r="DS6" s="10">
        <v>9</v>
      </c>
      <c r="DT6" s="10">
        <v>5</v>
      </c>
      <c r="DU6" s="10">
        <v>9</v>
      </c>
      <c r="DV6" s="10">
        <v>5</v>
      </c>
      <c r="DW6" s="10">
        <v>5</v>
      </c>
      <c r="DX6" s="7">
        <v>5</v>
      </c>
      <c r="DY6" s="10">
        <v>5</v>
      </c>
      <c r="DZ6" s="10">
        <v>5</v>
      </c>
      <c r="EA6" s="10">
        <v>10</v>
      </c>
      <c r="EB6" s="10">
        <v>9</v>
      </c>
      <c r="EC6" s="10">
        <v>9</v>
      </c>
      <c r="ED6" s="10">
        <v>5</v>
      </c>
      <c r="EE6" s="10">
        <v>5</v>
      </c>
      <c r="EF6" s="10">
        <v>5</v>
      </c>
      <c r="EG6" s="10">
        <v>5</v>
      </c>
      <c r="EH6" s="10">
        <v>9</v>
      </c>
      <c r="EI6" s="10">
        <v>9</v>
      </c>
      <c r="EJ6" s="10">
        <v>5</v>
      </c>
      <c r="EK6" s="10">
        <v>5</v>
      </c>
      <c r="EL6" s="10">
        <v>5</v>
      </c>
      <c r="EM6" s="10">
        <v>5</v>
      </c>
      <c r="EN6" s="10">
        <v>9</v>
      </c>
      <c r="EO6" s="10">
        <v>5</v>
      </c>
      <c r="EP6" s="10">
        <v>9</v>
      </c>
      <c r="EQ6" s="10">
        <v>5</v>
      </c>
      <c r="ER6" s="10">
        <v>10</v>
      </c>
      <c r="ES6" s="10">
        <v>9</v>
      </c>
      <c r="ET6" s="10">
        <v>5</v>
      </c>
      <c r="EU6" s="10">
        <v>5</v>
      </c>
      <c r="EV6" s="10">
        <v>5</v>
      </c>
      <c r="EW6" s="10">
        <v>5</v>
      </c>
      <c r="EX6" s="10">
        <v>9</v>
      </c>
      <c r="EY6" s="10">
        <v>5</v>
      </c>
      <c r="EZ6" s="10">
        <v>9</v>
      </c>
      <c r="FA6" s="10">
        <v>10</v>
      </c>
      <c r="FB6" s="10">
        <v>5</v>
      </c>
      <c r="FC6" s="10">
        <v>9</v>
      </c>
      <c r="FD6" s="10">
        <v>5</v>
      </c>
      <c r="FE6" s="10">
        <v>5</v>
      </c>
      <c r="FF6" s="10">
        <v>5</v>
      </c>
      <c r="FG6" s="10">
        <v>5</v>
      </c>
      <c r="FH6" s="10">
        <v>5</v>
      </c>
      <c r="FI6" s="10">
        <v>5</v>
      </c>
      <c r="FJ6" s="10">
        <v>5</v>
      </c>
      <c r="FK6" s="10">
        <v>5</v>
      </c>
      <c r="FL6" s="10">
        <v>5</v>
      </c>
      <c r="FM6" s="10">
        <v>5</v>
      </c>
      <c r="FN6" s="10">
        <v>5</v>
      </c>
      <c r="FO6" s="10">
        <v>4</v>
      </c>
      <c r="FP6" s="10">
        <v>5</v>
      </c>
      <c r="FQ6" s="10">
        <v>9</v>
      </c>
      <c r="FR6" s="10">
        <v>5</v>
      </c>
      <c r="FS6" s="10">
        <v>5</v>
      </c>
      <c r="FT6" s="10">
        <v>9</v>
      </c>
      <c r="FU6" s="10">
        <v>5</v>
      </c>
      <c r="FV6" s="10">
        <v>5</v>
      </c>
      <c r="FW6" s="10">
        <v>14</v>
      </c>
      <c r="FX6" s="10">
        <v>5</v>
      </c>
      <c r="FY6" s="10">
        <v>5</v>
      </c>
      <c r="FZ6" s="10">
        <v>5</v>
      </c>
      <c r="GA6" s="10">
        <v>9</v>
      </c>
      <c r="GB6" s="10">
        <v>5</v>
      </c>
      <c r="GC6" s="10">
        <v>5</v>
      </c>
      <c r="GD6" s="10">
        <v>5</v>
      </c>
      <c r="GE6" s="10">
        <v>5</v>
      </c>
      <c r="GF6" s="10">
        <v>4</v>
      </c>
      <c r="GG6" s="10">
        <v>9</v>
      </c>
      <c r="GH6" s="10">
        <v>5</v>
      </c>
      <c r="GI6" s="10">
        <v>5</v>
      </c>
      <c r="GJ6" s="10">
        <v>9</v>
      </c>
      <c r="GK6" s="10">
        <v>9</v>
      </c>
      <c r="GL6" s="10">
        <v>5</v>
      </c>
      <c r="GM6" s="7">
        <v>5</v>
      </c>
      <c r="GN6" s="10">
        <v>9</v>
      </c>
      <c r="GO6" s="10">
        <v>5</v>
      </c>
      <c r="GP6" s="10">
        <v>9</v>
      </c>
      <c r="GQ6" s="10">
        <v>5</v>
      </c>
      <c r="GR6" s="10">
        <v>5</v>
      </c>
      <c r="GS6" s="10">
        <v>5</v>
      </c>
      <c r="GT6" s="10">
        <v>5</v>
      </c>
      <c r="GU6" s="10">
        <v>5</v>
      </c>
      <c r="GV6" s="10">
        <v>5</v>
      </c>
      <c r="GW6" s="10">
        <v>9</v>
      </c>
      <c r="GX6" s="10">
        <v>5</v>
      </c>
      <c r="GY6" s="10">
        <v>5</v>
      </c>
      <c r="GZ6" s="10">
        <v>5</v>
      </c>
      <c r="HA6" s="10">
        <v>5</v>
      </c>
      <c r="HB6" s="10">
        <v>9</v>
      </c>
      <c r="HC6" s="10">
        <v>9</v>
      </c>
      <c r="HD6" s="10">
        <v>5</v>
      </c>
      <c r="HE6" s="10">
        <v>5</v>
      </c>
      <c r="HF6" s="10">
        <v>10</v>
      </c>
      <c r="HG6" s="10">
        <v>5</v>
      </c>
      <c r="HH6" s="10">
        <v>5</v>
      </c>
      <c r="HI6" s="10">
        <v>9</v>
      </c>
      <c r="HJ6" s="10">
        <v>9</v>
      </c>
      <c r="HK6" s="10">
        <v>5</v>
      </c>
      <c r="HL6" s="10">
        <v>5</v>
      </c>
      <c r="HM6" s="10">
        <v>10</v>
      </c>
    </row>
    <row r="7" spans="1:221" ht="15" x14ac:dyDescent="0.25">
      <c r="A7" s="72">
        <v>1</v>
      </c>
      <c r="B7" s="6">
        <v>3</v>
      </c>
      <c r="C7" s="11">
        <v>31.2</v>
      </c>
      <c r="D7" s="10">
        <v>21.2</v>
      </c>
      <c r="E7" s="10">
        <v>2</v>
      </c>
      <c r="F7" s="10">
        <v>9</v>
      </c>
      <c r="G7" s="10">
        <v>1</v>
      </c>
      <c r="H7" s="10">
        <v>1150</v>
      </c>
      <c r="J7" s="32" t="s">
        <v>14</v>
      </c>
      <c r="K7" s="7">
        <v>1</v>
      </c>
      <c r="L7" s="10">
        <v>1</v>
      </c>
      <c r="M7" s="10">
        <v>1</v>
      </c>
      <c r="N7" s="10">
        <v>3</v>
      </c>
      <c r="O7" s="10">
        <v>1</v>
      </c>
      <c r="P7" s="10">
        <v>1</v>
      </c>
      <c r="Q7" s="10">
        <v>3</v>
      </c>
      <c r="R7" s="10">
        <v>1</v>
      </c>
      <c r="S7" s="10">
        <v>1</v>
      </c>
      <c r="T7" s="10">
        <v>1</v>
      </c>
      <c r="U7" s="10">
        <v>3</v>
      </c>
      <c r="V7" s="10">
        <v>1</v>
      </c>
      <c r="W7" s="10">
        <v>1</v>
      </c>
      <c r="X7" s="10">
        <v>1</v>
      </c>
      <c r="Y7" s="10">
        <v>1</v>
      </c>
      <c r="Z7" s="10">
        <v>1</v>
      </c>
      <c r="AA7" s="10">
        <v>1</v>
      </c>
      <c r="AB7" s="10">
        <v>1</v>
      </c>
      <c r="AC7" s="10">
        <v>1</v>
      </c>
      <c r="AD7" s="10">
        <v>1</v>
      </c>
      <c r="AE7" s="10">
        <v>1</v>
      </c>
      <c r="AF7" s="10">
        <v>3</v>
      </c>
      <c r="AG7" s="10">
        <v>1</v>
      </c>
      <c r="AH7" s="10">
        <v>3</v>
      </c>
      <c r="AI7" s="10">
        <v>1</v>
      </c>
      <c r="AJ7" s="10">
        <v>1</v>
      </c>
      <c r="AK7" s="10">
        <v>1</v>
      </c>
      <c r="AL7" s="10">
        <v>1</v>
      </c>
      <c r="AM7" s="10">
        <v>1</v>
      </c>
      <c r="AN7" s="10">
        <v>1</v>
      </c>
      <c r="AO7" s="10">
        <v>1</v>
      </c>
      <c r="AP7" s="10">
        <v>1</v>
      </c>
      <c r="AQ7" s="10">
        <v>1</v>
      </c>
      <c r="AR7" s="10">
        <v>1</v>
      </c>
      <c r="AS7" s="10">
        <v>1</v>
      </c>
      <c r="AT7" s="10">
        <v>1</v>
      </c>
      <c r="AU7" s="10">
        <v>1</v>
      </c>
      <c r="AV7" s="10">
        <v>3</v>
      </c>
      <c r="AW7" s="10">
        <v>3</v>
      </c>
      <c r="AX7" s="10">
        <v>3</v>
      </c>
      <c r="AY7" s="10">
        <v>3</v>
      </c>
      <c r="AZ7" s="10">
        <v>1</v>
      </c>
      <c r="BA7" s="10">
        <v>1</v>
      </c>
      <c r="BB7" s="10">
        <v>1</v>
      </c>
      <c r="BC7" s="10">
        <v>1</v>
      </c>
      <c r="BD7" s="10">
        <v>3</v>
      </c>
      <c r="BE7" s="10">
        <v>1</v>
      </c>
      <c r="BF7" s="10">
        <v>3</v>
      </c>
      <c r="BG7" s="10">
        <v>3</v>
      </c>
      <c r="BH7" s="10">
        <v>1</v>
      </c>
      <c r="BI7" s="10">
        <v>1</v>
      </c>
      <c r="BJ7" s="10">
        <v>3</v>
      </c>
      <c r="BK7" s="10">
        <v>3</v>
      </c>
      <c r="BL7" s="10">
        <v>3</v>
      </c>
      <c r="BM7" s="10">
        <v>1</v>
      </c>
      <c r="BN7" s="10">
        <v>1</v>
      </c>
      <c r="BO7" s="10">
        <v>1</v>
      </c>
      <c r="BP7" s="10">
        <v>1</v>
      </c>
      <c r="BQ7" s="10">
        <v>1</v>
      </c>
      <c r="BR7" s="10">
        <v>1</v>
      </c>
      <c r="BS7" s="10">
        <v>1</v>
      </c>
      <c r="BT7" s="10">
        <v>3</v>
      </c>
      <c r="BU7" s="10">
        <v>1</v>
      </c>
      <c r="BV7" s="10">
        <v>1</v>
      </c>
      <c r="BW7" s="10">
        <v>1</v>
      </c>
      <c r="BX7" s="10">
        <v>3</v>
      </c>
      <c r="BY7" s="10">
        <v>1</v>
      </c>
      <c r="BZ7" s="10">
        <v>1</v>
      </c>
      <c r="CA7" s="10">
        <v>3</v>
      </c>
      <c r="CB7" s="10">
        <v>1</v>
      </c>
      <c r="CC7" s="10">
        <v>1</v>
      </c>
      <c r="CD7" s="10">
        <v>1</v>
      </c>
      <c r="CE7" s="10">
        <v>1</v>
      </c>
      <c r="CF7" s="10">
        <v>1</v>
      </c>
      <c r="CG7" s="10">
        <v>3</v>
      </c>
      <c r="CH7" s="10">
        <v>1</v>
      </c>
      <c r="CI7" s="10">
        <v>1</v>
      </c>
      <c r="CJ7" s="10">
        <v>1</v>
      </c>
      <c r="CK7" s="10">
        <v>1</v>
      </c>
      <c r="CL7" s="10">
        <v>1</v>
      </c>
      <c r="CM7" s="10">
        <v>3</v>
      </c>
      <c r="CN7" s="10">
        <v>1</v>
      </c>
      <c r="CO7" s="10">
        <v>1</v>
      </c>
      <c r="CP7" s="10">
        <v>3</v>
      </c>
      <c r="CQ7" s="10">
        <v>1</v>
      </c>
      <c r="CR7" s="10">
        <v>1</v>
      </c>
      <c r="CS7" s="10">
        <v>1</v>
      </c>
      <c r="CT7" s="10">
        <v>1</v>
      </c>
      <c r="CU7" s="10">
        <v>1</v>
      </c>
      <c r="CV7" s="10">
        <v>1</v>
      </c>
      <c r="CW7" s="10">
        <v>1</v>
      </c>
      <c r="CX7" s="10">
        <v>1</v>
      </c>
      <c r="CY7" s="10">
        <v>1</v>
      </c>
      <c r="CZ7" s="10">
        <v>1</v>
      </c>
      <c r="DA7" s="10">
        <v>1</v>
      </c>
      <c r="DB7" s="10">
        <v>1</v>
      </c>
      <c r="DC7" s="10">
        <v>1</v>
      </c>
      <c r="DD7" s="10">
        <v>1</v>
      </c>
      <c r="DE7" s="10">
        <v>1</v>
      </c>
      <c r="DF7" s="10">
        <v>1</v>
      </c>
      <c r="DG7" s="10">
        <v>1</v>
      </c>
      <c r="DH7" s="10">
        <v>1</v>
      </c>
      <c r="DI7" s="10">
        <v>1</v>
      </c>
      <c r="DJ7" s="10">
        <v>1</v>
      </c>
      <c r="DK7" s="10">
        <v>1</v>
      </c>
      <c r="DL7" s="10">
        <v>1</v>
      </c>
      <c r="DM7" s="10">
        <v>1</v>
      </c>
      <c r="DN7" s="10">
        <v>3</v>
      </c>
      <c r="DO7" s="10">
        <v>1</v>
      </c>
      <c r="DP7" s="10">
        <v>1</v>
      </c>
      <c r="DQ7" s="10">
        <v>1</v>
      </c>
      <c r="DR7" s="10">
        <v>1</v>
      </c>
      <c r="DS7" s="10">
        <v>1</v>
      </c>
      <c r="DT7" s="10">
        <v>1</v>
      </c>
      <c r="DU7" s="10">
        <v>1</v>
      </c>
      <c r="DV7" s="10">
        <v>1</v>
      </c>
      <c r="DW7" s="10">
        <v>3</v>
      </c>
      <c r="DX7" s="10">
        <v>3</v>
      </c>
      <c r="DY7" s="10">
        <v>3</v>
      </c>
      <c r="DZ7" s="10">
        <v>3</v>
      </c>
      <c r="EA7" s="10">
        <v>3</v>
      </c>
      <c r="EB7" s="10">
        <v>1</v>
      </c>
      <c r="EC7" s="10">
        <v>1</v>
      </c>
      <c r="ED7" s="10">
        <v>1</v>
      </c>
      <c r="EE7" s="10">
        <v>3</v>
      </c>
      <c r="EF7" s="10">
        <v>1</v>
      </c>
      <c r="EG7" s="10">
        <v>1</v>
      </c>
      <c r="EH7" s="10">
        <v>1</v>
      </c>
      <c r="EI7" s="10">
        <v>1</v>
      </c>
      <c r="EJ7" s="10">
        <v>1</v>
      </c>
      <c r="EK7" s="10">
        <v>1</v>
      </c>
      <c r="EL7" s="10">
        <v>1</v>
      </c>
      <c r="EM7" s="10">
        <v>1</v>
      </c>
      <c r="EN7" s="10">
        <v>1</v>
      </c>
      <c r="EO7" s="10">
        <v>1</v>
      </c>
      <c r="EP7" s="10">
        <v>1</v>
      </c>
      <c r="EQ7" s="10">
        <v>1</v>
      </c>
      <c r="ER7" s="10">
        <v>1</v>
      </c>
      <c r="ES7" s="10">
        <v>1</v>
      </c>
      <c r="ET7" s="10">
        <v>1</v>
      </c>
      <c r="EU7" s="10">
        <v>1</v>
      </c>
      <c r="EV7" s="10">
        <v>2</v>
      </c>
      <c r="EW7" s="10">
        <v>2</v>
      </c>
      <c r="EX7" s="10">
        <v>1</v>
      </c>
      <c r="EY7" s="10">
        <v>2</v>
      </c>
      <c r="EZ7" s="10">
        <v>3</v>
      </c>
      <c r="FA7" s="10">
        <v>1</v>
      </c>
      <c r="FB7" s="10">
        <v>2</v>
      </c>
      <c r="FC7" s="10">
        <v>2</v>
      </c>
      <c r="FD7" s="10">
        <v>1</v>
      </c>
      <c r="FE7" s="10">
        <v>1</v>
      </c>
      <c r="FF7" s="10">
        <v>1</v>
      </c>
      <c r="FG7" s="10">
        <v>1</v>
      </c>
      <c r="FH7" s="10">
        <v>1</v>
      </c>
      <c r="FI7" s="10">
        <v>1</v>
      </c>
      <c r="FJ7" s="10">
        <v>1</v>
      </c>
      <c r="FK7" s="10">
        <v>2</v>
      </c>
      <c r="FL7" s="10">
        <v>3</v>
      </c>
      <c r="FM7" s="10">
        <v>1</v>
      </c>
      <c r="FN7" s="10">
        <v>1</v>
      </c>
      <c r="FO7" s="10">
        <v>1</v>
      </c>
      <c r="FP7" s="10">
        <v>2</v>
      </c>
      <c r="FQ7" s="10">
        <v>1</v>
      </c>
      <c r="FR7" s="10">
        <v>2</v>
      </c>
      <c r="FS7" s="10">
        <v>2</v>
      </c>
      <c r="FT7" s="10">
        <v>3</v>
      </c>
      <c r="FU7" s="10">
        <v>2</v>
      </c>
      <c r="FV7" s="10">
        <v>2</v>
      </c>
      <c r="FW7" s="10">
        <v>1</v>
      </c>
      <c r="FX7" s="10">
        <v>2</v>
      </c>
      <c r="FY7" s="10">
        <v>2</v>
      </c>
      <c r="FZ7" s="10">
        <v>1</v>
      </c>
      <c r="GA7" s="10">
        <v>1</v>
      </c>
      <c r="GB7" s="10">
        <v>2</v>
      </c>
      <c r="GC7" s="10">
        <v>1</v>
      </c>
      <c r="GD7" s="10">
        <v>1</v>
      </c>
      <c r="GE7" s="10">
        <v>1</v>
      </c>
      <c r="GF7" s="10">
        <v>2</v>
      </c>
      <c r="GG7" s="10">
        <v>1</v>
      </c>
      <c r="GH7" s="10">
        <v>1</v>
      </c>
      <c r="GI7" s="10">
        <v>1</v>
      </c>
      <c r="GJ7" s="10">
        <v>1</v>
      </c>
      <c r="GK7" s="10">
        <v>1</v>
      </c>
      <c r="GL7" s="10">
        <v>1</v>
      </c>
      <c r="GM7" s="10">
        <v>1</v>
      </c>
      <c r="GN7" s="10">
        <v>1</v>
      </c>
      <c r="GO7" s="10">
        <v>3</v>
      </c>
      <c r="GP7" s="10">
        <v>1</v>
      </c>
      <c r="GQ7" s="10">
        <v>1</v>
      </c>
      <c r="GR7" s="10">
        <v>1</v>
      </c>
      <c r="GS7" s="10">
        <v>3</v>
      </c>
      <c r="GT7" s="10">
        <v>1</v>
      </c>
      <c r="GU7" s="10">
        <v>3</v>
      </c>
      <c r="GV7" s="10">
        <v>1</v>
      </c>
      <c r="GW7" s="10">
        <v>1</v>
      </c>
      <c r="GX7" s="10">
        <v>1</v>
      </c>
      <c r="GY7" s="10">
        <v>3</v>
      </c>
      <c r="GZ7" s="10">
        <v>3</v>
      </c>
      <c r="HA7" s="10">
        <v>3</v>
      </c>
      <c r="HB7" s="10">
        <v>1</v>
      </c>
      <c r="HC7" s="10">
        <v>3</v>
      </c>
      <c r="HD7" s="10">
        <v>2</v>
      </c>
      <c r="HE7" s="10">
        <v>2</v>
      </c>
      <c r="HF7" s="10">
        <v>2</v>
      </c>
      <c r="HG7" s="10">
        <v>3</v>
      </c>
      <c r="HH7" s="10">
        <v>3</v>
      </c>
      <c r="HI7" s="10">
        <v>1</v>
      </c>
      <c r="HJ7" s="10">
        <v>3</v>
      </c>
      <c r="HK7" s="10">
        <v>2</v>
      </c>
      <c r="HL7" s="10">
        <v>2</v>
      </c>
      <c r="HM7" s="10">
        <v>2</v>
      </c>
    </row>
    <row r="8" spans="1:221" ht="15" x14ac:dyDescent="0.25">
      <c r="A8" s="72">
        <v>1</v>
      </c>
      <c r="B8" s="6">
        <v>3</v>
      </c>
      <c r="C8" s="11">
        <v>26.5</v>
      </c>
      <c r="D8" s="10">
        <v>16.2</v>
      </c>
      <c r="E8" s="10">
        <v>2</v>
      </c>
      <c r="F8" s="10">
        <v>2</v>
      </c>
      <c r="G8" s="10">
        <v>3</v>
      </c>
      <c r="H8" s="10">
        <v>747</v>
      </c>
      <c r="J8" s="32" t="s">
        <v>16</v>
      </c>
      <c r="K8" s="7">
        <v>1060</v>
      </c>
      <c r="L8" s="10">
        <v>1030</v>
      </c>
      <c r="M8" s="10">
        <v>1290</v>
      </c>
      <c r="N8" s="10">
        <v>1150</v>
      </c>
      <c r="O8" s="10">
        <v>2250</v>
      </c>
      <c r="P8" s="10">
        <v>1150</v>
      </c>
      <c r="Q8" s="10">
        <v>747</v>
      </c>
      <c r="R8" s="10">
        <v>1250</v>
      </c>
      <c r="S8" s="10">
        <v>1020</v>
      </c>
      <c r="T8" s="10">
        <v>1050</v>
      </c>
      <c r="U8" s="10">
        <v>1265</v>
      </c>
      <c r="V8" s="10">
        <v>550</v>
      </c>
      <c r="W8" s="10">
        <v>1500</v>
      </c>
      <c r="X8" s="10">
        <v>1000</v>
      </c>
      <c r="Y8" s="10">
        <v>1180</v>
      </c>
      <c r="Z8" s="10">
        <v>1350</v>
      </c>
      <c r="AA8" s="10">
        <v>1400</v>
      </c>
      <c r="AB8" s="10">
        <v>2120</v>
      </c>
      <c r="AC8" s="10">
        <v>1200</v>
      </c>
      <c r="AD8" s="10">
        <v>850</v>
      </c>
      <c r="AE8" s="10">
        <v>1300</v>
      </c>
      <c r="AF8" s="10">
        <v>950</v>
      </c>
      <c r="AG8" s="10">
        <v>650</v>
      </c>
      <c r="AH8" s="10">
        <v>500</v>
      </c>
      <c r="AI8" s="10">
        <v>1357</v>
      </c>
      <c r="AJ8" s="10">
        <v>490</v>
      </c>
      <c r="AK8" s="10">
        <v>2250</v>
      </c>
      <c r="AL8" s="10">
        <v>890</v>
      </c>
      <c r="AM8" s="10">
        <v>1300</v>
      </c>
      <c r="AN8" s="10">
        <v>950</v>
      </c>
      <c r="AO8" s="10">
        <v>900</v>
      </c>
      <c r="AP8" s="10">
        <v>950</v>
      </c>
      <c r="AQ8" s="10">
        <v>790</v>
      </c>
      <c r="AR8" s="10">
        <v>5300</v>
      </c>
      <c r="AS8" s="10">
        <v>500</v>
      </c>
      <c r="AT8" s="10">
        <v>550</v>
      </c>
      <c r="AU8" s="10">
        <v>650</v>
      </c>
      <c r="AV8" s="10">
        <v>850</v>
      </c>
      <c r="AW8" s="10">
        <v>1200</v>
      </c>
      <c r="AX8" s="10">
        <v>1150</v>
      </c>
      <c r="AY8" s="10">
        <v>750</v>
      </c>
      <c r="AZ8" s="10">
        <v>520</v>
      </c>
      <c r="BA8" s="10">
        <v>2620</v>
      </c>
      <c r="BB8" s="10">
        <v>1290</v>
      </c>
      <c r="BC8" s="10">
        <v>550</v>
      </c>
      <c r="BD8" s="10">
        <v>1307</v>
      </c>
      <c r="BE8" s="10">
        <v>480</v>
      </c>
      <c r="BF8" s="10">
        <v>1250</v>
      </c>
      <c r="BG8" s="10">
        <v>1230</v>
      </c>
      <c r="BH8" s="10">
        <v>650</v>
      </c>
      <c r="BI8" s="10">
        <v>950</v>
      </c>
      <c r="BJ8" s="10">
        <v>850</v>
      </c>
      <c r="BK8" s="10">
        <v>800</v>
      </c>
      <c r="BL8" s="10">
        <v>550</v>
      </c>
      <c r="BM8" s="10">
        <v>1300</v>
      </c>
      <c r="BN8" s="10">
        <v>1040</v>
      </c>
      <c r="BO8" s="10">
        <v>1000</v>
      </c>
      <c r="BP8" s="10">
        <v>1350</v>
      </c>
      <c r="BQ8" s="10">
        <v>1200</v>
      </c>
      <c r="BR8" s="10">
        <v>550</v>
      </c>
      <c r="BS8" s="10">
        <v>1150</v>
      </c>
      <c r="BT8" s="10">
        <v>1150</v>
      </c>
      <c r="BU8" s="10">
        <v>950</v>
      </c>
      <c r="BV8" s="10">
        <v>950</v>
      </c>
      <c r="BW8" s="10">
        <v>1200</v>
      </c>
      <c r="BX8" s="10">
        <v>700</v>
      </c>
      <c r="BY8" s="10">
        <v>1100</v>
      </c>
      <c r="BZ8" s="10">
        <v>1240</v>
      </c>
      <c r="CA8" s="10">
        <v>1130</v>
      </c>
      <c r="CB8" s="10">
        <v>1350</v>
      </c>
      <c r="CC8" s="10">
        <v>1050</v>
      </c>
      <c r="CD8" s="10">
        <v>1590</v>
      </c>
      <c r="CE8" s="10">
        <v>1050</v>
      </c>
      <c r="CF8" s="10">
        <v>650</v>
      </c>
      <c r="CG8" s="10">
        <v>1350</v>
      </c>
      <c r="CH8" s="10">
        <v>950</v>
      </c>
      <c r="CI8" s="10">
        <v>1100</v>
      </c>
      <c r="CJ8" s="10">
        <v>880</v>
      </c>
      <c r="CK8" s="10">
        <v>570</v>
      </c>
      <c r="CL8" s="10">
        <v>1140</v>
      </c>
      <c r="CM8" s="10">
        <v>950</v>
      </c>
      <c r="CN8" s="10">
        <v>370</v>
      </c>
      <c r="CO8" s="10">
        <v>550</v>
      </c>
      <c r="CP8" s="10">
        <v>800</v>
      </c>
      <c r="CQ8" s="10">
        <v>2100</v>
      </c>
      <c r="CR8" s="10">
        <v>1670</v>
      </c>
      <c r="CS8" s="10">
        <v>850</v>
      </c>
      <c r="CT8" s="10">
        <v>1150</v>
      </c>
      <c r="CU8" s="10">
        <v>1250</v>
      </c>
      <c r="CV8" s="10">
        <v>1230</v>
      </c>
      <c r="CW8" s="10">
        <v>457</v>
      </c>
      <c r="CX8" s="10">
        <v>800</v>
      </c>
      <c r="CY8" s="10">
        <v>430</v>
      </c>
      <c r="CZ8" s="10">
        <v>650</v>
      </c>
      <c r="DA8" s="10">
        <v>795</v>
      </c>
      <c r="DB8" s="10">
        <v>1150</v>
      </c>
      <c r="DC8" s="10">
        <v>1350</v>
      </c>
      <c r="DD8" s="10">
        <v>480</v>
      </c>
      <c r="DE8" s="10">
        <v>1050</v>
      </c>
      <c r="DF8" s="10">
        <v>850</v>
      </c>
      <c r="DG8" s="10">
        <v>900</v>
      </c>
      <c r="DH8" s="10">
        <v>950</v>
      </c>
      <c r="DI8" s="10">
        <v>520</v>
      </c>
      <c r="DJ8" s="10">
        <v>1150</v>
      </c>
      <c r="DK8" s="10">
        <v>520</v>
      </c>
      <c r="DL8" s="10">
        <v>530</v>
      </c>
      <c r="DM8" s="10">
        <v>1300</v>
      </c>
      <c r="DN8" s="10">
        <v>730</v>
      </c>
      <c r="DO8" s="10">
        <v>550</v>
      </c>
      <c r="DP8" s="10">
        <v>1020</v>
      </c>
      <c r="DQ8" s="10">
        <v>350</v>
      </c>
      <c r="DR8" s="10">
        <v>1050</v>
      </c>
      <c r="DS8" s="10">
        <v>1100</v>
      </c>
      <c r="DT8" s="10">
        <v>950</v>
      </c>
      <c r="DU8" s="10">
        <v>1380</v>
      </c>
      <c r="DV8" s="10">
        <v>950</v>
      </c>
      <c r="DW8" s="10">
        <v>640</v>
      </c>
      <c r="DX8" s="10">
        <v>680</v>
      </c>
      <c r="DY8" s="10">
        <v>900</v>
      </c>
      <c r="DZ8" s="10">
        <v>900</v>
      </c>
      <c r="EA8" s="10">
        <v>1070</v>
      </c>
      <c r="EB8" s="10">
        <v>1100</v>
      </c>
      <c r="EC8" s="10">
        <v>1000</v>
      </c>
      <c r="ED8" s="10">
        <v>500</v>
      </c>
      <c r="EE8" s="10">
        <v>820</v>
      </c>
      <c r="EF8" s="10">
        <v>1000</v>
      </c>
      <c r="EG8" s="10">
        <v>800</v>
      </c>
      <c r="EH8" s="10">
        <v>1080</v>
      </c>
      <c r="EI8" s="10">
        <v>1200</v>
      </c>
      <c r="EJ8" s="10">
        <v>3000</v>
      </c>
      <c r="EK8" s="10">
        <v>1200</v>
      </c>
      <c r="EL8" s="10">
        <v>490</v>
      </c>
      <c r="EM8" s="10">
        <v>1150</v>
      </c>
      <c r="EN8" s="10">
        <v>700</v>
      </c>
      <c r="EO8" s="10">
        <v>700</v>
      </c>
      <c r="EP8" s="10">
        <v>900</v>
      </c>
      <c r="EQ8" s="10">
        <v>440</v>
      </c>
      <c r="ER8" s="10">
        <v>1430</v>
      </c>
      <c r="ES8" s="10">
        <v>980</v>
      </c>
      <c r="ET8" s="10">
        <v>965</v>
      </c>
      <c r="EU8" s="10">
        <v>1100</v>
      </c>
      <c r="EV8" s="10">
        <v>1590</v>
      </c>
      <c r="EW8" s="10">
        <v>1130</v>
      </c>
      <c r="EX8" s="10">
        <v>1160</v>
      </c>
      <c r="EY8" s="10">
        <v>1250</v>
      </c>
      <c r="EZ8" s="10">
        <v>1590</v>
      </c>
      <c r="FA8" s="10">
        <v>880</v>
      </c>
      <c r="FB8" s="10">
        <v>565</v>
      </c>
      <c r="FC8" s="10">
        <v>1500</v>
      </c>
      <c r="FD8" s="10">
        <v>500</v>
      </c>
      <c r="FE8" s="10">
        <v>900</v>
      </c>
      <c r="FF8" s="10">
        <v>900</v>
      </c>
      <c r="FG8" s="10">
        <v>925</v>
      </c>
      <c r="FH8" s="10">
        <v>1280</v>
      </c>
      <c r="FI8" s="10">
        <v>1050</v>
      </c>
      <c r="FJ8" s="10">
        <v>1050</v>
      </c>
      <c r="FK8" s="10">
        <v>450</v>
      </c>
      <c r="FL8" s="10">
        <v>450</v>
      </c>
      <c r="FM8" s="10">
        <v>1790</v>
      </c>
      <c r="FN8" s="10">
        <v>550</v>
      </c>
      <c r="FO8" s="10">
        <v>750</v>
      </c>
      <c r="FP8" s="10">
        <v>1400</v>
      </c>
      <c r="FQ8" s="10">
        <v>1000</v>
      </c>
      <c r="FR8" s="10">
        <v>1350</v>
      </c>
      <c r="FS8" s="10">
        <v>470</v>
      </c>
      <c r="FT8" s="10">
        <v>1050</v>
      </c>
      <c r="FU8" s="10">
        <v>950</v>
      </c>
      <c r="FV8" s="10">
        <v>950</v>
      </c>
      <c r="FW8" s="10">
        <v>1280</v>
      </c>
      <c r="FX8" s="10">
        <v>557</v>
      </c>
      <c r="FY8" s="10">
        <v>500</v>
      </c>
      <c r="FZ8" s="10">
        <v>1100</v>
      </c>
      <c r="GA8" s="10">
        <v>1200</v>
      </c>
      <c r="GB8" s="10">
        <v>1070</v>
      </c>
      <c r="GC8" s="10">
        <v>1300</v>
      </c>
      <c r="GD8" s="10">
        <v>850</v>
      </c>
      <c r="GE8" s="10">
        <v>520</v>
      </c>
      <c r="GF8" s="10">
        <v>670</v>
      </c>
      <c r="GG8" s="10">
        <v>1850</v>
      </c>
      <c r="GH8" s="10">
        <v>640</v>
      </c>
      <c r="GI8" s="10">
        <v>920</v>
      </c>
      <c r="GJ8" s="10">
        <v>1250</v>
      </c>
      <c r="GK8" s="10">
        <v>2500</v>
      </c>
      <c r="GL8" s="10">
        <v>1200</v>
      </c>
      <c r="GM8" s="10">
        <v>1000</v>
      </c>
      <c r="GN8" s="10">
        <v>1100</v>
      </c>
      <c r="GO8" s="10">
        <v>1500</v>
      </c>
      <c r="GP8" s="10">
        <v>970</v>
      </c>
      <c r="GQ8" s="10">
        <v>1020</v>
      </c>
      <c r="GR8" s="10">
        <v>1030</v>
      </c>
      <c r="GS8" s="10">
        <v>1120</v>
      </c>
      <c r="GT8" s="10">
        <v>820</v>
      </c>
      <c r="GU8" s="10">
        <v>1150</v>
      </c>
      <c r="GV8" s="10">
        <v>650</v>
      </c>
      <c r="GW8" s="10">
        <v>600</v>
      </c>
      <c r="GX8" s="10">
        <v>420</v>
      </c>
      <c r="GY8" s="10">
        <v>1700</v>
      </c>
      <c r="GZ8" s="10">
        <v>1220</v>
      </c>
      <c r="HA8" s="10">
        <v>650</v>
      </c>
      <c r="HB8" s="10">
        <v>1290</v>
      </c>
      <c r="HC8" s="10">
        <v>1080</v>
      </c>
      <c r="HD8" s="10">
        <v>3250</v>
      </c>
      <c r="HE8" s="10">
        <v>900</v>
      </c>
      <c r="HF8" s="10">
        <v>900</v>
      </c>
      <c r="HG8" s="10">
        <v>650</v>
      </c>
      <c r="HH8" s="10">
        <v>850</v>
      </c>
      <c r="HI8" s="10">
        <v>880</v>
      </c>
      <c r="HJ8" s="10">
        <v>970</v>
      </c>
      <c r="HK8" s="10">
        <v>800</v>
      </c>
      <c r="HL8" s="10">
        <v>3000</v>
      </c>
      <c r="HM8" s="10">
        <v>850</v>
      </c>
    </row>
    <row r="9" spans="1:221" ht="15" x14ac:dyDescent="0.25">
      <c r="A9" s="72">
        <v>1</v>
      </c>
      <c r="B9" s="6">
        <v>3</v>
      </c>
      <c r="C9" s="11">
        <v>36.6</v>
      </c>
      <c r="D9" s="10">
        <v>16.600000000000001</v>
      </c>
      <c r="E9" s="10">
        <v>2</v>
      </c>
      <c r="F9" s="10">
        <v>2</v>
      </c>
      <c r="G9" s="10">
        <v>1</v>
      </c>
      <c r="H9" s="10">
        <v>1250</v>
      </c>
    </row>
    <row r="10" spans="1:221" ht="15" x14ac:dyDescent="0.25">
      <c r="A10" s="72">
        <v>1</v>
      </c>
      <c r="B10" s="6">
        <v>3</v>
      </c>
      <c r="C10" s="11">
        <v>35.9</v>
      </c>
      <c r="D10" s="10">
        <v>15.1</v>
      </c>
      <c r="E10" s="10">
        <v>2</v>
      </c>
      <c r="F10" s="10">
        <v>5</v>
      </c>
      <c r="G10" s="10">
        <v>1</v>
      </c>
      <c r="H10" s="10">
        <v>1020</v>
      </c>
      <c r="J10" s="126" t="s">
        <v>214</v>
      </c>
      <c r="K10" s="127"/>
      <c r="L10" s="127"/>
      <c r="M10" s="127"/>
      <c r="N10" s="127"/>
      <c r="O10" s="127"/>
      <c r="P10" s="127"/>
      <c r="R10" s="89"/>
      <c r="S10" s="89"/>
      <c r="T10" s="89"/>
    </row>
    <row r="11" spans="1:221" ht="15" x14ac:dyDescent="0.25">
      <c r="A11" s="72">
        <v>1</v>
      </c>
      <c r="B11" s="6">
        <v>3</v>
      </c>
      <c r="C11" s="11">
        <v>40.299999999999997</v>
      </c>
      <c r="D11" s="10">
        <v>16.7</v>
      </c>
      <c r="E11" s="10">
        <v>6</v>
      </c>
      <c r="F11" s="10">
        <v>5</v>
      </c>
      <c r="G11" s="10">
        <v>1</v>
      </c>
      <c r="H11" s="10">
        <v>1050</v>
      </c>
      <c r="J11" cm="1">
        <f t="array" ref="J11:P17">MMULT(K1:HM7,A2:G212)</f>
        <v>211</v>
      </c>
      <c r="K11">
        <v>446</v>
      </c>
      <c r="L11">
        <v>11442.290000000003</v>
      </c>
      <c r="M11">
        <v>6844.9100000000035</v>
      </c>
      <c r="N11">
        <v>700</v>
      </c>
      <c r="O11">
        <v>1251</v>
      </c>
      <c r="P11">
        <v>314</v>
      </c>
    </row>
    <row r="12" spans="1:221" ht="15" x14ac:dyDescent="0.25">
      <c r="A12" s="72">
        <v>1</v>
      </c>
      <c r="B12" s="6">
        <v>3</v>
      </c>
      <c r="C12" s="11">
        <v>40.1</v>
      </c>
      <c r="D12" s="10">
        <v>16.600000000000001</v>
      </c>
      <c r="E12" s="10">
        <v>5</v>
      </c>
      <c r="F12" s="10">
        <v>5</v>
      </c>
      <c r="G12" s="10">
        <v>3</v>
      </c>
      <c r="H12" s="10">
        <v>1265</v>
      </c>
      <c r="J12">
        <v>446</v>
      </c>
      <c r="K12">
        <v>1100</v>
      </c>
      <c r="L12">
        <v>23675.49</v>
      </c>
      <c r="M12">
        <v>14109.470000000014</v>
      </c>
      <c r="N12">
        <v>1469</v>
      </c>
      <c r="O12">
        <v>2613</v>
      </c>
      <c r="P12">
        <v>670</v>
      </c>
    </row>
    <row r="13" spans="1:221" ht="15" x14ac:dyDescent="0.25">
      <c r="A13" s="72">
        <v>1</v>
      </c>
      <c r="B13" s="6">
        <v>3</v>
      </c>
      <c r="C13" s="11">
        <v>40.1</v>
      </c>
      <c r="D13" s="10">
        <v>16.600000000000001</v>
      </c>
      <c r="E13" s="10">
        <v>1</v>
      </c>
      <c r="F13" s="10">
        <v>3</v>
      </c>
      <c r="G13" s="10">
        <v>1</v>
      </c>
      <c r="H13" s="10">
        <v>550</v>
      </c>
      <c r="J13">
        <v>11442.290000000003</v>
      </c>
      <c r="K13">
        <v>23675.49</v>
      </c>
      <c r="L13">
        <v>783922.46610000008</v>
      </c>
      <c r="M13">
        <v>484392.23200000002</v>
      </c>
      <c r="N13">
        <v>38501.380000000005</v>
      </c>
      <c r="O13">
        <v>66395.150000000009</v>
      </c>
      <c r="P13">
        <v>16387.990000000005</v>
      </c>
    </row>
    <row r="14" spans="1:221" ht="15" x14ac:dyDescent="0.25">
      <c r="A14" s="72">
        <v>1</v>
      </c>
      <c r="B14" s="6">
        <v>3</v>
      </c>
      <c r="C14" s="11">
        <v>31.3</v>
      </c>
      <c r="D14" s="10">
        <v>22</v>
      </c>
      <c r="E14" s="10">
        <v>2</v>
      </c>
      <c r="F14" s="10">
        <v>9</v>
      </c>
      <c r="G14" s="10">
        <v>1</v>
      </c>
      <c r="H14" s="10">
        <v>1500</v>
      </c>
      <c r="J14">
        <v>6844.9100000000035</v>
      </c>
      <c r="K14">
        <v>14109.470000000014</v>
      </c>
      <c r="L14">
        <v>484392.23200000002</v>
      </c>
      <c r="M14">
        <v>307215.06990000006</v>
      </c>
      <c r="N14">
        <v>22986.909999999985</v>
      </c>
      <c r="O14">
        <v>39511.450000000012</v>
      </c>
      <c r="P14">
        <v>9855.5800000000072</v>
      </c>
    </row>
    <row r="15" spans="1:221" ht="15" x14ac:dyDescent="0.25">
      <c r="A15" s="72">
        <v>1</v>
      </c>
      <c r="B15" s="6">
        <v>3</v>
      </c>
      <c r="C15" s="11">
        <v>44.7</v>
      </c>
      <c r="D15" s="10">
        <v>18.399999999999999</v>
      </c>
      <c r="E15" s="10">
        <v>2</v>
      </c>
      <c r="F15" s="10">
        <v>5</v>
      </c>
      <c r="G15" s="10">
        <v>1</v>
      </c>
      <c r="H15" s="10">
        <v>1000</v>
      </c>
      <c r="J15">
        <v>700</v>
      </c>
      <c r="K15">
        <v>1469</v>
      </c>
      <c r="L15">
        <v>38501.380000000005</v>
      </c>
      <c r="M15">
        <v>22986.909999999985</v>
      </c>
      <c r="N15">
        <v>3030</v>
      </c>
      <c r="O15">
        <v>4095</v>
      </c>
      <c r="P15">
        <v>1049</v>
      </c>
    </row>
    <row r="16" spans="1:221" ht="15" x14ac:dyDescent="0.25">
      <c r="A16" s="72">
        <v>1</v>
      </c>
      <c r="B16" s="6">
        <v>3</v>
      </c>
      <c r="C16" s="11">
        <v>32.1</v>
      </c>
      <c r="D16" s="10">
        <v>12.2</v>
      </c>
      <c r="E16" s="10">
        <v>6</v>
      </c>
      <c r="F16" s="10">
        <v>9</v>
      </c>
      <c r="G16" s="10">
        <v>1</v>
      </c>
      <c r="H16" s="10">
        <v>1180</v>
      </c>
      <c r="J16">
        <v>1251</v>
      </c>
      <c r="K16">
        <v>2613</v>
      </c>
      <c r="L16">
        <v>66395.150000000009</v>
      </c>
      <c r="M16">
        <v>39511.450000000012</v>
      </c>
      <c r="N16">
        <v>4095</v>
      </c>
      <c r="O16">
        <v>8249</v>
      </c>
      <c r="P16">
        <v>1833</v>
      </c>
    </row>
    <row r="17" spans="1:16" ht="15" x14ac:dyDescent="0.25">
      <c r="A17" s="72">
        <v>1</v>
      </c>
      <c r="B17" s="6">
        <v>3</v>
      </c>
      <c r="C17" s="11">
        <v>31.9</v>
      </c>
      <c r="D17" s="10">
        <v>14.4</v>
      </c>
      <c r="E17" s="10">
        <v>2</v>
      </c>
      <c r="F17" s="10">
        <v>9</v>
      </c>
      <c r="G17" s="10">
        <v>1</v>
      </c>
      <c r="H17" s="10">
        <v>1350</v>
      </c>
      <c r="J17">
        <v>314</v>
      </c>
      <c r="K17">
        <v>670</v>
      </c>
      <c r="L17">
        <v>16387.990000000005</v>
      </c>
      <c r="M17">
        <v>9855.5800000000072</v>
      </c>
      <c r="N17">
        <v>1049</v>
      </c>
      <c r="O17">
        <v>1833</v>
      </c>
      <c r="P17">
        <v>602</v>
      </c>
    </row>
    <row r="18" spans="1:16" ht="15" x14ac:dyDescent="0.25">
      <c r="A18" s="72">
        <v>1</v>
      </c>
      <c r="B18" s="6">
        <v>3</v>
      </c>
      <c r="C18" s="11">
        <v>44.2</v>
      </c>
      <c r="D18" s="10">
        <v>19.7</v>
      </c>
      <c r="E18" s="10">
        <v>2</v>
      </c>
      <c r="F18" s="10">
        <v>5</v>
      </c>
      <c r="G18" s="10">
        <v>1</v>
      </c>
      <c r="H18" s="10">
        <v>1400</v>
      </c>
    </row>
    <row r="19" spans="1:16" ht="15" x14ac:dyDescent="0.25">
      <c r="A19" s="72">
        <v>1</v>
      </c>
      <c r="B19" s="6">
        <v>3</v>
      </c>
      <c r="C19" s="11">
        <v>36.6</v>
      </c>
      <c r="D19" s="10">
        <v>16.600000000000001</v>
      </c>
      <c r="E19" s="10">
        <v>6</v>
      </c>
      <c r="F19" s="10">
        <v>5</v>
      </c>
      <c r="G19" s="10">
        <v>1</v>
      </c>
      <c r="H19" s="10">
        <v>2120</v>
      </c>
      <c r="J19" s="63" t="s">
        <v>670</v>
      </c>
      <c r="K19" s="86">
        <v>0</v>
      </c>
    </row>
    <row r="20" spans="1:16" ht="15" x14ac:dyDescent="0.25">
      <c r="A20" s="72">
        <v>1</v>
      </c>
      <c r="B20" s="6">
        <v>3</v>
      </c>
      <c r="C20" s="11">
        <v>40.299999999999997</v>
      </c>
      <c r="D20" s="10">
        <v>16.7</v>
      </c>
      <c r="E20" s="10">
        <v>1</v>
      </c>
      <c r="F20" s="10">
        <v>5</v>
      </c>
      <c r="G20" s="10">
        <v>1</v>
      </c>
      <c r="H20" s="10">
        <v>1200</v>
      </c>
      <c r="J20" s="63" t="s">
        <v>671</v>
      </c>
      <c r="K20" s="87">
        <v>8.1577455895756109E+29</v>
      </c>
      <c r="M20">
        <f>MDETERM(J23:P29)</f>
        <v>-2.4043135272502078E+209</v>
      </c>
    </row>
    <row r="21" spans="1:16" ht="15" x14ac:dyDescent="0.25">
      <c r="A21" s="72">
        <v>1</v>
      </c>
      <c r="B21" s="6">
        <v>3</v>
      </c>
      <c r="C21" s="11">
        <v>35.9</v>
      </c>
      <c r="D21" s="10">
        <v>15.1</v>
      </c>
      <c r="E21" s="10">
        <v>2</v>
      </c>
      <c r="F21" s="10">
        <v>5</v>
      </c>
      <c r="G21" s="10">
        <v>1</v>
      </c>
      <c r="H21" s="10">
        <v>850</v>
      </c>
    </row>
    <row r="22" spans="1:16" ht="15" x14ac:dyDescent="0.25">
      <c r="A22" s="72">
        <v>1</v>
      </c>
      <c r="B22" s="6">
        <v>3</v>
      </c>
      <c r="C22" s="11">
        <v>31.8</v>
      </c>
      <c r="D22" s="10">
        <v>12.3</v>
      </c>
      <c r="E22" s="10">
        <v>2</v>
      </c>
      <c r="F22" s="10">
        <v>9</v>
      </c>
      <c r="G22" s="10">
        <v>1</v>
      </c>
      <c r="H22" s="10">
        <v>1300</v>
      </c>
      <c r="J22" s="141" t="s">
        <v>214</v>
      </c>
      <c r="K22" s="141"/>
      <c r="L22" s="141"/>
      <c r="M22" s="141"/>
      <c r="N22" s="141"/>
      <c r="O22" s="141"/>
      <c r="P22" s="141"/>
    </row>
    <row r="23" spans="1:16" ht="15" x14ac:dyDescent="0.25">
      <c r="A23" s="72">
        <v>1</v>
      </c>
      <c r="B23" s="6">
        <v>3</v>
      </c>
      <c r="C23" s="11">
        <v>32</v>
      </c>
      <c r="D23" s="10">
        <v>12.3</v>
      </c>
      <c r="E23" s="10">
        <v>2</v>
      </c>
      <c r="F23" s="10">
        <v>9</v>
      </c>
      <c r="G23" s="10">
        <v>3</v>
      </c>
      <c r="H23" s="10">
        <v>950</v>
      </c>
      <c r="J23" s="90">
        <f>211-K20</f>
        <v>-8.1577455895756109E+29</v>
      </c>
      <c r="K23">
        <v>446</v>
      </c>
      <c r="L23">
        <v>11442.290000000003</v>
      </c>
      <c r="M23">
        <v>6844.9100000000035</v>
      </c>
      <c r="N23">
        <v>700</v>
      </c>
      <c r="O23">
        <v>1251</v>
      </c>
      <c r="P23">
        <v>314</v>
      </c>
    </row>
    <row r="24" spans="1:16" ht="15" x14ac:dyDescent="0.25">
      <c r="A24" s="72">
        <v>1</v>
      </c>
      <c r="B24" s="6">
        <v>3</v>
      </c>
      <c r="C24" s="11">
        <v>40.200000000000003</v>
      </c>
      <c r="D24" s="10">
        <v>16.7</v>
      </c>
      <c r="E24" s="10">
        <v>2</v>
      </c>
      <c r="F24" s="10">
        <v>5</v>
      </c>
      <c r="G24" s="10">
        <v>1</v>
      </c>
      <c r="H24" s="10">
        <v>650</v>
      </c>
      <c r="J24">
        <v>446</v>
      </c>
      <c r="K24" s="90">
        <f>1100-K20</f>
        <v>-8.1577455895756109E+29</v>
      </c>
      <c r="L24">
        <v>23675.49</v>
      </c>
      <c r="M24">
        <v>14109.470000000014</v>
      </c>
      <c r="N24">
        <v>1469</v>
      </c>
      <c r="O24">
        <v>2613</v>
      </c>
      <c r="P24">
        <v>670</v>
      </c>
    </row>
    <row r="25" spans="1:16" ht="15" x14ac:dyDescent="0.25">
      <c r="A25" s="72">
        <v>1</v>
      </c>
      <c r="B25" s="6">
        <v>3</v>
      </c>
      <c r="C25" s="11">
        <v>35.1</v>
      </c>
      <c r="D25" s="10">
        <v>12.1</v>
      </c>
      <c r="E25" s="10">
        <v>6</v>
      </c>
      <c r="F25" s="10">
        <v>5</v>
      </c>
      <c r="G25" s="10">
        <v>3</v>
      </c>
      <c r="H25" s="10">
        <v>500</v>
      </c>
      <c r="J25">
        <v>11442.290000000003</v>
      </c>
      <c r="K25">
        <v>23675.49</v>
      </c>
      <c r="L25" s="90">
        <f>783922.4661-K20</f>
        <v>-8.1577455895756109E+29</v>
      </c>
      <c r="M25">
        <v>484392.23200000002</v>
      </c>
      <c r="N25">
        <v>38501.380000000005</v>
      </c>
      <c r="O25">
        <v>66395.150000000009</v>
      </c>
      <c r="P25">
        <v>16387.990000000005</v>
      </c>
    </row>
    <row r="26" spans="1:16" ht="15" x14ac:dyDescent="0.25">
      <c r="A26" s="72">
        <v>1</v>
      </c>
      <c r="B26" s="6">
        <v>3</v>
      </c>
      <c r="C26" s="11">
        <v>35.299999999999997</v>
      </c>
      <c r="D26" s="10">
        <v>14.9</v>
      </c>
      <c r="E26" s="10">
        <v>2</v>
      </c>
      <c r="F26" s="10">
        <v>10</v>
      </c>
      <c r="G26" s="10">
        <v>1</v>
      </c>
      <c r="H26" s="10">
        <v>1357</v>
      </c>
      <c r="J26">
        <v>6844.9100000000035</v>
      </c>
      <c r="K26">
        <v>14109.470000000014</v>
      </c>
      <c r="L26">
        <v>484392.23200000002</v>
      </c>
      <c r="M26" s="90">
        <f>307215.0699-K20</f>
        <v>-8.1577455895756109E+29</v>
      </c>
      <c r="N26">
        <v>22986.909999999985</v>
      </c>
      <c r="O26">
        <v>39511.450000000012</v>
      </c>
      <c r="P26">
        <v>9855.5800000000072</v>
      </c>
    </row>
    <row r="27" spans="1:16" ht="15" x14ac:dyDescent="0.25">
      <c r="A27" s="72">
        <v>1</v>
      </c>
      <c r="B27" s="6">
        <v>3</v>
      </c>
      <c r="C27" s="11">
        <v>36.200000000000003</v>
      </c>
      <c r="D27" s="10">
        <v>15</v>
      </c>
      <c r="E27" s="10">
        <v>6</v>
      </c>
      <c r="F27" s="10">
        <v>5</v>
      </c>
      <c r="G27" s="10">
        <v>1</v>
      </c>
      <c r="H27" s="10">
        <v>490</v>
      </c>
      <c r="J27">
        <v>700</v>
      </c>
      <c r="K27">
        <v>1469</v>
      </c>
      <c r="L27">
        <v>38501.380000000005</v>
      </c>
      <c r="M27">
        <v>22986.909999999985</v>
      </c>
      <c r="N27" s="90">
        <f>3030-K20</f>
        <v>-8.1577455895756109E+29</v>
      </c>
      <c r="O27">
        <v>4095</v>
      </c>
      <c r="P27">
        <v>1049</v>
      </c>
    </row>
    <row r="28" spans="1:16" ht="15" x14ac:dyDescent="0.25">
      <c r="A28" s="72">
        <v>1</v>
      </c>
      <c r="B28" s="6">
        <v>3</v>
      </c>
      <c r="C28" s="11">
        <v>34.700000000000003</v>
      </c>
      <c r="D28" s="10">
        <v>17.5</v>
      </c>
      <c r="E28" s="10">
        <v>6</v>
      </c>
      <c r="F28" s="10">
        <v>9</v>
      </c>
      <c r="G28" s="10">
        <v>1</v>
      </c>
      <c r="H28" s="10">
        <v>2250</v>
      </c>
      <c r="J28">
        <v>1251</v>
      </c>
      <c r="K28">
        <v>2613</v>
      </c>
      <c r="L28">
        <v>66395.150000000009</v>
      </c>
      <c r="M28">
        <v>39511.450000000012</v>
      </c>
      <c r="N28">
        <v>4095</v>
      </c>
      <c r="O28" s="90">
        <f>8249-K20</f>
        <v>-8.1577455895756109E+29</v>
      </c>
      <c r="P28">
        <v>1833</v>
      </c>
    </row>
    <row r="29" spans="1:16" ht="15" x14ac:dyDescent="0.25">
      <c r="A29" s="72">
        <v>1</v>
      </c>
      <c r="B29" s="6">
        <v>3</v>
      </c>
      <c r="C29" s="11">
        <v>40.299999999999997</v>
      </c>
      <c r="D29" s="10">
        <v>16.8</v>
      </c>
      <c r="E29" s="10">
        <v>6</v>
      </c>
      <c r="F29" s="10">
        <v>5</v>
      </c>
      <c r="G29" s="10">
        <v>1</v>
      </c>
      <c r="H29" s="10">
        <v>890</v>
      </c>
      <c r="J29">
        <v>314</v>
      </c>
      <c r="K29">
        <v>670</v>
      </c>
      <c r="L29">
        <v>16387.990000000005</v>
      </c>
      <c r="M29">
        <v>9855.5800000000072</v>
      </c>
      <c r="N29">
        <v>1049</v>
      </c>
      <c r="O29">
        <v>1833</v>
      </c>
      <c r="P29" s="90">
        <f>602-K20</f>
        <v>-8.1577455895756109E+29</v>
      </c>
    </row>
    <row r="30" spans="1:16" ht="15" x14ac:dyDescent="0.25">
      <c r="A30" s="72">
        <v>1</v>
      </c>
      <c r="B30" s="6">
        <v>3</v>
      </c>
      <c r="C30" s="11">
        <v>31</v>
      </c>
      <c r="D30" s="10">
        <v>21.6</v>
      </c>
      <c r="E30" s="10">
        <v>2</v>
      </c>
      <c r="F30" s="10">
        <v>5</v>
      </c>
      <c r="G30" s="10">
        <v>1</v>
      </c>
      <c r="H30" s="10">
        <v>1300</v>
      </c>
    </row>
    <row r="31" spans="1:16" ht="15" x14ac:dyDescent="0.25">
      <c r="A31" s="72">
        <v>1</v>
      </c>
      <c r="B31" s="6">
        <v>3</v>
      </c>
      <c r="C31" s="11">
        <v>24.1</v>
      </c>
      <c r="D31" s="10">
        <v>16.3</v>
      </c>
      <c r="E31" s="10">
        <v>6</v>
      </c>
      <c r="F31" s="10">
        <v>5</v>
      </c>
      <c r="G31" s="10">
        <v>1</v>
      </c>
      <c r="H31" s="10">
        <v>950</v>
      </c>
    </row>
    <row r="32" spans="1:16" ht="15" x14ac:dyDescent="0.25">
      <c r="A32" s="72">
        <v>1</v>
      </c>
      <c r="B32" s="6">
        <v>3</v>
      </c>
      <c r="C32" s="11">
        <v>32.5</v>
      </c>
      <c r="D32" s="10">
        <v>27.33</v>
      </c>
      <c r="E32" s="10">
        <v>1</v>
      </c>
      <c r="F32" s="10">
        <v>5</v>
      </c>
      <c r="G32" s="10">
        <v>1</v>
      </c>
      <c r="H32" s="10">
        <v>900</v>
      </c>
      <c r="J32" s="90">
        <f>211-K29</f>
        <v>-459</v>
      </c>
      <c r="K32">
        <v>446</v>
      </c>
      <c r="L32">
        <v>11442.290000000003</v>
      </c>
      <c r="M32">
        <v>6844.9100000000035</v>
      </c>
      <c r="N32">
        <v>700</v>
      </c>
      <c r="O32">
        <v>1251</v>
      </c>
    </row>
    <row r="33" spans="1:23" ht="15" x14ac:dyDescent="0.25">
      <c r="A33" s="72">
        <v>1</v>
      </c>
      <c r="B33" s="6">
        <v>3</v>
      </c>
      <c r="C33" s="11">
        <v>27.7</v>
      </c>
      <c r="D33" s="10">
        <v>12.2</v>
      </c>
      <c r="E33" s="10">
        <v>2</v>
      </c>
      <c r="F33" s="10">
        <v>13</v>
      </c>
      <c r="G33" s="10">
        <v>1</v>
      </c>
      <c r="H33" s="10">
        <v>950</v>
      </c>
      <c r="J33">
        <v>446</v>
      </c>
      <c r="K33" s="90">
        <f>1100-K29</f>
        <v>430</v>
      </c>
      <c r="L33">
        <v>23675.49</v>
      </c>
      <c r="M33">
        <v>14109.470000000014</v>
      </c>
      <c r="N33">
        <v>1469</v>
      </c>
      <c r="O33">
        <v>2613</v>
      </c>
    </row>
    <row r="34" spans="1:23" ht="15" x14ac:dyDescent="0.25">
      <c r="A34" s="72">
        <v>1</v>
      </c>
      <c r="B34" s="6">
        <v>3</v>
      </c>
      <c r="C34" s="11">
        <v>29.1</v>
      </c>
      <c r="D34" s="10">
        <v>23.7</v>
      </c>
      <c r="E34" s="10">
        <v>3</v>
      </c>
      <c r="F34" s="10">
        <v>9</v>
      </c>
      <c r="G34" s="10">
        <v>1</v>
      </c>
      <c r="H34" s="10">
        <v>790</v>
      </c>
      <c r="J34">
        <v>11442.290000000003</v>
      </c>
      <c r="K34">
        <v>23675.49</v>
      </c>
      <c r="L34" s="90">
        <f>783922.4661-K29</f>
        <v>783252.46609999996</v>
      </c>
      <c r="M34">
        <v>484392.23200000002</v>
      </c>
      <c r="N34">
        <v>38501.380000000005</v>
      </c>
      <c r="O34">
        <v>66395.150000000009</v>
      </c>
    </row>
    <row r="35" spans="1:23" ht="15" x14ac:dyDescent="0.25">
      <c r="A35" s="72">
        <v>1</v>
      </c>
      <c r="B35" s="6">
        <v>3</v>
      </c>
      <c r="C35" s="11">
        <v>31.4</v>
      </c>
      <c r="D35" s="10">
        <v>18.899999999999999</v>
      </c>
      <c r="E35" s="10">
        <v>6</v>
      </c>
      <c r="F35" s="10">
        <v>5</v>
      </c>
      <c r="G35" s="10">
        <v>1</v>
      </c>
      <c r="H35" s="10">
        <v>5300</v>
      </c>
      <c r="J35">
        <v>6844.9100000000035</v>
      </c>
      <c r="K35">
        <v>14109.470000000014</v>
      </c>
      <c r="L35">
        <v>484392.23200000002</v>
      </c>
      <c r="M35" s="90">
        <f>307215.0699-K29</f>
        <v>306545.0699</v>
      </c>
      <c r="N35">
        <v>22986.909999999985</v>
      </c>
      <c r="O35">
        <v>39511.450000000012</v>
      </c>
    </row>
    <row r="36" spans="1:23" ht="15" x14ac:dyDescent="0.25">
      <c r="A36" s="72">
        <v>1</v>
      </c>
      <c r="B36" s="6">
        <v>3</v>
      </c>
      <c r="C36" s="11">
        <v>30.9</v>
      </c>
      <c r="D36" s="10">
        <v>19.2</v>
      </c>
      <c r="E36" s="10">
        <v>4</v>
      </c>
      <c r="F36" s="10">
        <v>5</v>
      </c>
      <c r="G36" s="10">
        <v>1</v>
      </c>
      <c r="H36" s="10">
        <v>500</v>
      </c>
      <c r="J36">
        <v>700</v>
      </c>
      <c r="K36">
        <v>1469</v>
      </c>
      <c r="L36">
        <v>38501.380000000005</v>
      </c>
      <c r="M36">
        <v>22986.909999999985</v>
      </c>
      <c r="N36" s="90">
        <f>3030-K29</f>
        <v>2360</v>
      </c>
      <c r="O36">
        <v>4095</v>
      </c>
    </row>
    <row r="37" spans="1:23" ht="15" x14ac:dyDescent="0.25">
      <c r="A37" s="72">
        <v>1</v>
      </c>
      <c r="B37" s="6">
        <v>3</v>
      </c>
      <c r="C37" s="11">
        <v>29.3</v>
      </c>
      <c r="D37" s="10">
        <v>16.8</v>
      </c>
      <c r="E37" s="10">
        <v>2</v>
      </c>
      <c r="F37" s="10">
        <v>9</v>
      </c>
      <c r="G37" s="10">
        <v>1</v>
      </c>
      <c r="H37" s="10">
        <v>550</v>
      </c>
      <c r="J37">
        <v>1251</v>
      </c>
      <c r="K37">
        <v>2613</v>
      </c>
      <c r="L37">
        <v>66395.150000000009</v>
      </c>
      <c r="M37">
        <v>39511.450000000012</v>
      </c>
      <c r="N37">
        <v>4095</v>
      </c>
      <c r="O37" s="90">
        <f>8249-K29</f>
        <v>7579</v>
      </c>
    </row>
    <row r="38" spans="1:23" ht="15.75" thickBot="1" x14ac:dyDescent="0.3">
      <c r="A38" s="72">
        <v>1</v>
      </c>
      <c r="B38" s="6">
        <v>3</v>
      </c>
      <c r="C38" s="11">
        <v>32.5</v>
      </c>
      <c r="D38" s="10">
        <v>17.5</v>
      </c>
      <c r="E38" s="10">
        <v>6</v>
      </c>
      <c r="F38" s="10">
        <v>5</v>
      </c>
      <c r="G38" s="10">
        <v>1</v>
      </c>
      <c r="H38" s="10">
        <v>650</v>
      </c>
      <c r="J38" s="86"/>
      <c r="W38" s="99" t="s">
        <v>674</v>
      </c>
    </row>
    <row r="39" spans="1:23" ht="15" x14ac:dyDescent="0.25">
      <c r="A39" s="72">
        <v>1</v>
      </c>
      <c r="B39" s="6">
        <v>3</v>
      </c>
      <c r="C39" s="11">
        <v>54.4</v>
      </c>
      <c r="D39" s="10">
        <v>31</v>
      </c>
      <c r="E39" s="10">
        <v>6</v>
      </c>
      <c r="F39" s="10">
        <v>5</v>
      </c>
      <c r="G39" s="10">
        <v>3</v>
      </c>
      <c r="H39" s="10">
        <v>850</v>
      </c>
      <c r="J39" s="91" cm="1">
        <f t="array" ref="J39:O44">MINVERSE(J32:O37)</f>
        <v>-1.4937897727567123E-3</v>
      </c>
      <c r="K39" s="92">
        <v>-1.6308393913710272E-5</v>
      </c>
      <c r="L39" s="92">
        <v>-2.8826245414950451E-6</v>
      </c>
      <c r="M39" s="92">
        <v>4.7957047815954497E-6</v>
      </c>
      <c r="N39" s="92">
        <v>2.4830986810726999E-4</v>
      </c>
      <c r="O39" s="93">
        <v>1.1827720916340097E-4</v>
      </c>
      <c r="S39">
        <v>1251</v>
      </c>
      <c r="W39" cm="1">
        <f t="array" ref="W39:W44">MMULT(_xlfn.ANCHORARRAY(J39),S39:S44)</f>
        <v>-0.40509944138460907</v>
      </c>
    </row>
    <row r="40" spans="1:23" ht="15" x14ac:dyDescent="0.25">
      <c r="A40" s="72">
        <v>1</v>
      </c>
      <c r="B40" s="6">
        <v>3</v>
      </c>
      <c r="C40" s="11">
        <v>53.6</v>
      </c>
      <c r="D40" s="10">
        <v>31.7</v>
      </c>
      <c r="E40" s="10">
        <v>2</v>
      </c>
      <c r="F40" s="10">
        <v>5</v>
      </c>
      <c r="G40" s="10">
        <v>3</v>
      </c>
      <c r="H40" s="10">
        <v>1200</v>
      </c>
      <c r="J40" s="94">
        <v>-1.6308393913709672E-5</v>
      </c>
      <c r="K40" s="40">
        <v>-2.0266948626339238E-3</v>
      </c>
      <c r="L40" s="40">
        <v>-7.479079453795059E-6</v>
      </c>
      <c r="M40" s="40">
        <v>6.2674051183087143E-6</v>
      </c>
      <c r="N40" s="40">
        <v>8.5221760580994448E-4</v>
      </c>
      <c r="O40" s="95">
        <v>2.7381774894993743E-4</v>
      </c>
      <c r="S40">
        <v>2613</v>
      </c>
      <c r="W40">
        <v>-0.9378257901535727</v>
      </c>
    </row>
    <row r="41" spans="1:23" ht="15" x14ac:dyDescent="0.25">
      <c r="A41" s="72">
        <v>1</v>
      </c>
      <c r="B41" s="6">
        <v>3</v>
      </c>
      <c r="C41" s="11">
        <v>40.200000000000003</v>
      </c>
      <c r="D41" s="10">
        <v>27.2</v>
      </c>
      <c r="E41" s="10">
        <v>4</v>
      </c>
      <c r="F41" s="10">
        <v>5</v>
      </c>
      <c r="G41" s="10">
        <v>3</v>
      </c>
      <c r="H41" s="10">
        <v>1150</v>
      </c>
      <c r="J41" s="94">
        <v>-2.882624541495564E-6</v>
      </c>
      <c r="K41" s="40">
        <v>-7.4790794537954165E-6</v>
      </c>
      <c r="L41" s="40">
        <v>9.6492578834011223E-5</v>
      </c>
      <c r="M41" s="40">
        <v>-1.2779373531439985E-4</v>
      </c>
      <c r="N41" s="40">
        <v>-2.9601799339461698E-4</v>
      </c>
      <c r="O41" s="95">
        <v>-1.6094574682374908E-5</v>
      </c>
      <c r="Q41" s="99" t="s">
        <v>672</v>
      </c>
      <c r="S41">
        <v>66395.150000000009</v>
      </c>
      <c r="U41" s="100" t="s">
        <v>673</v>
      </c>
      <c r="W41">
        <v>5.5123918287134921E-2</v>
      </c>
    </row>
    <row r="42" spans="1:23" ht="15" x14ac:dyDescent="0.25">
      <c r="A42" s="72">
        <v>1</v>
      </c>
      <c r="B42" s="6">
        <v>3</v>
      </c>
      <c r="C42" s="11">
        <v>44.2</v>
      </c>
      <c r="D42" s="10">
        <v>28</v>
      </c>
      <c r="E42" s="10">
        <v>2</v>
      </c>
      <c r="F42" s="10">
        <v>5</v>
      </c>
      <c r="G42" s="10">
        <v>3</v>
      </c>
      <c r="H42" s="10">
        <v>750</v>
      </c>
      <c r="J42" s="94">
        <v>4.795704781595299E-6</v>
      </c>
      <c r="K42" s="40">
        <v>6.2674051183100103E-6</v>
      </c>
      <c r="L42" s="40">
        <v>-1.2779373531439988E-4</v>
      </c>
      <c r="M42" s="40">
        <v>1.8138458429155889E-4</v>
      </c>
      <c r="N42" s="40">
        <v>2.5842122616933982E-4</v>
      </c>
      <c r="O42" s="95">
        <v>3.1337276003931273E-5</v>
      </c>
      <c r="S42">
        <v>39511.450000000012</v>
      </c>
      <c r="W42">
        <v>-0.10733017031346431</v>
      </c>
    </row>
    <row r="43" spans="1:23" ht="15" x14ac:dyDescent="0.25">
      <c r="A43" s="72">
        <v>1</v>
      </c>
      <c r="B43" s="6">
        <v>3</v>
      </c>
      <c r="C43" s="11">
        <v>41</v>
      </c>
      <c r="D43" s="10">
        <v>24</v>
      </c>
      <c r="E43" s="10">
        <v>2</v>
      </c>
      <c r="F43" s="10">
        <v>5</v>
      </c>
      <c r="G43" s="10">
        <v>1</v>
      </c>
      <c r="H43" s="10">
        <v>520</v>
      </c>
      <c r="J43" s="94">
        <v>2.4830986810726988E-4</v>
      </c>
      <c r="K43" s="40">
        <v>8.5221760580995185E-4</v>
      </c>
      <c r="L43" s="40">
        <v>-2.9601799339461611E-4</v>
      </c>
      <c r="M43" s="40">
        <v>2.5842122616933846E-4</v>
      </c>
      <c r="N43" s="40">
        <v>8.8150643239699334E-3</v>
      </c>
      <c r="O43" s="95">
        <v>-3.8516436123808466E-3</v>
      </c>
      <c r="S43">
        <v>4095</v>
      </c>
      <c r="W43">
        <v>13.191879372404406</v>
      </c>
    </row>
    <row r="44" spans="1:23" ht="15.75" thickBot="1" x14ac:dyDescent="0.3">
      <c r="A44" s="72">
        <v>1</v>
      </c>
      <c r="B44" s="6">
        <v>3</v>
      </c>
      <c r="C44" s="11">
        <v>43.7</v>
      </c>
      <c r="D44" s="10">
        <v>31.8</v>
      </c>
      <c r="E44" s="10">
        <v>2</v>
      </c>
      <c r="F44" s="10">
        <v>5</v>
      </c>
      <c r="G44" s="10">
        <v>1</v>
      </c>
      <c r="H44" s="10">
        <v>2620</v>
      </c>
      <c r="J44" s="96">
        <v>1.1827720916340095E-4</v>
      </c>
      <c r="K44" s="97">
        <v>2.7381774894993482E-4</v>
      </c>
      <c r="L44" s="97">
        <v>-1.6094574682375593E-5</v>
      </c>
      <c r="M44" s="97">
        <v>3.1337276003932262E-5</v>
      </c>
      <c r="N44" s="97">
        <v>-3.851643612380844E-3</v>
      </c>
      <c r="O44" s="98">
        <v>2.0767186320473571E-3</v>
      </c>
      <c r="S44" s="88">
        <f>8249-O36</f>
        <v>4154</v>
      </c>
      <c r="W44">
        <v>-6.1127613147622011</v>
      </c>
    </row>
    <row r="45" spans="1:23" ht="15" x14ac:dyDescent="0.25">
      <c r="A45" s="72">
        <v>1</v>
      </c>
      <c r="B45" s="6">
        <v>3</v>
      </c>
      <c r="C45" s="11">
        <v>52.3</v>
      </c>
      <c r="D45" s="10">
        <v>32.4</v>
      </c>
      <c r="E45" s="10">
        <v>2</v>
      </c>
      <c r="F45" s="10">
        <v>9</v>
      </c>
      <c r="G45" s="10">
        <v>1</v>
      </c>
      <c r="H45" s="10">
        <v>1290</v>
      </c>
    </row>
    <row r="46" spans="1:23" ht="15" x14ac:dyDescent="0.25">
      <c r="A46" s="72">
        <v>1</v>
      </c>
      <c r="B46" s="6">
        <v>3</v>
      </c>
      <c r="C46" s="11">
        <v>60.2</v>
      </c>
      <c r="D46" s="10">
        <v>28.4</v>
      </c>
      <c r="E46" s="10">
        <v>2</v>
      </c>
      <c r="F46" s="10">
        <v>5</v>
      </c>
      <c r="G46" s="10">
        <v>1</v>
      </c>
      <c r="H46" s="10">
        <v>550</v>
      </c>
    </row>
    <row r="47" spans="1:23" ht="15" x14ac:dyDescent="0.25">
      <c r="A47" s="72">
        <v>1</v>
      </c>
      <c r="B47" s="6">
        <v>3</v>
      </c>
      <c r="C47" s="11">
        <v>50.6</v>
      </c>
      <c r="D47" s="10">
        <v>29</v>
      </c>
      <c r="E47" s="10">
        <v>2</v>
      </c>
      <c r="F47" s="10">
        <v>5</v>
      </c>
      <c r="G47" s="10">
        <v>3</v>
      </c>
      <c r="H47" s="10">
        <v>1307</v>
      </c>
    </row>
    <row r="48" spans="1:23" ht="15" x14ac:dyDescent="0.25">
      <c r="A48" s="72">
        <v>1</v>
      </c>
      <c r="B48" s="6">
        <v>3</v>
      </c>
      <c r="C48" s="11">
        <v>66.3</v>
      </c>
      <c r="D48" s="10">
        <v>33.9</v>
      </c>
      <c r="E48" s="10">
        <v>6</v>
      </c>
      <c r="F48" s="10">
        <v>9</v>
      </c>
      <c r="G48" s="10">
        <v>1</v>
      </c>
      <c r="H48" s="10">
        <v>480</v>
      </c>
    </row>
    <row r="49" spans="1:8" ht="15" x14ac:dyDescent="0.25">
      <c r="A49" s="72">
        <v>1</v>
      </c>
      <c r="B49" s="6">
        <v>3</v>
      </c>
      <c r="C49" s="11">
        <v>49.3</v>
      </c>
      <c r="D49" s="10">
        <v>28</v>
      </c>
      <c r="E49" s="10">
        <v>2</v>
      </c>
      <c r="F49" s="10">
        <v>5</v>
      </c>
      <c r="G49" s="10">
        <v>3</v>
      </c>
      <c r="H49" s="10">
        <v>1250</v>
      </c>
    </row>
    <row r="50" spans="1:8" ht="15" x14ac:dyDescent="0.25">
      <c r="A50" s="72">
        <v>1</v>
      </c>
      <c r="B50" s="6">
        <v>3</v>
      </c>
      <c r="C50" s="11">
        <v>48.5</v>
      </c>
      <c r="D50" s="10">
        <v>28.2</v>
      </c>
      <c r="E50" s="10">
        <v>6</v>
      </c>
      <c r="F50" s="10">
        <v>5</v>
      </c>
      <c r="G50" s="10">
        <v>3</v>
      </c>
      <c r="H50" s="10">
        <v>1230</v>
      </c>
    </row>
    <row r="51" spans="1:8" ht="15" x14ac:dyDescent="0.25">
      <c r="A51" s="72">
        <v>1</v>
      </c>
      <c r="B51" s="6">
        <v>3</v>
      </c>
      <c r="C51" s="11">
        <v>52.7</v>
      </c>
      <c r="D51" s="10">
        <v>30</v>
      </c>
      <c r="E51" s="10">
        <v>2</v>
      </c>
      <c r="F51" s="10">
        <v>5</v>
      </c>
      <c r="G51" s="10">
        <v>1</v>
      </c>
      <c r="H51" s="10">
        <v>650</v>
      </c>
    </row>
    <row r="52" spans="1:8" ht="15" x14ac:dyDescent="0.25">
      <c r="A52" s="72">
        <v>1</v>
      </c>
      <c r="B52" s="6">
        <v>3</v>
      </c>
      <c r="C52" s="11">
        <v>45.9</v>
      </c>
      <c r="D52" s="10">
        <v>25.6</v>
      </c>
      <c r="E52" s="10">
        <v>2</v>
      </c>
      <c r="F52" s="10">
        <v>5</v>
      </c>
      <c r="G52" s="10">
        <v>1</v>
      </c>
      <c r="H52" s="10">
        <v>950</v>
      </c>
    </row>
    <row r="53" spans="1:8" ht="15" x14ac:dyDescent="0.25">
      <c r="A53" s="72">
        <v>1</v>
      </c>
      <c r="B53" s="6">
        <v>3</v>
      </c>
      <c r="C53" s="11">
        <v>53.6</v>
      </c>
      <c r="D53" s="10">
        <v>29.1</v>
      </c>
      <c r="E53" s="10">
        <v>6</v>
      </c>
      <c r="F53" s="10">
        <v>5</v>
      </c>
      <c r="G53" s="10">
        <v>3</v>
      </c>
      <c r="H53" s="10">
        <v>850</v>
      </c>
    </row>
    <row r="54" spans="1:8" ht="15" x14ac:dyDescent="0.25">
      <c r="A54" s="72">
        <v>1</v>
      </c>
      <c r="B54" s="6">
        <v>3</v>
      </c>
      <c r="C54" s="11">
        <v>52</v>
      </c>
      <c r="D54" s="10">
        <v>29.4</v>
      </c>
      <c r="E54" s="10">
        <v>2</v>
      </c>
      <c r="F54" s="10">
        <v>5</v>
      </c>
      <c r="G54" s="10">
        <v>3</v>
      </c>
      <c r="H54" s="10">
        <v>800</v>
      </c>
    </row>
    <row r="55" spans="1:8" ht="15" x14ac:dyDescent="0.25">
      <c r="A55" s="72">
        <v>1</v>
      </c>
      <c r="B55" s="6">
        <v>3</v>
      </c>
      <c r="C55" s="11">
        <v>74.7</v>
      </c>
      <c r="D55" s="10">
        <v>41.9</v>
      </c>
      <c r="E55" s="10">
        <v>6</v>
      </c>
      <c r="F55" s="10">
        <v>5</v>
      </c>
      <c r="G55" s="10">
        <v>3</v>
      </c>
      <c r="H55" s="10">
        <v>550</v>
      </c>
    </row>
    <row r="56" spans="1:8" ht="15" x14ac:dyDescent="0.25">
      <c r="A56" s="72">
        <v>1</v>
      </c>
      <c r="B56" s="6">
        <v>3</v>
      </c>
      <c r="C56" s="11">
        <v>57.3</v>
      </c>
      <c r="D56" s="10">
        <v>30</v>
      </c>
      <c r="E56" s="10">
        <v>6</v>
      </c>
      <c r="F56" s="10">
        <v>5</v>
      </c>
      <c r="G56" s="10">
        <v>1</v>
      </c>
      <c r="H56" s="10">
        <v>1300</v>
      </c>
    </row>
    <row r="57" spans="1:8" ht="15" x14ac:dyDescent="0.25">
      <c r="A57" s="72">
        <v>1</v>
      </c>
      <c r="B57" s="6">
        <v>3</v>
      </c>
      <c r="C57" s="11">
        <v>50.1</v>
      </c>
      <c r="D57" s="10">
        <v>28.3</v>
      </c>
      <c r="E57" s="10">
        <v>2</v>
      </c>
      <c r="F57" s="10">
        <v>5</v>
      </c>
      <c r="G57" s="10">
        <v>1</v>
      </c>
      <c r="H57" s="10">
        <v>1040</v>
      </c>
    </row>
    <row r="58" spans="1:8" ht="15" x14ac:dyDescent="0.25">
      <c r="A58" s="72">
        <v>1</v>
      </c>
      <c r="B58" s="6">
        <v>3</v>
      </c>
      <c r="C58" s="11">
        <v>50.8</v>
      </c>
      <c r="D58" s="10">
        <v>29.9</v>
      </c>
      <c r="E58" s="10">
        <v>2</v>
      </c>
      <c r="F58" s="10">
        <v>5</v>
      </c>
      <c r="G58" s="10">
        <v>1</v>
      </c>
      <c r="H58" s="10">
        <v>1000</v>
      </c>
    </row>
    <row r="59" spans="1:8" ht="15" x14ac:dyDescent="0.25">
      <c r="A59" s="72">
        <v>1</v>
      </c>
      <c r="B59" s="6">
        <v>3</v>
      </c>
      <c r="C59" s="11">
        <v>51.5</v>
      </c>
      <c r="D59" s="10">
        <v>29.5</v>
      </c>
      <c r="E59" s="10">
        <v>5</v>
      </c>
      <c r="F59" s="10">
        <v>4</v>
      </c>
      <c r="G59" s="10">
        <v>1</v>
      </c>
      <c r="H59" s="10">
        <v>1350</v>
      </c>
    </row>
    <row r="60" spans="1:8" ht="15" x14ac:dyDescent="0.25">
      <c r="A60" s="72">
        <v>1</v>
      </c>
      <c r="B60" s="6">
        <v>3</v>
      </c>
      <c r="C60" s="11">
        <v>57.2</v>
      </c>
      <c r="D60" s="10">
        <v>30.3</v>
      </c>
      <c r="E60" s="10">
        <v>2</v>
      </c>
      <c r="F60" s="10">
        <v>5</v>
      </c>
      <c r="G60" s="10">
        <v>1</v>
      </c>
      <c r="H60" s="10">
        <v>1200</v>
      </c>
    </row>
    <row r="61" spans="1:8" ht="15" x14ac:dyDescent="0.25">
      <c r="A61" s="72">
        <v>1</v>
      </c>
      <c r="B61" s="6">
        <v>3</v>
      </c>
      <c r="C61" s="11">
        <v>69</v>
      </c>
      <c r="D61" s="10">
        <v>37.6</v>
      </c>
      <c r="E61" s="10">
        <v>2</v>
      </c>
      <c r="F61" s="10">
        <v>5</v>
      </c>
      <c r="G61" s="10">
        <v>1</v>
      </c>
      <c r="H61" s="10">
        <v>550</v>
      </c>
    </row>
    <row r="62" spans="1:8" ht="15" x14ac:dyDescent="0.25">
      <c r="A62" s="72">
        <v>1</v>
      </c>
      <c r="B62" s="6">
        <v>3</v>
      </c>
      <c r="C62" s="11">
        <v>53.1</v>
      </c>
      <c r="D62" s="10">
        <v>30</v>
      </c>
      <c r="E62" s="10">
        <v>6</v>
      </c>
      <c r="F62" s="10">
        <v>5</v>
      </c>
      <c r="G62" s="10">
        <v>1</v>
      </c>
      <c r="H62" s="10">
        <v>1150</v>
      </c>
    </row>
    <row r="63" spans="1:8" ht="15" x14ac:dyDescent="0.25">
      <c r="A63" s="72">
        <v>1</v>
      </c>
      <c r="B63" s="6">
        <v>3</v>
      </c>
      <c r="C63" s="11">
        <v>52.7</v>
      </c>
      <c r="D63" s="10">
        <v>30.38</v>
      </c>
      <c r="E63" s="10">
        <v>2</v>
      </c>
      <c r="F63" s="10">
        <v>5</v>
      </c>
      <c r="G63" s="10">
        <v>3</v>
      </c>
      <c r="H63" s="10">
        <v>1150</v>
      </c>
    </row>
    <row r="64" spans="1:8" ht="15" x14ac:dyDescent="0.25">
      <c r="A64" s="72">
        <v>1</v>
      </c>
      <c r="B64" s="6">
        <v>3</v>
      </c>
      <c r="C64" s="11">
        <v>52.8</v>
      </c>
      <c r="D64" s="10">
        <v>29.1</v>
      </c>
      <c r="E64" s="10">
        <v>2</v>
      </c>
      <c r="F64" s="10">
        <v>5</v>
      </c>
      <c r="G64" s="10">
        <v>1</v>
      </c>
      <c r="H64" s="10">
        <v>950</v>
      </c>
    </row>
    <row r="65" spans="1:8" ht="15" x14ac:dyDescent="0.25">
      <c r="A65" s="72">
        <v>1</v>
      </c>
      <c r="B65" s="6">
        <v>3</v>
      </c>
      <c r="C65" s="11">
        <v>54.7</v>
      </c>
      <c r="D65" s="10">
        <v>32</v>
      </c>
      <c r="E65" s="10">
        <v>2</v>
      </c>
      <c r="F65" s="10">
        <v>5</v>
      </c>
      <c r="G65" s="10">
        <v>1</v>
      </c>
      <c r="H65" s="10">
        <v>950</v>
      </c>
    </row>
    <row r="66" spans="1:8" ht="15" x14ac:dyDescent="0.25">
      <c r="A66" s="72">
        <v>1</v>
      </c>
      <c r="B66" s="6">
        <v>3</v>
      </c>
      <c r="C66" s="11">
        <v>46.5</v>
      </c>
      <c r="D66" s="10">
        <v>31.3</v>
      </c>
      <c r="E66" s="10">
        <v>1</v>
      </c>
      <c r="F66" s="10">
        <v>5</v>
      </c>
      <c r="G66" s="10">
        <v>1</v>
      </c>
      <c r="H66" s="10">
        <v>1200</v>
      </c>
    </row>
    <row r="67" spans="1:8" ht="15" x14ac:dyDescent="0.25">
      <c r="A67" s="72">
        <v>1</v>
      </c>
      <c r="B67" s="6">
        <v>3</v>
      </c>
      <c r="C67" s="11">
        <v>49.8</v>
      </c>
      <c r="D67" s="10">
        <v>27.8</v>
      </c>
      <c r="E67" s="10">
        <v>2</v>
      </c>
      <c r="F67" s="10">
        <v>5</v>
      </c>
      <c r="G67" s="10">
        <v>3</v>
      </c>
      <c r="H67" s="10">
        <v>700</v>
      </c>
    </row>
    <row r="68" spans="1:8" ht="15" x14ac:dyDescent="0.25">
      <c r="A68" s="72">
        <v>1</v>
      </c>
      <c r="B68" s="6">
        <v>3</v>
      </c>
      <c r="C68" s="11">
        <v>69.5</v>
      </c>
      <c r="D68" s="10">
        <v>51.3</v>
      </c>
      <c r="E68" s="10">
        <v>6</v>
      </c>
      <c r="F68" s="10">
        <v>9</v>
      </c>
      <c r="G68" s="10">
        <v>1</v>
      </c>
      <c r="H68" s="10">
        <v>1100</v>
      </c>
    </row>
    <row r="69" spans="1:8" ht="15" x14ac:dyDescent="0.25">
      <c r="A69" s="72">
        <v>1</v>
      </c>
      <c r="B69" s="6">
        <v>3</v>
      </c>
      <c r="C69" s="11">
        <v>53.5</v>
      </c>
      <c r="D69" s="10">
        <v>28.3</v>
      </c>
      <c r="E69" s="10">
        <v>2</v>
      </c>
      <c r="F69" s="10">
        <v>3</v>
      </c>
      <c r="G69" s="10">
        <v>1</v>
      </c>
      <c r="H69" s="10">
        <v>1240</v>
      </c>
    </row>
    <row r="70" spans="1:8" ht="15" x14ac:dyDescent="0.25">
      <c r="A70" s="72">
        <v>1</v>
      </c>
      <c r="B70" s="6">
        <v>3</v>
      </c>
      <c r="C70" s="11">
        <v>41.5</v>
      </c>
      <c r="D70" s="10">
        <v>25.5</v>
      </c>
      <c r="E70" s="10">
        <v>2</v>
      </c>
      <c r="F70" s="10">
        <v>2</v>
      </c>
      <c r="G70" s="10">
        <v>3</v>
      </c>
      <c r="H70" s="10">
        <v>1130</v>
      </c>
    </row>
    <row r="71" spans="1:8" ht="15" x14ac:dyDescent="0.25">
      <c r="A71" s="72">
        <v>1</v>
      </c>
      <c r="B71" s="6">
        <v>3</v>
      </c>
      <c r="C71" s="11">
        <v>42</v>
      </c>
      <c r="D71" s="10">
        <v>24.3</v>
      </c>
      <c r="E71" s="10">
        <v>2</v>
      </c>
      <c r="F71" s="10">
        <v>5</v>
      </c>
      <c r="G71" s="10">
        <v>1</v>
      </c>
      <c r="H71" s="10">
        <v>1350</v>
      </c>
    </row>
    <row r="72" spans="1:8" ht="15" x14ac:dyDescent="0.25">
      <c r="A72" s="72">
        <v>1</v>
      </c>
      <c r="B72" s="6">
        <v>3</v>
      </c>
      <c r="C72" s="11">
        <v>45.5</v>
      </c>
      <c r="D72" s="10">
        <v>31.6</v>
      </c>
      <c r="E72" s="10">
        <v>2</v>
      </c>
      <c r="F72" s="10">
        <v>5</v>
      </c>
      <c r="G72" s="10">
        <v>1</v>
      </c>
      <c r="H72" s="10">
        <v>1050</v>
      </c>
    </row>
    <row r="73" spans="1:8" ht="15" x14ac:dyDescent="0.25">
      <c r="A73" s="72">
        <v>1</v>
      </c>
      <c r="B73" s="6">
        <v>3</v>
      </c>
      <c r="C73" s="11">
        <v>43</v>
      </c>
      <c r="D73" s="10">
        <v>28</v>
      </c>
      <c r="E73" s="10">
        <v>2</v>
      </c>
      <c r="F73" s="10">
        <v>5</v>
      </c>
      <c r="G73" s="10">
        <v>1</v>
      </c>
      <c r="H73" s="10">
        <v>1590</v>
      </c>
    </row>
    <row r="74" spans="1:8" ht="15" x14ac:dyDescent="0.25">
      <c r="A74" s="72">
        <v>1</v>
      </c>
      <c r="B74" s="6">
        <v>3</v>
      </c>
      <c r="C74" s="11">
        <v>41.8</v>
      </c>
      <c r="D74" s="10">
        <v>26.6</v>
      </c>
      <c r="E74" s="10">
        <v>2</v>
      </c>
      <c r="F74" s="10">
        <v>5</v>
      </c>
      <c r="G74" s="10">
        <v>1</v>
      </c>
      <c r="H74" s="10">
        <v>1050</v>
      </c>
    </row>
    <row r="75" spans="1:8" ht="15" x14ac:dyDescent="0.25">
      <c r="A75" s="72">
        <v>1</v>
      </c>
      <c r="B75" s="6">
        <v>3</v>
      </c>
      <c r="C75" s="11">
        <v>71.2</v>
      </c>
      <c r="D75" s="10">
        <v>37.799999999999997</v>
      </c>
      <c r="E75" s="10">
        <v>2</v>
      </c>
      <c r="F75" s="10">
        <v>5</v>
      </c>
      <c r="G75" s="10">
        <v>1</v>
      </c>
      <c r="H75" s="10">
        <v>650</v>
      </c>
    </row>
    <row r="76" spans="1:8" ht="15" x14ac:dyDescent="0.25">
      <c r="A76" s="72">
        <v>1</v>
      </c>
      <c r="B76" s="6">
        <v>3</v>
      </c>
      <c r="C76" s="11">
        <v>57.8</v>
      </c>
      <c r="D76" s="10">
        <v>42.3</v>
      </c>
      <c r="E76" s="10">
        <v>2</v>
      </c>
      <c r="F76" s="10">
        <v>5</v>
      </c>
      <c r="G76" s="10">
        <v>3</v>
      </c>
      <c r="H76" s="10">
        <v>1350</v>
      </c>
    </row>
    <row r="77" spans="1:8" ht="15" x14ac:dyDescent="0.25">
      <c r="A77" s="72">
        <v>1</v>
      </c>
      <c r="B77" s="6">
        <v>3</v>
      </c>
      <c r="C77" s="11">
        <v>150.69999999999999</v>
      </c>
      <c r="D77" s="10">
        <v>102.5</v>
      </c>
      <c r="E77" s="10">
        <v>6</v>
      </c>
      <c r="F77" s="10">
        <v>5</v>
      </c>
      <c r="G77" s="10">
        <v>1</v>
      </c>
      <c r="H77" s="10">
        <v>950</v>
      </c>
    </row>
    <row r="78" spans="1:8" ht="15" x14ac:dyDescent="0.25">
      <c r="A78" s="72">
        <v>1</v>
      </c>
      <c r="B78" s="6">
        <v>3</v>
      </c>
      <c r="C78" s="11">
        <v>148.5</v>
      </c>
      <c r="D78" s="10">
        <v>107.02</v>
      </c>
      <c r="E78" s="10">
        <v>2</v>
      </c>
      <c r="F78" s="10">
        <v>5</v>
      </c>
      <c r="G78" s="10">
        <v>1</v>
      </c>
      <c r="H78" s="10">
        <v>1100</v>
      </c>
    </row>
    <row r="79" spans="1:8" ht="15" x14ac:dyDescent="0.25">
      <c r="A79" s="72">
        <v>1</v>
      </c>
      <c r="B79" s="6">
        <v>3</v>
      </c>
      <c r="C79" s="11">
        <v>106</v>
      </c>
      <c r="D79" s="10">
        <v>72.2</v>
      </c>
      <c r="E79" s="10">
        <v>2</v>
      </c>
      <c r="F79" s="10">
        <v>5</v>
      </c>
      <c r="G79" s="10">
        <v>1</v>
      </c>
      <c r="H79" s="10">
        <v>880</v>
      </c>
    </row>
    <row r="80" spans="1:8" ht="15" x14ac:dyDescent="0.25">
      <c r="A80" s="72">
        <v>1</v>
      </c>
      <c r="B80" s="6">
        <v>3</v>
      </c>
      <c r="C80" s="11">
        <v>60.8</v>
      </c>
      <c r="D80" s="10">
        <v>44.1</v>
      </c>
      <c r="E80" s="10">
        <v>6</v>
      </c>
      <c r="F80" s="10">
        <v>5</v>
      </c>
      <c r="G80" s="10">
        <v>1</v>
      </c>
      <c r="H80" s="10">
        <v>570</v>
      </c>
    </row>
    <row r="81" spans="1:8" ht="15" x14ac:dyDescent="0.25">
      <c r="A81" s="72">
        <v>1</v>
      </c>
      <c r="B81" s="6">
        <v>3</v>
      </c>
      <c r="C81" s="11">
        <v>97.2</v>
      </c>
      <c r="D81" s="10">
        <v>66.099999999999994</v>
      </c>
      <c r="E81" s="10">
        <v>6</v>
      </c>
      <c r="F81" s="10">
        <v>5</v>
      </c>
      <c r="G81" s="10">
        <v>1</v>
      </c>
      <c r="H81" s="10">
        <v>1140</v>
      </c>
    </row>
    <row r="82" spans="1:8" ht="15" x14ac:dyDescent="0.25">
      <c r="A82" s="72">
        <v>1</v>
      </c>
      <c r="B82" s="6">
        <v>3</v>
      </c>
      <c r="C82" s="11">
        <v>52.2</v>
      </c>
      <c r="D82" s="10">
        <v>36.6</v>
      </c>
      <c r="E82" s="10">
        <v>2</v>
      </c>
      <c r="F82" s="10">
        <v>5</v>
      </c>
      <c r="G82" s="10">
        <v>3</v>
      </c>
      <c r="H82" s="10">
        <v>950</v>
      </c>
    </row>
    <row r="83" spans="1:8" ht="15" x14ac:dyDescent="0.25">
      <c r="A83" s="72">
        <v>1</v>
      </c>
      <c r="B83" s="6">
        <v>3</v>
      </c>
      <c r="C83" s="11">
        <v>73.7</v>
      </c>
      <c r="D83" s="10">
        <v>30.1</v>
      </c>
      <c r="E83" s="10">
        <v>2</v>
      </c>
      <c r="F83" s="10">
        <v>5</v>
      </c>
      <c r="G83" s="10">
        <v>1</v>
      </c>
      <c r="H83" s="10">
        <v>370</v>
      </c>
    </row>
    <row r="84" spans="1:8" ht="15" x14ac:dyDescent="0.25">
      <c r="A84" s="72">
        <v>1</v>
      </c>
      <c r="B84" s="6">
        <v>3</v>
      </c>
      <c r="C84" s="11">
        <v>60</v>
      </c>
      <c r="D84" s="10">
        <v>41.2</v>
      </c>
      <c r="E84" s="10">
        <v>2</v>
      </c>
      <c r="F84" s="10">
        <v>5</v>
      </c>
      <c r="G84" s="10">
        <v>1</v>
      </c>
      <c r="H84" s="10">
        <v>550</v>
      </c>
    </row>
    <row r="85" spans="1:8" ht="15" x14ac:dyDescent="0.25">
      <c r="A85" s="72">
        <v>1</v>
      </c>
      <c r="B85" s="6">
        <v>3</v>
      </c>
      <c r="C85" s="11">
        <v>59</v>
      </c>
      <c r="D85" s="10">
        <v>42.8</v>
      </c>
      <c r="E85" s="10">
        <v>6</v>
      </c>
      <c r="F85" s="10">
        <v>9</v>
      </c>
      <c r="G85" s="10">
        <v>3</v>
      </c>
      <c r="H85" s="10">
        <v>800</v>
      </c>
    </row>
    <row r="86" spans="1:8" ht="15" x14ac:dyDescent="0.25">
      <c r="A86" s="72">
        <v>1</v>
      </c>
      <c r="B86" s="6">
        <v>3</v>
      </c>
      <c r="C86" s="11">
        <v>63.8</v>
      </c>
      <c r="D86" s="10">
        <v>48.7</v>
      </c>
      <c r="E86" s="10">
        <v>6</v>
      </c>
      <c r="F86" s="10">
        <v>5</v>
      </c>
      <c r="G86" s="10">
        <v>1</v>
      </c>
      <c r="H86" s="10">
        <v>2100</v>
      </c>
    </row>
    <row r="87" spans="1:8" ht="15" x14ac:dyDescent="0.25">
      <c r="A87" s="72">
        <v>1</v>
      </c>
      <c r="B87" s="6">
        <v>3</v>
      </c>
      <c r="C87" s="11">
        <v>51.6</v>
      </c>
      <c r="D87" s="10">
        <v>36.799999999999997</v>
      </c>
      <c r="E87" s="10">
        <v>2</v>
      </c>
      <c r="F87" s="10">
        <v>5</v>
      </c>
      <c r="G87" s="10">
        <v>1</v>
      </c>
      <c r="H87" s="10">
        <v>1670</v>
      </c>
    </row>
    <row r="88" spans="1:8" ht="15" x14ac:dyDescent="0.25">
      <c r="A88" s="72">
        <v>1</v>
      </c>
      <c r="B88" s="6">
        <v>3</v>
      </c>
      <c r="C88" s="11">
        <v>71.5</v>
      </c>
      <c r="D88" s="10">
        <v>47.5</v>
      </c>
      <c r="E88" s="10">
        <v>6</v>
      </c>
      <c r="F88" s="10">
        <v>5</v>
      </c>
      <c r="G88" s="10">
        <v>1</v>
      </c>
      <c r="H88" s="10">
        <v>850</v>
      </c>
    </row>
    <row r="89" spans="1:8" ht="15" x14ac:dyDescent="0.25">
      <c r="A89" s="72">
        <v>1</v>
      </c>
      <c r="B89" s="6">
        <v>3</v>
      </c>
      <c r="C89" s="11">
        <v>74.5</v>
      </c>
      <c r="D89" s="10">
        <v>44</v>
      </c>
      <c r="E89" s="10">
        <v>1</v>
      </c>
      <c r="F89" s="10">
        <v>5</v>
      </c>
      <c r="G89" s="10">
        <v>1</v>
      </c>
      <c r="H89" s="10">
        <v>1150</v>
      </c>
    </row>
    <row r="90" spans="1:8" ht="15" x14ac:dyDescent="0.25">
      <c r="A90" s="72">
        <v>1</v>
      </c>
      <c r="B90" s="6">
        <v>3</v>
      </c>
      <c r="C90" s="11">
        <v>68.5</v>
      </c>
      <c r="D90" s="10">
        <v>40.200000000000003</v>
      </c>
      <c r="E90" s="10">
        <v>4</v>
      </c>
      <c r="F90" s="10">
        <v>9</v>
      </c>
      <c r="G90" s="10">
        <v>1</v>
      </c>
      <c r="H90" s="10">
        <v>1250</v>
      </c>
    </row>
    <row r="91" spans="1:8" ht="15" x14ac:dyDescent="0.25">
      <c r="A91" s="72">
        <v>1</v>
      </c>
      <c r="B91" s="6">
        <v>3</v>
      </c>
      <c r="C91" s="11">
        <v>64.400000000000006</v>
      </c>
      <c r="D91" s="10">
        <v>40</v>
      </c>
      <c r="E91" s="10">
        <v>2</v>
      </c>
      <c r="F91" s="10">
        <v>5</v>
      </c>
      <c r="G91" s="10">
        <v>1</v>
      </c>
      <c r="H91" s="10">
        <v>1230</v>
      </c>
    </row>
    <row r="92" spans="1:8" ht="15" x14ac:dyDescent="0.25">
      <c r="A92" s="72">
        <v>1</v>
      </c>
      <c r="B92" s="6">
        <v>3</v>
      </c>
      <c r="C92" s="11">
        <v>64.099999999999994</v>
      </c>
      <c r="D92" s="10">
        <v>39.5</v>
      </c>
      <c r="E92" s="10">
        <v>2</v>
      </c>
      <c r="F92" s="10">
        <v>5</v>
      </c>
      <c r="G92" s="10">
        <v>1</v>
      </c>
      <c r="H92" s="10">
        <v>457</v>
      </c>
    </row>
    <row r="93" spans="1:8" ht="15" x14ac:dyDescent="0.25">
      <c r="A93" s="72">
        <v>1</v>
      </c>
      <c r="B93" s="6">
        <v>3</v>
      </c>
      <c r="C93" s="11">
        <v>86.1</v>
      </c>
      <c r="D93" s="10">
        <v>48.6</v>
      </c>
      <c r="E93" s="10">
        <v>2</v>
      </c>
      <c r="F93" s="10">
        <v>5</v>
      </c>
      <c r="G93" s="10">
        <v>1</v>
      </c>
      <c r="H93" s="10">
        <v>800</v>
      </c>
    </row>
    <row r="94" spans="1:8" ht="15" x14ac:dyDescent="0.25">
      <c r="A94" s="72">
        <v>1</v>
      </c>
      <c r="B94" s="6">
        <v>1</v>
      </c>
      <c r="C94" s="11">
        <v>62.9</v>
      </c>
      <c r="D94" s="10">
        <v>42.9</v>
      </c>
      <c r="E94" s="10">
        <v>6</v>
      </c>
      <c r="F94" s="10">
        <v>5</v>
      </c>
      <c r="G94" s="10">
        <v>1</v>
      </c>
      <c r="H94" s="10">
        <v>430</v>
      </c>
    </row>
    <row r="95" spans="1:8" ht="15" x14ac:dyDescent="0.25">
      <c r="A95" s="72">
        <v>1</v>
      </c>
      <c r="B95" s="6">
        <v>1</v>
      </c>
      <c r="C95" s="11">
        <v>68.900000000000006</v>
      </c>
      <c r="D95" s="10">
        <v>44.9</v>
      </c>
      <c r="E95" s="10">
        <v>2</v>
      </c>
      <c r="F95" s="10">
        <v>5</v>
      </c>
      <c r="G95" s="10">
        <v>1</v>
      </c>
      <c r="H95" s="10">
        <v>650</v>
      </c>
    </row>
    <row r="96" spans="1:8" ht="15" x14ac:dyDescent="0.25">
      <c r="A96" s="72">
        <v>1</v>
      </c>
      <c r="B96" s="6">
        <v>1</v>
      </c>
      <c r="C96" s="11">
        <v>91.6</v>
      </c>
      <c r="D96" s="10">
        <v>50.6</v>
      </c>
      <c r="E96" s="10">
        <v>2</v>
      </c>
      <c r="F96" s="10">
        <v>5</v>
      </c>
      <c r="G96" s="10">
        <v>1</v>
      </c>
      <c r="H96" s="10">
        <v>795</v>
      </c>
    </row>
    <row r="97" spans="1:8" ht="15" x14ac:dyDescent="0.25">
      <c r="A97" s="72">
        <v>1</v>
      </c>
      <c r="B97" s="6">
        <v>1</v>
      </c>
      <c r="C97" s="11">
        <v>77.400000000000006</v>
      </c>
      <c r="D97" s="10">
        <v>45.25</v>
      </c>
      <c r="E97" s="10">
        <v>6</v>
      </c>
      <c r="F97" s="10">
        <v>5</v>
      </c>
      <c r="G97" s="10">
        <v>1</v>
      </c>
      <c r="H97" s="10">
        <v>1150</v>
      </c>
    </row>
    <row r="98" spans="1:8" ht="15" x14ac:dyDescent="0.25">
      <c r="A98" s="72">
        <v>1</v>
      </c>
      <c r="B98" s="6">
        <v>1</v>
      </c>
      <c r="C98" s="11">
        <v>69.900000000000006</v>
      </c>
      <c r="D98" s="10">
        <v>49</v>
      </c>
      <c r="E98" s="10">
        <v>6</v>
      </c>
      <c r="F98" s="10">
        <v>5</v>
      </c>
      <c r="G98" s="10">
        <v>1</v>
      </c>
      <c r="H98" s="10">
        <v>1350</v>
      </c>
    </row>
    <row r="99" spans="1:8" ht="15" x14ac:dyDescent="0.25">
      <c r="A99" s="72">
        <v>1</v>
      </c>
      <c r="B99" s="6">
        <v>1</v>
      </c>
      <c r="C99" s="11">
        <v>72.19</v>
      </c>
      <c r="D99" s="10">
        <v>49</v>
      </c>
      <c r="E99" s="10">
        <v>2</v>
      </c>
      <c r="F99" s="10">
        <v>5</v>
      </c>
      <c r="G99" s="10">
        <v>1</v>
      </c>
      <c r="H99" s="10">
        <v>480</v>
      </c>
    </row>
    <row r="100" spans="1:8" ht="15" x14ac:dyDescent="0.25">
      <c r="A100" s="72">
        <v>1</v>
      </c>
      <c r="B100" s="6">
        <v>1</v>
      </c>
      <c r="C100" s="11">
        <v>156.19999999999999</v>
      </c>
      <c r="D100" s="10">
        <v>93.4</v>
      </c>
      <c r="E100" s="10">
        <v>2</v>
      </c>
      <c r="F100" s="10">
        <v>5</v>
      </c>
      <c r="G100" s="10">
        <v>1</v>
      </c>
      <c r="H100" s="10">
        <v>1050</v>
      </c>
    </row>
    <row r="101" spans="1:8" ht="15" x14ac:dyDescent="0.25">
      <c r="A101" s="72">
        <v>1</v>
      </c>
      <c r="B101" s="6">
        <v>1</v>
      </c>
      <c r="C101" s="11">
        <v>67.400000000000006</v>
      </c>
      <c r="D101" s="10">
        <v>38.299999999999997</v>
      </c>
      <c r="E101" s="10">
        <v>6</v>
      </c>
      <c r="F101" s="10">
        <v>5</v>
      </c>
      <c r="G101" s="10">
        <v>1</v>
      </c>
      <c r="H101" s="10">
        <v>850</v>
      </c>
    </row>
    <row r="102" spans="1:8" ht="15" x14ac:dyDescent="0.25">
      <c r="A102" s="72">
        <v>1</v>
      </c>
      <c r="B102" s="6">
        <v>1</v>
      </c>
      <c r="C102" s="11">
        <v>74</v>
      </c>
      <c r="D102" s="10">
        <v>50.5</v>
      </c>
      <c r="E102" s="10">
        <v>2</v>
      </c>
      <c r="F102" s="10">
        <v>5</v>
      </c>
      <c r="G102" s="10">
        <v>1</v>
      </c>
      <c r="H102" s="10">
        <v>900</v>
      </c>
    </row>
    <row r="103" spans="1:8" ht="15" x14ac:dyDescent="0.25">
      <c r="A103" s="72">
        <v>1</v>
      </c>
      <c r="B103" s="6">
        <v>1</v>
      </c>
      <c r="C103" s="11">
        <v>102.2</v>
      </c>
      <c r="D103" s="10">
        <v>79.099999999999994</v>
      </c>
      <c r="E103" s="10">
        <v>4</v>
      </c>
      <c r="F103" s="10">
        <v>5</v>
      </c>
      <c r="G103" s="10">
        <v>1</v>
      </c>
      <c r="H103" s="10">
        <v>950</v>
      </c>
    </row>
    <row r="104" spans="1:8" ht="15" x14ac:dyDescent="0.25">
      <c r="A104" s="72">
        <v>1</v>
      </c>
      <c r="B104" s="6">
        <v>1</v>
      </c>
      <c r="C104" s="11">
        <v>82.2</v>
      </c>
      <c r="D104" s="10">
        <v>49.3</v>
      </c>
      <c r="E104" s="10">
        <v>6</v>
      </c>
      <c r="F104" s="10">
        <v>5</v>
      </c>
      <c r="G104" s="10">
        <v>1</v>
      </c>
      <c r="H104" s="10">
        <v>520</v>
      </c>
    </row>
    <row r="105" spans="1:8" ht="15" x14ac:dyDescent="0.25">
      <c r="A105" s="72">
        <v>1</v>
      </c>
      <c r="B105" s="6">
        <v>1</v>
      </c>
      <c r="C105" s="11">
        <v>90.3</v>
      </c>
      <c r="D105" s="10">
        <v>60.9</v>
      </c>
      <c r="E105" s="10">
        <v>2</v>
      </c>
      <c r="F105" s="10">
        <v>5</v>
      </c>
      <c r="G105" s="10">
        <v>1</v>
      </c>
      <c r="H105" s="10">
        <v>1150</v>
      </c>
    </row>
    <row r="106" spans="1:8" ht="15" x14ac:dyDescent="0.25">
      <c r="A106" s="72">
        <v>1</v>
      </c>
      <c r="B106" s="6">
        <v>1</v>
      </c>
      <c r="C106" s="11">
        <v>66</v>
      </c>
      <c r="D106" s="10">
        <v>44</v>
      </c>
      <c r="E106" s="10">
        <v>2</v>
      </c>
      <c r="F106" s="10">
        <v>9</v>
      </c>
      <c r="G106" s="10">
        <v>1</v>
      </c>
      <c r="H106" s="10">
        <v>520</v>
      </c>
    </row>
    <row r="107" spans="1:8" ht="15" x14ac:dyDescent="0.25">
      <c r="A107" s="72">
        <v>1</v>
      </c>
      <c r="B107" s="6">
        <v>1</v>
      </c>
      <c r="C107" s="11">
        <v>61.4</v>
      </c>
      <c r="D107" s="10">
        <v>43.6</v>
      </c>
      <c r="E107" s="10">
        <v>6</v>
      </c>
      <c r="F107" s="10">
        <v>5</v>
      </c>
      <c r="G107" s="10">
        <v>1</v>
      </c>
      <c r="H107" s="10">
        <v>530</v>
      </c>
    </row>
    <row r="108" spans="1:8" ht="15" x14ac:dyDescent="0.25">
      <c r="A108" s="72">
        <v>1</v>
      </c>
      <c r="B108" s="6">
        <v>1</v>
      </c>
      <c r="C108" s="11">
        <v>150.80000000000001</v>
      </c>
      <c r="D108" s="10">
        <v>107.3</v>
      </c>
      <c r="E108" s="10">
        <v>2</v>
      </c>
      <c r="F108" s="10">
        <v>9</v>
      </c>
      <c r="G108" s="10">
        <v>1</v>
      </c>
      <c r="H108" s="10">
        <v>1300</v>
      </c>
    </row>
    <row r="109" spans="1:8" ht="15" x14ac:dyDescent="0.25">
      <c r="A109" s="72">
        <v>1</v>
      </c>
      <c r="B109" s="6">
        <v>1</v>
      </c>
      <c r="C109" s="11">
        <v>162.30000000000001</v>
      </c>
      <c r="D109" s="10">
        <v>87.4</v>
      </c>
      <c r="E109" s="10">
        <v>6</v>
      </c>
      <c r="F109" s="10">
        <v>5</v>
      </c>
      <c r="G109" s="10">
        <v>3</v>
      </c>
      <c r="H109" s="10">
        <v>730</v>
      </c>
    </row>
    <row r="110" spans="1:8" ht="15" x14ac:dyDescent="0.25">
      <c r="A110" s="72">
        <v>1</v>
      </c>
      <c r="B110" s="6">
        <v>1</v>
      </c>
      <c r="C110" s="11">
        <v>159.69999999999999</v>
      </c>
      <c r="D110" s="10">
        <v>102.1</v>
      </c>
      <c r="E110" s="10">
        <v>6</v>
      </c>
      <c r="F110" s="10">
        <v>2</v>
      </c>
      <c r="G110" s="10">
        <v>1</v>
      </c>
      <c r="H110" s="10">
        <v>550</v>
      </c>
    </row>
    <row r="111" spans="1:8" ht="15" x14ac:dyDescent="0.25">
      <c r="A111" s="72">
        <v>1</v>
      </c>
      <c r="B111" s="6">
        <v>1</v>
      </c>
      <c r="C111" s="11">
        <v>114.7</v>
      </c>
      <c r="D111" s="10">
        <v>73.2</v>
      </c>
      <c r="E111" s="10">
        <v>4</v>
      </c>
      <c r="F111" s="10">
        <v>5</v>
      </c>
      <c r="G111" s="10">
        <v>1</v>
      </c>
      <c r="H111" s="10">
        <v>1020</v>
      </c>
    </row>
    <row r="112" spans="1:8" ht="15" x14ac:dyDescent="0.25">
      <c r="A112" s="72">
        <v>1</v>
      </c>
      <c r="B112" s="6">
        <v>1</v>
      </c>
      <c r="C112" s="11">
        <v>154.30000000000001</v>
      </c>
      <c r="D112" s="10">
        <v>117.6</v>
      </c>
      <c r="E112" s="10">
        <v>2</v>
      </c>
      <c r="F112" s="10">
        <v>5</v>
      </c>
      <c r="G112" s="10">
        <v>1</v>
      </c>
      <c r="H112" s="10">
        <v>350</v>
      </c>
    </row>
    <row r="113" spans="1:8" ht="15" x14ac:dyDescent="0.25">
      <c r="A113" s="72">
        <v>1</v>
      </c>
      <c r="B113" s="6">
        <v>1</v>
      </c>
      <c r="C113" s="11">
        <v>116</v>
      </c>
      <c r="D113" s="10">
        <v>86</v>
      </c>
      <c r="E113" s="10">
        <v>6</v>
      </c>
      <c r="F113" s="10">
        <v>5</v>
      </c>
      <c r="G113" s="10">
        <v>1</v>
      </c>
      <c r="H113" s="10">
        <v>1050</v>
      </c>
    </row>
    <row r="114" spans="1:8" ht="15" x14ac:dyDescent="0.25">
      <c r="A114" s="72">
        <v>1</v>
      </c>
      <c r="B114" s="6">
        <v>1</v>
      </c>
      <c r="C114" s="8">
        <v>48.5</v>
      </c>
      <c r="D114" s="7">
        <v>23.5</v>
      </c>
      <c r="E114" s="10">
        <v>2</v>
      </c>
      <c r="F114" s="10">
        <v>9</v>
      </c>
      <c r="G114" s="10">
        <v>1</v>
      </c>
      <c r="H114" s="10">
        <v>1100</v>
      </c>
    </row>
    <row r="115" spans="1:8" ht="15" x14ac:dyDescent="0.25">
      <c r="A115" s="72">
        <v>1</v>
      </c>
      <c r="B115" s="6">
        <v>1</v>
      </c>
      <c r="C115" s="11">
        <v>30.6</v>
      </c>
      <c r="D115" s="10">
        <v>18.100000000000001</v>
      </c>
      <c r="E115" s="10">
        <v>2</v>
      </c>
      <c r="F115" s="10">
        <v>5</v>
      </c>
      <c r="G115" s="10">
        <v>1</v>
      </c>
      <c r="H115" s="10">
        <v>950</v>
      </c>
    </row>
    <row r="116" spans="1:8" ht="15" x14ac:dyDescent="0.25">
      <c r="A116" s="72">
        <v>1</v>
      </c>
      <c r="B116" s="6">
        <v>1</v>
      </c>
      <c r="C116" s="11">
        <v>58.5</v>
      </c>
      <c r="D116" s="10">
        <v>29.9</v>
      </c>
      <c r="E116" s="10">
        <v>2</v>
      </c>
      <c r="F116" s="10">
        <v>9</v>
      </c>
      <c r="G116" s="10">
        <v>1</v>
      </c>
      <c r="H116" s="10">
        <v>1380</v>
      </c>
    </row>
    <row r="117" spans="1:8" ht="15" x14ac:dyDescent="0.25">
      <c r="A117" s="72">
        <v>1</v>
      </c>
      <c r="B117" s="6">
        <v>1</v>
      </c>
      <c r="C117" s="11">
        <v>40.299999999999997</v>
      </c>
      <c r="D117" s="10">
        <v>18</v>
      </c>
      <c r="E117" s="10">
        <v>2</v>
      </c>
      <c r="F117" s="10">
        <v>5</v>
      </c>
      <c r="G117" s="10">
        <v>1</v>
      </c>
      <c r="H117" s="10">
        <v>950</v>
      </c>
    </row>
    <row r="118" spans="1:8" ht="15" x14ac:dyDescent="0.25">
      <c r="A118" s="72">
        <v>1</v>
      </c>
      <c r="B118" s="6">
        <v>1</v>
      </c>
      <c r="C118" s="11">
        <v>35.4</v>
      </c>
      <c r="D118" s="10">
        <v>12.5</v>
      </c>
      <c r="E118" s="10">
        <v>6</v>
      </c>
      <c r="F118" s="10">
        <v>5</v>
      </c>
      <c r="G118" s="10">
        <v>3</v>
      </c>
      <c r="H118" s="10">
        <v>640</v>
      </c>
    </row>
    <row r="119" spans="1:8" ht="15" x14ac:dyDescent="0.25">
      <c r="A119" s="72">
        <v>1</v>
      </c>
      <c r="B119" s="6">
        <v>1</v>
      </c>
      <c r="C119" s="11">
        <v>31.2</v>
      </c>
      <c r="D119" s="10">
        <v>21.2</v>
      </c>
      <c r="E119" s="10">
        <v>4</v>
      </c>
      <c r="F119" s="7">
        <v>5</v>
      </c>
      <c r="G119" s="10">
        <v>3</v>
      </c>
      <c r="H119" s="10">
        <v>680</v>
      </c>
    </row>
    <row r="120" spans="1:8" ht="15" x14ac:dyDescent="0.25">
      <c r="A120" s="72">
        <v>1</v>
      </c>
      <c r="B120" s="6">
        <v>1</v>
      </c>
      <c r="C120" s="11">
        <v>26.5</v>
      </c>
      <c r="D120" s="10">
        <v>16.2</v>
      </c>
      <c r="E120" s="10">
        <v>6</v>
      </c>
      <c r="F120" s="10">
        <v>5</v>
      </c>
      <c r="G120" s="10">
        <v>3</v>
      </c>
      <c r="H120" s="10">
        <v>900</v>
      </c>
    </row>
    <row r="121" spans="1:8" ht="15" x14ac:dyDescent="0.25">
      <c r="A121" s="72">
        <v>1</v>
      </c>
      <c r="B121" s="6">
        <v>1</v>
      </c>
      <c r="C121" s="11">
        <v>36.6</v>
      </c>
      <c r="D121" s="10">
        <v>16.600000000000001</v>
      </c>
      <c r="E121" s="10">
        <v>6</v>
      </c>
      <c r="F121" s="10">
        <v>5</v>
      </c>
      <c r="G121" s="10">
        <v>3</v>
      </c>
      <c r="H121" s="10">
        <v>900</v>
      </c>
    </row>
    <row r="122" spans="1:8" ht="15" x14ac:dyDescent="0.25">
      <c r="A122" s="72">
        <v>1</v>
      </c>
      <c r="B122" s="6">
        <v>1</v>
      </c>
      <c r="C122" s="11">
        <v>35.9</v>
      </c>
      <c r="D122" s="10">
        <v>15.1</v>
      </c>
      <c r="E122" s="10">
        <v>2</v>
      </c>
      <c r="F122" s="10">
        <v>10</v>
      </c>
      <c r="G122" s="10">
        <v>3</v>
      </c>
      <c r="H122" s="10">
        <v>1070</v>
      </c>
    </row>
    <row r="123" spans="1:8" ht="15" x14ac:dyDescent="0.25">
      <c r="A123" s="72">
        <v>1</v>
      </c>
      <c r="B123" s="6">
        <v>1</v>
      </c>
      <c r="C123" s="11">
        <v>40.299999999999997</v>
      </c>
      <c r="D123" s="10">
        <v>16.7</v>
      </c>
      <c r="E123" s="10">
        <v>2</v>
      </c>
      <c r="F123" s="10">
        <v>9</v>
      </c>
      <c r="G123" s="10">
        <v>1</v>
      </c>
      <c r="H123" s="10">
        <v>1100</v>
      </c>
    </row>
    <row r="124" spans="1:8" ht="15" x14ac:dyDescent="0.25">
      <c r="A124" s="72">
        <v>1</v>
      </c>
      <c r="B124" s="6">
        <v>1</v>
      </c>
      <c r="C124" s="11">
        <v>40.1</v>
      </c>
      <c r="D124" s="10">
        <v>16.600000000000001</v>
      </c>
      <c r="E124" s="10">
        <v>6</v>
      </c>
      <c r="F124" s="10">
        <v>9</v>
      </c>
      <c r="G124" s="10">
        <v>1</v>
      </c>
      <c r="H124" s="10">
        <v>1000</v>
      </c>
    </row>
    <row r="125" spans="1:8" ht="15" x14ac:dyDescent="0.25">
      <c r="A125" s="72">
        <v>1</v>
      </c>
      <c r="B125" s="6">
        <v>1</v>
      </c>
      <c r="C125" s="11">
        <v>40.1</v>
      </c>
      <c r="D125" s="10">
        <v>16.600000000000001</v>
      </c>
      <c r="E125" s="10">
        <v>2</v>
      </c>
      <c r="F125" s="10">
        <v>5</v>
      </c>
      <c r="G125" s="10">
        <v>1</v>
      </c>
      <c r="H125" s="10">
        <v>500</v>
      </c>
    </row>
    <row r="126" spans="1:8" ht="15" x14ac:dyDescent="0.25">
      <c r="A126" s="72">
        <v>1</v>
      </c>
      <c r="B126" s="6">
        <v>1</v>
      </c>
      <c r="C126" s="11">
        <v>31.3</v>
      </c>
      <c r="D126" s="10">
        <v>22</v>
      </c>
      <c r="E126" s="10">
        <v>2</v>
      </c>
      <c r="F126" s="10">
        <v>5</v>
      </c>
      <c r="G126" s="10">
        <v>3</v>
      </c>
      <c r="H126" s="10">
        <v>820</v>
      </c>
    </row>
    <row r="127" spans="1:8" ht="15" x14ac:dyDescent="0.25">
      <c r="A127" s="72">
        <v>1</v>
      </c>
      <c r="B127" s="6">
        <v>1</v>
      </c>
      <c r="C127" s="11">
        <v>44.7</v>
      </c>
      <c r="D127" s="10">
        <v>18.399999999999999</v>
      </c>
      <c r="E127" s="10">
        <v>6</v>
      </c>
      <c r="F127" s="10">
        <v>5</v>
      </c>
      <c r="G127" s="10">
        <v>1</v>
      </c>
      <c r="H127" s="10">
        <v>1000</v>
      </c>
    </row>
    <row r="128" spans="1:8" ht="15" x14ac:dyDescent="0.25">
      <c r="A128" s="72">
        <v>1</v>
      </c>
      <c r="B128" s="6">
        <v>1</v>
      </c>
      <c r="C128" s="11">
        <v>32.1</v>
      </c>
      <c r="D128" s="10">
        <v>12.2</v>
      </c>
      <c r="E128" s="10">
        <v>2</v>
      </c>
      <c r="F128" s="10">
        <v>5</v>
      </c>
      <c r="G128" s="10">
        <v>1</v>
      </c>
      <c r="H128" s="10">
        <v>800</v>
      </c>
    </row>
    <row r="129" spans="1:8" ht="15" x14ac:dyDescent="0.25">
      <c r="A129" s="72">
        <v>1</v>
      </c>
      <c r="B129" s="6">
        <v>1</v>
      </c>
      <c r="C129" s="11">
        <v>31.9</v>
      </c>
      <c r="D129" s="10">
        <v>14.4</v>
      </c>
      <c r="E129" s="10">
        <v>2</v>
      </c>
      <c r="F129" s="10">
        <v>9</v>
      </c>
      <c r="G129" s="10">
        <v>1</v>
      </c>
      <c r="H129" s="10">
        <v>1080</v>
      </c>
    </row>
    <row r="130" spans="1:8" ht="15" x14ac:dyDescent="0.25">
      <c r="A130" s="72">
        <v>1</v>
      </c>
      <c r="B130" s="6">
        <v>1</v>
      </c>
      <c r="C130" s="11">
        <v>44.2</v>
      </c>
      <c r="D130" s="10">
        <v>19.7</v>
      </c>
      <c r="E130" s="10">
        <v>2</v>
      </c>
      <c r="F130" s="10">
        <v>9</v>
      </c>
      <c r="G130" s="10">
        <v>1</v>
      </c>
      <c r="H130" s="10">
        <v>1200</v>
      </c>
    </row>
    <row r="131" spans="1:8" ht="15" x14ac:dyDescent="0.25">
      <c r="A131" s="72">
        <v>1</v>
      </c>
      <c r="B131" s="6">
        <v>1</v>
      </c>
      <c r="C131" s="11">
        <v>36.6</v>
      </c>
      <c r="D131" s="10">
        <v>16.600000000000001</v>
      </c>
      <c r="E131" s="10">
        <v>6</v>
      </c>
      <c r="F131" s="10">
        <v>5</v>
      </c>
      <c r="G131" s="10">
        <v>1</v>
      </c>
      <c r="H131" s="10">
        <v>3000</v>
      </c>
    </row>
    <row r="132" spans="1:8" ht="15" x14ac:dyDescent="0.25">
      <c r="A132" s="72">
        <v>1</v>
      </c>
      <c r="B132" s="6">
        <v>1</v>
      </c>
      <c r="C132" s="11">
        <v>40.299999999999997</v>
      </c>
      <c r="D132" s="10">
        <v>16.7</v>
      </c>
      <c r="E132" s="10">
        <v>2</v>
      </c>
      <c r="F132" s="10">
        <v>5</v>
      </c>
      <c r="G132" s="10">
        <v>1</v>
      </c>
      <c r="H132" s="10">
        <v>1200</v>
      </c>
    </row>
    <row r="133" spans="1:8" ht="15" x14ac:dyDescent="0.25">
      <c r="A133" s="72">
        <v>1</v>
      </c>
      <c r="B133" s="6">
        <v>1</v>
      </c>
      <c r="C133" s="11">
        <v>35.9</v>
      </c>
      <c r="D133" s="10">
        <v>15.1</v>
      </c>
      <c r="E133" s="10">
        <v>4</v>
      </c>
      <c r="F133" s="10">
        <v>5</v>
      </c>
      <c r="G133" s="10">
        <v>1</v>
      </c>
      <c r="H133" s="10">
        <v>490</v>
      </c>
    </row>
    <row r="134" spans="1:8" ht="15" x14ac:dyDescent="0.25">
      <c r="A134" s="72">
        <v>1</v>
      </c>
      <c r="B134" s="6">
        <v>1</v>
      </c>
      <c r="C134" s="11">
        <v>31.8</v>
      </c>
      <c r="D134" s="10">
        <v>12.3</v>
      </c>
      <c r="E134" s="10">
        <v>2</v>
      </c>
      <c r="F134" s="10">
        <v>5</v>
      </c>
      <c r="G134" s="10">
        <v>1</v>
      </c>
      <c r="H134" s="10">
        <v>1150</v>
      </c>
    </row>
    <row r="135" spans="1:8" ht="15" x14ac:dyDescent="0.25">
      <c r="A135" s="72">
        <v>1</v>
      </c>
      <c r="B135" s="6">
        <v>1</v>
      </c>
      <c r="C135" s="11">
        <v>32</v>
      </c>
      <c r="D135" s="10">
        <v>12.3</v>
      </c>
      <c r="E135" s="10">
        <v>2</v>
      </c>
      <c r="F135" s="10">
        <v>9</v>
      </c>
      <c r="G135" s="10">
        <v>1</v>
      </c>
      <c r="H135" s="10">
        <v>700</v>
      </c>
    </row>
    <row r="136" spans="1:8" ht="15" x14ac:dyDescent="0.25">
      <c r="A136" s="72">
        <v>1</v>
      </c>
      <c r="B136" s="6">
        <v>1</v>
      </c>
      <c r="C136" s="11">
        <v>40.200000000000003</v>
      </c>
      <c r="D136" s="10">
        <v>16.7</v>
      </c>
      <c r="E136" s="10">
        <v>2</v>
      </c>
      <c r="F136" s="10">
        <v>5</v>
      </c>
      <c r="G136" s="10">
        <v>1</v>
      </c>
      <c r="H136" s="10">
        <v>700</v>
      </c>
    </row>
    <row r="137" spans="1:8" ht="15" x14ac:dyDescent="0.25">
      <c r="A137" s="72">
        <v>1</v>
      </c>
      <c r="B137" s="6">
        <v>1</v>
      </c>
      <c r="C137" s="11">
        <v>35.1</v>
      </c>
      <c r="D137" s="10">
        <v>12.1</v>
      </c>
      <c r="E137" s="10">
        <v>6</v>
      </c>
      <c r="F137" s="10">
        <v>9</v>
      </c>
      <c r="G137" s="10">
        <v>1</v>
      </c>
      <c r="H137" s="10">
        <v>900</v>
      </c>
    </row>
    <row r="138" spans="1:8" ht="15" x14ac:dyDescent="0.25">
      <c r="A138" s="72">
        <v>1</v>
      </c>
      <c r="B138" s="6">
        <v>1</v>
      </c>
      <c r="C138" s="11">
        <v>35.299999999999997</v>
      </c>
      <c r="D138" s="10">
        <v>14.9</v>
      </c>
      <c r="E138" s="10">
        <v>2</v>
      </c>
      <c r="F138" s="10">
        <v>5</v>
      </c>
      <c r="G138" s="10">
        <v>1</v>
      </c>
      <c r="H138" s="10">
        <v>440</v>
      </c>
    </row>
    <row r="139" spans="1:8" ht="15" x14ac:dyDescent="0.25">
      <c r="A139" s="72">
        <v>1</v>
      </c>
      <c r="B139" s="6">
        <v>1</v>
      </c>
      <c r="C139" s="11">
        <v>36.200000000000003</v>
      </c>
      <c r="D139" s="10">
        <v>15</v>
      </c>
      <c r="E139" s="10">
        <v>2</v>
      </c>
      <c r="F139" s="10">
        <v>10</v>
      </c>
      <c r="G139" s="10">
        <v>1</v>
      </c>
      <c r="H139" s="10">
        <v>1430</v>
      </c>
    </row>
    <row r="140" spans="1:8" ht="15" x14ac:dyDescent="0.25">
      <c r="A140" s="72">
        <v>1</v>
      </c>
      <c r="B140" s="6">
        <v>1</v>
      </c>
      <c r="C140" s="11">
        <v>34.700000000000003</v>
      </c>
      <c r="D140" s="10">
        <v>17.5</v>
      </c>
      <c r="E140" s="10">
        <v>2</v>
      </c>
      <c r="F140" s="10">
        <v>9</v>
      </c>
      <c r="G140" s="10">
        <v>1</v>
      </c>
      <c r="H140" s="10">
        <v>980</v>
      </c>
    </row>
    <row r="141" spans="1:8" ht="15" x14ac:dyDescent="0.25">
      <c r="A141" s="72">
        <v>1</v>
      </c>
      <c r="B141" s="6">
        <v>1</v>
      </c>
      <c r="C141" s="11">
        <v>40.299999999999997</v>
      </c>
      <c r="D141" s="10">
        <v>16.8</v>
      </c>
      <c r="E141" s="10">
        <v>2</v>
      </c>
      <c r="F141" s="10">
        <v>5</v>
      </c>
      <c r="G141" s="10">
        <v>1</v>
      </c>
      <c r="H141" s="10">
        <v>965</v>
      </c>
    </row>
    <row r="142" spans="1:8" ht="15" x14ac:dyDescent="0.25">
      <c r="A142" s="72">
        <v>1</v>
      </c>
      <c r="B142" s="6">
        <v>1</v>
      </c>
      <c r="C142" s="11">
        <v>31</v>
      </c>
      <c r="D142" s="10">
        <v>21.6</v>
      </c>
      <c r="E142" s="10">
        <v>1</v>
      </c>
      <c r="F142" s="10">
        <v>5</v>
      </c>
      <c r="G142" s="10">
        <v>1</v>
      </c>
      <c r="H142" s="10">
        <v>1100</v>
      </c>
    </row>
    <row r="143" spans="1:8" ht="15" x14ac:dyDescent="0.25">
      <c r="A143" s="72">
        <v>1</v>
      </c>
      <c r="B143" s="6">
        <v>1</v>
      </c>
      <c r="C143" s="11">
        <v>24.1</v>
      </c>
      <c r="D143" s="10">
        <v>16.3</v>
      </c>
      <c r="E143" s="10">
        <v>4</v>
      </c>
      <c r="F143" s="10">
        <v>5</v>
      </c>
      <c r="G143" s="10">
        <v>2</v>
      </c>
      <c r="H143" s="10">
        <v>1590</v>
      </c>
    </row>
    <row r="144" spans="1:8" ht="15" x14ac:dyDescent="0.25">
      <c r="A144" s="72">
        <v>1</v>
      </c>
      <c r="B144" s="6">
        <v>1</v>
      </c>
      <c r="C144" s="11">
        <v>32.5</v>
      </c>
      <c r="D144" s="10">
        <v>27.33</v>
      </c>
      <c r="E144" s="10">
        <v>2</v>
      </c>
      <c r="F144" s="10">
        <v>5</v>
      </c>
      <c r="G144" s="10">
        <v>2</v>
      </c>
      <c r="H144" s="10">
        <v>1130</v>
      </c>
    </row>
    <row r="145" spans="1:8" ht="15" x14ac:dyDescent="0.25">
      <c r="A145" s="72">
        <v>1</v>
      </c>
      <c r="B145" s="6">
        <v>1</v>
      </c>
      <c r="C145" s="11">
        <v>27.7</v>
      </c>
      <c r="D145" s="10">
        <v>12.2</v>
      </c>
      <c r="E145" s="10">
        <v>6</v>
      </c>
      <c r="F145" s="10">
        <v>9</v>
      </c>
      <c r="G145" s="10">
        <v>1</v>
      </c>
      <c r="H145" s="10">
        <v>1160</v>
      </c>
    </row>
    <row r="146" spans="1:8" ht="15" x14ac:dyDescent="0.25">
      <c r="A146" s="72">
        <v>1</v>
      </c>
      <c r="B146" s="6">
        <v>1</v>
      </c>
      <c r="C146" s="11">
        <v>29.1</v>
      </c>
      <c r="D146" s="10">
        <v>23.7</v>
      </c>
      <c r="E146" s="10">
        <v>2</v>
      </c>
      <c r="F146" s="10">
        <v>5</v>
      </c>
      <c r="G146" s="10">
        <v>2</v>
      </c>
      <c r="H146" s="10">
        <v>1250</v>
      </c>
    </row>
    <row r="147" spans="1:8" ht="15" x14ac:dyDescent="0.25">
      <c r="A147" s="72">
        <v>1</v>
      </c>
      <c r="B147" s="6">
        <v>1</v>
      </c>
      <c r="C147" s="11">
        <v>31.4</v>
      </c>
      <c r="D147" s="10">
        <v>18.899999999999999</v>
      </c>
      <c r="E147" s="10">
        <v>2</v>
      </c>
      <c r="F147" s="10">
        <v>9</v>
      </c>
      <c r="G147" s="10">
        <v>3</v>
      </c>
      <c r="H147" s="10">
        <v>1590</v>
      </c>
    </row>
    <row r="148" spans="1:8" ht="15" x14ac:dyDescent="0.25">
      <c r="A148" s="72">
        <v>1</v>
      </c>
      <c r="B148" s="6">
        <v>1</v>
      </c>
      <c r="C148" s="11">
        <v>30.9</v>
      </c>
      <c r="D148" s="10">
        <v>19.2</v>
      </c>
      <c r="E148" s="10">
        <v>2</v>
      </c>
      <c r="F148" s="10">
        <v>10</v>
      </c>
      <c r="G148" s="10">
        <v>1</v>
      </c>
      <c r="H148" s="10">
        <v>880</v>
      </c>
    </row>
    <row r="149" spans="1:8" ht="15" x14ac:dyDescent="0.25">
      <c r="A149" s="72">
        <v>1</v>
      </c>
      <c r="B149" s="6">
        <v>1</v>
      </c>
      <c r="C149" s="11">
        <v>29.3</v>
      </c>
      <c r="D149" s="10">
        <v>16.8</v>
      </c>
      <c r="E149" s="10">
        <v>6</v>
      </c>
      <c r="F149" s="10">
        <v>5</v>
      </c>
      <c r="G149" s="10">
        <v>2</v>
      </c>
      <c r="H149" s="10">
        <v>565</v>
      </c>
    </row>
    <row r="150" spans="1:8" ht="15" x14ac:dyDescent="0.25">
      <c r="A150" s="72">
        <v>1</v>
      </c>
      <c r="B150" s="6">
        <v>1</v>
      </c>
      <c r="C150" s="11">
        <v>32.5</v>
      </c>
      <c r="D150" s="10">
        <v>17.5</v>
      </c>
      <c r="E150" s="10">
        <v>2</v>
      </c>
      <c r="F150" s="10">
        <v>9</v>
      </c>
      <c r="G150" s="10">
        <v>2</v>
      </c>
      <c r="H150" s="10">
        <v>1500</v>
      </c>
    </row>
    <row r="151" spans="1:8" ht="15" x14ac:dyDescent="0.25">
      <c r="A151" s="72">
        <v>1</v>
      </c>
      <c r="B151" s="6">
        <v>1</v>
      </c>
      <c r="C151" s="11">
        <v>54.4</v>
      </c>
      <c r="D151" s="10">
        <v>31</v>
      </c>
      <c r="E151" s="10">
        <v>6</v>
      </c>
      <c r="F151" s="10">
        <v>5</v>
      </c>
      <c r="G151" s="10">
        <v>1</v>
      </c>
      <c r="H151" s="10">
        <v>500</v>
      </c>
    </row>
    <row r="152" spans="1:8" ht="15" x14ac:dyDescent="0.25">
      <c r="A152" s="72">
        <v>1</v>
      </c>
      <c r="B152" s="6">
        <v>1</v>
      </c>
      <c r="C152" s="11">
        <v>53.6</v>
      </c>
      <c r="D152" s="10">
        <v>31.7</v>
      </c>
      <c r="E152" s="10">
        <v>4</v>
      </c>
      <c r="F152" s="10">
        <v>5</v>
      </c>
      <c r="G152" s="10">
        <v>1</v>
      </c>
      <c r="H152" s="10">
        <v>900</v>
      </c>
    </row>
    <row r="153" spans="1:8" ht="15" x14ac:dyDescent="0.25">
      <c r="A153" s="72">
        <v>1</v>
      </c>
      <c r="B153" s="6">
        <v>1</v>
      </c>
      <c r="C153" s="11">
        <v>40.200000000000003</v>
      </c>
      <c r="D153" s="10">
        <v>27.2</v>
      </c>
      <c r="E153" s="10">
        <v>6</v>
      </c>
      <c r="F153" s="10">
        <v>5</v>
      </c>
      <c r="G153" s="10">
        <v>1</v>
      </c>
      <c r="H153" s="10">
        <v>900</v>
      </c>
    </row>
    <row r="154" spans="1:8" ht="15" x14ac:dyDescent="0.25">
      <c r="A154" s="72">
        <v>1</v>
      </c>
      <c r="B154" s="6">
        <v>1</v>
      </c>
      <c r="C154" s="11">
        <v>44.2</v>
      </c>
      <c r="D154" s="10">
        <v>28</v>
      </c>
      <c r="E154" s="10">
        <v>2</v>
      </c>
      <c r="F154" s="10">
        <v>5</v>
      </c>
      <c r="G154" s="10">
        <v>1</v>
      </c>
      <c r="H154" s="10">
        <v>925</v>
      </c>
    </row>
    <row r="155" spans="1:8" ht="15" x14ac:dyDescent="0.25">
      <c r="A155" s="72">
        <v>1</v>
      </c>
      <c r="B155" s="6">
        <v>1</v>
      </c>
      <c r="C155" s="11">
        <v>41</v>
      </c>
      <c r="D155" s="10">
        <v>24</v>
      </c>
      <c r="E155" s="10">
        <v>2</v>
      </c>
      <c r="F155" s="10">
        <v>5</v>
      </c>
      <c r="G155" s="10">
        <v>1</v>
      </c>
      <c r="H155" s="10">
        <v>1280</v>
      </c>
    </row>
    <row r="156" spans="1:8" ht="15" x14ac:dyDescent="0.25">
      <c r="A156" s="72">
        <v>1</v>
      </c>
      <c r="B156" s="6">
        <v>1</v>
      </c>
      <c r="C156" s="11">
        <v>43.7</v>
      </c>
      <c r="D156" s="10">
        <v>31.8</v>
      </c>
      <c r="E156" s="10">
        <v>2</v>
      </c>
      <c r="F156" s="10">
        <v>5</v>
      </c>
      <c r="G156" s="10">
        <v>1</v>
      </c>
      <c r="H156" s="10">
        <v>1050</v>
      </c>
    </row>
    <row r="157" spans="1:8" ht="15" x14ac:dyDescent="0.25">
      <c r="A157" s="72">
        <v>1</v>
      </c>
      <c r="B157" s="6">
        <v>1</v>
      </c>
      <c r="C157" s="11">
        <v>52.3</v>
      </c>
      <c r="D157" s="10">
        <v>32.4</v>
      </c>
      <c r="E157" s="10">
        <v>2</v>
      </c>
      <c r="F157" s="10">
        <v>5</v>
      </c>
      <c r="G157" s="10">
        <v>1</v>
      </c>
      <c r="H157" s="10">
        <v>1050</v>
      </c>
    </row>
    <row r="158" spans="1:8" ht="15" x14ac:dyDescent="0.25">
      <c r="A158" s="72">
        <v>1</v>
      </c>
      <c r="B158" s="6">
        <v>1</v>
      </c>
      <c r="C158" s="11">
        <v>60.2</v>
      </c>
      <c r="D158" s="10">
        <v>28.4</v>
      </c>
      <c r="E158" s="10">
        <v>2</v>
      </c>
      <c r="F158" s="10">
        <v>5</v>
      </c>
      <c r="G158" s="10">
        <v>2</v>
      </c>
      <c r="H158" s="10">
        <v>450</v>
      </c>
    </row>
    <row r="159" spans="1:8" ht="15" x14ac:dyDescent="0.25">
      <c r="A159" s="72">
        <v>1</v>
      </c>
      <c r="B159" s="6">
        <v>1</v>
      </c>
      <c r="C159" s="11">
        <v>50.6</v>
      </c>
      <c r="D159" s="10">
        <v>29</v>
      </c>
      <c r="E159" s="10">
        <v>2</v>
      </c>
      <c r="F159" s="10">
        <v>5</v>
      </c>
      <c r="G159" s="10">
        <v>3</v>
      </c>
      <c r="H159" s="10">
        <v>450</v>
      </c>
    </row>
    <row r="160" spans="1:8" ht="15" x14ac:dyDescent="0.25">
      <c r="A160" s="72">
        <v>1</v>
      </c>
      <c r="B160" s="6">
        <v>1</v>
      </c>
      <c r="C160" s="11">
        <v>66.3</v>
      </c>
      <c r="D160" s="10">
        <v>33.9</v>
      </c>
      <c r="E160" s="10">
        <v>2</v>
      </c>
      <c r="F160" s="10">
        <v>5</v>
      </c>
      <c r="G160" s="10">
        <v>1</v>
      </c>
      <c r="H160" s="10">
        <v>1790</v>
      </c>
    </row>
    <row r="161" spans="1:8" ht="15" x14ac:dyDescent="0.25">
      <c r="A161" s="72">
        <v>1</v>
      </c>
      <c r="B161" s="6">
        <v>1</v>
      </c>
      <c r="C161" s="11">
        <v>49.3</v>
      </c>
      <c r="D161" s="10">
        <v>28</v>
      </c>
      <c r="E161" s="10">
        <v>2</v>
      </c>
      <c r="F161" s="10">
        <v>5</v>
      </c>
      <c r="G161" s="10">
        <v>1</v>
      </c>
      <c r="H161" s="10">
        <v>550</v>
      </c>
    </row>
    <row r="162" spans="1:8" ht="15" x14ac:dyDescent="0.25">
      <c r="A162" s="72">
        <v>1</v>
      </c>
      <c r="B162" s="6">
        <v>2</v>
      </c>
      <c r="C162" s="11">
        <v>48.5</v>
      </c>
      <c r="D162" s="10">
        <v>28.2</v>
      </c>
      <c r="E162" s="10">
        <v>6</v>
      </c>
      <c r="F162" s="10">
        <v>4</v>
      </c>
      <c r="G162" s="10">
        <v>1</v>
      </c>
      <c r="H162" s="10">
        <v>750</v>
      </c>
    </row>
    <row r="163" spans="1:8" ht="15" x14ac:dyDescent="0.25">
      <c r="A163" s="72">
        <v>1</v>
      </c>
      <c r="B163" s="6">
        <v>2</v>
      </c>
      <c r="C163" s="11">
        <v>52.7</v>
      </c>
      <c r="D163" s="10">
        <v>30</v>
      </c>
      <c r="E163" s="10">
        <v>6</v>
      </c>
      <c r="F163" s="10">
        <v>5</v>
      </c>
      <c r="G163" s="10">
        <v>2</v>
      </c>
      <c r="H163" s="10">
        <v>1400</v>
      </c>
    </row>
    <row r="164" spans="1:8" ht="15" x14ac:dyDescent="0.25">
      <c r="A164" s="72">
        <v>1</v>
      </c>
      <c r="B164" s="6">
        <v>2</v>
      </c>
      <c r="C164" s="11">
        <v>45.9</v>
      </c>
      <c r="D164" s="10">
        <v>25.6</v>
      </c>
      <c r="E164" s="10">
        <v>2</v>
      </c>
      <c r="F164" s="10">
        <v>9</v>
      </c>
      <c r="G164" s="10">
        <v>1</v>
      </c>
      <c r="H164" s="10">
        <v>1000</v>
      </c>
    </row>
    <row r="165" spans="1:8" ht="15" x14ac:dyDescent="0.25">
      <c r="A165" s="72">
        <v>1</v>
      </c>
      <c r="B165" s="6">
        <v>2</v>
      </c>
      <c r="C165" s="11">
        <v>53.6</v>
      </c>
      <c r="D165" s="10">
        <v>29.1</v>
      </c>
      <c r="E165" s="10">
        <v>6</v>
      </c>
      <c r="F165" s="10">
        <v>5</v>
      </c>
      <c r="G165" s="10">
        <v>2</v>
      </c>
      <c r="H165" s="10">
        <v>1350</v>
      </c>
    </row>
    <row r="166" spans="1:8" ht="15" x14ac:dyDescent="0.25">
      <c r="A166" s="72">
        <v>1</v>
      </c>
      <c r="B166" s="6">
        <v>2</v>
      </c>
      <c r="C166" s="11">
        <v>52</v>
      </c>
      <c r="D166" s="10">
        <v>29.4</v>
      </c>
      <c r="E166" s="10">
        <v>4</v>
      </c>
      <c r="F166" s="10">
        <v>5</v>
      </c>
      <c r="G166" s="10">
        <v>2</v>
      </c>
      <c r="H166" s="10">
        <v>470</v>
      </c>
    </row>
    <row r="167" spans="1:8" ht="15" x14ac:dyDescent="0.25">
      <c r="A167" s="72">
        <v>1</v>
      </c>
      <c r="B167" s="6">
        <v>2</v>
      </c>
      <c r="C167" s="11">
        <v>74.7</v>
      </c>
      <c r="D167" s="10">
        <v>41.9</v>
      </c>
      <c r="E167" s="10">
        <v>5</v>
      </c>
      <c r="F167" s="10">
        <v>9</v>
      </c>
      <c r="G167" s="10">
        <v>3</v>
      </c>
      <c r="H167" s="10">
        <v>1050</v>
      </c>
    </row>
    <row r="168" spans="1:8" ht="15" x14ac:dyDescent="0.25">
      <c r="A168" s="72">
        <v>1</v>
      </c>
      <c r="B168" s="6">
        <v>2</v>
      </c>
      <c r="C168" s="11">
        <v>57.3</v>
      </c>
      <c r="D168" s="10">
        <v>30</v>
      </c>
      <c r="E168" s="10">
        <v>6</v>
      </c>
      <c r="F168" s="10">
        <v>5</v>
      </c>
      <c r="G168" s="10">
        <v>2</v>
      </c>
      <c r="H168" s="10">
        <v>950</v>
      </c>
    </row>
    <row r="169" spans="1:8" ht="15" x14ac:dyDescent="0.25">
      <c r="A169" s="72">
        <v>1</v>
      </c>
      <c r="B169" s="6">
        <v>2</v>
      </c>
      <c r="C169" s="11">
        <v>50.1</v>
      </c>
      <c r="D169" s="10">
        <v>28.3</v>
      </c>
      <c r="E169" s="10">
        <v>2</v>
      </c>
      <c r="F169" s="10">
        <v>5</v>
      </c>
      <c r="G169" s="10">
        <v>2</v>
      </c>
      <c r="H169" s="10">
        <v>950</v>
      </c>
    </row>
    <row r="170" spans="1:8" ht="15" x14ac:dyDescent="0.25">
      <c r="A170" s="72">
        <v>1</v>
      </c>
      <c r="B170" s="6">
        <v>2</v>
      </c>
      <c r="C170" s="11">
        <v>50.8</v>
      </c>
      <c r="D170" s="10">
        <v>29.9</v>
      </c>
      <c r="E170" s="10">
        <v>2</v>
      </c>
      <c r="F170" s="10">
        <v>14</v>
      </c>
      <c r="G170" s="10">
        <v>1</v>
      </c>
      <c r="H170" s="10">
        <v>1280</v>
      </c>
    </row>
    <row r="171" spans="1:8" ht="15" x14ac:dyDescent="0.25">
      <c r="A171" s="72">
        <v>1</v>
      </c>
      <c r="B171" s="6">
        <v>2</v>
      </c>
      <c r="C171" s="11">
        <v>51.5</v>
      </c>
      <c r="D171" s="10">
        <v>29.5</v>
      </c>
      <c r="E171" s="10">
        <v>5</v>
      </c>
      <c r="F171" s="10">
        <v>5</v>
      </c>
      <c r="G171" s="10">
        <v>2</v>
      </c>
      <c r="H171" s="10">
        <v>557</v>
      </c>
    </row>
    <row r="172" spans="1:8" ht="15" x14ac:dyDescent="0.25">
      <c r="A172" s="72">
        <v>1</v>
      </c>
      <c r="B172" s="6">
        <v>2</v>
      </c>
      <c r="C172" s="11">
        <v>57.2</v>
      </c>
      <c r="D172" s="10">
        <v>30.3</v>
      </c>
      <c r="E172" s="10">
        <v>2</v>
      </c>
      <c r="F172" s="10">
        <v>5</v>
      </c>
      <c r="G172" s="10">
        <v>2</v>
      </c>
      <c r="H172" s="10">
        <v>500</v>
      </c>
    </row>
    <row r="173" spans="1:8" ht="15" x14ac:dyDescent="0.25">
      <c r="A173" s="72">
        <v>1</v>
      </c>
      <c r="B173" s="6">
        <v>2</v>
      </c>
      <c r="C173" s="11">
        <v>69</v>
      </c>
      <c r="D173" s="10">
        <v>37.6</v>
      </c>
      <c r="E173" s="10">
        <v>2</v>
      </c>
      <c r="F173" s="10">
        <v>5</v>
      </c>
      <c r="G173" s="10">
        <v>1</v>
      </c>
      <c r="H173" s="10">
        <v>1100</v>
      </c>
    </row>
    <row r="174" spans="1:8" ht="15" x14ac:dyDescent="0.25">
      <c r="A174" s="72">
        <v>1</v>
      </c>
      <c r="B174" s="6">
        <v>2</v>
      </c>
      <c r="C174" s="11">
        <v>53.1</v>
      </c>
      <c r="D174" s="10">
        <v>30</v>
      </c>
      <c r="E174" s="10">
        <v>6</v>
      </c>
      <c r="F174" s="10">
        <v>9</v>
      </c>
      <c r="G174" s="10">
        <v>1</v>
      </c>
      <c r="H174" s="10">
        <v>1200</v>
      </c>
    </row>
    <row r="175" spans="1:8" ht="15" x14ac:dyDescent="0.25">
      <c r="A175" s="72">
        <v>1</v>
      </c>
      <c r="B175" s="6">
        <v>2</v>
      </c>
      <c r="C175" s="11">
        <v>52.7</v>
      </c>
      <c r="D175" s="10">
        <v>30.38</v>
      </c>
      <c r="E175" s="10">
        <v>6</v>
      </c>
      <c r="F175" s="10">
        <v>5</v>
      </c>
      <c r="G175" s="10">
        <v>2</v>
      </c>
      <c r="H175" s="10">
        <v>1070</v>
      </c>
    </row>
    <row r="176" spans="1:8" ht="15" x14ac:dyDescent="0.25">
      <c r="A176" s="72">
        <v>1</v>
      </c>
      <c r="B176" s="6">
        <v>2</v>
      </c>
      <c r="C176" s="11">
        <v>52.8</v>
      </c>
      <c r="D176" s="10">
        <v>29.1</v>
      </c>
      <c r="E176" s="10">
        <v>6</v>
      </c>
      <c r="F176" s="10">
        <v>5</v>
      </c>
      <c r="G176" s="10">
        <v>1</v>
      </c>
      <c r="H176" s="10">
        <v>1300</v>
      </c>
    </row>
    <row r="177" spans="1:8" ht="15" x14ac:dyDescent="0.25">
      <c r="A177" s="72">
        <v>1</v>
      </c>
      <c r="B177" s="6">
        <v>2</v>
      </c>
      <c r="C177" s="11">
        <v>54.7</v>
      </c>
      <c r="D177" s="10">
        <v>32</v>
      </c>
      <c r="E177" s="10">
        <v>4</v>
      </c>
      <c r="F177" s="10">
        <v>5</v>
      </c>
      <c r="G177" s="10">
        <v>1</v>
      </c>
      <c r="H177" s="10">
        <v>850</v>
      </c>
    </row>
    <row r="178" spans="1:8" ht="15" x14ac:dyDescent="0.25">
      <c r="A178" s="72">
        <v>1</v>
      </c>
      <c r="B178" s="6">
        <v>2</v>
      </c>
      <c r="C178" s="11">
        <v>46.5</v>
      </c>
      <c r="D178" s="10">
        <v>31.3</v>
      </c>
      <c r="E178" s="10">
        <v>2</v>
      </c>
      <c r="F178" s="10">
        <v>5</v>
      </c>
      <c r="G178" s="10">
        <v>1</v>
      </c>
      <c r="H178" s="10">
        <v>520</v>
      </c>
    </row>
    <row r="179" spans="1:8" ht="15" x14ac:dyDescent="0.25">
      <c r="A179" s="72">
        <v>1</v>
      </c>
      <c r="B179" s="6">
        <v>2</v>
      </c>
      <c r="C179" s="11">
        <v>49.8</v>
      </c>
      <c r="D179" s="10">
        <v>27.8</v>
      </c>
      <c r="E179" s="10">
        <v>2</v>
      </c>
      <c r="F179" s="10">
        <v>4</v>
      </c>
      <c r="G179" s="10">
        <v>2</v>
      </c>
      <c r="H179" s="10">
        <v>670</v>
      </c>
    </row>
    <row r="180" spans="1:8" ht="15" x14ac:dyDescent="0.25">
      <c r="A180" s="72">
        <v>1</v>
      </c>
      <c r="B180" s="6">
        <v>2</v>
      </c>
      <c r="C180" s="11">
        <v>69.5</v>
      </c>
      <c r="D180" s="10">
        <v>51.3</v>
      </c>
      <c r="E180" s="10">
        <v>6</v>
      </c>
      <c r="F180" s="10">
        <v>9</v>
      </c>
      <c r="G180" s="10">
        <v>1</v>
      </c>
      <c r="H180" s="10">
        <v>1850</v>
      </c>
    </row>
    <row r="181" spans="1:8" ht="15" x14ac:dyDescent="0.25">
      <c r="A181" s="72">
        <v>1</v>
      </c>
      <c r="B181" s="6">
        <v>2</v>
      </c>
      <c r="C181" s="11">
        <v>53.5</v>
      </c>
      <c r="D181" s="10">
        <v>28.3</v>
      </c>
      <c r="E181" s="10">
        <v>2</v>
      </c>
      <c r="F181" s="10">
        <v>5</v>
      </c>
      <c r="G181" s="10">
        <v>1</v>
      </c>
      <c r="H181" s="10">
        <v>640</v>
      </c>
    </row>
    <row r="182" spans="1:8" ht="15" x14ac:dyDescent="0.25">
      <c r="A182" s="72">
        <v>1</v>
      </c>
      <c r="B182" s="6">
        <v>2</v>
      </c>
      <c r="C182" s="11">
        <v>41.5</v>
      </c>
      <c r="D182" s="10">
        <v>25.5</v>
      </c>
      <c r="E182" s="10">
        <v>6</v>
      </c>
      <c r="F182" s="10">
        <v>5</v>
      </c>
      <c r="G182" s="10">
        <v>1</v>
      </c>
      <c r="H182" s="10">
        <v>920</v>
      </c>
    </row>
    <row r="183" spans="1:8" ht="15" x14ac:dyDescent="0.25">
      <c r="A183" s="72">
        <v>1</v>
      </c>
      <c r="B183" s="6">
        <v>2</v>
      </c>
      <c r="C183" s="11">
        <v>42</v>
      </c>
      <c r="D183" s="10">
        <v>24.3</v>
      </c>
      <c r="E183" s="10">
        <v>2</v>
      </c>
      <c r="F183" s="10">
        <v>9</v>
      </c>
      <c r="G183" s="10">
        <v>1</v>
      </c>
      <c r="H183" s="10">
        <v>1250</v>
      </c>
    </row>
    <row r="184" spans="1:8" ht="15" x14ac:dyDescent="0.25">
      <c r="A184" s="72">
        <v>1</v>
      </c>
      <c r="B184" s="6">
        <v>2</v>
      </c>
      <c r="C184" s="11">
        <v>45.5</v>
      </c>
      <c r="D184" s="10">
        <v>31.6</v>
      </c>
      <c r="E184" s="10">
        <v>5</v>
      </c>
      <c r="F184" s="10">
        <v>9</v>
      </c>
      <c r="G184" s="10">
        <v>1</v>
      </c>
      <c r="H184" s="10">
        <v>2500</v>
      </c>
    </row>
    <row r="185" spans="1:8" ht="15" x14ac:dyDescent="0.25">
      <c r="A185" s="72">
        <v>1</v>
      </c>
      <c r="B185" s="6">
        <v>2</v>
      </c>
      <c r="C185" s="11">
        <v>43</v>
      </c>
      <c r="D185" s="10">
        <v>28</v>
      </c>
      <c r="E185" s="10">
        <v>2</v>
      </c>
      <c r="F185" s="10">
        <v>5</v>
      </c>
      <c r="G185" s="10">
        <v>1</v>
      </c>
      <c r="H185" s="10">
        <v>1200</v>
      </c>
    </row>
    <row r="186" spans="1:8" ht="15" x14ac:dyDescent="0.25">
      <c r="A186" s="72">
        <v>1</v>
      </c>
      <c r="B186" s="6">
        <v>2</v>
      </c>
      <c r="C186" s="11">
        <v>41.8</v>
      </c>
      <c r="D186" s="10">
        <v>26.6</v>
      </c>
      <c r="E186" s="10">
        <v>6</v>
      </c>
      <c r="F186" s="7">
        <v>5</v>
      </c>
      <c r="G186" s="10">
        <v>1</v>
      </c>
      <c r="H186" s="10">
        <v>1000</v>
      </c>
    </row>
    <row r="187" spans="1:8" ht="15" x14ac:dyDescent="0.25">
      <c r="A187" s="72">
        <v>1</v>
      </c>
      <c r="B187" s="6">
        <v>2</v>
      </c>
      <c r="C187" s="11">
        <v>71.2</v>
      </c>
      <c r="D187" s="10">
        <v>37.799999999999997</v>
      </c>
      <c r="E187" s="10">
        <v>2</v>
      </c>
      <c r="F187" s="10">
        <v>9</v>
      </c>
      <c r="G187" s="10">
        <v>1</v>
      </c>
      <c r="H187" s="10">
        <v>1100</v>
      </c>
    </row>
    <row r="188" spans="1:8" ht="15" x14ac:dyDescent="0.25">
      <c r="A188" s="72">
        <v>1</v>
      </c>
      <c r="B188" s="6">
        <v>2</v>
      </c>
      <c r="C188" s="11">
        <v>57.8</v>
      </c>
      <c r="D188" s="10">
        <v>42.3</v>
      </c>
      <c r="E188" s="10">
        <v>6</v>
      </c>
      <c r="F188" s="10">
        <v>5</v>
      </c>
      <c r="G188" s="10">
        <v>3</v>
      </c>
      <c r="H188" s="10">
        <v>1500</v>
      </c>
    </row>
    <row r="189" spans="1:8" ht="15" x14ac:dyDescent="0.25">
      <c r="A189" s="72">
        <v>1</v>
      </c>
      <c r="B189" s="6">
        <v>2</v>
      </c>
      <c r="C189" s="11">
        <v>150.69999999999999</v>
      </c>
      <c r="D189" s="10">
        <v>102.5</v>
      </c>
      <c r="E189" s="10">
        <v>2</v>
      </c>
      <c r="F189" s="10">
        <v>9</v>
      </c>
      <c r="G189" s="10">
        <v>1</v>
      </c>
      <c r="H189" s="10">
        <v>970</v>
      </c>
    </row>
    <row r="190" spans="1:8" ht="15" x14ac:dyDescent="0.25">
      <c r="A190" s="72">
        <v>1</v>
      </c>
      <c r="B190" s="6">
        <v>2</v>
      </c>
      <c r="C190" s="11">
        <v>148.5</v>
      </c>
      <c r="D190" s="10">
        <v>107.02</v>
      </c>
      <c r="E190" s="10">
        <v>2</v>
      </c>
      <c r="F190" s="10">
        <v>5</v>
      </c>
      <c r="G190" s="10">
        <v>1</v>
      </c>
      <c r="H190" s="10">
        <v>1020</v>
      </c>
    </row>
    <row r="191" spans="1:8" ht="15" x14ac:dyDescent="0.25">
      <c r="A191" s="72">
        <v>1</v>
      </c>
      <c r="B191" s="6">
        <v>2</v>
      </c>
      <c r="C191" s="11">
        <v>106</v>
      </c>
      <c r="D191" s="10">
        <v>72.2</v>
      </c>
      <c r="E191" s="10">
        <v>2</v>
      </c>
      <c r="F191" s="10">
        <v>5</v>
      </c>
      <c r="G191" s="10">
        <v>1</v>
      </c>
      <c r="H191" s="10">
        <v>1030</v>
      </c>
    </row>
    <row r="192" spans="1:8" ht="15" x14ac:dyDescent="0.25">
      <c r="A192" s="72">
        <v>1</v>
      </c>
      <c r="B192" s="6">
        <v>2</v>
      </c>
      <c r="C192" s="11">
        <v>60.8</v>
      </c>
      <c r="D192" s="10">
        <v>44.1</v>
      </c>
      <c r="E192" s="10">
        <v>2</v>
      </c>
      <c r="F192" s="10">
        <v>5</v>
      </c>
      <c r="G192" s="10">
        <v>3</v>
      </c>
      <c r="H192" s="10">
        <v>1120</v>
      </c>
    </row>
    <row r="193" spans="1:8" ht="15" x14ac:dyDescent="0.25">
      <c r="A193" s="72">
        <v>1</v>
      </c>
      <c r="B193" s="6">
        <v>2</v>
      </c>
      <c r="C193" s="11">
        <v>97.2</v>
      </c>
      <c r="D193" s="10">
        <v>66.099999999999994</v>
      </c>
      <c r="E193" s="10">
        <v>2</v>
      </c>
      <c r="F193" s="10">
        <v>5</v>
      </c>
      <c r="G193" s="10">
        <v>1</v>
      </c>
      <c r="H193" s="10">
        <v>820</v>
      </c>
    </row>
    <row r="194" spans="1:8" ht="15" x14ac:dyDescent="0.25">
      <c r="A194" s="72">
        <v>1</v>
      </c>
      <c r="B194" s="6">
        <v>2</v>
      </c>
      <c r="C194" s="11">
        <v>52.2</v>
      </c>
      <c r="D194" s="10">
        <v>36.6</v>
      </c>
      <c r="E194" s="10">
        <v>2</v>
      </c>
      <c r="F194" s="10">
        <v>5</v>
      </c>
      <c r="G194" s="10">
        <v>3</v>
      </c>
      <c r="H194" s="10">
        <v>1150</v>
      </c>
    </row>
    <row r="195" spans="1:8" ht="15" x14ac:dyDescent="0.25">
      <c r="A195" s="72">
        <v>1</v>
      </c>
      <c r="B195" s="6">
        <v>2</v>
      </c>
      <c r="C195" s="11">
        <v>73.7</v>
      </c>
      <c r="D195" s="10">
        <v>30.1</v>
      </c>
      <c r="E195" s="10">
        <v>2</v>
      </c>
      <c r="F195" s="10">
        <v>5</v>
      </c>
      <c r="G195" s="10">
        <v>1</v>
      </c>
      <c r="H195" s="10">
        <v>650</v>
      </c>
    </row>
    <row r="196" spans="1:8" ht="15" x14ac:dyDescent="0.25">
      <c r="A196" s="72">
        <v>1</v>
      </c>
      <c r="B196" s="6">
        <v>2</v>
      </c>
      <c r="C196" s="11">
        <v>60</v>
      </c>
      <c r="D196" s="10">
        <v>41.2</v>
      </c>
      <c r="E196" s="10">
        <v>2</v>
      </c>
      <c r="F196" s="10">
        <v>9</v>
      </c>
      <c r="G196" s="10">
        <v>1</v>
      </c>
      <c r="H196" s="10">
        <v>600</v>
      </c>
    </row>
    <row r="197" spans="1:8" ht="15" x14ac:dyDescent="0.25">
      <c r="A197" s="72">
        <v>1</v>
      </c>
      <c r="B197" s="6">
        <v>2</v>
      </c>
      <c r="C197" s="11">
        <v>59</v>
      </c>
      <c r="D197" s="10">
        <v>42.8</v>
      </c>
      <c r="E197" s="10">
        <v>6</v>
      </c>
      <c r="F197" s="10">
        <v>5</v>
      </c>
      <c r="G197" s="10">
        <v>1</v>
      </c>
      <c r="H197" s="10">
        <v>420</v>
      </c>
    </row>
    <row r="198" spans="1:8" ht="15" x14ac:dyDescent="0.25">
      <c r="A198" s="72">
        <v>1</v>
      </c>
      <c r="B198" s="6">
        <v>2</v>
      </c>
      <c r="C198" s="11">
        <v>63.8</v>
      </c>
      <c r="D198" s="10">
        <v>48.7</v>
      </c>
      <c r="E198" s="10">
        <v>2</v>
      </c>
      <c r="F198" s="10">
        <v>5</v>
      </c>
      <c r="G198" s="10">
        <v>3</v>
      </c>
      <c r="H198" s="10">
        <v>1700</v>
      </c>
    </row>
    <row r="199" spans="1:8" ht="15" x14ac:dyDescent="0.25">
      <c r="A199" s="72">
        <v>1</v>
      </c>
      <c r="B199" s="6">
        <v>2</v>
      </c>
      <c r="C199" s="11">
        <v>51.6</v>
      </c>
      <c r="D199" s="10">
        <v>36.799999999999997</v>
      </c>
      <c r="E199" s="10">
        <v>2</v>
      </c>
      <c r="F199" s="10">
        <v>5</v>
      </c>
      <c r="G199" s="10">
        <v>3</v>
      </c>
      <c r="H199" s="10">
        <v>1220</v>
      </c>
    </row>
    <row r="200" spans="1:8" ht="15" x14ac:dyDescent="0.25">
      <c r="A200" s="72">
        <v>1</v>
      </c>
      <c r="B200" s="6">
        <v>2</v>
      </c>
      <c r="C200" s="11">
        <v>71.5</v>
      </c>
      <c r="D200" s="10">
        <v>47.5</v>
      </c>
      <c r="E200" s="10">
        <v>2</v>
      </c>
      <c r="F200" s="10">
        <v>5</v>
      </c>
      <c r="G200" s="10">
        <v>3</v>
      </c>
      <c r="H200" s="10">
        <v>650</v>
      </c>
    </row>
    <row r="201" spans="1:8" ht="15" x14ac:dyDescent="0.25">
      <c r="A201" s="72">
        <v>1</v>
      </c>
      <c r="B201" s="6">
        <v>2</v>
      </c>
      <c r="C201" s="11">
        <v>74.5</v>
      </c>
      <c r="D201" s="10">
        <v>44</v>
      </c>
      <c r="E201" s="10">
        <v>5</v>
      </c>
      <c r="F201" s="10">
        <v>9</v>
      </c>
      <c r="G201" s="10">
        <v>1</v>
      </c>
      <c r="H201" s="10">
        <v>1290</v>
      </c>
    </row>
    <row r="202" spans="1:8" ht="15" x14ac:dyDescent="0.25">
      <c r="A202" s="72">
        <v>1</v>
      </c>
      <c r="B202" s="6">
        <v>2</v>
      </c>
      <c r="C202" s="11">
        <v>68.5</v>
      </c>
      <c r="D202" s="10">
        <v>40.200000000000003</v>
      </c>
      <c r="E202" s="10">
        <v>2</v>
      </c>
      <c r="F202" s="10">
        <v>9</v>
      </c>
      <c r="G202" s="10">
        <v>3</v>
      </c>
      <c r="H202" s="10">
        <v>1080</v>
      </c>
    </row>
    <row r="203" spans="1:8" ht="15" x14ac:dyDescent="0.25">
      <c r="A203" s="72">
        <v>1</v>
      </c>
      <c r="B203" s="6">
        <v>2</v>
      </c>
      <c r="C203" s="11">
        <v>64.400000000000006</v>
      </c>
      <c r="D203" s="10">
        <v>40</v>
      </c>
      <c r="E203" s="10">
        <v>2</v>
      </c>
      <c r="F203" s="10">
        <v>5</v>
      </c>
      <c r="G203" s="10">
        <v>2</v>
      </c>
      <c r="H203" s="10">
        <v>3250</v>
      </c>
    </row>
    <row r="204" spans="1:8" ht="15" x14ac:dyDescent="0.25">
      <c r="A204" s="72">
        <v>1</v>
      </c>
      <c r="B204" s="6">
        <v>2</v>
      </c>
      <c r="C204" s="11">
        <v>64.099999999999994</v>
      </c>
      <c r="D204" s="10">
        <v>39.5</v>
      </c>
      <c r="E204" s="10">
        <v>6</v>
      </c>
      <c r="F204" s="10">
        <v>5</v>
      </c>
      <c r="G204" s="10">
        <v>2</v>
      </c>
      <c r="H204" s="10">
        <v>900</v>
      </c>
    </row>
    <row r="205" spans="1:8" ht="15" x14ac:dyDescent="0.25">
      <c r="A205" s="72">
        <v>1</v>
      </c>
      <c r="B205" s="6">
        <v>2</v>
      </c>
      <c r="C205" s="11">
        <v>86.1</v>
      </c>
      <c r="D205" s="10">
        <v>48.6</v>
      </c>
      <c r="E205" s="10">
        <v>2</v>
      </c>
      <c r="F205" s="10">
        <v>10</v>
      </c>
      <c r="G205" s="10">
        <v>2</v>
      </c>
      <c r="H205" s="10">
        <v>900</v>
      </c>
    </row>
    <row r="206" spans="1:8" ht="15" x14ac:dyDescent="0.25">
      <c r="A206" s="72">
        <v>1</v>
      </c>
      <c r="B206" s="6">
        <v>2</v>
      </c>
      <c r="C206" s="10">
        <v>16.5</v>
      </c>
      <c r="D206" s="10">
        <v>22</v>
      </c>
      <c r="E206" s="10">
        <v>2</v>
      </c>
      <c r="F206" s="10">
        <v>5</v>
      </c>
      <c r="G206" s="10">
        <v>3</v>
      </c>
      <c r="H206" s="10">
        <v>650</v>
      </c>
    </row>
    <row r="207" spans="1:8" ht="15" x14ac:dyDescent="0.25">
      <c r="A207" s="72">
        <v>1</v>
      </c>
      <c r="B207" s="6">
        <v>2</v>
      </c>
      <c r="C207" s="10">
        <v>17</v>
      </c>
      <c r="D207" s="10">
        <v>17.899999999999999</v>
      </c>
      <c r="E207" s="10">
        <v>2</v>
      </c>
      <c r="F207" s="10">
        <v>5</v>
      </c>
      <c r="G207" s="10">
        <v>3</v>
      </c>
      <c r="H207" s="10">
        <v>850</v>
      </c>
    </row>
    <row r="208" spans="1:8" ht="15" x14ac:dyDescent="0.25">
      <c r="A208" s="72">
        <v>1</v>
      </c>
      <c r="B208" s="6">
        <v>2</v>
      </c>
      <c r="C208" s="10">
        <v>22</v>
      </c>
      <c r="D208" s="10">
        <v>9.6999999999999993</v>
      </c>
      <c r="E208" s="10">
        <v>5</v>
      </c>
      <c r="F208" s="10">
        <v>9</v>
      </c>
      <c r="G208" s="10">
        <v>1</v>
      </c>
      <c r="H208" s="10">
        <v>880</v>
      </c>
    </row>
    <row r="209" spans="1:8" ht="15" x14ac:dyDescent="0.25">
      <c r="A209" s="72">
        <v>1</v>
      </c>
      <c r="B209" s="6">
        <v>2</v>
      </c>
      <c r="C209" s="10">
        <v>17.100000000000001</v>
      </c>
      <c r="D209" s="10">
        <v>18.100000000000001</v>
      </c>
      <c r="E209" s="10">
        <v>2</v>
      </c>
      <c r="F209" s="10">
        <v>9</v>
      </c>
      <c r="G209" s="10">
        <v>3</v>
      </c>
      <c r="H209" s="10">
        <v>970</v>
      </c>
    </row>
    <row r="210" spans="1:8" ht="15" x14ac:dyDescent="0.25">
      <c r="A210" s="72">
        <v>1</v>
      </c>
      <c r="B210" s="6">
        <v>2</v>
      </c>
      <c r="C210" s="10">
        <v>17</v>
      </c>
      <c r="D210" s="10">
        <v>16.7</v>
      </c>
      <c r="E210" s="10">
        <v>2</v>
      </c>
      <c r="F210" s="10">
        <v>5</v>
      </c>
      <c r="G210" s="10">
        <v>2</v>
      </c>
      <c r="H210" s="10">
        <v>800</v>
      </c>
    </row>
    <row r="211" spans="1:8" ht="15" x14ac:dyDescent="0.25">
      <c r="A211" s="72">
        <v>1</v>
      </c>
      <c r="B211" s="6">
        <v>2</v>
      </c>
      <c r="C211" s="10">
        <v>11.5</v>
      </c>
      <c r="D211" s="10">
        <v>15.8</v>
      </c>
      <c r="E211" s="10">
        <v>6</v>
      </c>
      <c r="F211" s="10">
        <v>5</v>
      </c>
      <c r="G211" s="10">
        <v>2</v>
      </c>
      <c r="H211" s="10">
        <v>3000</v>
      </c>
    </row>
    <row r="212" spans="1:8" ht="15" x14ac:dyDescent="0.25">
      <c r="A212" s="72">
        <v>1</v>
      </c>
      <c r="B212" s="6">
        <v>2</v>
      </c>
      <c r="C212" s="10">
        <v>16.399999999999999</v>
      </c>
      <c r="D212" s="10">
        <v>17.100000000000001</v>
      </c>
      <c r="E212" s="10">
        <v>2</v>
      </c>
      <c r="F212" s="10">
        <v>10</v>
      </c>
      <c r="G212" s="10">
        <v>2</v>
      </c>
      <c r="H212" s="10">
        <v>850</v>
      </c>
    </row>
  </sheetData>
  <mergeCells count="2">
    <mergeCell ref="J10:P10"/>
    <mergeCell ref="J22:P22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2545B-AF21-4698-9330-02B2B4FC1B8A}">
  <dimension ref="A1:T212"/>
  <sheetViews>
    <sheetView topLeftCell="I1" zoomScale="69" zoomScaleNormal="77" workbookViewId="0">
      <selection activeCell="R5" sqref="R5"/>
    </sheetView>
  </sheetViews>
  <sheetFormatPr defaultRowHeight="12.75" x14ac:dyDescent="0.2"/>
  <cols>
    <col min="16" max="16" width="17.7109375" bestFit="1" customWidth="1"/>
    <col min="18" max="18" width="27" bestFit="1" customWidth="1"/>
  </cols>
  <sheetData>
    <row r="1" spans="1:20" ht="15" x14ac:dyDescent="0.25">
      <c r="A1" s="32" t="s">
        <v>16</v>
      </c>
      <c r="B1" s="48" t="s">
        <v>1</v>
      </c>
      <c r="C1" s="34" t="s">
        <v>10</v>
      </c>
      <c r="D1" s="34" t="s">
        <v>2</v>
      </c>
      <c r="E1" s="34" t="s">
        <v>5</v>
      </c>
      <c r="F1" s="35" t="s">
        <v>6</v>
      </c>
      <c r="G1" s="35" t="s">
        <v>7</v>
      </c>
      <c r="H1" s="34" t="s">
        <v>8</v>
      </c>
      <c r="I1" s="34" t="s">
        <v>9</v>
      </c>
      <c r="J1" s="34" t="s">
        <v>11</v>
      </c>
      <c r="K1" s="34" t="s">
        <v>12</v>
      </c>
      <c r="L1" s="34" t="s">
        <v>141</v>
      </c>
      <c r="M1" s="34" t="s">
        <v>14</v>
      </c>
      <c r="N1" s="34" t="s">
        <v>15</v>
      </c>
      <c r="Q1" s="105" t="s">
        <v>675</v>
      </c>
      <c r="R1" s="106"/>
      <c r="S1" s="106"/>
      <c r="T1" s="106"/>
    </row>
    <row r="2" spans="1:20" ht="15" x14ac:dyDescent="0.25">
      <c r="A2" s="7">
        <v>430</v>
      </c>
      <c r="B2" s="103">
        <v>1</v>
      </c>
      <c r="C2" s="8">
        <v>62.9</v>
      </c>
      <c r="D2" s="7">
        <v>11</v>
      </c>
      <c r="E2" s="7">
        <v>6</v>
      </c>
      <c r="F2" s="7">
        <v>2</v>
      </c>
      <c r="G2" s="8">
        <v>4</v>
      </c>
      <c r="H2" s="7">
        <v>5</v>
      </c>
      <c r="I2" s="7">
        <v>2</v>
      </c>
      <c r="J2" s="7">
        <v>42.9</v>
      </c>
      <c r="K2" s="7">
        <v>8.5</v>
      </c>
      <c r="L2" s="7">
        <v>1</v>
      </c>
      <c r="M2" s="7">
        <v>1</v>
      </c>
      <c r="N2" s="7">
        <v>3</v>
      </c>
      <c r="O2" s="102"/>
      <c r="Q2" s="72">
        <f t="array" ref="Q2:S6">LINEST(A2:A71,C2:M71,1,1)</f>
        <v>-2.0896573282132862</v>
      </c>
      <c r="R2" s="72">
        <v>70.12606724681919</v>
      </c>
      <c r="S2" s="72">
        <v>0.42742925085484451</v>
      </c>
    </row>
    <row r="3" spans="1:20" ht="15" x14ac:dyDescent="0.25">
      <c r="A3" s="10">
        <v>650</v>
      </c>
      <c r="B3" s="103">
        <v>1</v>
      </c>
      <c r="C3" s="11">
        <v>68.900000000000006</v>
      </c>
      <c r="D3" s="10">
        <v>11</v>
      </c>
      <c r="E3" s="10">
        <v>2</v>
      </c>
      <c r="F3" s="10">
        <v>1</v>
      </c>
      <c r="G3" s="11">
        <v>3</v>
      </c>
      <c r="H3" s="10">
        <v>5</v>
      </c>
      <c r="I3" s="10">
        <v>3</v>
      </c>
      <c r="J3" s="10">
        <v>44.9</v>
      </c>
      <c r="K3" s="10">
        <v>8.5</v>
      </c>
      <c r="L3" s="10">
        <v>2</v>
      </c>
      <c r="M3" s="10">
        <v>1</v>
      </c>
      <c r="N3" s="7">
        <v>3</v>
      </c>
      <c r="O3" s="102"/>
      <c r="Q3" s="72">
        <v>76.204458149233091</v>
      </c>
      <c r="R3" s="72">
        <v>65.265727608494032</v>
      </c>
      <c r="S3" s="72">
        <v>14.325095354046162</v>
      </c>
    </row>
    <row r="4" spans="1:20" ht="15" x14ac:dyDescent="0.25">
      <c r="A4" s="10">
        <v>795</v>
      </c>
      <c r="B4" s="103">
        <v>1</v>
      </c>
      <c r="C4" s="11">
        <v>91.6</v>
      </c>
      <c r="D4" s="10">
        <v>11</v>
      </c>
      <c r="E4" s="10">
        <v>2</v>
      </c>
      <c r="F4" s="10">
        <v>2</v>
      </c>
      <c r="G4" s="11">
        <v>6</v>
      </c>
      <c r="H4" s="10">
        <v>5</v>
      </c>
      <c r="I4" s="10">
        <v>2</v>
      </c>
      <c r="J4" s="10">
        <v>50.6</v>
      </c>
      <c r="K4" s="10">
        <v>11.4</v>
      </c>
      <c r="L4" s="10">
        <v>3</v>
      </c>
      <c r="M4" s="10">
        <v>1</v>
      </c>
      <c r="N4" s="7">
        <v>3</v>
      </c>
      <c r="O4" s="102"/>
      <c r="Q4" s="72">
        <v>0.15663975841476779</v>
      </c>
      <c r="R4" s="72">
        <v>407.20871269271714</v>
      </c>
      <c r="S4" s="72" t="e">
        <v>#N/A</v>
      </c>
    </row>
    <row r="5" spans="1:20" ht="15" x14ac:dyDescent="0.25">
      <c r="A5" s="10">
        <v>1150</v>
      </c>
      <c r="B5" s="103">
        <v>1</v>
      </c>
      <c r="C5" s="11">
        <v>77.400000000000006</v>
      </c>
      <c r="D5" s="10">
        <v>11</v>
      </c>
      <c r="E5" s="10">
        <v>6</v>
      </c>
      <c r="F5" s="10">
        <v>1</v>
      </c>
      <c r="G5" s="11">
        <v>5</v>
      </c>
      <c r="H5" s="10">
        <v>5</v>
      </c>
      <c r="I5" s="10">
        <v>2</v>
      </c>
      <c r="J5" s="10">
        <v>45.25</v>
      </c>
      <c r="K5" s="10">
        <v>14.09</v>
      </c>
      <c r="L5" s="10">
        <v>2</v>
      </c>
      <c r="M5" s="10">
        <v>1</v>
      </c>
      <c r="N5" s="7">
        <v>3</v>
      </c>
      <c r="O5" s="102"/>
      <c r="Q5" s="72">
        <v>0.97931902105618518</v>
      </c>
      <c r="R5" s="72">
        <v>58</v>
      </c>
      <c r="S5" s="72" t="e">
        <v>#N/A</v>
      </c>
    </row>
    <row r="6" spans="1:20" ht="15" x14ac:dyDescent="0.25">
      <c r="A6" s="10">
        <v>1350</v>
      </c>
      <c r="B6" s="103">
        <v>1</v>
      </c>
      <c r="C6" s="11">
        <v>69.900000000000006</v>
      </c>
      <c r="D6" s="10">
        <v>11</v>
      </c>
      <c r="E6" s="10">
        <v>6</v>
      </c>
      <c r="F6" s="10">
        <v>2</v>
      </c>
      <c r="G6" s="11">
        <v>3</v>
      </c>
      <c r="H6" s="10">
        <v>5</v>
      </c>
      <c r="I6" s="10">
        <v>3</v>
      </c>
      <c r="J6" s="10">
        <v>49</v>
      </c>
      <c r="K6" s="10">
        <v>8.5</v>
      </c>
      <c r="L6" s="10">
        <v>2</v>
      </c>
      <c r="M6" s="10">
        <v>1</v>
      </c>
      <c r="N6" s="7">
        <v>2</v>
      </c>
      <c r="O6" s="102"/>
      <c r="Q6" s="72">
        <v>1786286.0155284107</v>
      </c>
      <c r="R6" s="104">
        <v>9617498.2701858729</v>
      </c>
      <c r="S6" s="72" t="e">
        <v>#N/A</v>
      </c>
    </row>
    <row r="7" spans="1:20" ht="15" x14ac:dyDescent="0.25">
      <c r="A7" s="10">
        <v>480</v>
      </c>
      <c r="B7" s="103">
        <v>1</v>
      </c>
      <c r="C7" s="11">
        <v>72.19</v>
      </c>
      <c r="D7" s="10">
        <v>11</v>
      </c>
      <c r="E7" s="10">
        <v>2</v>
      </c>
      <c r="F7" s="10">
        <v>1</v>
      </c>
      <c r="G7" s="11">
        <v>7</v>
      </c>
      <c r="H7" s="10">
        <v>5</v>
      </c>
      <c r="I7" s="10">
        <v>2</v>
      </c>
      <c r="J7" s="10">
        <v>49</v>
      </c>
      <c r="K7" s="10">
        <v>8</v>
      </c>
      <c r="L7" s="10">
        <v>1</v>
      </c>
      <c r="M7" s="10">
        <v>1</v>
      </c>
      <c r="N7" s="7">
        <v>2</v>
      </c>
      <c r="O7" s="102"/>
      <c r="R7" s="63" t="s">
        <v>676</v>
      </c>
    </row>
    <row r="8" spans="1:20" ht="15" x14ac:dyDescent="0.25">
      <c r="A8" s="10">
        <v>1050</v>
      </c>
      <c r="B8" s="103">
        <v>1</v>
      </c>
      <c r="C8" s="11">
        <v>156.19999999999999</v>
      </c>
      <c r="D8" s="10">
        <v>12</v>
      </c>
      <c r="E8" s="10">
        <v>2</v>
      </c>
      <c r="F8" s="10">
        <v>2</v>
      </c>
      <c r="G8" s="11">
        <v>4</v>
      </c>
      <c r="H8" s="10">
        <v>5</v>
      </c>
      <c r="I8" s="10">
        <v>2</v>
      </c>
      <c r="J8" s="10">
        <v>93.4</v>
      </c>
      <c r="K8" s="10">
        <v>19.399999999999999</v>
      </c>
      <c r="L8" s="10">
        <v>0</v>
      </c>
      <c r="M8" s="10">
        <v>1</v>
      </c>
      <c r="N8" s="7">
        <v>3</v>
      </c>
      <c r="O8" s="102"/>
    </row>
    <row r="9" spans="1:20" ht="15" x14ac:dyDescent="0.25">
      <c r="A9" s="10">
        <v>850</v>
      </c>
      <c r="B9" s="103">
        <v>1</v>
      </c>
      <c r="C9" s="11">
        <v>67.400000000000006</v>
      </c>
      <c r="D9" s="10">
        <v>12</v>
      </c>
      <c r="E9" s="10">
        <v>6</v>
      </c>
      <c r="F9" s="10">
        <v>1</v>
      </c>
      <c r="G9" s="11">
        <v>3</v>
      </c>
      <c r="H9" s="10">
        <v>5</v>
      </c>
      <c r="I9" s="10">
        <v>2</v>
      </c>
      <c r="J9" s="10">
        <v>38.299999999999997</v>
      </c>
      <c r="K9" s="10">
        <v>12.2</v>
      </c>
      <c r="L9" s="10">
        <v>3</v>
      </c>
      <c r="M9" s="10">
        <v>1</v>
      </c>
      <c r="N9" s="7">
        <v>3</v>
      </c>
      <c r="O9" s="102"/>
      <c r="Q9" s="105" t="s">
        <v>677</v>
      </c>
      <c r="R9" s="106"/>
      <c r="S9" s="106"/>
      <c r="T9" s="106"/>
    </row>
    <row r="10" spans="1:20" ht="15" x14ac:dyDescent="0.25">
      <c r="A10" s="10">
        <v>900</v>
      </c>
      <c r="B10" s="103">
        <v>1</v>
      </c>
      <c r="C10" s="11">
        <v>74</v>
      </c>
      <c r="D10" s="10">
        <v>12</v>
      </c>
      <c r="E10" s="10">
        <v>2</v>
      </c>
      <c r="F10" s="10">
        <v>2</v>
      </c>
      <c r="G10" s="11">
        <v>5</v>
      </c>
      <c r="H10" s="10">
        <v>5</v>
      </c>
      <c r="I10" s="10">
        <v>2</v>
      </c>
      <c r="J10" s="10">
        <v>50.5</v>
      </c>
      <c r="K10" s="10">
        <v>8.3000000000000007</v>
      </c>
      <c r="L10" s="10">
        <v>2</v>
      </c>
      <c r="M10" s="10">
        <v>1</v>
      </c>
      <c r="N10" s="7">
        <v>2</v>
      </c>
      <c r="O10" s="102"/>
      <c r="Q10" s="72">
        <f t="array" ref="Q10:S14">LINEST(A143:A212,B143:N212,1,1)</f>
        <v>140.93696773022458</v>
      </c>
      <c r="R10" s="72">
        <v>-108.61231054011554</v>
      </c>
      <c r="S10" s="72">
        <v>114.05567969473859</v>
      </c>
    </row>
    <row r="11" spans="1:20" ht="15" x14ac:dyDescent="0.25">
      <c r="A11" s="10">
        <v>950</v>
      </c>
      <c r="B11" s="103">
        <v>1</v>
      </c>
      <c r="C11" s="11">
        <v>102.2</v>
      </c>
      <c r="D11" s="10">
        <v>10</v>
      </c>
      <c r="E11" s="10">
        <v>4</v>
      </c>
      <c r="F11" s="10">
        <v>1</v>
      </c>
      <c r="G11" s="11">
        <v>5</v>
      </c>
      <c r="H11" s="10">
        <v>5</v>
      </c>
      <c r="I11" s="10">
        <v>2</v>
      </c>
      <c r="J11" s="10">
        <v>79.099999999999994</v>
      </c>
      <c r="K11" s="10">
        <v>25.8</v>
      </c>
      <c r="L11" s="10">
        <v>2</v>
      </c>
      <c r="M11" s="10">
        <v>1</v>
      </c>
      <c r="N11" s="7">
        <v>3</v>
      </c>
      <c r="O11" s="102"/>
      <c r="Q11" s="72">
        <v>114.88356131409279</v>
      </c>
      <c r="R11" s="72">
        <v>99.029439980240582</v>
      </c>
      <c r="S11" s="72">
        <v>125.14887144610765</v>
      </c>
    </row>
    <row r="12" spans="1:20" ht="15" x14ac:dyDescent="0.25">
      <c r="A12" s="10">
        <v>520</v>
      </c>
      <c r="B12" s="103">
        <v>1</v>
      </c>
      <c r="C12" s="11">
        <v>82.2</v>
      </c>
      <c r="D12" s="10">
        <v>10</v>
      </c>
      <c r="E12" s="10">
        <v>6</v>
      </c>
      <c r="F12" s="10">
        <v>2</v>
      </c>
      <c r="G12" s="11">
        <v>1</v>
      </c>
      <c r="H12" s="10">
        <v>5</v>
      </c>
      <c r="I12" s="10">
        <v>2</v>
      </c>
      <c r="J12" s="10">
        <v>49.3</v>
      </c>
      <c r="K12" s="10">
        <v>9.6999999999999993</v>
      </c>
      <c r="L12" s="10">
        <v>2</v>
      </c>
      <c r="M12" s="10">
        <v>1</v>
      </c>
      <c r="N12" s="7">
        <v>1</v>
      </c>
      <c r="O12" s="102"/>
      <c r="Q12" s="72">
        <v>0.22162789916618905</v>
      </c>
      <c r="R12" s="72">
        <v>643.96669741842766</v>
      </c>
      <c r="S12" s="72" t="e">
        <v>#N/A</v>
      </c>
    </row>
    <row r="13" spans="1:20" ht="15" x14ac:dyDescent="0.25">
      <c r="A13" s="10">
        <v>1150</v>
      </c>
      <c r="B13" s="103">
        <v>1</v>
      </c>
      <c r="C13" s="11">
        <v>90.3</v>
      </c>
      <c r="D13" s="10">
        <v>10</v>
      </c>
      <c r="E13" s="10">
        <v>2</v>
      </c>
      <c r="F13" s="10">
        <v>1</v>
      </c>
      <c r="G13" s="11">
        <v>3</v>
      </c>
      <c r="H13" s="10">
        <v>5</v>
      </c>
      <c r="I13" s="10">
        <v>2</v>
      </c>
      <c r="J13" s="10">
        <v>60.9</v>
      </c>
      <c r="K13" s="10">
        <v>7.9</v>
      </c>
      <c r="L13" s="10">
        <v>2</v>
      </c>
      <c r="M13" s="10">
        <v>1</v>
      </c>
      <c r="N13" s="7">
        <v>3</v>
      </c>
      <c r="O13" s="102"/>
      <c r="Q13" s="72">
        <v>1.226540359534336</v>
      </c>
      <c r="R13" s="72">
        <v>56</v>
      </c>
      <c r="S13" s="72" t="e">
        <v>#N/A</v>
      </c>
    </row>
    <row r="14" spans="1:20" ht="15" x14ac:dyDescent="0.25">
      <c r="A14" s="10">
        <v>520</v>
      </c>
      <c r="B14" s="103">
        <v>1</v>
      </c>
      <c r="C14" s="11">
        <v>66</v>
      </c>
      <c r="D14" s="10">
        <v>10</v>
      </c>
      <c r="E14" s="10">
        <v>2</v>
      </c>
      <c r="F14" s="10">
        <v>1</v>
      </c>
      <c r="G14" s="11">
        <v>7</v>
      </c>
      <c r="H14" s="10">
        <v>9</v>
      </c>
      <c r="I14" s="10">
        <v>2</v>
      </c>
      <c r="J14" s="10">
        <v>44</v>
      </c>
      <c r="K14" s="10">
        <v>9</v>
      </c>
      <c r="L14" s="10">
        <v>3</v>
      </c>
      <c r="M14" s="10">
        <v>1</v>
      </c>
      <c r="N14" s="7">
        <v>1</v>
      </c>
      <c r="O14" s="102"/>
      <c r="Q14" s="72">
        <v>6612291.8293533213</v>
      </c>
      <c r="R14" s="104">
        <v>23222814.013503823</v>
      </c>
      <c r="S14" s="72" t="e">
        <v>#N/A</v>
      </c>
    </row>
    <row r="15" spans="1:20" ht="15" x14ac:dyDescent="0.25">
      <c r="A15" s="10">
        <v>530</v>
      </c>
      <c r="B15" s="103">
        <v>1</v>
      </c>
      <c r="C15" s="11">
        <v>61.4</v>
      </c>
      <c r="D15" s="10">
        <v>10</v>
      </c>
      <c r="E15" s="10">
        <v>6</v>
      </c>
      <c r="F15" s="10">
        <v>1</v>
      </c>
      <c r="G15" s="11">
        <v>5</v>
      </c>
      <c r="H15" s="10">
        <v>5</v>
      </c>
      <c r="I15" s="10">
        <v>2</v>
      </c>
      <c r="J15" s="10">
        <v>43.6</v>
      </c>
      <c r="K15" s="10">
        <v>7.1</v>
      </c>
      <c r="L15" s="10">
        <v>0</v>
      </c>
      <c r="M15" s="10">
        <v>1</v>
      </c>
      <c r="N15" s="7">
        <v>3</v>
      </c>
      <c r="O15" s="102"/>
      <c r="R15" s="63" t="s">
        <v>676</v>
      </c>
    </row>
    <row r="16" spans="1:20" ht="15" x14ac:dyDescent="0.25">
      <c r="A16" s="10">
        <v>1300</v>
      </c>
      <c r="B16" s="103">
        <v>1</v>
      </c>
      <c r="C16" s="11">
        <v>150.80000000000001</v>
      </c>
      <c r="D16" s="10">
        <v>10</v>
      </c>
      <c r="E16" s="10">
        <v>2</v>
      </c>
      <c r="F16" s="10">
        <v>1</v>
      </c>
      <c r="G16" s="11">
        <v>3</v>
      </c>
      <c r="H16" s="10">
        <v>9</v>
      </c>
      <c r="I16" s="10">
        <v>2</v>
      </c>
      <c r="J16" s="10">
        <v>107.3</v>
      </c>
      <c r="K16" s="10">
        <v>12.2</v>
      </c>
      <c r="L16" s="10">
        <v>1</v>
      </c>
      <c r="M16" s="10">
        <v>1</v>
      </c>
      <c r="N16" s="7">
        <v>3</v>
      </c>
      <c r="O16" s="102"/>
    </row>
    <row r="17" spans="1:20" ht="15" x14ac:dyDescent="0.25">
      <c r="A17" s="10">
        <v>730</v>
      </c>
      <c r="B17" s="103">
        <v>1</v>
      </c>
      <c r="C17" s="11">
        <v>162.30000000000001</v>
      </c>
      <c r="D17" s="10">
        <v>10</v>
      </c>
      <c r="E17" s="10">
        <v>6</v>
      </c>
      <c r="F17" s="10">
        <v>1</v>
      </c>
      <c r="G17" s="11">
        <v>5</v>
      </c>
      <c r="H17" s="10">
        <v>5</v>
      </c>
      <c r="I17" s="10">
        <v>2</v>
      </c>
      <c r="J17" s="10">
        <v>87.4</v>
      </c>
      <c r="K17" s="10">
        <v>19.600000000000001</v>
      </c>
      <c r="L17" s="10">
        <v>2</v>
      </c>
      <c r="M17" s="10">
        <v>3</v>
      </c>
      <c r="N17" s="7">
        <v>1</v>
      </c>
      <c r="O17" s="102"/>
    </row>
    <row r="18" spans="1:20" ht="15" x14ac:dyDescent="0.25">
      <c r="A18" s="10">
        <v>550</v>
      </c>
      <c r="B18" s="103">
        <v>1</v>
      </c>
      <c r="C18" s="11">
        <v>159.69999999999999</v>
      </c>
      <c r="D18" s="10">
        <v>10</v>
      </c>
      <c r="E18" s="10">
        <v>6</v>
      </c>
      <c r="F18" s="10">
        <v>1</v>
      </c>
      <c r="G18" s="11">
        <v>3</v>
      </c>
      <c r="H18" s="10">
        <v>2</v>
      </c>
      <c r="I18" s="10">
        <v>2</v>
      </c>
      <c r="J18" s="10">
        <v>102.1</v>
      </c>
      <c r="K18" s="10">
        <v>0</v>
      </c>
      <c r="L18" s="10">
        <v>3</v>
      </c>
      <c r="M18" s="10">
        <v>1</v>
      </c>
      <c r="N18" s="7">
        <v>3</v>
      </c>
      <c r="O18" s="102"/>
      <c r="Q18" s="105" t="s">
        <v>678</v>
      </c>
      <c r="R18" s="105"/>
      <c r="S18" s="105"/>
      <c r="T18" s="106"/>
    </row>
    <row r="19" spans="1:20" ht="15" x14ac:dyDescent="0.25">
      <c r="A19" s="10">
        <v>1020</v>
      </c>
      <c r="B19" s="103">
        <v>1</v>
      </c>
      <c r="C19" s="11">
        <v>114.7</v>
      </c>
      <c r="D19" s="10">
        <v>10</v>
      </c>
      <c r="E19" s="10">
        <v>4</v>
      </c>
      <c r="F19" s="10">
        <v>1</v>
      </c>
      <c r="G19" s="11">
        <v>14</v>
      </c>
      <c r="H19" s="10">
        <v>5</v>
      </c>
      <c r="I19" s="10">
        <v>2</v>
      </c>
      <c r="J19" s="10">
        <v>73.2</v>
      </c>
      <c r="K19" s="10">
        <v>10</v>
      </c>
      <c r="L19" s="10">
        <v>2</v>
      </c>
      <c r="M19" s="10">
        <v>1</v>
      </c>
      <c r="N19" s="110">
        <v>3</v>
      </c>
      <c r="O19" s="102"/>
    </row>
    <row r="20" spans="1:20" ht="15" x14ac:dyDescent="0.25">
      <c r="A20" s="10">
        <v>350</v>
      </c>
      <c r="B20" s="103">
        <v>1</v>
      </c>
      <c r="C20" s="11">
        <v>154.30000000000001</v>
      </c>
      <c r="D20" s="10">
        <v>10</v>
      </c>
      <c r="E20" s="10">
        <v>2</v>
      </c>
      <c r="F20" s="10">
        <v>1</v>
      </c>
      <c r="G20" s="11">
        <v>1</v>
      </c>
      <c r="H20" s="10">
        <v>5</v>
      </c>
      <c r="I20" s="10">
        <v>3</v>
      </c>
      <c r="J20" s="10">
        <v>117.6</v>
      </c>
      <c r="K20" s="10">
        <v>12.3</v>
      </c>
      <c r="L20" s="10">
        <v>1</v>
      </c>
      <c r="M20" s="77">
        <v>1</v>
      </c>
      <c r="N20" s="79">
        <v>3</v>
      </c>
      <c r="O20" s="102"/>
      <c r="P20" s="107" t="s">
        <v>680</v>
      </c>
      <c r="Q20" s="107" t="s">
        <v>679</v>
      </c>
      <c r="R20" s="72">
        <f>R14/R6</f>
        <v>2.4146418705885564</v>
      </c>
    </row>
    <row r="21" spans="1:20" ht="39" x14ac:dyDescent="0.25">
      <c r="A21" s="111">
        <v>1050</v>
      </c>
      <c r="B21" s="112">
        <v>1</v>
      </c>
      <c r="C21" s="113">
        <v>116</v>
      </c>
      <c r="D21" s="111">
        <v>10</v>
      </c>
      <c r="E21" s="111">
        <v>6</v>
      </c>
      <c r="F21" s="111">
        <v>2</v>
      </c>
      <c r="G21" s="113">
        <v>5</v>
      </c>
      <c r="H21" s="111">
        <v>5</v>
      </c>
      <c r="I21" s="111">
        <v>2</v>
      </c>
      <c r="J21" s="111">
        <v>86</v>
      </c>
      <c r="K21" s="111">
        <v>10.9</v>
      </c>
      <c r="L21" s="111">
        <v>2</v>
      </c>
      <c r="M21" s="114">
        <v>1</v>
      </c>
      <c r="N21" s="115">
        <v>2</v>
      </c>
      <c r="O21" s="102"/>
      <c r="P21" s="108" t="s">
        <v>681</v>
      </c>
      <c r="Q21" s="107" t="s">
        <v>682</v>
      </c>
      <c r="R21" s="72">
        <f>_xlfn.F.INV.RT(0.05,70-13-1,70-13-1)</f>
        <v>1.5579333738821477</v>
      </c>
    </row>
    <row r="22" spans="1:20" ht="15" x14ac:dyDescent="0.25">
      <c r="A22" s="10">
        <v>1100</v>
      </c>
      <c r="B22" s="103">
        <v>1</v>
      </c>
      <c r="C22" s="11">
        <v>48.5</v>
      </c>
      <c r="D22" s="10">
        <v>10</v>
      </c>
      <c r="E22" s="10">
        <v>2</v>
      </c>
      <c r="F22" s="10">
        <v>2</v>
      </c>
      <c r="G22" s="11">
        <v>4</v>
      </c>
      <c r="H22" s="10">
        <v>9</v>
      </c>
      <c r="I22" s="10">
        <v>3</v>
      </c>
      <c r="J22" s="10">
        <v>23.5</v>
      </c>
      <c r="K22" s="10">
        <v>6</v>
      </c>
      <c r="L22" s="10">
        <v>2</v>
      </c>
      <c r="M22" s="10">
        <v>1</v>
      </c>
      <c r="N22" s="10">
        <v>3</v>
      </c>
      <c r="O22" s="102"/>
    </row>
    <row r="23" spans="1:20" ht="15" x14ac:dyDescent="0.25">
      <c r="A23" s="10">
        <v>950</v>
      </c>
      <c r="B23" s="103">
        <v>1</v>
      </c>
      <c r="C23" s="11">
        <v>30.6</v>
      </c>
      <c r="D23" s="10">
        <v>10</v>
      </c>
      <c r="E23" s="10">
        <v>2</v>
      </c>
      <c r="F23" s="10">
        <v>2</v>
      </c>
      <c r="G23" s="11">
        <v>3</v>
      </c>
      <c r="H23" s="10">
        <v>5</v>
      </c>
      <c r="I23" s="10">
        <v>2</v>
      </c>
      <c r="J23" s="10">
        <v>18.100000000000001</v>
      </c>
      <c r="K23" s="10">
        <v>6.7</v>
      </c>
      <c r="L23" s="10">
        <v>2</v>
      </c>
      <c r="M23" s="10">
        <v>1</v>
      </c>
      <c r="N23" s="7">
        <v>3</v>
      </c>
      <c r="O23" s="102"/>
      <c r="P23" s="63" t="s">
        <v>683</v>
      </c>
    </row>
    <row r="24" spans="1:20" ht="15" x14ac:dyDescent="0.25">
      <c r="A24" s="10">
        <v>1380</v>
      </c>
      <c r="B24" s="103">
        <v>1</v>
      </c>
      <c r="C24" s="11">
        <v>58.5</v>
      </c>
      <c r="D24" s="10">
        <v>12</v>
      </c>
      <c r="E24" s="10">
        <v>2</v>
      </c>
      <c r="F24" s="10">
        <v>2</v>
      </c>
      <c r="G24" s="11">
        <v>8</v>
      </c>
      <c r="H24" s="10">
        <v>9</v>
      </c>
      <c r="I24" s="10">
        <v>3</v>
      </c>
      <c r="J24" s="10">
        <v>29.9</v>
      </c>
      <c r="K24" s="10">
        <v>18.2</v>
      </c>
      <c r="L24" s="10">
        <v>2</v>
      </c>
      <c r="M24" s="10">
        <v>1</v>
      </c>
      <c r="N24" s="7">
        <v>3</v>
      </c>
      <c r="O24" s="102"/>
      <c r="P24" s="63" t="s">
        <v>684</v>
      </c>
    </row>
    <row r="25" spans="1:20" ht="15" x14ac:dyDescent="0.25">
      <c r="A25" s="10">
        <v>950</v>
      </c>
      <c r="B25" s="103">
        <v>1</v>
      </c>
      <c r="C25" s="11">
        <v>40.299999999999997</v>
      </c>
      <c r="D25" s="10">
        <v>12</v>
      </c>
      <c r="E25" s="10">
        <v>2</v>
      </c>
      <c r="F25" s="10">
        <v>2</v>
      </c>
      <c r="G25" s="11">
        <v>7</v>
      </c>
      <c r="H25" s="10">
        <v>5</v>
      </c>
      <c r="I25" s="10">
        <v>2</v>
      </c>
      <c r="J25" s="10">
        <v>18</v>
      </c>
      <c r="K25" s="10">
        <v>9</v>
      </c>
      <c r="L25" s="10">
        <v>3</v>
      </c>
      <c r="M25" s="10">
        <v>1</v>
      </c>
      <c r="N25" s="7">
        <v>3</v>
      </c>
      <c r="O25" s="102"/>
    </row>
    <row r="26" spans="1:20" ht="15" x14ac:dyDescent="0.25">
      <c r="A26" s="10">
        <v>640</v>
      </c>
      <c r="B26" s="103">
        <v>1</v>
      </c>
      <c r="C26" s="11">
        <v>35.4</v>
      </c>
      <c r="D26" s="10">
        <v>12</v>
      </c>
      <c r="E26" s="10">
        <v>6</v>
      </c>
      <c r="F26" s="10">
        <v>1</v>
      </c>
      <c r="G26" s="11">
        <v>5</v>
      </c>
      <c r="H26" s="10">
        <v>5</v>
      </c>
      <c r="I26" s="10">
        <v>2</v>
      </c>
      <c r="J26" s="10">
        <v>12.5</v>
      </c>
      <c r="K26" s="10">
        <v>12.4</v>
      </c>
      <c r="L26" s="10">
        <v>1</v>
      </c>
      <c r="M26" s="10">
        <v>3</v>
      </c>
      <c r="N26" s="7">
        <v>3</v>
      </c>
      <c r="O26" s="102"/>
    </row>
    <row r="27" spans="1:20" ht="15" x14ac:dyDescent="0.25">
      <c r="A27" s="10">
        <v>680</v>
      </c>
      <c r="B27" s="103">
        <v>1</v>
      </c>
      <c r="C27" s="11">
        <v>31.2</v>
      </c>
      <c r="D27" s="10">
        <v>12</v>
      </c>
      <c r="E27" s="10">
        <v>4</v>
      </c>
      <c r="F27" s="10">
        <v>2</v>
      </c>
      <c r="G27" s="11">
        <v>4</v>
      </c>
      <c r="H27" s="10">
        <v>5</v>
      </c>
      <c r="I27" s="10">
        <v>2</v>
      </c>
      <c r="J27" s="10">
        <v>21.2</v>
      </c>
      <c r="K27" s="10">
        <v>0</v>
      </c>
      <c r="L27" s="10">
        <v>2</v>
      </c>
      <c r="M27" s="10">
        <v>3</v>
      </c>
      <c r="N27" s="7">
        <v>3</v>
      </c>
      <c r="O27" s="102"/>
    </row>
    <row r="28" spans="1:20" ht="15" x14ac:dyDescent="0.25">
      <c r="A28" s="10">
        <v>900</v>
      </c>
      <c r="B28" s="103">
        <v>1</v>
      </c>
      <c r="C28" s="11">
        <v>26.5</v>
      </c>
      <c r="D28" s="10">
        <v>12</v>
      </c>
      <c r="E28" s="10">
        <v>6</v>
      </c>
      <c r="F28" s="10">
        <v>1</v>
      </c>
      <c r="G28" s="11">
        <v>3</v>
      </c>
      <c r="H28" s="10">
        <v>5</v>
      </c>
      <c r="I28" s="10">
        <v>2</v>
      </c>
      <c r="J28" s="10">
        <v>16.2</v>
      </c>
      <c r="K28" s="10">
        <v>0</v>
      </c>
      <c r="L28" s="10">
        <v>2</v>
      </c>
      <c r="M28" s="10">
        <v>3</v>
      </c>
      <c r="N28" s="7">
        <v>3</v>
      </c>
      <c r="O28" s="102"/>
    </row>
    <row r="29" spans="1:20" ht="15" x14ac:dyDescent="0.25">
      <c r="A29" s="10">
        <v>900</v>
      </c>
      <c r="B29" s="103">
        <v>1</v>
      </c>
      <c r="C29" s="11">
        <v>36.6</v>
      </c>
      <c r="D29" s="10">
        <v>12</v>
      </c>
      <c r="E29" s="10">
        <v>6</v>
      </c>
      <c r="F29" s="10">
        <v>2</v>
      </c>
      <c r="G29" s="11">
        <v>2</v>
      </c>
      <c r="H29" s="10">
        <v>5</v>
      </c>
      <c r="I29" s="10">
        <v>2</v>
      </c>
      <c r="J29" s="10">
        <v>16.600000000000001</v>
      </c>
      <c r="K29" s="10">
        <v>8.8000000000000007</v>
      </c>
      <c r="L29" s="10">
        <v>2</v>
      </c>
      <c r="M29" s="10">
        <v>3</v>
      </c>
      <c r="N29" s="7">
        <v>3</v>
      </c>
      <c r="O29" s="102"/>
    </row>
    <row r="30" spans="1:20" ht="15" x14ac:dyDescent="0.25">
      <c r="A30" s="10">
        <v>1070</v>
      </c>
      <c r="B30" s="103">
        <v>1</v>
      </c>
      <c r="C30" s="11">
        <v>35.9</v>
      </c>
      <c r="D30" s="10">
        <v>12</v>
      </c>
      <c r="E30" s="10">
        <v>2</v>
      </c>
      <c r="F30" s="10">
        <v>1</v>
      </c>
      <c r="G30" s="11">
        <v>1</v>
      </c>
      <c r="H30" s="10">
        <v>10</v>
      </c>
      <c r="I30" s="10">
        <v>3</v>
      </c>
      <c r="J30" s="10">
        <v>15.1</v>
      </c>
      <c r="K30" s="10">
        <v>8.6</v>
      </c>
      <c r="L30" s="10">
        <v>2</v>
      </c>
      <c r="M30" s="10">
        <v>3</v>
      </c>
      <c r="N30" s="7">
        <v>2</v>
      </c>
      <c r="O30" s="102"/>
    </row>
    <row r="31" spans="1:20" ht="15" x14ac:dyDescent="0.25">
      <c r="A31" s="10">
        <v>1100</v>
      </c>
      <c r="B31" s="103">
        <v>1</v>
      </c>
      <c r="C31" s="11">
        <v>40.299999999999997</v>
      </c>
      <c r="D31" s="10">
        <v>10</v>
      </c>
      <c r="E31" s="10">
        <v>2</v>
      </c>
      <c r="F31" s="10">
        <v>2</v>
      </c>
      <c r="G31" s="11">
        <v>1</v>
      </c>
      <c r="H31" s="10">
        <v>9</v>
      </c>
      <c r="I31" s="10">
        <v>2</v>
      </c>
      <c r="J31" s="10">
        <v>16.7</v>
      </c>
      <c r="K31" s="10">
        <v>8.6</v>
      </c>
      <c r="L31" s="10">
        <v>2</v>
      </c>
      <c r="M31" s="10">
        <v>1</v>
      </c>
      <c r="N31" s="7">
        <v>2</v>
      </c>
      <c r="O31" s="102"/>
    </row>
    <row r="32" spans="1:20" ht="15" x14ac:dyDescent="0.25">
      <c r="A32" s="10">
        <v>1000</v>
      </c>
      <c r="B32" s="103">
        <v>1</v>
      </c>
      <c r="C32" s="11">
        <v>40.1</v>
      </c>
      <c r="D32" s="10">
        <v>10</v>
      </c>
      <c r="E32" s="10">
        <v>6</v>
      </c>
      <c r="F32" s="10">
        <v>1</v>
      </c>
      <c r="G32" s="11">
        <v>3</v>
      </c>
      <c r="H32" s="10">
        <v>9</v>
      </c>
      <c r="I32" s="10">
        <v>2</v>
      </c>
      <c r="J32" s="10">
        <v>16.600000000000001</v>
      </c>
      <c r="K32" s="10">
        <v>8.5</v>
      </c>
      <c r="L32" s="10">
        <v>3</v>
      </c>
      <c r="M32" s="10">
        <v>1</v>
      </c>
      <c r="N32" s="7">
        <v>3</v>
      </c>
      <c r="O32" s="102"/>
    </row>
    <row r="33" spans="1:15" ht="15" x14ac:dyDescent="0.25">
      <c r="A33" s="10">
        <v>500</v>
      </c>
      <c r="B33" s="103">
        <v>1</v>
      </c>
      <c r="C33" s="11">
        <v>40.1</v>
      </c>
      <c r="D33" s="10">
        <v>10</v>
      </c>
      <c r="E33" s="10">
        <v>2</v>
      </c>
      <c r="F33" s="10">
        <v>2</v>
      </c>
      <c r="G33" s="11">
        <v>3</v>
      </c>
      <c r="H33" s="10">
        <v>5</v>
      </c>
      <c r="I33" s="10">
        <v>2</v>
      </c>
      <c r="J33" s="10">
        <v>16.600000000000001</v>
      </c>
      <c r="K33" s="10">
        <v>8.5</v>
      </c>
      <c r="L33" s="10">
        <v>0</v>
      </c>
      <c r="M33" s="10">
        <v>1</v>
      </c>
      <c r="N33" s="7">
        <v>2</v>
      </c>
      <c r="O33" s="102"/>
    </row>
    <row r="34" spans="1:15" ht="15" x14ac:dyDescent="0.25">
      <c r="A34" s="10">
        <v>820</v>
      </c>
      <c r="B34" s="103">
        <v>1</v>
      </c>
      <c r="C34" s="11">
        <v>31.3</v>
      </c>
      <c r="D34" s="10">
        <v>10</v>
      </c>
      <c r="E34" s="10">
        <v>2</v>
      </c>
      <c r="F34" s="10">
        <v>1</v>
      </c>
      <c r="G34" s="11">
        <v>2</v>
      </c>
      <c r="H34" s="10">
        <v>5</v>
      </c>
      <c r="I34" s="10">
        <v>2</v>
      </c>
      <c r="J34" s="10">
        <v>22</v>
      </c>
      <c r="K34" s="10">
        <v>0</v>
      </c>
      <c r="L34" s="10">
        <v>1</v>
      </c>
      <c r="M34" s="10">
        <v>3</v>
      </c>
      <c r="N34" s="7">
        <v>3</v>
      </c>
      <c r="O34" s="102"/>
    </row>
    <row r="35" spans="1:15" ht="15" x14ac:dyDescent="0.25">
      <c r="A35" s="10">
        <v>1000</v>
      </c>
      <c r="B35" s="103">
        <v>1</v>
      </c>
      <c r="C35" s="11">
        <v>44.7</v>
      </c>
      <c r="D35" s="10">
        <v>10</v>
      </c>
      <c r="E35" s="10">
        <v>6</v>
      </c>
      <c r="F35" s="10">
        <v>2</v>
      </c>
      <c r="G35" s="11">
        <v>5</v>
      </c>
      <c r="H35" s="10">
        <v>5</v>
      </c>
      <c r="I35" s="10">
        <v>2</v>
      </c>
      <c r="J35" s="10">
        <v>18.399999999999999</v>
      </c>
      <c r="K35" s="10">
        <v>10.7</v>
      </c>
      <c r="L35" s="10">
        <v>1</v>
      </c>
      <c r="M35" s="10">
        <v>1</v>
      </c>
      <c r="N35" s="7">
        <v>3</v>
      </c>
      <c r="O35" s="102"/>
    </row>
    <row r="36" spans="1:15" ht="15" x14ac:dyDescent="0.25">
      <c r="A36" s="10">
        <v>800</v>
      </c>
      <c r="B36" s="103">
        <v>1</v>
      </c>
      <c r="C36" s="11">
        <v>32.1</v>
      </c>
      <c r="D36" s="10">
        <v>10</v>
      </c>
      <c r="E36" s="10">
        <v>2</v>
      </c>
      <c r="F36" s="10">
        <v>1</v>
      </c>
      <c r="G36" s="11">
        <v>4</v>
      </c>
      <c r="H36" s="10">
        <v>5</v>
      </c>
      <c r="I36" s="10">
        <v>2</v>
      </c>
      <c r="J36" s="10">
        <v>12.2</v>
      </c>
      <c r="K36" s="10">
        <v>9</v>
      </c>
      <c r="L36" s="10">
        <v>2</v>
      </c>
      <c r="M36" s="10">
        <v>1</v>
      </c>
      <c r="N36" s="7">
        <v>3</v>
      </c>
      <c r="O36" s="102"/>
    </row>
    <row r="37" spans="1:15" ht="15" x14ac:dyDescent="0.25">
      <c r="A37" s="10">
        <v>1080</v>
      </c>
      <c r="B37" s="103">
        <v>1</v>
      </c>
      <c r="C37" s="11">
        <v>31.9</v>
      </c>
      <c r="D37" s="10">
        <v>10</v>
      </c>
      <c r="E37" s="10">
        <v>2</v>
      </c>
      <c r="F37" s="10">
        <v>2</v>
      </c>
      <c r="G37" s="11">
        <v>4</v>
      </c>
      <c r="H37" s="10">
        <v>9</v>
      </c>
      <c r="I37" s="10">
        <v>2</v>
      </c>
      <c r="J37" s="10">
        <v>14.4</v>
      </c>
      <c r="K37" s="10">
        <v>8.8000000000000007</v>
      </c>
      <c r="L37" s="10">
        <v>2</v>
      </c>
      <c r="M37" s="10">
        <v>1</v>
      </c>
      <c r="N37" s="7">
        <v>3</v>
      </c>
      <c r="O37" s="102"/>
    </row>
    <row r="38" spans="1:15" ht="15" x14ac:dyDescent="0.25">
      <c r="A38" s="10">
        <v>1200</v>
      </c>
      <c r="B38" s="103">
        <v>1</v>
      </c>
      <c r="C38" s="11">
        <v>44.2</v>
      </c>
      <c r="D38" s="10">
        <v>10</v>
      </c>
      <c r="E38" s="10">
        <v>2</v>
      </c>
      <c r="F38" s="10">
        <v>1</v>
      </c>
      <c r="G38" s="11">
        <v>1</v>
      </c>
      <c r="H38" s="10">
        <v>9</v>
      </c>
      <c r="I38" s="10">
        <v>2</v>
      </c>
      <c r="J38" s="10">
        <v>19.7</v>
      </c>
      <c r="K38" s="10">
        <v>11.6</v>
      </c>
      <c r="L38" s="10">
        <v>2</v>
      </c>
      <c r="M38" s="10">
        <v>1</v>
      </c>
      <c r="N38" s="7">
        <v>1</v>
      </c>
      <c r="O38" s="102"/>
    </row>
    <row r="39" spans="1:15" ht="15" x14ac:dyDescent="0.25">
      <c r="A39" s="10">
        <v>3000</v>
      </c>
      <c r="B39" s="103">
        <v>1</v>
      </c>
      <c r="C39" s="11">
        <v>36.6</v>
      </c>
      <c r="D39" s="10">
        <v>10</v>
      </c>
      <c r="E39" s="10">
        <v>6</v>
      </c>
      <c r="F39" s="10">
        <v>2</v>
      </c>
      <c r="G39" s="11">
        <v>4</v>
      </c>
      <c r="H39" s="10">
        <v>5</v>
      </c>
      <c r="I39" s="10">
        <v>3</v>
      </c>
      <c r="J39" s="10">
        <v>16.600000000000001</v>
      </c>
      <c r="K39" s="10">
        <v>8.8000000000000007</v>
      </c>
      <c r="L39" s="10">
        <v>2</v>
      </c>
      <c r="M39" s="10">
        <v>1</v>
      </c>
      <c r="N39" s="7">
        <v>2</v>
      </c>
      <c r="O39" s="102"/>
    </row>
    <row r="40" spans="1:15" ht="15" x14ac:dyDescent="0.25">
      <c r="A40" s="10">
        <v>1200</v>
      </c>
      <c r="B40" s="103">
        <v>1</v>
      </c>
      <c r="C40" s="11">
        <v>40.299999999999997</v>
      </c>
      <c r="D40" s="10">
        <v>10</v>
      </c>
      <c r="E40" s="10">
        <v>2</v>
      </c>
      <c r="F40" s="10">
        <v>2</v>
      </c>
      <c r="G40" s="11">
        <v>2</v>
      </c>
      <c r="H40" s="10">
        <v>5</v>
      </c>
      <c r="I40" s="10">
        <v>2</v>
      </c>
      <c r="J40" s="10">
        <v>16.7</v>
      </c>
      <c r="K40" s="10">
        <v>8.5</v>
      </c>
      <c r="L40" s="10">
        <v>3</v>
      </c>
      <c r="M40" s="10">
        <v>1</v>
      </c>
      <c r="N40" s="7">
        <v>3</v>
      </c>
      <c r="O40" s="102"/>
    </row>
    <row r="41" spans="1:15" ht="15" x14ac:dyDescent="0.25">
      <c r="A41" s="10">
        <v>490</v>
      </c>
      <c r="B41" s="103">
        <v>1</v>
      </c>
      <c r="C41" s="11">
        <v>35.9</v>
      </c>
      <c r="D41" s="10">
        <v>11</v>
      </c>
      <c r="E41" s="10">
        <v>4</v>
      </c>
      <c r="F41" s="10">
        <v>1</v>
      </c>
      <c r="G41" s="11">
        <v>5</v>
      </c>
      <c r="H41" s="10">
        <v>5</v>
      </c>
      <c r="I41" s="10">
        <v>2</v>
      </c>
      <c r="J41" s="10">
        <v>15.1</v>
      </c>
      <c r="K41" s="10">
        <v>8.5</v>
      </c>
      <c r="L41" s="10">
        <v>2</v>
      </c>
      <c r="M41" s="10">
        <v>1</v>
      </c>
      <c r="N41" s="7">
        <v>3</v>
      </c>
      <c r="O41" s="102"/>
    </row>
    <row r="42" spans="1:15" ht="15" x14ac:dyDescent="0.25">
      <c r="A42" s="10">
        <v>1150</v>
      </c>
      <c r="B42" s="103">
        <v>1</v>
      </c>
      <c r="C42" s="11">
        <v>31.8</v>
      </c>
      <c r="D42" s="10">
        <v>11</v>
      </c>
      <c r="E42" s="10">
        <v>2</v>
      </c>
      <c r="F42" s="10">
        <v>2</v>
      </c>
      <c r="G42" s="11">
        <v>4</v>
      </c>
      <c r="H42" s="10">
        <v>5</v>
      </c>
      <c r="I42" s="10">
        <v>2</v>
      </c>
      <c r="J42" s="10">
        <v>12.3</v>
      </c>
      <c r="K42" s="10">
        <v>8.6999999999999993</v>
      </c>
      <c r="L42" s="10">
        <v>2</v>
      </c>
      <c r="M42" s="10">
        <v>1</v>
      </c>
      <c r="N42" s="7">
        <v>3</v>
      </c>
      <c r="O42" s="102"/>
    </row>
    <row r="43" spans="1:15" ht="15" x14ac:dyDescent="0.25">
      <c r="A43" s="10">
        <v>700</v>
      </c>
      <c r="B43" s="103">
        <v>1</v>
      </c>
      <c r="C43" s="11">
        <v>32</v>
      </c>
      <c r="D43" s="10">
        <v>11</v>
      </c>
      <c r="E43" s="10">
        <v>2</v>
      </c>
      <c r="F43" s="10">
        <v>1</v>
      </c>
      <c r="G43" s="11">
        <v>2</v>
      </c>
      <c r="H43" s="10">
        <v>9</v>
      </c>
      <c r="I43" s="10">
        <v>2</v>
      </c>
      <c r="J43" s="10">
        <v>12.3</v>
      </c>
      <c r="K43" s="10">
        <v>8.6999999999999993</v>
      </c>
      <c r="L43" s="10">
        <v>2</v>
      </c>
      <c r="M43" s="10">
        <v>1</v>
      </c>
      <c r="N43" s="7">
        <v>2</v>
      </c>
      <c r="O43" s="102"/>
    </row>
    <row r="44" spans="1:15" ht="15" x14ac:dyDescent="0.25">
      <c r="A44" s="10">
        <v>700</v>
      </c>
      <c r="B44" s="103">
        <v>1</v>
      </c>
      <c r="C44" s="11">
        <v>40.200000000000003</v>
      </c>
      <c r="D44" s="10">
        <v>11</v>
      </c>
      <c r="E44" s="10">
        <v>2</v>
      </c>
      <c r="F44" s="10">
        <v>2</v>
      </c>
      <c r="G44" s="11">
        <v>4</v>
      </c>
      <c r="H44" s="10">
        <v>5</v>
      </c>
      <c r="I44" s="10">
        <v>2</v>
      </c>
      <c r="J44" s="10">
        <v>16.7</v>
      </c>
      <c r="K44" s="10">
        <v>8.5</v>
      </c>
      <c r="L44" s="10">
        <v>1</v>
      </c>
      <c r="M44" s="10">
        <v>1</v>
      </c>
      <c r="N44" s="7">
        <v>3</v>
      </c>
      <c r="O44" s="102"/>
    </row>
    <row r="45" spans="1:15" ht="15" x14ac:dyDescent="0.25">
      <c r="A45" s="10">
        <v>900</v>
      </c>
      <c r="B45" s="103">
        <v>1</v>
      </c>
      <c r="C45" s="11">
        <v>35.1</v>
      </c>
      <c r="D45" s="10">
        <v>11</v>
      </c>
      <c r="E45" s="10">
        <v>6</v>
      </c>
      <c r="F45" s="10">
        <v>1</v>
      </c>
      <c r="G45" s="11">
        <v>4</v>
      </c>
      <c r="H45" s="10">
        <v>9</v>
      </c>
      <c r="I45" s="10">
        <v>2</v>
      </c>
      <c r="J45" s="10">
        <v>12.1</v>
      </c>
      <c r="K45" s="10">
        <v>12</v>
      </c>
      <c r="L45" s="10">
        <v>2</v>
      </c>
      <c r="M45" s="10">
        <v>1</v>
      </c>
      <c r="N45" s="7">
        <v>3</v>
      </c>
      <c r="O45" s="102"/>
    </row>
    <row r="46" spans="1:15" ht="15" x14ac:dyDescent="0.25">
      <c r="A46" s="10">
        <v>440</v>
      </c>
      <c r="B46" s="103">
        <v>1</v>
      </c>
      <c r="C46" s="11">
        <v>35.299999999999997</v>
      </c>
      <c r="D46" s="10">
        <v>11</v>
      </c>
      <c r="E46" s="10">
        <v>2</v>
      </c>
      <c r="F46" s="10">
        <v>2</v>
      </c>
      <c r="G46" s="11">
        <v>1</v>
      </c>
      <c r="H46" s="10">
        <v>5</v>
      </c>
      <c r="I46" s="10">
        <v>3</v>
      </c>
      <c r="J46" s="10">
        <v>14.9</v>
      </c>
      <c r="K46" s="10">
        <v>11.9</v>
      </c>
      <c r="L46" s="10">
        <v>2</v>
      </c>
      <c r="M46" s="10">
        <v>1</v>
      </c>
      <c r="N46" s="7">
        <v>3</v>
      </c>
      <c r="O46" s="102"/>
    </row>
    <row r="47" spans="1:15" ht="15" x14ac:dyDescent="0.25">
      <c r="A47" s="10">
        <v>1430</v>
      </c>
      <c r="B47" s="103">
        <v>1</v>
      </c>
      <c r="C47" s="11">
        <v>36.200000000000003</v>
      </c>
      <c r="D47" s="10">
        <v>11</v>
      </c>
      <c r="E47" s="10">
        <v>2</v>
      </c>
      <c r="F47" s="10">
        <v>1</v>
      </c>
      <c r="G47" s="11">
        <v>3</v>
      </c>
      <c r="H47" s="10">
        <v>10</v>
      </c>
      <c r="I47" s="10">
        <v>2</v>
      </c>
      <c r="J47" s="10">
        <v>15</v>
      </c>
      <c r="K47" s="10">
        <v>12</v>
      </c>
      <c r="L47" s="10">
        <v>1</v>
      </c>
      <c r="M47" s="10">
        <v>1</v>
      </c>
      <c r="N47" s="7">
        <v>3</v>
      </c>
      <c r="O47" s="102"/>
    </row>
    <row r="48" spans="1:15" ht="15" x14ac:dyDescent="0.25">
      <c r="A48" s="10">
        <v>980</v>
      </c>
      <c r="B48" s="103">
        <v>1</v>
      </c>
      <c r="C48" s="11">
        <v>34.700000000000003</v>
      </c>
      <c r="D48" s="10">
        <v>11</v>
      </c>
      <c r="E48" s="10">
        <v>2</v>
      </c>
      <c r="F48" s="10">
        <v>2</v>
      </c>
      <c r="G48" s="11">
        <v>3</v>
      </c>
      <c r="H48" s="10">
        <v>9</v>
      </c>
      <c r="I48" s="10">
        <v>2</v>
      </c>
      <c r="J48" s="10">
        <v>17.5</v>
      </c>
      <c r="K48" s="10">
        <v>6.8</v>
      </c>
      <c r="L48" s="10">
        <v>2</v>
      </c>
      <c r="M48" s="10">
        <v>1</v>
      </c>
      <c r="N48" s="10">
        <v>1</v>
      </c>
      <c r="O48" s="102"/>
    </row>
    <row r="49" spans="1:15" ht="15" x14ac:dyDescent="0.25">
      <c r="A49" s="10">
        <v>965</v>
      </c>
      <c r="B49" s="103">
        <v>1</v>
      </c>
      <c r="C49" s="11">
        <v>40.299999999999997</v>
      </c>
      <c r="D49" s="10">
        <v>11</v>
      </c>
      <c r="E49" s="10">
        <v>2</v>
      </c>
      <c r="F49" s="10">
        <v>1</v>
      </c>
      <c r="G49" s="11">
        <v>3</v>
      </c>
      <c r="H49" s="10">
        <v>5</v>
      </c>
      <c r="I49" s="10">
        <v>2</v>
      </c>
      <c r="J49" s="10">
        <v>16.8</v>
      </c>
      <c r="K49" s="10">
        <v>8.6</v>
      </c>
      <c r="L49" s="10">
        <v>1</v>
      </c>
      <c r="M49" s="10">
        <v>1</v>
      </c>
      <c r="N49" s="102">
        <v>1</v>
      </c>
      <c r="O49" s="102"/>
    </row>
    <row r="50" spans="1:15" ht="15" x14ac:dyDescent="0.25">
      <c r="A50" s="10">
        <v>1100</v>
      </c>
      <c r="B50" s="103">
        <v>1</v>
      </c>
      <c r="C50" s="11">
        <v>31</v>
      </c>
      <c r="D50" s="10">
        <v>11</v>
      </c>
      <c r="E50" s="10">
        <v>1</v>
      </c>
      <c r="F50" s="10">
        <v>2</v>
      </c>
      <c r="G50" s="11">
        <v>4</v>
      </c>
      <c r="H50" s="10">
        <v>5</v>
      </c>
      <c r="I50" s="10">
        <v>2</v>
      </c>
      <c r="J50" s="10">
        <v>21.6</v>
      </c>
      <c r="K50" s="10">
        <v>0</v>
      </c>
      <c r="L50" s="10">
        <v>2</v>
      </c>
      <c r="M50" s="10">
        <v>1</v>
      </c>
      <c r="N50" s="10">
        <v>1</v>
      </c>
      <c r="O50" s="102"/>
    </row>
    <row r="51" spans="1:15" ht="15" x14ac:dyDescent="0.25">
      <c r="A51" s="10">
        <v>1590</v>
      </c>
      <c r="B51" s="103">
        <v>1</v>
      </c>
      <c r="C51" s="11">
        <v>24.1</v>
      </c>
      <c r="D51" s="10">
        <v>11</v>
      </c>
      <c r="E51" s="10">
        <v>4</v>
      </c>
      <c r="F51" s="10">
        <v>1</v>
      </c>
      <c r="G51" s="11">
        <v>3</v>
      </c>
      <c r="H51" s="10">
        <v>5</v>
      </c>
      <c r="I51" s="10">
        <v>2</v>
      </c>
      <c r="J51" s="10">
        <v>16.3</v>
      </c>
      <c r="K51" s="10">
        <v>0</v>
      </c>
      <c r="L51" s="10">
        <v>3</v>
      </c>
      <c r="M51" s="10">
        <v>2</v>
      </c>
      <c r="N51" s="10">
        <v>2</v>
      </c>
      <c r="O51" s="102"/>
    </row>
    <row r="52" spans="1:15" ht="15" x14ac:dyDescent="0.25">
      <c r="A52" s="10">
        <v>1130</v>
      </c>
      <c r="B52" s="103">
        <v>1</v>
      </c>
      <c r="C52" s="11">
        <v>32.5</v>
      </c>
      <c r="D52" s="10">
        <v>11</v>
      </c>
      <c r="E52" s="10">
        <v>2</v>
      </c>
      <c r="F52" s="10">
        <v>2</v>
      </c>
      <c r="G52" s="11">
        <v>3</v>
      </c>
      <c r="H52" s="10">
        <v>5</v>
      </c>
      <c r="I52" s="10">
        <v>2</v>
      </c>
      <c r="J52" s="10">
        <v>27.33</v>
      </c>
      <c r="K52" s="10">
        <v>0</v>
      </c>
      <c r="L52" s="10">
        <v>3</v>
      </c>
      <c r="M52" s="10">
        <v>2</v>
      </c>
      <c r="N52" s="10">
        <v>3</v>
      </c>
      <c r="O52" s="102"/>
    </row>
    <row r="53" spans="1:15" ht="15" x14ac:dyDescent="0.25">
      <c r="A53" s="10">
        <v>1160</v>
      </c>
      <c r="B53" s="103">
        <v>1</v>
      </c>
      <c r="C53" s="11">
        <v>27.7</v>
      </c>
      <c r="D53" s="10">
        <v>1</v>
      </c>
      <c r="E53" s="10">
        <v>6</v>
      </c>
      <c r="F53" s="10">
        <v>1</v>
      </c>
      <c r="G53" s="11">
        <v>1</v>
      </c>
      <c r="H53" s="10">
        <v>9</v>
      </c>
      <c r="I53" s="10">
        <v>2</v>
      </c>
      <c r="J53" s="10">
        <v>12.2</v>
      </c>
      <c r="K53" s="10">
        <v>5.6</v>
      </c>
      <c r="L53" s="10">
        <v>2</v>
      </c>
      <c r="M53" s="10">
        <v>1</v>
      </c>
      <c r="N53" s="10">
        <v>3</v>
      </c>
      <c r="O53" s="102"/>
    </row>
    <row r="54" spans="1:15" ht="15" x14ac:dyDescent="0.25">
      <c r="A54" s="10">
        <v>1250</v>
      </c>
      <c r="B54" s="103">
        <v>1</v>
      </c>
      <c r="C54" s="11">
        <v>29.1</v>
      </c>
      <c r="D54" s="10">
        <v>1</v>
      </c>
      <c r="E54" s="10">
        <v>2</v>
      </c>
      <c r="F54" s="10">
        <v>2</v>
      </c>
      <c r="G54" s="11">
        <v>3</v>
      </c>
      <c r="H54" s="10">
        <v>5</v>
      </c>
      <c r="I54" s="10">
        <v>2</v>
      </c>
      <c r="J54" s="10">
        <v>23.7</v>
      </c>
      <c r="K54" s="10">
        <v>0</v>
      </c>
      <c r="L54" s="10">
        <v>1</v>
      </c>
      <c r="M54" s="10">
        <v>2</v>
      </c>
      <c r="N54" s="10">
        <v>3</v>
      </c>
      <c r="O54" s="102"/>
    </row>
    <row r="55" spans="1:15" ht="15" x14ac:dyDescent="0.25">
      <c r="A55" s="10">
        <v>1590</v>
      </c>
      <c r="B55" s="103">
        <v>1</v>
      </c>
      <c r="C55" s="11">
        <v>31.4</v>
      </c>
      <c r="D55" s="10">
        <v>1</v>
      </c>
      <c r="E55" s="10">
        <v>2</v>
      </c>
      <c r="F55" s="10">
        <v>1</v>
      </c>
      <c r="G55" s="11">
        <v>1</v>
      </c>
      <c r="H55" s="10">
        <v>9</v>
      </c>
      <c r="I55" s="10">
        <v>2</v>
      </c>
      <c r="J55" s="10">
        <v>18.899999999999999</v>
      </c>
      <c r="K55" s="10">
        <v>5.6</v>
      </c>
      <c r="L55" s="10">
        <v>2</v>
      </c>
      <c r="M55" s="10">
        <v>3</v>
      </c>
      <c r="N55" s="10">
        <v>3</v>
      </c>
      <c r="O55" s="102"/>
    </row>
    <row r="56" spans="1:15" ht="15" x14ac:dyDescent="0.25">
      <c r="A56" s="10">
        <v>880</v>
      </c>
      <c r="B56" s="103">
        <v>1</v>
      </c>
      <c r="C56" s="11">
        <v>30.9</v>
      </c>
      <c r="D56" s="10">
        <v>1</v>
      </c>
      <c r="E56" s="10">
        <v>2</v>
      </c>
      <c r="F56" s="10">
        <v>2</v>
      </c>
      <c r="G56" s="11">
        <v>8</v>
      </c>
      <c r="H56" s="10">
        <v>10</v>
      </c>
      <c r="I56" s="10">
        <v>2</v>
      </c>
      <c r="J56" s="10">
        <v>19.2</v>
      </c>
      <c r="K56" s="10">
        <v>6.1</v>
      </c>
      <c r="L56" s="10">
        <v>2</v>
      </c>
      <c r="M56" s="10">
        <v>1</v>
      </c>
      <c r="N56" s="10">
        <v>3</v>
      </c>
      <c r="O56" s="102"/>
    </row>
    <row r="57" spans="1:15" ht="15" x14ac:dyDescent="0.25">
      <c r="A57" s="10">
        <v>565</v>
      </c>
      <c r="B57" s="103">
        <v>1</v>
      </c>
      <c r="C57" s="11">
        <v>29.3</v>
      </c>
      <c r="D57" s="10">
        <v>1</v>
      </c>
      <c r="E57" s="10">
        <v>6</v>
      </c>
      <c r="F57" s="10">
        <v>1</v>
      </c>
      <c r="G57" s="11">
        <v>1</v>
      </c>
      <c r="H57" s="10">
        <v>5</v>
      </c>
      <c r="I57" s="10">
        <v>2</v>
      </c>
      <c r="J57" s="10">
        <v>16.8</v>
      </c>
      <c r="K57" s="10">
        <v>6.3</v>
      </c>
      <c r="L57" s="10">
        <v>2</v>
      </c>
      <c r="M57" s="10">
        <v>2</v>
      </c>
      <c r="N57" s="10">
        <v>2</v>
      </c>
      <c r="O57" s="102"/>
    </row>
    <row r="58" spans="1:15" ht="15" x14ac:dyDescent="0.25">
      <c r="A58" s="10">
        <v>1500</v>
      </c>
      <c r="B58" s="103">
        <v>1</v>
      </c>
      <c r="C58" s="11">
        <v>32.5</v>
      </c>
      <c r="D58" s="10">
        <v>1</v>
      </c>
      <c r="E58" s="10">
        <v>2</v>
      </c>
      <c r="F58" s="10">
        <v>2</v>
      </c>
      <c r="G58" s="11">
        <v>3</v>
      </c>
      <c r="H58" s="10">
        <v>9</v>
      </c>
      <c r="I58" s="10">
        <v>2</v>
      </c>
      <c r="J58" s="10">
        <v>17.5</v>
      </c>
      <c r="K58" s="10">
        <v>5.7</v>
      </c>
      <c r="L58" s="10">
        <v>3</v>
      </c>
      <c r="M58" s="10">
        <v>2</v>
      </c>
      <c r="N58" s="10">
        <v>3</v>
      </c>
      <c r="O58" s="102"/>
    </row>
    <row r="59" spans="1:15" ht="15" x14ac:dyDescent="0.25">
      <c r="A59" s="10">
        <v>500</v>
      </c>
      <c r="B59" s="103">
        <v>1</v>
      </c>
      <c r="C59" s="11">
        <v>54.4</v>
      </c>
      <c r="D59" s="10">
        <v>1</v>
      </c>
      <c r="E59" s="10">
        <v>6</v>
      </c>
      <c r="F59" s="10">
        <v>1</v>
      </c>
      <c r="G59" s="11">
        <v>3</v>
      </c>
      <c r="H59" s="10">
        <v>5</v>
      </c>
      <c r="I59" s="10">
        <v>2</v>
      </c>
      <c r="J59" s="10">
        <v>31</v>
      </c>
      <c r="K59" s="10">
        <v>8.3000000000000007</v>
      </c>
      <c r="L59" s="10">
        <v>1</v>
      </c>
      <c r="M59" s="10">
        <v>1</v>
      </c>
      <c r="N59" s="10">
        <v>2</v>
      </c>
      <c r="O59" s="102"/>
    </row>
    <row r="60" spans="1:15" ht="15" x14ac:dyDescent="0.25">
      <c r="A60" s="10">
        <v>900</v>
      </c>
      <c r="B60" s="103">
        <v>1</v>
      </c>
      <c r="C60" s="11">
        <v>53.6</v>
      </c>
      <c r="D60" s="10">
        <v>1</v>
      </c>
      <c r="E60" s="10">
        <v>4</v>
      </c>
      <c r="F60" s="10">
        <v>2</v>
      </c>
      <c r="G60" s="11">
        <v>1</v>
      </c>
      <c r="H60" s="10">
        <v>5</v>
      </c>
      <c r="I60" s="10">
        <v>2</v>
      </c>
      <c r="J60" s="10">
        <v>31.7</v>
      </c>
      <c r="K60" s="10">
        <v>8.3000000000000007</v>
      </c>
      <c r="L60" s="10">
        <v>3</v>
      </c>
      <c r="M60" s="10">
        <v>1</v>
      </c>
      <c r="N60" s="10">
        <v>3</v>
      </c>
      <c r="O60" s="102"/>
    </row>
    <row r="61" spans="1:15" ht="15" x14ac:dyDescent="0.25">
      <c r="A61" s="10">
        <v>900</v>
      </c>
      <c r="B61" s="103">
        <v>1</v>
      </c>
      <c r="C61" s="11">
        <v>40.200000000000003</v>
      </c>
      <c r="D61" s="10">
        <v>1</v>
      </c>
      <c r="E61" s="10">
        <v>6</v>
      </c>
      <c r="F61" s="10">
        <v>1</v>
      </c>
      <c r="G61" s="11">
        <v>9</v>
      </c>
      <c r="H61" s="10">
        <v>5</v>
      </c>
      <c r="I61" s="10">
        <v>2</v>
      </c>
      <c r="J61" s="10">
        <v>27.2</v>
      </c>
      <c r="K61" s="10">
        <v>6.4</v>
      </c>
      <c r="L61" s="10">
        <v>2</v>
      </c>
      <c r="M61" s="10">
        <v>1</v>
      </c>
      <c r="N61" s="10">
        <v>3</v>
      </c>
      <c r="O61" s="102"/>
    </row>
    <row r="62" spans="1:15" ht="15" x14ac:dyDescent="0.25">
      <c r="A62" s="10">
        <v>925</v>
      </c>
      <c r="B62" s="103">
        <v>1</v>
      </c>
      <c r="C62" s="11">
        <v>44.2</v>
      </c>
      <c r="D62" s="10">
        <v>1</v>
      </c>
      <c r="E62" s="10">
        <v>2</v>
      </c>
      <c r="F62" s="10">
        <v>2</v>
      </c>
      <c r="G62" s="11">
        <v>3</v>
      </c>
      <c r="H62" s="10">
        <v>5</v>
      </c>
      <c r="I62" s="10">
        <v>2</v>
      </c>
      <c r="J62" s="10">
        <v>28</v>
      </c>
      <c r="K62" s="10">
        <v>6</v>
      </c>
      <c r="L62" s="10">
        <v>2</v>
      </c>
      <c r="M62" s="10">
        <v>1</v>
      </c>
      <c r="N62" s="10">
        <v>1</v>
      </c>
      <c r="O62" s="102"/>
    </row>
    <row r="63" spans="1:15" ht="15" x14ac:dyDescent="0.25">
      <c r="A63" s="10">
        <v>1280</v>
      </c>
      <c r="B63" s="103">
        <v>1</v>
      </c>
      <c r="C63" s="11">
        <v>41</v>
      </c>
      <c r="D63" s="10">
        <v>12</v>
      </c>
      <c r="E63" s="10">
        <v>2</v>
      </c>
      <c r="F63" s="10">
        <v>1</v>
      </c>
      <c r="G63" s="11">
        <v>9</v>
      </c>
      <c r="H63" s="10">
        <v>5</v>
      </c>
      <c r="I63" s="10">
        <v>2</v>
      </c>
      <c r="J63" s="10">
        <v>24</v>
      </c>
      <c r="K63" s="10">
        <v>6</v>
      </c>
      <c r="L63" s="10">
        <v>2</v>
      </c>
      <c r="M63" s="10">
        <v>1</v>
      </c>
      <c r="N63" s="10">
        <v>1</v>
      </c>
      <c r="O63" s="102"/>
    </row>
    <row r="64" spans="1:15" ht="15" x14ac:dyDescent="0.25">
      <c r="A64" s="10">
        <v>1050</v>
      </c>
      <c r="B64" s="103">
        <v>1</v>
      </c>
      <c r="C64" s="11">
        <v>43.7</v>
      </c>
      <c r="D64" s="10">
        <v>12</v>
      </c>
      <c r="E64" s="10">
        <v>2</v>
      </c>
      <c r="F64" s="10">
        <v>2</v>
      </c>
      <c r="G64" s="11">
        <v>4</v>
      </c>
      <c r="H64" s="10">
        <v>5</v>
      </c>
      <c r="I64" s="10">
        <v>2</v>
      </c>
      <c r="J64" s="10">
        <v>31.8</v>
      </c>
      <c r="K64" s="10">
        <v>6</v>
      </c>
      <c r="L64" s="10">
        <v>2</v>
      </c>
      <c r="M64" s="10">
        <v>1</v>
      </c>
      <c r="N64" s="10">
        <v>1</v>
      </c>
      <c r="O64" s="102"/>
    </row>
    <row r="65" spans="1:15" ht="15" x14ac:dyDescent="0.25">
      <c r="A65" s="10">
        <v>1050</v>
      </c>
      <c r="B65" s="103">
        <v>1</v>
      </c>
      <c r="C65" s="11">
        <v>52.3</v>
      </c>
      <c r="D65" s="10">
        <v>12</v>
      </c>
      <c r="E65" s="10">
        <v>2</v>
      </c>
      <c r="F65" s="10">
        <v>1</v>
      </c>
      <c r="G65" s="11">
        <v>3</v>
      </c>
      <c r="H65" s="10">
        <v>5</v>
      </c>
      <c r="I65" s="10">
        <v>2</v>
      </c>
      <c r="J65" s="10">
        <v>32.4</v>
      </c>
      <c r="K65" s="10">
        <v>8.3000000000000007</v>
      </c>
      <c r="L65" s="10">
        <v>2</v>
      </c>
      <c r="M65" s="10">
        <v>1</v>
      </c>
      <c r="N65" s="10">
        <v>3</v>
      </c>
      <c r="O65" s="102"/>
    </row>
    <row r="66" spans="1:15" ht="15" x14ac:dyDescent="0.25">
      <c r="A66" s="10">
        <v>450</v>
      </c>
      <c r="B66" s="103">
        <v>1</v>
      </c>
      <c r="C66" s="11">
        <v>60.2</v>
      </c>
      <c r="D66" s="10">
        <v>12</v>
      </c>
      <c r="E66" s="10">
        <v>2</v>
      </c>
      <c r="F66" s="10">
        <v>2</v>
      </c>
      <c r="G66" s="11">
        <v>4</v>
      </c>
      <c r="H66" s="10">
        <v>5</v>
      </c>
      <c r="I66" s="10">
        <v>2</v>
      </c>
      <c r="J66" s="10">
        <v>28.4</v>
      </c>
      <c r="K66" s="10">
        <v>10.199999999999999</v>
      </c>
      <c r="L66" s="10">
        <v>3</v>
      </c>
      <c r="M66" s="10">
        <v>2</v>
      </c>
      <c r="N66" s="10">
        <v>2</v>
      </c>
      <c r="O66" s="102"/>
    </row>
    <row r="67" spans="1:15" ht="15" x14ac:dyDescent="0.25">
      <c r="A67" s="10">
        <v>450</v>
      </c>
      <c r="B67" s="103">
        <v>1</v>
      </c>
      <c r="C67" s="11">
        <v>50.6</v>
      </c>
      <c r="D67" s="10">
        <v>2</v>
      </c>
      <c r="E67" s="10">
        <v>2</v>
      </c>
      <c r="F67" s="10">
        <v>1</v>
      </c>
      <c r="G67" s="11">
        <v>1</v>
      </c>
      <c r="H67" s="10">
        <v>5</v>
      </c>
      <c r="I67" s="10">
        <v>2</v>
      </c>
      <c r="J67" s="10">
        <v>29</v>
      </c>
      <c r="K67" s="10">
        <v>8</v>
      </c>
      <c r="L67" s="10">
        <v>3</v>
      </c>
      <c r="M67" s="10">
        <v>3</v>
      </c>
      <c r="N67" s="10">
        <v>2</v>
      </c>
      <c r="O67" s="102"/>
    </row>
    <row r="68" spans="1:15" ht="15" x14ac:dyDescent="0.25">
      <c r="A68" s="10">
        <v>1790</v>
      </c>
      <c r="B68" s="103">
        <v>1</v>
      </c>
      <c r="C68" s="11">
        <v>66.3</v>
      </c>
      <c r="D68" s="10">
        <v>2</v>
      </c>
      <c r="E68" s="10">
        <v>2</v>
      </c>
      <c r="F68" s="10">
        <v>2</v>
      </c>
      <c r="G68" s="11">
        <v>4</v>
      </c>
      <c r="H68" s="10">
        <v>5</v>
      </c>
      <c r="I68" s="10">
        <v>2</v>
      </c>
      <c r="J68" s="10">
        <v>33.9</v>
      </c>
      <c r="K68" s="10">
        <v>11.9</v>
      </c>
      <c r="L68" s="10">
        <v>2</v>
      </c>
      <c r="M68" s="10">
        <v>1</v>
      </c>
      <c r="N68" s="10">
        <v>3</v>
      </c>
      <c r="O68" s="102"/>
    </row>
    <row r="69" spans="1:15" ht="15" x14ac:dyDescent="0.25">
      <c r="A69" s="10">
        <v>550</v>
      </c>
      <c r="B69" s="103">
        <v>1</v>
      </c>
      <c r="C69" s="11">
        <v>49.3</v>
      </c>
      <c r="D69" s="10">
        <v>2</v>
      </c>
      <c r="E69" s="10">
        <v>2</v>
      </c>
      <c r="F69" s="10">
        <v>1</v>
      </c>
      <c r="G69" s="11">
        <v>2</v>
      </c>
      <c r="H69" s="10">
        <v>5</v>
      </c>
      <c r="I69" s="10">
        <v>2</v>
      </c>
      <c r="J69" s="10">
        <v>28</v>
      </c>
      <c r="K69" s="10">
        <v>7.5</v>
      </c>
      <c r="L69" s="10">
        <v>2</v>
      </c>
      <c r="M69" s="10">
        <v>1</v>
      </c>
      <c r="N69" s="10">
        <v>1</v>
      </c>
      <c r="O69" s="102"/>
    </row>
    <row r="70" spans="1:15" ht="15" x14ac:dyDescent="0.25">
      <c r="A70" s="10">
        <v>750</v>
      </c>
      <c r="B70" s="103">
        <v>2</v>
      </c>
      <c r="C70" s="11">
        <v>48.5</v>
      </c>
      <c r="D70" s="10">
        <v>7</v>
      </c>
      <c r="E70" s="10">
        <v>6</v>
      </c>
      <c r="F70" s="10">
        <v>2</v>
      </c>
      <c r="G70" s="11">
        <v>1</v>
      </c>
      <c r="H70" s="10">
        <v>4</v>
      </c>
      <c r="I70" s="10">
        <v>2</v>
      </c>
      <c r="J70" s="10">
        <v>28.2</v>
      </c>
      <c r="K70" s="10">
        <v>8.8000000000000007</v>
      </c>
      <c r="L70" s="10">
        <v>0</v>
      </c>
      <c r="M70" s="10">
        <v>1</v>
      </c>
      <c r="N70" s="10">
        <v>3</v>
      </c>
      <c r="O70" s="102"/>
    </row>
    <row r="71" spans="1:15" ht="15" x14ac:dyDescent="0.25">
      <c r="A71" s="10">
        <v>1400</v>
      </c>
      <c r="B71" s="103">
        <v>2</v>
      </c>
      <c r="C71" s="11">
        <v>52.7</v>
      </c>
      <c r="D71" s="10">
        <v>7</v>
      </c>
      <c r="E71" s="10">
        <v>6</v>
      </c>
      <c r="F71" s="10">
        <v>1</v>
      </c>
      <c r="G71" s="11">
        <v>5</v>
      </c>
      <c r="H71" s="10">
        <v>5</v>
      </c>
      <c r="I71" s="10">
        <v>2</v>
      </c>
      <c r="J71" s="10">
        <v>30</v>
      </c>
      <c r="K71" s="10">
        <v>9</v>
      </c>
      <c r="L71" s="10">
        <v>3</v>
      </c>
      <c r="M71" s="10">
        <v>2</v>
      </c>
      <c r="N71" s="10">
        <v>3</v>
      </c>
      <c r="O71" s="102"/>
    </row>
    <row r="72" spans="1:15" ht="15" x14ac:dyDescent="0.25">
      <c r="A72" s="10">
        <v>1000</v>
      </c>
      <c r="B72" s="6">
        <v>2</v>
      </c>
      <c r="C72" s="11">
        <v>45.9</v>
      </c>
      <c r="D72" s="10">
        <v>7</v>
      </c>
      <c r="E72" s="10">
        <v>2</v>
      </c>
      <c r="F72" s="10">
        <v>2</v>
      </c>
      <c r="G72" s="11">
        <v>5</v>
      </c>
      <c r="H72" s="10">
        <v>9</v>
      </c>
      <c r="I72" s="10">
        <v>2</v>
      </c>
      <c r="J72" s="10">
        <v>25.6</v>
      </c>
      <c r="K72" s="10">
        <v>8.5</v>
      </c>
      <c r="L72" s="10">
        <v>3</v>
      </c>
      <c r="M72" s="10">
        <v>1</v>
      </c>
      <c r="N72" s="10">
        <v>1</v>
      </c>
      <c r="O72" s="102"/>
    </row>
    <row r="73" spans="1:15" ht="15" x14ac:dyDescent="0.25">
      <c r="A73" s="10">
        <v>1350</v>
      </c>
      <c r="B73" s="6">
        <v>2</v>
      </c>
      <c r="C73" s="11">
        <v>53.6</v>
      </c>
      <c r="D73" s="10">
        <v>7</v>
      </c>
      <c r="E73" s="10">
        <v>6</v>
      </c>
      <c r="F73" s="10">
        <v>1</v>
      </c>
      <c r="G73" s="11">
        <v>10</v>
      </c>
      <c r="H73" s="10">
        <v>5</v>
      </c>
      <c r="I73" s="10">
        <v>2</v>
      </c>
      <c r="J73" s="10">
        <v>29.1</v>
      </c>
      <c r="K73" s="10">
        <v>9</v>
      </c>
      <c r="L73" s="10">
        <v>3</v>
      </c>
      <c r="M73" s="10">
        <v>2</v>
      </c>
      <c r="N73" s="10">
        <v>3</v>
      </c>
      <c r="O73" s="102"/>
    </row>
    <row r="74" spans="1:15" ht="15" x14ac:dyDescent="0.25">
      <c r="A74" s="10">
        <v>470</v>
      </c>
      <c r="B74" s="6">
        <v>2</v>
      </c>
      <c r="C74" s="11">
        <v>52</v>
      </c>
      <c r="D74" s="10">
        <v>7</v>
      </c>
      <c r="E74" s="10">
        <v>4</v>
      </c>
      <c r="F74" s="10">
        <v>2</v>
      </c>
      <c r="G74" s="11">
        <v>5</v>
      </c>
      <c r="H74" s="10">
        <v>5</v>
      </c>
      <c r="I74" s="10">
        <v>2</v>
      </c>
      <c r="J74" s="10">
        <v>29.4</v>
      </c>
      <c r="K74" s="10">
        <v>8.8000000000000007</v>
      </c>
      <c r="L74" s="10">
        <v>2</v>
      </c>
      <c r="M74" s="10">
        <v>2</v>
      </c>
      <c r="N74" s="10">
        <v>2</v>
      </c>
      <c r="O74" s="102"/>
    </row>
    <row r="75" spans="1:15" ht="15" x14ac:dyDescent="0.25">
      <c r="A75" s="10">
        <v>1050</v>
      </c>
      <c r="B75" s="6">
        <v>2</v>
      </c>
      <c r="C75" s="11">
        <v>74.7</v>
      </c>
      <c r="D75" s="10">
        <v>7</v>
      </c>
      <c r="E75" s="10">
        <v>5</v>
      </c>
      <c r="F75" s="10">
        <v>1</v>
      </c>
      <c r="G75" s="11">
        <v>1</v>
      </c>
      <c r="H75" s="10">
        <v>9</v>
      </c>
      <c r="I75" s="10">
        <v>3</v>
      </c>
      <c r="J75" s="10">
        <v>41.9</v>
      </c>
      <c r="K75" s="10">
        <v>12.1</v>
      </c>
      <c r="L75" s="10">
        <v>0</v>
      </c>
      <c r="M75" s="10">
        <v>3</v>
      </c>
      <c r="N75" s="10">
        <v>3</v>
      </c>
      <c r="O75" s="102"/>
    </row>
    <row r="76" spans="1:15" ht="15" x14ac:dyDescent="0.25">
      <c r="A76" s="10">
        <v>950</v>
      </c>
      <c r="B76" s="6">
        <v>2</v>
      </c>
      <c r="C76" s="11">
        <v>57.3</v>
      </c>
      <c r="D76" s="10">
        <v>7</v>
      </c>
      <c r="E76" s="10">
        <v>6</v>
      </c>
      <c r="F76" s="10">
        <v>2</v>
      </c>
      <c r="G76" s="11">
        <v>3</v>
      </c>
      <c r="H76" s="10">
        <v>5</v>
      </c>
      <c r="I76" s="10">
        <v>2</v>
      </c>
      <c r="J76" s="10">
        <v>30</v>
      </c>
      <c r="K76" s="10">
        <v>8.8000000000000007</v>
      </c>
      <c r="L76" s="10">
        <v>2</v>
      </c>
      <c r="M76" s="10">
        <v>2</v>
      </c>
      <c r="N76" s="10">
        <v>3</v>
      </c>
      <c r="O76" s="102"/>
    </row>
    <row r="77" spans="1:15" ht="15" x14ac:dyDescent="0.25">
      <c r="A77" s="10">
        <v>950</v>
      </c>
      <c r="B77" s="6">
        <v>2</v>
      </c>
      <c r="C77" s="11">
        <v>50.1</v>
      </c>
      <c r="D77" s="10">
        <v>7</v>
      </c>
      <c r="E77" s="10">
        <v>2</v>
      </c>
      <c r="F77" s="10">
        <v>1</v>
      </c>
      <c r="G77" s="11">
        <v>5</v>
      </c>
      <c r="H77" s="10">
        <v>5</v>
      </c>
      <c r="I77" s="10">
        <v>2</v>
      </c>
      <c r="J77" s="10">
        <v>28.3</v>
      </c>
      <c r="K77" s="10">
        <v>8.9</v>
      </c>
      <c r="L77" s="10">
        <v>2</v>
      </c>
      <c r="M77" s="10">
        <v>2</v>
      </c>
      <c r="N77" s="10">
        <v>2</v>
      </c>
      <c r="O77" s="102"/>
    </row>
    <row r="78" spans="1:15" ht="15" x14ac:dyDescent="0.25">
      <c r="A78" s="10">
        <v>1280</v>
      </c>
      <c r="B78" s="6">
        <v>2</v>
      </c>
      <c r="C78" s="11">
        <v>50.8</v>
      </c>
      <c r="D78" s="10">
        <v>7</v>
      </c>
      <c r="E78" s="10">
        <v>2</v>
      </c>
      <c r="F78" s="10">
        <v>2</v>
      </c>
      <c r="G78" s="11">
        <v>9</v>
      </c>
      <c r="H78" s="10">
        <v>14</v>
      </c>
      <c r="I78" s="10">
        <v>2</v>
      </c>
      <c r="J78" s="10">
        <v>29.9</v>
      </c>
      <c r="K78" s="10">
        <v>8.8000000000000007</v>
      </c>
      <c r="L78" s="10">
        <v>2</v>
      </c>
      <c r="M78" s="10">
        <v>1</v>
      </c>
      <c r="N78" s="10">
        <v>3</v>
      </c>
      <c r="O78" s="102"/>
    </row>
    <row r="79" spans="1:15" ht="15" x14ac:dyDescent="0.25">
      <c r="A79" s="10">
        <v>557</v>
      </c>
      <c r="B79" s="6">
        <v>2</v>
      </c>
      <c r="C79" s="11">
        <v>51.5</v>
      </c>
      <c r="D79" s="10">
        <v>7</v>
      </c>
      <c r="E79" s="10">
        <v>5</v>
      </c>
      <c r="F79" s="10">
        <v>1</v>
      </c>
      <c r="G79" s="11">
        <v>1</v>
      </c>
      <c r="H79" s="10">
        <v>5</v>
      </c>
      <c r="I79" s="10">
        <v>3</v>
      </c>
      <c r="J79" s="10">
        <v>29.5</v>
      </c>
      <c r="K79" s="10">
        <v>10</v>
      </c>
      <c r="L79" s="10">
        <v>2</v>
      </c>
      <c r="M79" s="10">
        <v>2</v>
      </c>
      <c r="N79" s="10">
        <v>2</v>
      </c>
      <c r="O79" s="102"/>
    </row>
    <row r="80" spans="1:15" ht="15" x14ac:dyDescent="0.25">
      <c r="A80" s="10">
        <v>500</v>
      </c>
      <c r="B80" s="6">
        <v>2</v>
      </c>
      <c r="C80" s="11">
        <v>57.2</v>
      </c>
      <c r="D80" s="10">
        <v>7</v>
      </c>
      <c r="E80" s="10">
        <v>2</v>
      </c>
      <c r="F80" s="10">
        <v>2</v>
      </c>
      <c r="G80" s="11">
        <v>3</v>
      </c>
      <c r="H80" s="10">
        <v>5</v>
      </c>
      <c r="I80" s="10">
        <v>2</v>
      </c>
      <c r="J80" s="10">
        <v>30.3</v>
      </c>
      <c r="K80" s="10">
        <v>8.8000000000000007</v>
      </c>
      <c r="L80" s="10">
        <v>2</v>
      </c>
      <c r="M80" s="10">
        <v>2</v>
      </c>
      <c r="N80" s="10">
        <v>1</v>
      </c>
      <c r="O80" s="102"/>
    </row>
    <row r="81" spans="1:15" ht="15" x14ac:dyDescent="0.25">
      <c r="A81" s="10">
        <v>1100</v>
      </c>
      <c r="B81" s="6">
        <v>2</v>
      </c>
      <c r="C81" s="11">
        <v>69</v>
      </c>
      <c r="D81" s="10">
        <v>7</v>
      </c>
      <c r="E81" s="10">
        <v>2</v>
      </c>
      <c r="F81" s="10">
        <v>1</v>
      </c>
      <c r="G81" s="11">
        <v>3</v>
      </c>
      <c r="H81" s="10">
        <v>5</v>
      </c>
      <c r="I81" s="10">
        <v>3</v>
      </c>
      <c r="J81" s="10">
        <v>37.6</v>
      </c>
      <c r="K81" s="10">
        <v>12</v>
      </c>
      <c r="L81" s="10">
        <v>3</v>
      </c>
      <c r="M81" s="10">
        <v>1</v>
      </c>
      <c r="N81" s="10">
        <v>1</v>
      </c>
      <c r="O81" s="102"/>
    </row>
    <row r="82" spans="1:15" ht="15" x14ac:dyDescent="0.25">
      <c r="A82" s="10">
        <v>1200</v>
      </c>
      <c r="B82" s="6">
        <v>2</v>
      </c>
      <c r="C82" s="11">
        <v>53.1</v>
      </c>
      <c r="D82" s="10">
        <v>7</v>
      </c>
      <c r="E82" s="10">
        <v>6</v>
      </c>
      <c r="F82" s="10">
        <v>2</v>
      </c>
      <c r="G82" s="11">
        <v>1</v>
      </c>
      <c r="H82" s="10">
        <v>9</v>
      </c>
      <c r="I82" s="10">
        <v>2</v>
      </c>
      <c r="J82" s="10">
        <v>30</v>
      </c>
      <c r="K82" s="10">
        <v>9</v>
      </c>
      <c r="L82" s="10">
        <v>2</v>
      </c>
      <c r="M82" s="10">
        <v>1</v>
      </c>
      <c r="N82" s="10">
        <v>1</v>
      </c>
      <c r="O82" s="102"/>
    </row>
    <row r="83" spans="1:15" ht="15" x14ac:dyDescent="0.25">
      <c r="A83" s="10">
        <v>1070</v>
      </c>
      <c r="B83" s="6">
        <v>2</v>
      </c>
      <c r="C83" s="11">
        <v>52.7</v>
      </c>
      <c r="D83" s="10">
        <v>7</v>
      </c>
      <c r="E83" s="10">
        <v>6</v>
      </c>
      <c r="F83" s="10">
        <v>1</v>
      </c>
      <c r="G83" s="11">
        <v>2</v>
      </c>
      <c r="H83" s="10">
        <v>5</v>
      </c>
      <c r="I83" s="10">
        <v>2</v>
      </c>
      <c r="J83" s="10">
        <v>30.38</v>
      </c>
      <c r="K83" s="10">
        <v>8.7799999999999994</v>
      </c>
      <c r="L83" s="10">
        <v>2</v>
      </c>
      <c r="M83" s="10">
        <v>2</v>
      </c>
      <c r="N83" s="10">
        <v>2</v>
      </c>
      <c r="O83" s="102"/>
    </row>
    <row r="84" spans="1:15" ht="15" x14ac:dyDescent="0.25">
      <c r="A84" s="10">
        <v>1300</v>
      </c>
      <c r="B84" s="6">
        <v>2</v>
      </c>
      <c r="C84" s="11">
        <v>52.8</v>
      </c>
      <c r="D84" s="10">
        <v>7</v>
      </c>
      <c r="E84" s="10">
        <v>6</v>
      </c>
      <c r="F84" s="10">
        <v>2</v>
      </c>
      <c r="G84" s="11">
        <v>3</v>
      </c>
      <c r="H84" s="10">
        <v>5</v>
      </c>
      <c r="I84" s="10">
        <v>3</v>
      </c>
      <c r="J84" s="10">
        <v>29.1</v>
      </c>
      <c r="K84" s="10">
        <v>8.6999999999999993</v>
      </c>
      <c r="L84" s="10">
        <v>2</v>
      </c>
      <c r="M84" s="10">
        <v>1</v>
      </c>
      <c r="N84" s="10">
        <v>3</v>
      </c>
      <c r="O84" s="102"/>
    </row>
    <row r="85" spans="1:15" ht="15" x14ac:dyDescent="0.25">
      <c r="A85" s="10">
        <v>850</v>
      </c>
      <c r="B85" s="6">
        <v>2</v>
      </c>
      <c r="C85" s="11">
        <v>54.7</v>
      </c>
      <c r="D85" s="10">
        <v>7</v>
      </c>
      <c r="E85" s="10">
        <v>4</v>
      </c>
      <c r="F85" s="10">
        <v>1</v>
      </c>
      <c r="G85" s="11">
        <v>2</v>
      </c>
      <c r="H85" s="10">
        <v>5</v>
      </c>
      <c r="I85" s="10">
        <v>2</v>
      </c>
      <c r="J85" s="10">
        <v>32</v>
      </c>
      <c r="K85" s="10">
        <v>8.6999999999999993</v>
      </c>
      <c r="L85" s="10">
        <v>3</v>
      </c>
      <c r="M85" s="10">
        <v>1</v>
      </c>
      <c r="N85" s="10">
        <v>3</v>
      </c>
      <c r="O85" s="102"/>
    </row>
    <row r="86" spans="1:15" ht="15" x14ac:dyDescent="0.25">
      <c r="A86" s="10">
        <v>520</v>
      </c>
      <c r="B86" s="6">
        <v>2</v>
      </c>
      <c r="C86" s="11">
        <v>46.5</v>
      </c>
      <c r="D86" s="10">
        <v>4</v>
      </c>
      <c r="E86" s="10">
        <v>2</v>
      </c>
      <c r="F86" s="10">
        <v>2</v>
      </c>
      <c r="G86" s="11">
        <v>5</v>
      </c>
      <c r="H86" s="10">
        <v>5</v>
      </c>
      <c r="I86" s="10">
        <v>2</v>
      </c>
      <c r="J86" s="10">
        <v>31.3</v>
      </c>
      <c r="K86" s="10">
        <v>6.5</v>
      </c>
      <c r="L86" s="10">
        <v>2</v>
      </c>
      <c r="M86" s="10">
        <v>1</v>
      </c>
      <c r="N86" s="10">
        <v>3</v>
      </c>
      <c r="O86" s="102"/>
    </row>
    <row r="87" spans="1:15" ht="15" x14ac:dyDescent="0.25">
      <c r="A87" s="10">
        <v>670</v>
      </c>
      <c r="B87" s="6">
        <v>2</v>
      </c>
      <c r="C87" s="11">
        <v>49.8</v>
      </c>
      <c r="D87" s="10">
        <v>4</v>
      </c>
      <c r="E87" s="10">
        <v>2</v>
      </c>
      <c r="F87" s="10">
        <v>1</v>
      </c>
      <c r="G87" s="11">
        <v>1</v>
      </c>
      <c r="H87" s="10">
        <v>4</v>
      </c>
      <c r="I87" s="10">
        <v>3</v>
      </c>
      <c r="J87" s="10">
        <v>27.8</v>
      </c>
      <c r="K87" s="10">
        <v>7.2</v>
      </c>
      <c r="L87" s="10">
        <v>2</v>
      </c>
      <c r="M87" s="10">
        <v>2</v>
      </c>
      <c r="N87" s="10">
        <v>3</v>
      </c>
      <c r="O87" s="102"/>
    </row>
    <row r="88" spans="1:15" ht="15" x14ac:dyDescent="0.25">
      <c r="A88" s="10">
        <v>1850</v>
      </c>
      <c r="B88" s="6">
        <v>2</v>
      </c>
      <c r="C88" s="11">
        <v>69.5</v>
      </c>
      <c r="D88" s="10">
        <v>4</v>
      </c>
      <c r="E88" s="10">
        <v>6</v>
      </c>
      <c r="F88" s="10">
        <v>1</v>
      </c>
      <c r="G88" s="11">
        <v>4</v>
      </c>
      <c r="H88" s="10">
        <v>9</v>
      </c>
      <c r="I88" s="10">
        <v>3</v>
      </c>
      <c r="J88" s="10">
        <v>51.3</v>
      </c>
      <c r="K88" s="10">
        <v>10.8</v>
      </c>
      <c r="L88" s="10">
        <v>1</v>
      </c>
      <c r="M88" s="10">
        <v>1</v>
      </c>
      <c r="N88" s="10">
        <v>2</v>
      </c>
      <c r="O88" s="102"/>
    </row>
    <row r="89" spans="1:15" ht="15" x14ac:dyDescent="0.25">
      <c r="A89" s="10">
        <v>640</v>
      </c>
      <c r="B89" s="6">
        <v>2</v>
      </c>
      <c r="C89" s="11">
        <v>53.5</v>
      </c>
      <c r="D89" s="10">
        <v>4</v>
      </c>
      <c r="E89" s="10">
        <v>2</v>
      </c>
      <c r="F89" s="10">
        <v>2</v>
      </c>
      <c r="G89" s="11">
        <v>3</v>
      </c>
      <c r="H89" s="10">
        <v>5</v>
      </c>
      <c r="I89" s="10">
        <v>2</v>
      </c>
      <c r="J89" s="10">
        <v>28.3</v>
      </c>
      <c r="K89" s="10">
        <v>7.2</v>
      </c>
      <c r="L89" s="10">
        <v>3</v>
      </c>
      <c r="M89" s="10">
        <v>1</v>
      </c>
      <c r="N89" s="10">
        <v>3</v>
      </c>
      <c r="O89" s="102"/>
    </row>
    <row r="90" spans="1:15" ht="15" x14ac:dyDescent="0.25">
      <c r="A90" s="10">
        <v>920</v>
      </c>
      <c r="B90" s="6">
        <v>2</v>
      </c>
      <c r="C90" s="11">
        <v>41.5</v>
      </c>
      <c r="D90" s="10">
        <v>4</v>
      </c>
      <c r="E90" s="10">
        <v>6</v>
      </c>
      <c r="F90" s="10">
        <v>2</v>
      </c>
      <c r="G90" s="11">
        <v>4</v>
      </c>
      <c r="H90" s="10">
        <v>5</v>
      </c>
      <c r="I90" s="10">
        <v>3</v>
      </c>
      <c r="J90" s="10">
        <v>25.5</v>
      </c>
      <c r="K90" s="10">
        <v>6.2</v>
      </c>
      <c r="L90" s="10">
        <v>1</v>
      </c>
      <c r="M90" s="10">
        <v>1</v>
      </c>
      <c r="N90" s="10">
        <v>3</v>
      </c>
      <c r="O90" s="102"/>
    </row>
    <row r="91" spans="1:15" ht="15" x14ac:dyDescent="0.25">
      <c r="A91" s="10">
        <v>1250</v>
      </c>
      <c r="B91" s="6">
        <v>2</v>
      </c>
      <c r="C91" s="11">
        <v>42</v>
      </c>
      <c r="D91" s="10">
        <v>4</v>
      </c>
      <c r="E91" s="10">
        <v>2</v>
      </c>
      <c r="F91" s="10">
        <v>2</v>
      </c>
      <c r="G91" s="11">
        <v>4</v>
      </c>
      <c r="H91" s="10">
        <v>9</v>
      </c>
      <c r="I91" s="10">
        <v>3</v>
      </c>
      <c r="J91" s="10">
        <v>24.3</v>
      </c>
      <c r="K91" s="10">
        <v>6.4</v>
      </c>
      <c r="L91" s="10">
        <v>2</v>
      </c>
      <c r="M91" s="10">
        <v>1</v>
      </c>
      <c r="N91" s="10">
        <v>3</v>
      </c>
      <c r="O91" s="102"/>
    </row>
    <row r="92" spans="1:15" ht="15" x14ac:dyDescent="0.25">
      <c r="A92" s="10">
        <v>2500</v>
      </c>
      <c r="B92" s="6">
        <v>2</v>
      </c>
      <c r="C92" s="11">
        <v>45.5</v>
      </c>
      <c r="D92" s="10">
        <v>4</v>
      </c>
      <c r="E92" s="10">
        <v>5</v>
      </c>
      <c r="F92" s="10">
        <v>2</v>
      </c>
      <c r="G92" s="11">
        <v>4</v>
      </c>
      <c r="H92" s="10">
        <v>9</v>
      </c>
      <c r="I92" s="10">
        <v>2</v>
      </c>
      <c r="J92" s="10">
        <v>31.6</v>
      </c>
      <c r="K92" s="10">
        <v>6.2</v>
      </c>
      <c r="L92" s="10">
        <v>2</v>
      </c>
      <c r="M92" s="10">
        <v>1</v>
      </c>
      <c r="N92" s="10">
        <v>1</v>
      </c>
      <c r="O92" s="102"/>
    </row>
    <row r="93" spans="1:15" ht="15" x14ac:dyDescent="0.25">
      <c r="A93" s="10">
        <v>1200</v>
      </c>
      <c r="B93" s="6">
        <v>2</v>
      </c>
      <c r="C93" s="11">
        <v>43</v>
      </c>
      <c r="D93" s="10">
        <v>4</v>
      </c>
      <c r="E93" s="10">
        <v>2</v>
      </c>
      <c r="F93" s="10">
        <v>2</v>
      </c>
      <c r="G93" s="11">
        <v>3</v>
      </c>
      <c r="H93" s="10">
        <v>5</v>
      </c>
      <c r="I93" s="10">
        <v>3</v>
      </c>
      <c r="J93" s="10">
        <v>28</v>
      </c>
      <c r="K93" s="10">
        <v>5.5</v>
      </c>
      <c r="L93" s="10">
        <v>1</v>
      </c>
      <c r="M93" s="10">
        <v>1</v>
      </c>
      <c r="N93" s="10">
        <v>3</v>
      </c>
      <c r="O93" s="102"/>
    </row>
    <row r="94" spans="1:15" ht="15" x14ac:dyDescent="0.25">
      <c r="A94" s="10">
        <v>1000</v>
      </c>
      <c r="B94" s="6">
        <v>2</v>
      </c>
      <c r="C94" s="11">
        <v>41.8</v>
      </c>
      <c r="D94" s="10">
        <v>4</v>
      </c>
      <c r="E94" s="10">
        <v>6</v>
      </c>
      <c r="F94" s="10">
        <v>2</v>
      </c>
      <c r="G94" s="11">
        <v>4</v>
      </c>
      <c r="H94" s="10">
        <v>5</v>
      </c>
      <c r="I94" s="10">
        <v>2</v>
      </c>
      <c r="J94" s="10">
        <v>26.6</v>
      </c>
      <c r="K94" s="10">
        <v>7</v>
      </c>
      <c r="L94" s="10">
        <v>2</v>
      </c>
      <c r="M94" s="10">
        <v>1</v>
      </c>
      <c r="N94" s="10">
        <v>1</v>
      </c>
      <c r="O94" s="102"/>
    </row>
    <row r="95" spans="1:15" ht="15" x14ac:dyDescent="0.25">
      <c r="A95" s="10">
        <v>1100</v>
      </c>
      <c r="B95" s="6">
        <v>2</v>
      </c>
      <c r="C95" s="11">
        <v>71.2</v>
      </c>
      <c r="D95" s="10">
        <v>4</v>
      </c>
      <c r="E95" s="10">
        <v>2</v>
      </c>
      <c r="F95" s="10">
        <v>1</v>
      </c>
      <c r="G95" s="11">
        <v>3</v>
      </c>
      <c r="H95" s="10">
        <v>9</v>
      </c>
      <c r="I95" s="10">
        <v>2</v>
      </c>
      <c r="J95" s="10">
        <v>37.799999999999997</v>
      </c>
      <c r="K95" s="10">
        <v>16.2</v>
      </c>
      <c r="L95" s="10">
        <v>2</v>
      </c>
      <c r="M95" s="10">
        <v>1</v>
      </c>
      <c r="N95" s="10">
        <v>3</v>
      </c>
      <c r="O95" s="102"/>
    </row>
    <row r="96" spans="1:15" ht="15" x14ac:dyDescent="0.25">
      <c r="A96" s="10">
        <v>1500</v>
      </c>
      <c r="B96" s="6">
        <v>2</v>
      </c>
      <c r="C96" s="11">
        <v>57.8</v>
      </c>
      <c r="D96" s="10">
        <v>4</v>
      </c>
      <c r="E96" s="10">
        <v>6</v>
      </c>
      <c r="F96" s="10">
        <v>1</v>
      </c>
      <c r="G96" s="11">
        <v>4</v>
      </c>
      <c r="H96" s="10">
        <v>5</v>
      </c>
      <c r="I96" s="10">
        <v>2</v>
      </c>
      <c r="J96" s="10">
        <v>42.3</v>
      </c>
      <c r="K96" s="10">
        <v>6.1</v>
      </c>
      <c r="L96" s="10">
        <v>2</v>
      </c>
      <c r="M96" s="10">
        <v>3</v>
      </c>
      <c r="N96" s="10">
        <v>3</v>
      </c>
      <c r="O96" s="102"/>
    </row>
    <row r="97" spans="1:15" ht="15" x14ac:dyDescent="0.25">
      <c r="A97" s="10">
        <v>970</v>
      </c>
      <c r="B97" s="6">
        <v>2</v>
      </c>
      <c r="C97" s="11">
        <v>150.69999999999999</v>
      </c>
      <c r="D97" s="10">
        <v>4</v>
      </c>
      <c r="E97" s="10">
        <v>2</v>
      </c>
      <c r="F97" s="10">
        <v>1</v>
      </c>
      <c r="G97" s="11">
        <v>2</v>
      </c>
      <c r="H97" s="10">
        <v>9</v>
      </c>
      <c r="I97" s="10">
        <v>2</v>
      </c>
      <c r="J97" s="10">
        <v>102.5</v>
      </c>
      <c r="K97" s="10">
        <v>51.5</v>
      </c>
      <c r="L97" s="10">
        <v>2</v>
      </c>
      <c r="M97" s="10">
        <v>1</v>
      </c>
      <c r="N97" s="10">
        <v>3</v>
      </c>
      <c r="O97" s="102"/>
    </row>
    <row r="98" spans="1:15" ht="15" x14ac:dyDescent="0.25">
      <c r="A98" s="10">
        <v>1020</v>
      </c>
      <c r="B98" s="6">
        <v>2</v>
      </c>
      <c r="C98" s="11">
        <v>148.5</v>
      </c>
      <c r="D98" s="10">
        <v>3</v>
      </c>
      <c r="E98" s="10">
        <v>2</v>
      </c>
      <c r="F98" s="10">
        <v>1</v>
      </c>
      <c r="G98" s="11">
        <v>4</v>
      </c>
      <c r="H98" s="10">
        <v>5</v>
      </c>
      <c r="I98" s="10">
        <v>2</v>
      </c>
      <c r="J98" s="10">
        <v>107.02</v>
      </c>
      <c r="K98" s="10">
        <v>0</v>
      </c>
      <c r="L98" s="10">
        <v>1</v>
      </c>
      <c r="M98" s="10">
        <v>1</v>
      </c>
      <c r="N98" s="10">
        <v>3</v>
      </c>
      <c r="O98" s="102"/>
    </row>
    <row r="99" spans="1:15" ht="15" x14ac:dyDescent="0.25">
      <c r="A99" s="10">
        <v>1030</v>
      </c>
      <c r="B99" s="6">
        <v>2</v>
      </c>
      <c r="C99" s="11">
        <v>106</v>
      </c>
      <c r="D99" s="10">
        <v>3</v>
      </c>
      <c r="E99" s="10">
        <v>2</v>
      </c>
      <c r="F99" s="10">
        <v>2</v>
      </c>
      <c r="G99" s="11">
        <v>2</v>
      </c>
      <c r="H99" s="10">
        <v>5</v>
      </c>
      <c r="I99" s="10">
        <v>2</v>
      </c>
      <c r="J99" s="10">
        <v>72.2</v>
      </c>
      <c r="K99" s="10">
        <v>37.5</v>
      </c>
      <c r="L99" s="10">
        <v>1</v>
      </c>
      <c r="M99" s="10">
        <v>1</v>
      </c>
      <c r="N99" s="10">
        <v>3</v>
      </c>
      <c r="O99" s="102"/>
    </row>
    <row r="100" spans="1:15" ht="15" x14ac:dyDescent="0.25">
      <c r="A100" s="10">
        <v>1120</v>
      </c>
      <c r="B100" s="6">
        <v>2</v>
      </c>
      <c r="C100" s="11">
        <v>60.8</v>
      </c>
      <c r="D100" s="10">
        <v>3</v>
      </c>
      <c r="E100" s="10">
        <v>2</v>
      </c>
      <c r="F100" s="10">
        <v>1</v>
      </c>
      <c r="G100" s="11">
        <v>7</v>
      </c>
      <c r="H100" s="10">
        <v>5</v>
      </c>
      <c r="I100" s="10">
        <v>3</v>
      </c>
      <c r="J100" s="10">
        <v>44.1</v>
      </c>
      <c r="K100" s="10">
        <v>5.8</v>
      </c>
      <c r="L100" s="10">
        <v>2</v>
      </c>
      <c r="M100" s="10">
        <v>3</v>
      </c>
      <c r="N100" s="10">
        <v>3</v>
      </c>
      <c r="O100" s="102"/>
    </row>
    <row r="101" spans="1:15" ht="15" x14ac:dyDescent="0.25">
      <c r="A101" s="10">
        <v>820</v>
      </c>
      <c r="B101" s="6">
        <v>2</v>
      </c>
      <c r="C101" s="11">
        <v>97.2</v>
      </c>
      <c r="D101" s="10">
        <v>3</v>
      </c>
      <c r="E101" s="10">
        <v>2</v>
      </c>
      <c r="F101" s="10">
        <v>1</v>
      </c>
      <c r="G101" s="11">
        <v>4</v>
      </c>
      <c r="H101" s="10">
        <v>5</v>
      </c>
      <c r="I101" s="10">
        <v>2</v>
      </c>
      <c r="J101" s="10">
        <v>66.099999999999994</v>
      </c>
      <c r="K101" s="10">
        <v>10.8</v>
      </c>
      <c r="L101" s="10">
        <v>2</v>
      </c>
      <c r="M101" s="10">
        <v>1</v>
      </c>
      <c r="N101" s="10">
        <v>3</v>
      </c>
      <c r="O101" s="102"/>
    </row>
    <row r="102" spans="1:15" ht="15" x14ac:dyDescent="0.25">
      <c r="A102" s="10">
        <v>1150</v>
      </c>
      <c r="B102" s="6">
        <v>2</v>
      </c>
      <c r="C102" s="11">
        <v>52.2</v>
      </c>
      <c r="D102" s="10">
        <v>3</v>
      </c>
      <c r="E102" s="10">
        <v>2</v>
      </c>
      <c r="F102" s="10">
        <v>2</v>
      </c>
      <c r="G102" s="11">
        <v>9</v>
      </c>
      <c r="H102" s="10">
        <v>5</v>
      </c>
      <c r="I102" s="10">
        <v>2</v>
      </c>
      <c r="J102" s="10">
        <v>36.6</v>
      </c>
      <c r="K102" s="10">
        <v>0</v>
      </c>
      <c r="L102" s="10">
        <v>2</v>
      </c>
      <c r="M102" s="10">
        <v>3</v>
      </c>
      <c r="N102" s="10">
        <v>2</v>
      </c>
      <c r="O102" s="102"/>
    </row>
    <row r="103" spans="1:15" ht="15" x14ac:dyDescent="0.25">
      <c r="A103" s="10">
        <v>650</v>
      </c>
      <c r="B103" s="6">
        <v>2</v>
      </c>
      <c r="C103" s="11">
        <v>73.7</v>
      </c>
      <c r="D103" s="10">
        <v>3</v>
      </c>
      <c r="E103" s="10">
        <v>2</v>
      </c>
      <c r="F103" s="10">
        <v>2</v>
      </c>
      <c r="G103" s="11">
        <v>5</v>
      </c>
      <c r="H103" s="10">
        <v>5</v>
      </c>
      <c r="I103" s="10">
        <v>2</v>
      </c>
      <c r="J103" s="10">
        <v>30.1</v>
      </c>
      <c r="K103" s="10">
        <v>28.1</v>
      </c>
      <c r="L103" s="10">
        <v>1</v>
      </c>
      <c r="M103" s="10">
        <v>1</v>
      </c>
      <c r="N103" s="10">
        <v>1</v>
      </c>
      <c r="O103" s="102"/>
    </row>
    <row r="104" spans="1:15" ht="15" x14ac:dyDescent="0.25">
      <c r="A104" s="10">
        <v>600</v>
      </c>
      <c r="B104" s="6">
        <v>2</v>
      </c>
      <c r="C104" s="11">
        <v>60</v>
      </c>
      <c r="D104" s="10">
        <v>3</v>
      </c>
      <c r="E104" s="10">
        <v>2</v>
      </c>
      <c r="F104" s="10">
        <v>2</v>
      </c>
      <c r="G104" s="11">
        <v>2</v>
      </c>
      <c r="H104" s="10">
        <v>9</v>
      </c>
      <c r="I104" s="10">
        <v>2</v>
      </c>
      <c r="J104" s="10">
        <v>41.2</v>
      </c>
      <c r="K104" s="10">
        <v>6.1</v>
      </c>
      <c r="L104" s="10">
        <v>2</v>
      </c>
      <c r="M104" s="10">
        <v>1</v>
      </c>
      <c r="N104" s="10">
        <v>3</v>
      </c>
      <c r="O104" s="102"/>
    </row>
    <row r="105" spans="1:15" ht="15" x14ac:dyDescent="0.25">
      <c r="A105" s="10">
        <v>420</v>
      </c>
      <c r="B105" s="6">
        <v>2</v>
      </c>
      <c r="C105" s="11">
        <v>59</v>
      </c>
      <c r="D105" s="10">
        <v>3</v>
      </c>
      <c r="E105" s="10">
        <v>6</v>
      </c>
      <c r="F105" s="10">
        <v>2</v>
      </c>
      <c r="G105" s="11">
        <v>2</v>
      </c>
      <c r="H105" s="10">
        <v>5</v>
      </c>
      <c r="I105" s="10">
        <v>2</v>
      </c>
      <c r="J105" s="10">
        <v>42.8</v>
      </c>
      <c r="K105" s="10">
        <v>5.6</v>
      </c>
      <c r="L105" s="10">
        <v>3</v>
      </c>
      <c r="M105" s="10">
        <v>1</v>
      </c>
      <c r="N105" s="10">
        <v>2</v>
      </c>
      <c r="O105" s="102"/>
    </row>
    <row r="106" spans="1:15" ht="15" x14ac:dyDescent="0.25">
      <c r="A106" s="10">
        <v>1700</v>
      </c>
      <c r="B106" s="6">
        <v>2</v>
      </c>
      <c r="C106" s="11">
        <v>63.8</v>
      </c>
      <c r="D106" s="10">
        <v>3</v>
      </c>
      <c r="E106" s="10">
        <v>2</v>
      </c>
      <c r="F106" s="10">
        <v>2</v>
      </c>
      <c r="G106" s="11">
        <v>1</v>
      </c>
      <c r="H106" s="10">
        <v>5</v>
      </c>
      <c r="I106" s="10">
        <v>2</v>
      </c>
      <c r="J106" s="10">
        <v>48.7</v>
      </c>
      <c r="K106" s="10">
        <v>6</v>
      </c>
      <c r="L106" s="10">
        <v>2</v>
      </c>
      <c r="M106" s="10">
        <v>3</v>
      </c>
      <c r="N106" s="10">
        <v>3</v>
      </c>
      <c r="O106" s="102"/>
    </row>
    <row r="107" spans="1:15" ht="15" x14ac:dyDescent="0.25">
      <c r="A107" s="10">
        <v>1220</v>
      </c>
      <c r="B107" s="6">
        <v>2</v>
      </c>
      <c r="C107" s="11">
        <v>51.6</v>
      </c>
      <c r="D107" s="10">
        <v>7</v>
      </c>
      <c r="E107" s="10">
        <v>2</v>
      </c>
      <c r="F107" s="10">
        <v>1</v>
      </c>
      <c r="G107" s="11">
        <v>1</v>
      </c>
      <c r="H107" s="10">
        <v>5</v>
      </c>
      <c r="I107" s="10">
        <v>3</v>
      </c>
      <c r="J107" s="10">
        <v>36.799999999999997</v>
      </c>
      <c r="K107" s="10">
        <v>6</v>
      </c>
      <c r="L107" s="10">
        <v>2</v>
      </c>
      <c r="M107" s="10">
        <v>3</v>
      </c>
      <c r="N107" s="10">
        <v>2</v>
      </c>
      <c r="O107" s="102"/>
    </row>
    <row r="108" spans="1:15" ht="15" x14ac:dyDescent="0.25">
      <c r="A108" s="10">
        <v>650</v>
      </c>
      <c r="B108" s="6">
        <v>2</v>
      </c>
      <c r="C108" s="11">
        <v>71.5</v>
      </c>
      <c r="D108" s="10">
        <v>7</v>
      </c>
      <c r="E108" s="10">
        <v>2</v>
      </c>
      <c r="F108" s="10">
        <v>1</v>
      </c>
      <c r="G108" s="11">
        <v>4</v>
      </c>
      <c r="H108" s="10">
        <v>5</v>
      </c>
      <c r="I108" s="10">
        <v>3</v>
      </c>
      <c r="J108" s="10">
        <v>47.5</v>
      </c>
      <c r="K108" s="10">
        <v>7.5</v>
      </c>
      <c r="L108" s="10">
        <v>3</v>
      </c>
      <c r="M108" s="10">
        <v>3</v>
      </c>
      <c r="N108" s="10">
        <v>3</v>
      </c>
      <c r="O108" s="102"/>
    </row>
    <row r="109" spans="1:15" ht="15" x14ac:dyDescent="0.25">
      <c r="A109" s="10">
        <v>1290</v>
      </c>
      <c r="B109" s="6">
        <v>2</v>
      </c>
      <c r="C109" s="11">
        <v>74.5</v>
      </c>
      <c r="D109" s="10">
        <v>7</v>
      </c>
      <c r="E109" s="10">
        <v>5</v>
      </c>
      <c r="F109" s="10">
        <v>1</v>
      </c>
      <c r="G109" s="11">
        <v>4</v>
      </c>
      <c r="H109" s="10">
        <v>9</v>
      </c>
      <c r="I109" s="10">
        <v>2</v>
      </c>
      <c r="J109" s="10">
        <v>44</v>
      </c>
      <c r="K109" s="10">
        <v>11</v>
      </c>
      <c r="L109" s="10">
        <v>3</v>
      </c>
      <c r="M109" s="10">
        <v>1</v>
      </c>
      <c r="N109" s="10">
        <v>3</v>
      </c>
      <c r="O109" s="102"/>
    </row>
    <row r="110" spans="1:15" ht="15" x14ac:dyDescent="0.25">
      <c r="A110" s="10">
        <v>1080</v>
      </c>
      <c r="B110" s="6">
        <v>2</v>
      </c>
      <c r="C110" s="11">
        <v>68.5</v>
      </c>
      <c r="D110" s="10">
        <v>7</v>
      </c>
      <c r="E110" s="10">
        <v>2</v>
      </c>
      <c r="F110" s="10">
        <v>1</v>
      </c>
      <c r="G110" s="11">
        <v>4</v>
      </c>
      <c r="H110" s="10">
        <v>9</v>
      </c>
      <c r="I110" s="10">
        <v>2</v>
      </c>
      <c r="J110" s="10">
        <v>40.200000000000003</v>
      </c>
      <c r="K110" s="10">
        <v>8.5</v>
      </c>
      <c r="L110" s="10">
        <v>2</v>
      </c>
      <c r="M110" s="10">
        <v>3</v>
      </c>
      <c r="N110" s="10">
        <v>2</v>
      </c>
      <c r="O110" s="102"/>
    </row>
    <row r="111" spans="1:15" ht="15" x14ac:dyDescent="0.25">
      <c r="A111" s="10">
        <v>3250</v>
      </c>
      <c r="B111" s="6">
        <v>2</v>
      </c>
      <c r="C111" s="11">
        <v>64.400000000000006</v>
      </c>
      <c r="D111" s="10">
        <v>7</v>
      </c>
      <c r="E111" s="10">
        <v>2</v>
      </c>
      <c r="F111" s="10">
        <v>1</v>
      </c>
      <c r="G111" s="11">
        <v>5</v>
      </c>
      <c r="H111" s="10">
        <v>5</v>
      </c>
      <c r="I111" s="10">
        <v>2</v>
      </c>
      <c r="J111" s="10">
        <v>40</v>
      </c>
      <c r="K111" s="10">
        <v>9</v>
      </c>
      <c r="L111" s="10">
        <v>2</v>
      </c>
      <c r="M111" s="10">
        <v>2</v>
      </c>
      <c r="N111" s="10">
        <v>3</v>
      </c>
      <c r="O111" s="102"/>
    </row>
    <row r="112" spans="1:15" ht="15" x14ac:dyDescent="0.25">
      <c r="A112" s="10">
        <v>900</v>
      </c>
      <c r="B112" s="6">
        <v>2</v>
      </c>
      <c r="C112" s="11">
        <v>64.099999999999994</v>
      </c>
      <c r="D112" s="10">
        <v>7</v>
      </c>
      <c r="E112" s="10">
        <v>6</v>
      </c>
      <c r="F112" s="10">
        <v>2</v>
      </c>
      <c r="G112" s="11">
        <v>2</v>
      </c>
      <c r="H112" s="10">
        <v>5</v>
      </c>
      <c r="I112" s="10">
        <v>2</v>
      </c>
      <c r="J112" s="10">
        <v>39.5</v>
      </c>
      <c r="K112" s="10">
        <v>8.8000000000000007</v>
      </c>
      <c r="L112" s="10">
        <v>2</v>
      </c>
      <c r="M112" s="10">
        <v>2</v>
      </c>
      <c r="N112" s="13">
        <v>3</v>
      </c>
      <c r="O112" s="109"/>
    </row>
    <row r="113" spans="1:15" ht="15" x14ac:dyDescent="0.25">
      <c r="A113" s="10">
        <v>900</v>
      </c>
      <c r="B113" s="6">
        <v>2</v>
      </c>
      <c r="C113" s="11">
        <v>86.1</v>
      </c>
      <c r="D113" s="10">
        <v>7</v>
      </c>
      <c r="E113" s="10">
        <v>2</v>
      </c>
      <c r="F113" s="10">
        <v>2</v>
      </c>
      <c r="G113" s="11">
        <v>9</v>
      </c>
      <c r="H113" s="10">
        <v>10</v>
      </c>
      <c r="I113" s="10">
        <v>2</v>
      </c>
      <c r="J113" s="10">
        <v>48.6</v>
      </c>
      <c r="K113" s="10">
        <v>11.1</v>
      </c>
      <c r="L113" s="10">
        <v>2</v>
      </c>
      <c r="M113" s="10">
        <v>2</v>
      </c>
      <c r="N113" s="10">
        <v>2</v>
      </c>
      <c r="O113" s="102"/>
    </row>
    <row r="114" spans="1:15" ht="15" x14ac:dyDescent="0.25">
      <c r="A114" s="10">
        <v>650</v>
      </c>
      <c r="B114" s="6">
        <v>2</v>
      </c>
      <c r="C114" s="8">
        <v>16.5</v>
      </c>
      <c r="D114" s="10">
        <v>7</v>
      </c>
      <c r="E114" s="10">
        <v>2</v>
      </c>
      <c r="F114" s="10">
        <v>1</v>
      </c>
      <c r="G114" s="11">
        <v>1</v>
      </c>
      <c r="H114" s="10">
        <v>5</v>
      </c>
      <c r="I114" s="10">
        <v>3</v>
      </c>
      <c r="J114" s="7">
        <v>22</v>
      </c>
      <c r="K114" s="7">
        <v>8.5</v>
      </c>
      <c r="L114" s="10">
        <v>2</v>
      </c>
      <c r="M114" s="10">
        <v>3</v>
      </c>
      <c r="N114" s="10">
        <v>3</v>
      </c>
      <c r="O114" s="102"/>
    </row>
    <row r="115" spans="1:15" ht="15" x14ac:dyDescent="0.25">
      <c r="A115" s="10">
        <v>850</v>
      </c>
      <c r="B115" s="6">
        <v>2</v>
      </c>
      <c r="C115" s="11">
        <v>17</v>
      </c>
      <c r="D115" s="10">
        <v>7</v>
      </c>
      <c r="E115" s="10">
        <v>2</v>
      </c>
      <c r="F115" s="10">
        <v>1</v>
      </c>
      <c r="G115" s="11">
        <v>4</v>
      </c>
      <c r="H115" s="10">
        <v>5</v>
      </c>
      <c r="I115" s="10">
        <v>3</v>
      </c>
      <c r="J115" s="10">
        <v>17.899999999999999</v>
      </c>
      <c r="K115" s="10">
        <v>9</v>
      </c>
      <c r="L115" s="10">
        <v>3</v>
      </c>
      <c r="M115" s="10">
        <v>3</v>
      </c>
      <c r="N115" s="10">
        <v>3</v>
      </c>
      <c r="O115" s="102"/>
    </row>
    <row r="116" spans="1:15" ht="15" x14ac:dyDescent="0.25">
      <c r="A116" s="10">
        <v>880</v>
      </c>
      <c r="B116" s="6">
        <v>2</v>
      </c>
      <c r="C116" s="11">
        <v>22</v>
      </c>
      <c r="D116" s="10">
        <v>7</v>
      </c>
      <c r="E116" s="10">
        <v>5</v>
      </c>
      <c r="F116" s="10">
        <v>1</v>
      </c>
      <c r="G116" s="11">
        <v>4</v>
      </c>
      <c r="H116" s="10">
        <v>9</v>
      </c>
      <c r="I116" s="10">
        <v>2</v>
      </c>
      <c r="J116" s="10">
        <v>9.6999999999999993</v>
      </c>
      <c r="K116" s="10">
        <v>8.8000000000000007</v>
      </c>
      <c r="L116" s="10">
        <v>3</v>
      </c>
      <c r="M116" s="10">
        <v>1</v>
      </c>
      <c r="N116" s="10">
        <v>3</v>
      </c>
      <c r="O116" s="102"/>
    </row>
    <row r="117" spans="1:15" ht="15" x14ac:dyDescent="0.25">
      <c r="A117" s="10">
        <v>970</v>
      </c>
      <c r="B117" s="6">
        <v>2</v>
      </c>
      <c r="C117" s="11">
        <v>17.100000000000001</v>
      </c>
      <c r="D117" s="10">
        <v>7</v>
      </c>
      <c r="E117" s="10">
        <v>2</v>
      </c>
      <c r="F117" s="10">
        <v>1</v>
      </c>
      <c r="G117" s="11">
        <v>4</v>
      </c>
      <c r="H117" s="10">
        <v>9</v>
      </c>
      <c r="I117" s="10">
        <v>2</v>
      </c>
      <c r="J117" s="10">
        <v>18.100000000000001</v>
      </c>
      <c r="K117" s="10">
        <v>12.1</v>
      </c>
      <c r="L117" s="10">
        <v>2</v>
      </c>
      <c r="M117" s="10">
        <v>3</v>
      </c>
      <c r="N117" s="10">
        <v>3</v>
      </c>
      <c r="O117" s="102"/>
    </row>
    <row r="118" spans="1:15" ht="15" x14ac:dyDescent="0.25">
      <c r="A118" s="10">
        <v>800</v>
      </c>
      <c r="B118" s="6">
        <v>2</v>
      </c>
      <c r="C118" s="11">
        <v>17</v>
      </c>
      <c r="D118" s="10">
        <v>7</v>
      </c>
      <c r="E118" s="10">
        <v>2</v>
      </c>
      <c r="F118" s="10">
        <v>1</v>
      </c>
      <c r="G118" s="11">
        <v>5</v>
      </c>
      <c r="H118" s="10">
        <v>5</v>
      </c>
      <c r="I118" s="10">
        <v>2</v>
      </c>
      <c r="J118" s="10">
        <v>16.7</v>
      </c>
      <c r="K118" s="10">
        <v>8.8000000000000007</v>
      </c>
      <c r="L118" s="10">
        <v>2</v>
      </c>
      <c r="M118" s="10">
        <v>2</v>
      </c>
      <c r="N118" s="10">
        <v>3</v>
      </c>
      <c r="O118" s="102"/>
    </row>
    <row r="119" spans="1:15" ht="15" x14ac:dyDescent="0.25">
      <c r="A119" s="10">
        <v>3000</v>
      </c>
      <c r="B119" s="6">
        <v>2</v>
      </c>
      <c r="C119" s="11">
        <v>11.5</v>
      </c>
      <c r="D119" s="10">
        <v>7</v>
      </c>
      <c r="E119" s="10">
        <v>6</v>
      </c>
      <c r="F119" s="10">
        <v>2</v>
      </c>
      <c r="G119" s="8">
        <v>2</v>
      </c>
      <c r="H119" s="7">
        <v>5</v>
      </c>
      <c r="I119" s="10">
        <v>2</v>
      </c>
      <c r="J119" s="10">
        <v>15.8</v>
      </c>
      <c r="K119" s="10">
        <v>8.9</v>
      </c>
      <c r="L119" s="10">
        <v>2</v>
      </c>
      <c r="M119" s="10">
        <v>2</v>
      </c>
      <c r="N119" s="10">
        <v>3</v>
      </c>
      <c r="O119" s="102"/>
    </row>
    <row r="120" spans="1:15" ht="15" x14ac:dyDescent="0.25">
      <c r="A120" s="10">
        <v>850</v>
      </c>
      <c r="B120" s="6">
        <v>2</v>
      </c>
      <c r="C120" s="11">
        <v>16.399999999999999</v>
      </c>
      <c r="D120" s="10">
        <v>7</v>
      </c>
      <c r="E120" s="10">
        <v>2</v>
      </c>
      <c r="F120" s="10">
        <v>2</v>
      </c>
      <c r="G120" s="11">
        <v>9</v>
      </c>
      <c r="H120" s="10">
        <v>10</v>
      </c>
      <c r="I120" s="10">
        <v>2</v>
      </c>
      <c r="J120" s="10">
        <v>17.100000000000001</v>
      </c>
      <c r="K120" s="10">
        <v>8.8000000000000007</v>
      </c>
      <c r="L120" s="10">
        <v>2</v>
      </c>
      <c r="M120" s="10">
        <v>2</v>
      </c>
      <c r="N120" s="10">
        <v>2</v>
      </c>
      <c r="O120" s="102"/>
    </row>
    <row r="121" spans="1:15" ht="15" x14ac:dyDescent="0.25">
      <c r="A121" s="10">
        <v>1060</v>
      </c>
      <c r="B121" s="6">
        <v>3</v>
      </c>
      <c r="C121" s="101">
        <v>48.5</v>
      </c>
      <c r="D121" s="10">
        <v>8</v>
      </c>
      <c r="E121" s="10">
        <v>6</v>
      </c>
      <c r="F121" s="10">
        <v>1</v>
      </c>
      <c r="G121" s="11">
        <v>1</v>
      </c>
      <c r="H121" s="10">
        <v>5</v>
      </c>
      <c r="I121" s="10">
        <v>2</v>
      </c>
      <c r="J121" s="10">
        <v>23.5</v>
      </c>
      <c r="K121" s="10">
        <v>6</v>
      </c>
      <c r="L121" s="10">
        <v>2</v>
      </c>
      <c r="M121" s="10">
        <v>1</v>
      </c>
      <c r="N121" s="10">
        <v>3</v>
      </c>
      <c r="O121" s="102"/>
    </row>
    <row r="122" spans="1:15" ht="15" x14ac:dyDescent="0.25">
      <c r="A122" s="10">
        <v>1030</v>
      </c>
      <c r="B122" s="6">
        <v>3</v>
      </c>
      <c r="C122" s="11">
        <v>30.6</v>
      </c>
      <c r="D122" s="10">
        <v>6</v>
      </c>
      <c r="E122" s="10">
        <v>2</v>
      </c>
      <c r="F122" s="10">
        <v>1</v>
      </c>
      <c r="G122" s="11">
        <v>2</v>
      </c>
      <c r="H122" s="10">
        <v>5</v>
      </c>
      <c r="I122" s="10">
        <v>3</v>
      </c>
      <c r="J122" s="10">
        <v>18.100000000000001</v>
      </c>
      <c r="K122" s="10">
        <v>6.7</v>
      </c>
      <c r="L122" s="10">
        <v>2</v>
      </c>
      <c r="M122" s="10">
        <v>1</v>
      </c>
      <c r="N122" s="10">
        <v>3</v>
      </c>
      <c r="O122" s="102"/>
    </row>
    <row r="123" spans="1:15" ht="15" x14ac:dyDescent="0.25">
      <c r="A123" s="10">
        <v>1290</v>
      </c>
      <c r="B123" s="6">
        <v>3</v>
      </c>
      <c r="C123" s="11">
        <v>58.5</v>
      </c>
      <c r="D123" s="10">
        <v>7</v>
      </c>
      <c r="E123" s="10">
        <v>2</v>
      </c>
      <c r="F123" s="10">
        <v>1</v>
      </c>
      <c r="G123" s="11">
        <v>7</v>
      </c>
      <c r="H123" s="10">
        <v>5</v>
      </c>
      <c r="I123" s="10">
        <v>3</v>
      </c>
      <c r="J123" s="10">
        <v>29.9</v>
      </c>
      <c r="K123" s="10">
        <v>18.2</v>
      </c>
      <c r="L123" s="10">
        <v>3</v>
      </c>
      <c r="M123" s="10">
        <v>1</v>
      </c>
      <c r="N123" s="10">
        <v>3</v>
      </c>
      <c r="O123" s="102"/>
    </row>
    <row r="124" spans="1:15" ht="15" x14ac:dyDescent="0.25">
      <c r="A124" s="10">
        <v>1150</v>
      </c>
      <c r="B124" s="6">
        <v>3</v>
      </c>
      <c r="C124" s="11">
        <v>40.299999999999997</v>
      </c>
      <c r="D124" s="10">
        <v>9</v>
      </c>
      <c r="E124" s="10">
        <v>2</v>
      </c>
      <c r="F124" s="10">
        <v>1</v>
      </c>
      <c r="G124" s="11">
        <v>3</v>
      </c>
      <c r="H124" s="10">
        <v>9</v>
      </c>
      <c r="I124" s="10">
        <v>2</v>
      </c>
      <c r="J124" s="10">
        <v>18</v>
      </c>
      <c r="K124" s="10">
        <v>9</v>
      </c>
      <c r="L124" s="10">
        <v>2</v>
      </c>
      <c r="M124" s="10">
        <v>3</v>
      </c>
      <c r="N124" s="10">
        <v>3</v>
      </c>
      <c r="O124" s="102"/>
    </row>
    <row r="125" spans="1:15" ht="15" x14ac:dyDescent="0.25">
      <c r="A125" s="10">
        <v>2250</v>
      </c>
      <c r="B125" s="6">
        <v>3</v>
      </c>
      <c r="C125" s="11">
        <v>35.4</v>
      </c>
      <c r="D125" s="10">
        <v>6</v>
      </c>
      <c r="E125" s="10">
        <v>6</v>
      </c>
      <c r="F125" s="10">
        <v>2</v>
      </c>
      <c r="G125" s="11">
        <v>4</v>
      </c>
      <c r="H125" s="10">
        <v>5</v>
      </c>
      <c r="I125" s="10">
        <v>2</v>
      </c>
      <c r="J125" s="10">
        <v>12.5</v>
      </c>
      <c r="K125" s="10">
        <v>12.4</v>
      </c>
      <c r="L125" s="10">
        <v>2</v>
      </c>
      <c r="M125" s="10">
        <v>1</v>
      </c>
      <c r="N125" s="10">
        <v>3</v>
      </c>
      <c r="O125" s="102"/>
    </row>
    <row r="126" spans="1:15" ht="15" x14ac:dyDescent="0.25">
      <c r="A126" s="10">
        <v>1150</v>
      </c>
      <c r="B126" s="6">
        <v>3</v>
      </c>
      <c r="C126" s="11">
        <v>31.2</v>
      </c>
      <c r="D126" s="10">
        <v>5</v>
      </c>
      <c r="E126" s="10">
        <v>2</v>
      </c>
      <c r="F126" s="10">
        <v>2</v>
      </c>
      <c r="G126" s="11">
        <v>1</v>
      </c>
      <c r="H126" s="10">
        <v>9</v>
      </c>
      <c r="I126" s="10">
        <v>2</v>
      </c>
      <c r="J126" s="10">
        <v>21.2</v>
      </c>
      <c r="K126" s="10">
        <v>0</v>
      </c>
      <c r="L126" s="10">
        <v>3</v>
      </c>
      <c r="M126" s="10">
        <v>1</v>
      </c>
      <c r="N126" s="10">
        <v>2</v>
      </c>
      <c r="O126" s="102"/>
    </row>
    <row r="127" spans="1:15" ht="15" x14ac:dyDescent="0.25">
      <c r="A127" s="10">
        <v>747</v>
      </c>
      <c r="B127" s="6">
        <v>3</v>
      </c>
      <c r="C127" s="11">
        <v>26.5</v>
      </c>
      <c r="D127" s="10">
        <v>7</v>
      </c>
      <c r="E127" s="10">
        <v>2</v>
      </c>
      <c r="F127" s="10">
        <v>2</v>
      </c>
      <c r="G127" s="11">
        <v>8</v>
      </c>
      <c r="H127" s="10">
        <v>2</v>
      </c>
      <c r="I127" s="10">
        <v>3</v>
      </c>
      <c r="J127" s="10">
        <v>16.2</v>
      </c>
      <c r="K127" s="10">
        <v>0</v>
      </c>
      <c r="L127" s="10">
        <v>2</v>
      </c>
      <c r="M127" s="10">
        <v>3</v>
      </c>
      <c r="N127" s="10">
        <v>3</v>
      </c>
      <c r="O127" s="102"/>
    </row>
    <row r="128" spans="1:15" ht="15" x14ac:dyDescent="0.25">
      <c r="A128" s="10">
        <v>1250</v>
      </c>
      <c r="B128" s="6">
        <v>3</v>
      </c>
      <c r="C128" s="11">
        <v>36.6</v>
      </c>
      <c r="D128" s="10">
        <v>8</v>
      </c>
      <c r="E128" s="10">
        <v>2</v>
      </c>
      <c r="F128" s="10">
        <v>1</v>
      </c>
      <c r="G128" s="11">
        <v>9</v>
      </c>
      <c r="H128" s="10">
        <v>2</v>
      </c>
      <c r="I128" s="10">
        <v>3</v>
      </c>
      <c r="J128" s="10">
        <v>16.600000000000001</v>
      </c>
      <c r="K128" s="10">
        <v>8.8000000000000007</v>
      </c>
      <c r="L128" s="10">
        <v>3</v>
      </c>
      <c r="M128" s="10">
        <v>1</v>
      </c>
      <c r="N128" s="10">
        <v>3</v>
      </c>
      <c r="O128" s="102"/>
    </row>
    <row r="129" spans="1:17" ht="15" x14ac:dyDescent="0.25">
      <c r="A129" s="10">
        <v>1020</v>
      </c>
      <c r="B129" s="6">
        <v>3</v>
      </c>
      <c r="C129" s="11">
        <v>35.9</v>
      </c>
      <c r="D129" s="10">
        <v>6</v>
      </c>
      <c r="E129" s="10">
        <v>2</v>
      </c>
      <c r="F129" s="10">
        <v>1</v>
      </c>
      <c r="G129" s="11">
        <v>3</v>
      </c>
      <c r="H129" s="10">
        <v>5</v>
      </c>
      <c r="I129" s="10">
        <v>2</v>
      </c>
      <c r="J129" s="10">
        <v>15.1</v>
      </c>
      <c r="K129" s="10">
        <v>8.6</v>
      </c>
      <c r="L129" s="10">
        <v>1</v>
      </c>
      <c r="M129" s="10">
        <v>1</v>
      </c>
      <c r="N129" s="10">
        <v>2</v>
      </c>
      <c r="O129" s="102"/>
    </row>
    <row r="130" spans="1:17" ht="15" x14ac:dyDescent="0.25">
      <c r="A130" s="10">
        <v>1050</v>
      </c>
      <c r="B130" s="6">
        <v>3</v>
      </c>
      <c r="C130" s="11">
        <v>40.299999999999997</v>
      </c>
      <c r="D130" s="10">
        <v>13</v>
      </c>
      <c r="E130" s="10">
        <v>6</v>
      </c>
      <c r="F130" s="10">
        <v>2</v>
      </c>
      <c r="G130" s="11">
        <v>5</v>
      </c>
      <c r="H130" s="10">
        <v>5</v>
      </c>
      <c r="I130" s="10">
        <v>2</v>
      </c>
      <c r="J130" s="10">
        <v>16.7</v>
      </c>
      <c r="K130" s="10">
        <v>8.6</v>
      </c>
      <c r="L130" s="10">
        <v>3</v>
      </c>
      <c r="M130" s="10">
        <v>1</v>
      </c>
      <c r="N130" s="10">
        <v>1</v>
      </c>
      <c r="O130" s="102"/>
    </row>
    <row r="131" spans="1:17" ht="15" x14ac:dyDescent="0.25">
      <c r="A131" s="10">
        <v>1265</v>
      </c>
      <c r="B131" s="6">
        <v>3</v>
      </c>
      <c r="C131" s="11">
        <v>40.1</v>
      </c>
      <c r="D131" s="10">
        <v>7</v>
      </c>
      <c r="E131" s="10">
        <v>5</v>
      </c>
      <c r="F131" s="10">
        <v>2</v>
      </c>
      <c r="G131" s="11">
        <v>4</v>
      </c>
      <c r="H131" s="10">
        <v>5</v>
      </c>
      <c r="I131" s="10">
        <v>2</v>
      </c>
      <c r="J131" s="10">
        <v>16.600000000000001</v>
      </c>
      <c r="K131" s="10">
        <v>8.5</v>
      </c>
      <c r="L131" s="10">
        <v>1</v>
      </c>
      <c r="M131" s="10">
        <v>3</v>
      </c>
      <c r="N131" s="10">
        <v>2</v>
      </c>
      <c r="O131" s="102"/>
    </row>
    <row r="132" spans="1:17" ht="15" x14ac:dyDescent="0.25">
      <c r="A132" s="10">
        <v>550</v>
      </c>
      <c r="B132" s="6">
        <v>3</v>
      </c>
      <c r="C132" s="11">
        <v>40.1</v>
      </c>
      <c r="D132" s="10">
        <v>7</v>
      </c>
      <c r="E132" s="10">
        <v>1</v>
      </c>
      <c r="F132" s="10">
        <v>1</v>
      </c>
      <c r="G132" s="11">
        <v>5</v>
      </c>
      <c r="H132" s="10">
        <v>3</v>
      </c>
      <c r="I132" s="10">
        <v>2</v>
      </c>
      <c r="J132" s="10">
        <v>16.600000000000001</v>
      </c>
      <c r="K132" s="10">
        <v>8.5</v>
      </c>
      <c r="L132" s="10">
        <v>2</v>
      </c>
      <c r="M132" s="10">
        <v>1</v>
      </c>
      <c r="N132" s="10">
        <v>3</v>
      </c>
      <c r="O132" s="102"/>
    </row>
    <row r="133" spans="1:17" ht="15" x14ac:dyDescent="0.25">
      <c r="A133" s="10">
        <v>1500</v>
      </c>
      <c r="B133" s="6">
        <v>3</v>
      </c>
      <c r="C133" s="11">
        <v>31.3</v>
      </c>
      <c r="D133" s="10">
        <v>8</v>
      </c>
      <c r="E133" s="10">
        <v>2</v>
      </c>
      <c r="F133" s="10">
        <v>2</v>
      </c>
      <c r="G133" s="11">
        <v>9</v>
      </c>
      <c r="H133" s="10">
        <v>9</v>
      </c>
      <c r="I133" s="10">
        <v>3</v>
      </c>
      <c r="J133" s="10">
        <v>22</v>
      </c>
      <c r="K133" s="10">
        <v>0</v>
      </c>
      <c r="L133" s="10">
        <v>1</v>
      </c>
      <c r="M133" s="10">
        <v>1</v>
      </c>
      <c r="N133" s="10">
        <v>3</v>
      </c>
      <c r="O133" s="102"/>
    </row>
    <row r="134" spans="1:17" ht="15" x14ac:dyDescent="0.25">
      <c r="A134" s="10">
        <v>1000</v>
      </c>
      <c r="B134" s="6">
        <v>3</v>
      </c>
      <c r="C134" s="11">
        <v>44.7</v>
      </c>
      <c r="D134" s="10">
        <v>7</v>
      </c>
      <c r="E134" s="10">
        <v>2</v>
      </c>
      <c r="F134" s="10">
        <v>2</v>
      </c>
      <c r="G134" s="11">
        <v>1</v>
      </c>
      <c r="H134" s="10">
        <v>5</v>
      </c>
      <c r="I134" s="10">
        <v>2</v>
      </c>
      <c r="J134" s="10">
        <v>18.399999999999999</v>
      </c>
      <c r="K134" s="10">
        <v>10.7</v>
      </c>
      <c r="L134" s="10">
        <v>2</v>
      </c>
      <c r="M134" s="10">
        <v>1</v>
      </c>
      <c r="N134" s="10">
        <v>3</v>
      </c>
      <c r="O134" s="102"/>
    </row>
    <row r="135" spans="1:17" ht="15" x14ac:dyDescent="0.25">
      <c r="A135" s="10">
        <v>1180</v>
      </c>
      <c r="B135" s="6">
        <v>3</v>
      </c>
      <c r="C135" s="11">
        <v>32.1</v>
      </c>
      <c r="D135" s="10">
        <v>7</v>
      </c>
      <c r="E135" s="10">
        <v>6</v>
      </c>
      <c r="F135" s="10">
        <v>1</v>
      </c>
      <c r="G135" s="11">
        <v>7</v>
      </c>
      <c r="H135" s="10">
        <v>9</v>
      </c>
      <c r="I135" s="10">
        <v>2</v>
      </c>
      <c r="J135" s="10">
        <v>12.2</v>
      </c>
      <c r="K135" s="10">
        <v>9</v>
      </c>
      <c r="L135" s="10">
        <v>2</v>
      </c>
      <c r="M135" s="10">
        <v>1</v>
      </c>
      <c r="N135" s="10">
        <v>3</v>
      </c>
      <c r="O135" s="102"/>
    </row>
    <row r="136" spans="1:17" ht="15" x14ac:dyDescent="0.25">
      <c r="A136" s="10">
        <v>1350</v>
      </c>
      <c r="B136" s="6">
        <v>3</v>
      </c>
      <c r="C136" s="11">
        <v>31.9</v>
      </c>
      <c r="D136" s="10">
        <v>6</v>
      </c>
      <c r="E136" s="10">
        <v>2</v>
      </c>
      <c r="F136" s="10">
        <v>2</v>
      </c>
      <c r="G136" s="11">
        <v>2</v>
      </c>
      <c r="H136" s="10">
        <v>9</v>
      </c>
      <c r="I136" s="10">
        <v>2</v>
      </c>
      <c r="J136" s="10">
        <v>14.4</v>
      </c>
      <c r="K136" s="10">
        <v>8.8000000000000007</v>
      </c>
      <c r="L136" s="10">
        <v>2</v>
      </c>
      <c r="M136" s="10">
        <v>1</v>
      </c>
      <c r="N136" s="10">
        <v>3</v>
      </c>
      <c r="O136" s="102"/>
    </row>
    <row r="137" spans="1:17" ht="15" x14ac:dyDescent="0.25">
      <c r="A137" s="10">
        <v>1400</v>
      </c>
      <c r="B137" s="6">
        <v>3</v>
      </c>
      <c r="C137" s="11">
        <v>44.2</v>
      </c>
      <c r="D137" s="10">
        <v>7</v>
      </c>
      <c r="E137" s="10">
        <v>2</v>
      </c>
      <c r="F137" s="10">
        <v>2</v>
      </c>
      <c r="G137" s="11">
        <v>2</v>
      </c>
      <c r="H137" s="10">
        <v>5</v>
      </c>
      <c r="I137" s="10">
        <v>2</v>
      </c>
      <c r="J137" s="10">
        <v>19.7</v>
      </c>
      <c r="K137" s="10">
        <v>11.6</v>
      </c>
      <c r="L137" s="10">
        <v>3</v>
      </c>
      <c r="M137" s="10">
        <v>1</v>
      </c>
      <c r="N137" s="10">
        <v>2</v>
      </c>
      <c r="O137" s="102"/>
    </row>
    <row r="138" spans="1:17" ht="15" x14ac:dyDescent="0.25">
      <c r="A138" s="10">
        <v>2120</v>
      </c>
      <c r="B138" s="6">
        <v>3</v>
      </c>
      <c r="C138" s="11">
        <v>36.6</v>
      </c>
      <c r="D138" s="10">
        <v>2</v>
      </c>
      <c r="E138" s="10">
        <v>6</v>
      </c>
      <c r="F138" s="10">
        <v>1</v>
      </c>
      <c r="G138" s="11">
        <v>5</v>
      </c>
      <c r="H138" s="10">
        <v>5</v>
      </c>
      <c r="I138" s="10">
        <v>2</v>
      </c>
      <c r="J138" s="10">
        <v>16.600000000000001</v>
      </c>
      <c r="K138" s="10">
        <v>8.8000000000000007</v>
      </c>
      <c r="L138" s="10">
        <v>2</v>
      </c>
      <c r="M138" s="10">
        <v>1</v>
      </c>
      <c r="N138" s="10">
        <v>1</v>
      </c>
      <c r="O138" s="102"/>
    </row>
    <row r="139" spans="1:17" ht="15" x14ac:dyDescent="0.25">
      <c r="A139" s="10">
        <v>1200</v>
      </c>
      <c r="B139" s="6">
        <v>3</v>
      </c>
      <c r="C139" s="11">
        <v>40.299999999999997</v>
      </c>
      <c r="D139" s="10">
        <v>6</v>
      </c>
      <c r="E139" s="10">
        <v>1</v>
      </c>
      <c r="F139" s="10">
        <v>1</v>
      </c>
      <c r="G139" s="11">
        <v>1</v>
      </c>
      <c r="H139" s="10">
        <v>5</v>
      </c>
      <c r="I139" s="10">
        <v>2</v>
      </c>
      <c r="J139" s="10">
        <v>16.7</v>
      </c>
      <c r="K139" s="10">
        <v>8.5</v>
      </c>
      <c r="L139" s="10">
        <v>2</v>
      </c>
      <c r="M139" s="10">
        <v>1</v>
      </c>
      <c r="N139" s="10">
        <v>3</v>
      </c>
      <c r="O139" s="102"/>
    </row>
    <row r="140" spans="1:17" ht="15" x14ac:dyDescent="0.25">
      <c r="A140" s="10">
        <v>850</v>
      </c>
      <c r="B140" s="6">
        <v>3</v>
      </c>
      <c r="C140" s="11">
        <v>35.9</v>
      </c>
      <c r="D140" s="10">
        <v>14</v>
      </c>
      <c r="E140" s="10">
        <v>2</v>
      </c>
      <c r="F140" s="10">
        <v>2</v>
      </c>
      <c r="G140" s="11">
        <v>3</v>
      </c>
      <c r="H140" s="10">
        <v>5</v>
      </c>
      <c r="I140" s="10">
        <v>2</v>
      </c>
      <c r="J140" s="10">
        <v>15.1</v>
      </c>
      <c r="K140" s="10">
        <v>8.5</v>
      </c>
      <c r="L140" s="10">
        <v>2</v>
      </c>
      <c r="M140" s="10">
        <v>1</v>
      </c>
      <c r="N140" s="10">
        <v>3</v>
      </c>
      <c r="O140" s="102"/>
    </row>
    <row r="141" spans="1:17" ht="15" x14ac:dyDescent="0.25">
      <c r="A141" s="10">
        <v>1300</v>
      </c>
      <c r="B141" s="6">
        <v>3</v>
      </c>
      <c r="C141" s="11">
        <v>31.8</v>
      </c>
      <c r="D141" s="10">
        <v>8</v>
      </c>
      <c r="E141" s="10">
        <v>2</v>
      </c>
      <c r="F141" s="10">
        <v>2</v>
      </c>
      <c r="G141" s="11">
        <v>2</v>
      </c>
      <c r="H141" s="10">
        <v>9</v>
      </c>
      <c r="I141" s="10">
        <v>2</v>
      </c>
      <c r="J141" s="10">
        <v>12.3</v>
      </c>
      <c r="K141" s="10">
        <v>8.6999999999999993</v>
      </c>
      <c r="L141" s="10">
        <v>2</v>
      </c>
      <c r="M141" s="10">
        <v>1</v>
      </c>
      <c r="N141" s="10">
        <v>1</v>
      </c>
      <c r="O141" s="102"/>
    </row>
    <row r="142" spans="1:17" ht="15" x14ac:dyDescent="0.25">
      <c r="A142" s="10">
        <v>950</v>
      </c>
      <c r="B142" s="6">
        <v>3</v>
      </c>
      <c r="C142" s="11">
        <v>32</v>
      </c>
      <c r="D142" s="10">
        <v>9</v>
      </c>
      <c r="E142" s="10">
        <v>2</v>
      </c>
      <c r="F142" s="10">
        <v>2</v>
      </c>
      <c r="G142" s="11">
        <v>5</v>
      </c>
      <c r="H142" s="10">
        <v>9</v>
      </c>
      <c r="I142" s="10">
        <v>2</v>
      </c>
      <c r="J142" s="10">
        <v>12.3</v>
      </c>
      <c r="K142" s="10">
        <v>8.6999999999999993</v>
      </c>
      <c r="L142" s="10">
        <v>3</v>
      </c>
      <c r="M142" s="10">
        <v>3</v>
      </c>
      <c r="N142" s="10">
        <v>3</v>
      </c>
      <c r="O142" s="102"/>
    </row>
    <row r="143" spans="1:17" ht="15" x14ac:dyDescent="0.25">
      <c r="A143" s="10">
        <v>650</v>
      </c>
      <c r="B143" s="103">
        <v>3</v>
      </c>
      <c r="C143" s="11">
        <v>40.200000000000003</v>
      </c>
      <c r="D143" s="10">
        <v>15</v>
      </c>
      <c r="E143" s="10">
        <v>2</v>
      </c>
      <c r="F143" s="10">
        <v>1</v>
      </c>
      <c r="G143" s="11">
        <v>2</v>
      </c>
      <c r="H143" s="10">
        <v>5</v>
      </c>
      <c r="I143" s="10">
        <v>2</v>
      </c>
      <c r="J143" s="10">
        <v>16.7</v>
      </c>
      <c r="K143" s="10">
        <v>8.5</v>
      </c>
      <c r="L143" s="10">
        <v>3</v>
      </c>
      <c r="M143" s="10">
        <v>1</v>
      </c>
      <c r="N143" s="10">
        <v>2</v>
      </c>
      <c r="O143" s="102"/>
      <c r="Q143" s="86"/>
    </row>
    <row r="144" spans="1:17" ht="15" x14ac:dyDescent="0.25">
      <c r="A144" s="10">
        <v>500</v>
      </c>
      <c r="B144" s="103">
        <v>3</v>
      </c>
      <c r="C144" s="11">
        <v>35.1</v>
      </c>
      <c r="D144" s="10">
        <v>7</v>
      </c>
      <c r="E144" s="10">
        <v>6</v>
      </c>
      <c r="F144" s="10">
        <v>1</v>
      </c>
      <c r="G144" s="11">
        <v>3</v>
      </c>
      <c r="H144" s="10">
        <v>5</v>
      </c>
      <c r="I144" s="10">
        <v>3</v>
      </c>
      <c r="J144" s="10">
        <v>12.1</v>
      </c>
      <c r="K144" s="10">
        <v>12</v>
      </c>
      <c r="L144" s="10">
        <v>2</v>
      </c>
      <c r="M144" s="10">
        <v>3</v>
      </c>
      <c r="N144" s="10">
        <v>3</v>
      </c>
      <c r="O144" s="102"/>
      <c r="Q144" s="86"/>
    </row>
    <row r="145" spans="1:17" ht="15" x14ac:dyDescent="0.25">
      <c r="A145" s="10">
        <v>1357</v>
      </c>
      <c r="B145" s="103">
        <v>3</v>
      </c>
      <c r="C145" s="11">
        <v>35.299999999999997</v>
      </c>
      <c r="D145" s="10">
        <v>2</v>
      </c>
      <c r="E145" s="10">
        <v>2</v>
      </c>
      <c r="F145" s="10">
        <v>1</v>
      </c>
      <c r="G145" s="11">
        <v>2</v>
      </c>
      <c r="H145" s="10">
        <v>10</v>
      </c>
      <c r="I145" s="10">
        <v>3</v>
      </c>
      <c r="J145" s="10">
        <v>14.9</v>
      </c>
      <c r="K145" s="10">
        <v>11.9</v>
      </c>
      <c r="L145" s="10">
        <v>2</v>
      </c>
      <c r="M145" s="10">
        <v>1</v>
      </c>
      <c r="N145" s="10">
        <v>3</v>
      </c>
      <c r="O145" s="102"/>
      <c r="Q145" s="86"/>
    </row>
    <row r="146" spans="1:17" ht="15" x14ac:dyDescent="0.25">
      <c r="A146" s="10">
        <v>490</v>
      </c>
      <c r="B146" s="103">
        <v>3</v>
      </c>
      <c r="C146" s="11">
        <v>36.200000000000003</v>
      </c>
      <c r="D146" s="10">
        <v>9</v>
      </c>
      <c r="E146" s="10">
        <v>6</v>
      </c>
      <c r="F146" s="10">
        <v>1</v>
      </c>
      <c r="G146" s="11">
        <v>1</v>
      </c>
      <c r="H146" s="10">
        <v>5</v>
      </c>
      <c r="I146" s="10">
        <v>2</v>
      </c>
      <c r="J146" s="10">
        <v>15</v>
      </c>
      <c r="K146" s="10">
        <v>12</v>
      </c>
      <c r="L146" s="10">
        <v>2</v>
      </c>
      <c r="M146" s="10">
        <v>1</v>
      </c>
      <c r="N146" s="10">
        <v>3</v>
      </c>
      <c r="O146" s="102"/>
      <c r="Q146" s="86"/>
    </row>
    <row r="147" spans="1:17" ht="15" x14ac:dyDescent="0.25">
      <c r="A147" s="10">
        <v>2250</v>
      </c>
      <c r="B147" s="103">
        <v>3</v>
      </c>
      <c r="C147" s="11">
        <v>34.700000000000003</v>
      </c>
      <c r="D147" s="10">
        <v>7</v>
      </c>
      <c r="E147" s="10">
        <v>6</v>
      </c>
      <c r="F147" s="10">
        <v>2</v>
      </c>
      <c r="G147" s="11">
        <v>3</v>
      </c>
      <c r="H147" s="10">
        <v>9</v>
      </c>
      <c r="I147" s="10">
        <v>2</v>
      </c>
      <c r="J147" s="10">
        <v>17.5</v>
      </c>
      <c r="K147" s="10">
        <v>6.8</v>
      </c>
      <c r="L147" s="10">
        <v>2</v>
      </c>
      <c r="M147" s="10">
        <v>1</v>
      </c>
      <c r="N147" s="10">
        <v>2</v>
      </c>
      <c r="O147" s="102"/>
      <c r="Q147" s="86"/>
    </row>
    <row r="148" spans="1:17" ht="15" x14ac:dyDescent="0.25">
      <c r="A148" s="10">
        <v>890</v>
      </c>
      <c r="B148" s="103">
        <v>3</v>
      </c>
      <c r="C148" s="11">
        <v>40.299999999999997</v>
      </c>
      <c r="D148" s="10">
        <v>2</v>
      </c>
      <c r="E148" s="10">
        <v>6</v>
      </c>
      <c r="F148" s="10">
        <v>2</v>
      </c>
      <c r="G148" s="11">
        <v>2</v>
      </c>
      <c r="H148" s="10">
        <v>5</v>
      </c>
      <c r="I148" s="10">
        <v>3</v>
      </c>
      <c r="J148" s="10">
        <v>16.8</v>
      </c>
      <c r="K148" s="10">
        <v>8.6</v>
      </c>
      <c r="L148" s="10">
        <v>2</v>
      </c>
      <c r="M148" s="10">
        <v>1</v>
      </c>
      <c r="N148" s="10">
        <v>2</v>
      </c>
      <c r="O148" s="102"/>
      <c r="Q148" s="86"/>
    </row>
    <row r="149" spans="1:17" ht="15" x14ac:dyDescent="0.25">
      <c r="A149" s="10">
        <v>1300</v>
      </c>
      <c r="B149" s="103">
        <v>3</v>
      </c>
      <c r="C149" s="11">
        <v>31</v>
      </c>
      <c r="D149" s="10">
        <v>8</v>
      </c>
      <c r="E149" s="10">
        <v>2</v>
      </c>
      <c r="F149" s="10">
        <v>2</v>
      </c>
      <c r="G149" s="11">
        <v>14</v>
      </c>
      <c r="H149" s="10">
        <v>5</v>
      </c>
      <c r="I149" s="10">
        <v>2</v>
      </c>
      <c r="J149" s="10">
        <v>21.6</v>
      </c>
      <c r="K149" s="10">
        <v>0</v>
      </c>
      <c r="L149" s="10">
        <v>2</v>
      </c>
      <c r="M149" s="10">
        <v>1</v>
      </c>
      <c r="N149" s="10">
        <v>3</v>
      </c>
      <c r="O149" s="102"/>
      <c r="Q149" s="86"/>
    </row>
    <row r="150" spans="1:17" ht="15" x14ac:dyDescent="0.25">
      <c r="A150" s="10">
        <v>950</v>
      </c>
      <c r="B150" s="103">
        <v>3</v>
      </c>
      <c r="C150" s="11">
        <v>24.1</v>
      </c>
      <c r="D150" s="10">
        <v>14</v>
      </c>
      <c r="E150" s="10">
        <v>6</v>
      </c>
      <c r="F150" s="10">
        <v>2</v>
      </c>
      <c r="G150" s="11">
        <v>4</v>
      </c>
      <c r="H150" s="10">
        <v>5</v>
      </c>
      <c r="I150" s="10">
        <v>2</v>
      </c>
      <c r="J150" s="10">
        <v>16.3</v>
      </c>
      <c r="K150" s="10">
        <v>0</v>
      </c>
      <c r="L150" s="10">
        <v>2</v>
      </c>
      <c r="M150" s="10">
        <v>1</v>
      </c>
      <c r="N150" s="10">
        <v>1</v>
      </c>
      <c r="O150" s="102"/>
      <c r="Q150" s="86"/>
    </row>
    <row r="151" spans="1:17" ht="15" x14ac:dyDescent="0.25">
      <c r="A151" s="10">
        <v>900</v>
      </c>
      <c r="B151" s="103">
        <v>3</v>
      </c>
      <c r="C151" s="11">
        <v>32.5</v>
      </c>
      <c r="D151" s="10">
        <v>8</v>
      </c>
      <c r="E151" s="10">
        <v>1</v>
      </c>
      <c r="F151" s="10">
        <v>2</v>
      </c>
      <c r="G151" s="11">
        <v>5</v>
      </c>
      <c r="H151" s="10">
        <v>5</v>
      </c>
      <c r="I151" s="10">
        <v>3</v>
      </c>
      <c r="J151" s="10">
        <v>27.33</v>
      </c>
      <c r="K151" s="10">
        <v>0</v>
      </c>
      <c r="L151" s="10">
        <v>2</v>
      </c>
      <c r="M151" s="10">
        <v>1</v>
      </c>
      <c r="N151" s="10">
        <v>3</v>
      </c>
      <c r="O151" s="102"/>
      <c r="Q151" s="86"/>
    </row>
    <row r="152" spans="1:17" ht="15" x14ac:dyDescent="0.25">
      <c r="A152" s="10">
        <v>950</v>
      </c>
      <c r="B152" s="103">
        <v>3</v>
      </c>
      <c r="C152" s="11">
        <v>27.7</v>
      </c>
      <c r="D152" s="10">
        <v>14</v>
      </c>
      <c r="E152" s="10">
        <v>2</v>
      </c>
      <c r="F152" s="10">
        <v>2</v>
      </c>
      <c r="G152" s="11">
        <v>3</v>
      </c>
      <c r="H152" s="10">
        <v>13</v>
      </c>
      <c r="I152" s="10">
        <v>2</v>
      </c>
      <c r="J152" s="10">
        <v>12.2</v>
      </c>
      <c r="K152" s="10">
        <v>5.6</v>
      </c>
      <c r="L152" s="10">
        <v>1</v>
      </c>
      <c r="M152" s="10">
        <v>1</v>
      </c>
      <c r="N152" s="10">
        <v>3</v>
      </c>
      <c r="O152" s="102"/>
      <c r="Q152" s="86"/>
    </row>
    <row r="153" spans="1:17" ht="15" x14ac:dyDescent="0.25">
      <c r="A153" s="10">
        <v>790</v>
      </c>
      <c r="B153" s="103">
        <v>3</v>
      </c>
      <c r="C153" s="11">
        <v>29.1</v>
      </c>
      <c r="D153" s="10">
        <v>2</v>
      </c>
      <c r="E153" s="10">
        <v>3</v>
      </c>
      <c r="F153" s="10">
        <v>1</v>
      </c>
      <c r="G153" s="11">
        <v>4</v>
      </c>
      <c r="H153" s="10">
        <v>9</v>
      </c>
      <c r="I153" s="10">
        <v>3</v>
      </c>
      <c r="J153" s="10">
        <v>23.7</v>
      </c>
      <c r="K153" s="10">
        <v>0</v>
      </c>
      <c r="L153" s="10">
        <v>2</v>
      </c>
      <c r="M153" s="10">
        <v>1</v>
      </c>
      <c r="N153" s="10">
        <v>1</v>
      </c>
      <c r="O153" s="102"/>
      <c r="Q153" s="86"/>
    </row>
    <row r="154" spans="1:17" ht="15" x14ac:dyDescent="0.25">
      <c r="A154" s="10">
        <v>5300</v>
      </c>
      <c r="B154" s="103">
        <v>3</v>
      </c>
      <c r="C154" s="11">
        <v>31.4</v>
      </c>
      <c r="D154" s="10">
        <v>5</v>
      </c>
      <c r="E154" s="10">
        <v>6</v>
      </c>
      <c r="F154" s="10">
        <v>2</v>
      </c>
      <c r="G154" s="11">
        <v>2</v>
      </c>
      <c r="H154" s="10">
        <v>5</v>
      </c>
      <c r="I154" s="10">
        <v>3</v>
      </c>
      <c r="J154" s="10">
        <v>18.899999999999999</v>
      </c>
      <c r="K154" s="10">
        <v>5.6</v>
      </c>
      <c r="L154" s="10">
        <v>2</v>
      </c>
      <c r="M154" s="10">
        <v>1</v>
      </c>
      <c r="N154" s="10">
        <v>3</v>
      </c>
      <c r="O154" s="102"/>
      <c r="Q154" s="86"/>
    </row>
    <row r="155" spans="1:17" ht="15" x14ac:dyDescent="0.25">
      <c r="A155" s="10">
        <v>500</v>
      </c>
      <c r="B155" s="103">
        <v>3</v>
      </c>
      <c r="C155" s="11">
        <v>30.9</v>
      </c>
      <c r="D155" s="10">
        <v>2</v>
      </c>
      <c r="E155" s="10">
        <v>4</v>
      </c>
      <c r="F155" s="10">
        <v>1</v>
      </c>
      <c r="G155" s="11">
        <v>9</v>
      </c>
      <c r="H155" s="10">
        <v>5</v>
      </c>
      <c r="I155" s="10">
        <v>2</v>
      </c>
      <c r="J155" s="10">
        <v>19.2</v>
      </c>
      <c r="K155" s="10">
        <v>6.1</v>
      </c>
      <c r="L155" s="10">
        <v>2</v>
      </c>
      <c r="M155" s="10">
        <v>1</v>
      </c>
      <c r="N155" s="10">
        <v>2</v>
      </c>
      <c r="O155" s="102"/>
      <c r="Q155" s="86"/>
    </row>
    <row r="156" spans="1:17" ht="15" x14ac:dyDescent="0.25">
      <c r="A156" s="10">
        <v>550</v>
      </c>
      <c r="B156" s="103">
        <v>3</v>
      </c>
      <c r="C156" s="11">
        <v>29.3</v>
      </c>
      <c r="D156" s="10">
        <v>7</v>
      </c>
      <c r="E156" s="10">
        <v>2</v>
      </c>
      <c r="F156" s="10">
        <v>1</v>
      </c>
      <c r="G156" s="11">
        <v>3</v>
      </c>
      <c r="H156" s="10">
        <v>9</v>
      </c>
      <c r="I156" s="10">
        <v>2</v>
      </c>
      <c r="J156" s="10">
        <v>16.8</v>
      </c>
      <c r="K156" s="10">
        <v>6.3</v>
      </c>
      <c r="L156" s="10">
        <v>3</v>
      </c>
      <c r="M156" s="10">
        <v>1</v>
      </c>
      <c r="N156" s="10">
        <v>3</v>
      </c>
      <c r="O156" s="102"/>
      <c r="Q156" s="86"/>
    </row>
    <row r="157" spans="1:17" ht="15" x14ac:dyDescent="0.25">
      <c r="A157" s="10">
        <v>650</v>
      </c>
      <c r="B157" s="103">
        <v>3</v>
      </c>
      <c r="C157" s="11">
        <v>32.5</v>
      </c>
      <c r="D157" s="10">
        <v>8</v>
      </c>
      <c r="E157" s="10">
        <v>6</v>
      </c>
      <c r="F157" s="10">
        <v>2</v>
      </c>
      <c r="G157" s="11">
        <v>2</v>
      </c>
      <c r="H157" s="10">
        <v>5</v>
      </c>
      <c r="I157" s="10">
        <v>3</v>
      </c>
      <c r="J157" s="10">
        <v>17.5</v>
      </c>
      <c r="K157" s="10">
        <v>5.7</v>
      </c>
      <c r="L157" s="10">
        <v>1</v>
      </c>
      <c r="M157" s="10">
        <v>1</v>
      </c>
      <c r="N157" s="10">
        <v>3</v>
      </c>
      <c r="O157" s="102"/>
      <c r="Q157" s="86"/>
    </row>
    <row r="158" spans="1:17" ht="15" x14ac:dyDescent="0.25">
      <c r="A158" s="10">
        <v>850</v>
      </c>
      <c r="B158" s="103">
        <v>3</v>
      </c>
      <c r="C158" s="11">
        <v>54.4</v>
      </c>
      <c r="D158" s="10">
        <v>7</v>
      </c>
      <c r="E158" s="10">
        <v>6</v>
      </c>
      <c r="F158" s="10">
        <v>1</v>
      </c>
      <c r="G158" s="11">
        <v>4</v>
      </c>
      <c r="H158" s="10">
        <v>5</v>
      </c>
      <c r="I158" s="10">
        <v>2</v>
      </c>
      <c r="J158" s="10">
        <v>31</v>
      </c>
      <c r="K158" s="10">
        <v>8.3000000000000007</v>
      </c>
      <c r="L158" s="10">
        <v>1</v>
      </c>
      <c r="M158" s="10">
        <v>3</v>
      </c>
      <c r="N158" s="10">
        <v>1</v>
      </c>
      <c r="O158" s="102"/>
      <c r="Q158" s="86"/>
    </row>
    <row r="159" spans="1:17" ht="15" x14ac:dyDescent="0.25">
      <c r="A159" s="10">
        <v>1200</v>
      </c>
      <c r="B159" s="103">
        <v>3</v>
      </c>
      <c r="C159" s="11">
        <v>53.6</v>
      </c>
      <c r="D159" s="10">
        <v>9</v>
      </c>
      <c r="E159" s="10">
        <v>2</v>
      </c>
      <c r="F159" s="10">
        <v>21</v>
      </c>
      <c r="G159" s="11">
        <v>1</v>
      </c>
      <c r="H159" s="10">
        <v>5</v>
      </c>
      <c r="I159" s="10">
        <v>2</v>
      </c>
      <c r="J159" s="10">
        <v>31.7</v>
      </c>
      <c r="K159" s="10">
        <v>8.3000000000000007</v>
      </c>
      <c r="L159" s="10">
        <v>3</v>
      </c>
      <c r="M159" s="10">
        <v>3</v>
      </c>
      <c r="N159" s="10">
        <v>2</v>
      </c>
      <c r="O159" s="102"/>
      <c r="Q159" s="86"/>
    </row>
    <row r="160" spans="1:17" ht="15" x14ac:dyDescent="0.25">
      <c r="A160" s="10">
        <v>1150</v>
      </c>
      <c r="B160" s="103">
        <v>3</v>
      </c>
      <c r="C160" s="11">
        <v>40.200000000000003</v>
      </c>
      <c r="D160" s="10">
        <v>6</v>
      </c>
      <c r="E160" s="10">
        <v>4</v>
      </c>
      <c r="F160" s="10">
        <v>1</v>
      </c>
      <c r="G160" s="11">
        <v>4</v>
      </c>
      <c r="H160" s="10">
        <v>5</v>
      </c>
      <c r="I160" s="10">
        <v>2</v>
      </c>
      <c r="J160" s="10">
        <v>27.2</v>
      </c>
      <c r="K160" s="10">
        <v>6.4</v>
      </c>
      <c r="L160" s="10">
        <v>2</v>
      </c>
      <c r="M160" s="10">
        <v>3</v>
      </c>
      <c r="N160" s="10">
        <v>3</v>
      </c>
      <c r="O160" s="102"/>
      <c r="Q160" s="86"/>
    </row>
    <row r="161" spans="1:17" ht="15" x14ac:dyDescent="0.25">
      <c r="A161" s="10">
        <v>750</v>
      </c>
      <c r="B161" s="103">
        <v>3</v>
      </c>
      <c r="C161" s="11">
        <v>44.2</v>
      </c>
      <c r="D161" s="10">
        <v>9</v>
      </c>
      <c r="E161" s="10">
        <v>2</v>
      </c>
      <c r="F161" s="10">
        <v>2</v>
      </c>
      <c r="G161" s="11">
        <v>2</v>
      </c>
      <c r="H161" s="10">
        <v>5</v>
      </c>
      <c r="I161" s="10">
        <v>2</v>
      </c>
      <c r="J161" s="10">
        <v>28</v>
      </c>
      <c r="K161" s="10">
        <v>6</v>
      </c>
      <c r="L161" s="10">
        <v>1</v>
      </c>
      <c r="M161" s="10">
        <v>3</v>
      </c>
      <c r="N161" s="10">
        <v>3</v>
      </c>
      <c r="O161" s="102"/>
      <c r="Q161" s="86"/>
    </row>
    <row r="162" spans="1:17" ht="15" x14ac:dyDescent="0.25">
      <c r="A162" s="10">
        <v>520</v>
      </c>
      <c r="B162" s="103">
        <v>3</v>
      </c>
      <c r="C162" s="11">
        <v>41</v>
      </c>
      <c r="D162" s="10">
        <v>15</v>
      </c>
      <c r="E162" s="10">
        <v>2</v>
      </c>
      <c r="F162" s="10">
        <v>2</v>
      </c>
      <c r="G162" s="11">
        <v>1</v>
      </c>
      <c r="H162" s="10">
        <v>5</v>
      </c>
      <c r="I162" s="10">
        <v>2</v>
      </c>
      <c r="J162" s="10">
        <v>24</v>
      </c>
      <c r="K162" s="10">
        <v>6</v>
      </c>
      <c r="L162" s="10">
        <v>2</v>
      </c>
      <c r="M162" s="10">
        <v>1</v>
      </c>
      <c r="N162" s="10">
        <v>3</v>
      </c>
      <c r="O162" s="102"/>
      <c r="Q162" s="86"/>
    </row>
    <row r="163" spans="1:17" ht="15" x14ac:dyDescent="0.25">
      <c r="A163" s="10">
        <v>2620</v>
      </c>
      <c r="B163" s="103">
        <v>3</v>
      </c>
      <c r="C163" s="11">
        <v>43.7</v>
      </c>
      <c r="D163" s="10">
        <v>15</v>
      </c>
      <c r="E163" s="10">
        <v>2</v>
      </c>
      <c r="F163" s="10">
        <v>1</v>
      </c>
      <c r="G163" s="11">
        <v>6</v>
      </c>
      <c r="H163" s="10">
        <v>5</v>
      </c>
      <c r="I163" s="10">
        <v>2</v>
      </c>
      <c r="J163" s="10">
        <v>31.8</v>
      </c>
      <c r="K163" s="10">
        <v>6</v>
      </c>
      <c r="L163" s="10">
        <v>3</v>
      </c>
      <c r="M163" s="10">
        <v>1</v>
      </c>
      <c r="N163" s="10">
        <v>3</v>
      </c>
      <c r="O163" s="102"/>
      <c r="Q163" s="86"/>
    </row>
    <row r="164" spans="1:17" ht="15" x14ac:dyDescent="0.25">
      <c r="A164" s="10">
        <v>1290</v>
      </c>
      <c r="B164" s="103">
        <v>3</v>
      </c>
      <c r="C164" s="11">
        <v>52.3</v>
      </c>
      <c r="D164" s="10">
        <v>6</v>
      </c>
      <c r="E164" s="10">
        <v>2</v>
      </c>
      <c r="F164" s="10">
        <v>1</v>
      </c>
      <c r="G164" s="11">
        <v>2</v>
      </c>
      <c r="H164" s="10">
        <v>9</v>
      </c>
      <c r="I164" s="10">
        <v>3</v>
      </c>
      <c r="J164" s="10">
        <v>32.4</v>
      </c>
      <c r="K164" s="10">
        <v>8.3000000000000007</v>
      </c>
      <c r="L164" s="10">
        <v>2</v>
      </c>
      <c r="M164" s="10">
        <v>1</v>
      </c>
      <c r="N164" s="10">
        <v>3</v>
      </c>
      <c r="O164" s="102"/>
      <c r="Q164" s="86"/>
    </row>
    <row r="165" spans="1:17" ht="15" x14ac:dyDescent="0.25">
      <c r="A165" s="10">
        <v>550</v>
      </c>
      <c r="B165" s="103">
        <v>3</v>
      </c>
      <c r="C165" s="11">
        <v>60.2</v>
      </c>
      <c r="D165" s="10">
        <v>2</v>
      </c>
      <c r="E165" s="10">
        <v>2</v>
      </c>
      <c r="F165" s="10">
        <v>2</v>
      </c>
      <c r="G165" s="11">
        <v>5</v>
      </c>
      <c r="H165" s="10">
        <v>5</v>
      </c>
      <c r="I165" s="10">
        <v>2</v>
      </c>
      <c r="J165" s="10">
        <v>28.4</v>
      </c>
      <c r="K165" s="10">
        <v>10.199999999999999</v>
      </c>
      <c r="L165" s="10">
        <v>2</v>
      </c>
      <c r="M165" s="10">
        <v>1</v>
      </c>
      <c r="N165" s="10">
        <v>3</v>
      </c>
      <c r="O165" s="102"/>
      <c r="Q165" s="86"/>
    </row>
    <row r="166" spans="1:17" ht="15" x14ac:dyDescent="0.25">
      <c r="A166" s="10">
        <v>1307</v>
      </c>
      <c r="B166" s="103">
        <v>3</v>
      </c>
      <c r="C166" s="11">
        <v>50.6</v>
      </c>
      <c r="D166" s="10">
        <v>6</v>
      </c>
      <c r="E166" s="10">
        <v>2</v>
      </c>
      <c r="F166" s="10">
        <v>2</v>
      </c>
      <c r="G166" s="11">
        <v>7</v>
      </c>
      <c r="H166" s="10">
        <v>5</v>
      </c>
      <c r="I166" s="10">
        <v>2</v>
      </c>
      <c r="J166" s="10">
        <v>29</v>
      </c>
      <c r="K166" s="10">
        <v>8</v>
      </c>
      <c r="L166" s="10">
        <v>2</v>
      </c>
      <c r="M166" s="10">
        <v>3</v>
      </c>
      <c r="N166" s="10">
        <v>2</v>
      </c>
      <c r="O166" s="102"/>
      <c r="Q166" s="86"/>
    </row>
    <row r="167" spans="1:17" ht="15" x14ac:dyDescent="0.25">
      <c r="A167" s="10">
        <v>480</v>
      </c>
      <c r="B167" s="103">
        <v>3</v>
      </c>
      <c r="C167" s="11">
        <v>66.3</v>
      </c>
      <c r="D167" s="10">
        <v>9</v>
      </c>
      <c r="E167" s="10">
        <v>6</v>
      </c>
      <c r="F167" s="10">
        <v>1</v>
      </c>
      <c r="G167" s="11">
        <v>5</v>
      </c>
      <c r="H167" s="10">
        <v>9</v>
      </c>
      <c r="I167" s="10">
        <v>2</v>
      </c>
      <c r="J167" s="10">
        <v>33.9</v>
      </c>
      <c r="K167" s="10">
        <v>11.9</v>
      </c>
      <c r="L167" s="10">
        <v>2</v>
      </c>
      <c r="M167" s="10">
        <v>1</v>
      </c>
      <c r="N167" s="10">
        <v>3</v>
      </c>
      <c r="O167" s="102"/>
      <c r="Q167" s="86"/>
    </row>
    <row r="168" spans="1:17" ht="15" x14ac:dyDescent="0.25">
      <c r="A168" s="10">
        <v>1250</v>
      </c>
      <c r="B168" s="103">
        <v>3</v>
      </c>
      <c r="C168" s="11">
        <v>49.3</v>
      </c>
      <c r="D168" s="10">
        <v>8</v>
      </c>
      <c r="E168" s="10">
        <v>2</v>
      </c>
      <c r="F168" s="10">
        <v>2</v>
      </c>
      <c r="G168" s="11">
        <v>1</v>
      </c>
      <c r="H168" s="10">
        <v>5</v>
      </c>
      <c r="I168" s="10">
        <v>2</v>
      </c>
      <c r="J168" s="10">
        <v>28</v>
      </c>
      <c r="K168" s="10">
        <v>7.5</v>
      </c>
      <c r="L168" s="10">
        <v>2</v>
      </c>
      <c r="M168" s="10">
        <v>3</v>
      </c>
      <c r="N168" s="10">
        <v>3</v>
      </c>
      <c r="O168" s="102"/>
      <c r="Q168" s="86"/>
    </row>
    <row r="169" spans="1:17" ht="15" x14ac:dyDescent="0.25">
      <c r="A169" s="10">
        <v>1230</v>
      </c>
      <c r="B169" s="103">
        <v>3</v>
      </c>
      <c r="C169" s="11">
        <v>48.5</v>
      </c>
      <c r="D169" s="10">
        <v>8</v>
      </c>
      <c r="E169" s="10">
        <v>6</v>
      </c>
      <c r="F169" s="10">
        <v>2</v>
      </c>
      <c r="G169" s="11">
        <v>5</v>
      </c>
      <c r="H169" s="10">
        <v>5</v>
      </c>
      <c r="I169" s="10">
        <v>2</v>
      </c>
      <c r="J169" s="10">
        <v>28.2</v>
      </c>
      <c r="K169" s="10">
        <v>8.8000000000000007</v>
      </c>
      <c r="L169" s="10">
        <v>2</v>
      </c>
      <c r="M169" s="10">
        <v>3</v>
      </c>
      <c r="N169" s="10">
        <v>3</v>
      </c>
      <c r="O169" s="102"/>
      <c r="Q169" s="86"/>
    </row>
    <row r="170" spans="1:17" ht="15" x14ac:dyDescent="0.25">
      <c r="A170" s="10">
        <v>650</v>
      </c>
      <c r="B170" s="103">
        <v>3</v>
      </c>
      <c r="C170" s="11">
        <v>52.7</v>
      </c>
      <c r="D170" s="10">
        <v>6</v>
      </c>
      <c r="E170" s="10">
        <v>2</v>
      </c>
      <c r="F170" s="10">
        <v>2</v>
      </c>
      <c r="G170" s="11">
        <v>2</v>
      </c>
      <c r="H170" s="10">
        <v>5</v>
      </c>
      <c r="I170" s="10">
        <v>2</v>
      </c>
      <c r="J170" s="10">
        <v>30</v>
      </c>
      <c r="K170" s="10">
        <v>9</v>
      </c>
      <c r="L170" s="10">
        <v>3</v>
      </c>
      <c r="M170" s="10">
        <v>1</v>
      </c>
      <c r="N170" s="10">
        <v>3</v>
      </c>
      <c r="O170" s="102"/>
      <c r="Q170" s="86"/>
    </row>
    <row r="171" spans="1:17" ht="15" x14ac:dyDescent="0.25">
      <c r="A171" s="10">
        <v>950</v>
      </c>
      <c r="B171" s="103">
        <v>3</v>
      </c>
      <c r="C171" s="11">
        <v>45.9</v>
      </c>
      <c r="D171" s="10">
        <v>5</v>
      </c>
      <c r="E171" s="10">
        <v>2</v>
      </c>
      <c r="F171" s="10">
        <v>1</v>
      </c>
      <c r="G171" s="11">
        <v>1</v>
      </c>
      <c r="H171" s="10">
        <v>5</v>
      </c>
      <c r="I171" s="10">
        <v>2</v>
      </c>
      <c r="J171" s="10">
        <v>25.6</v>
      </c>
      <c r="K171" s="10">
        <v>8.5</v>
      </c>
      <c r="L171" s="10">
        <v>2</v>
      </c>
      <c r="M171" s="10">
        <v>1</v>
      </c>
      <c r="N171" s="10">
        <v>3</v>
      </c>
      <c r="O171" s="102"/>
      <c r="Q171" s="86"/>
    </row>
    <row r="172" spans="1:17" ht="15" x14ac:dyDescent="0.25">
      <c r="A172" s="10">
        <v>850</v>
      </c>
      <c r="B172" s="103">
        <v>3</v>
      </c>
      <c r="C172" s="11">
        <v>53.6</v>
      </c>
      <c r="D172" s="10">
        <v>2</v>
      </c>
      <c r="E172" s="10">
        <v>6</v>
      </c>
      <c r="F172" s="10">
        <v>1</v>
      </c>
      <c r="G172" s="11">
        <v>5</v>
      </c>
      <c r="H172" s="10">
        <v>5</v>
      </c>
      <c r="I172" s="10">
        <v>1</v>
      </c>
      <c r="J172" s="10">
        <v>29.1</v>
      </c>
      <c r="K172" s="10">
        <v>9</v>
      </c>
      <c r="L172" s="10">
        <v>2</v>
      </c>
      <c r="M172" s="10">
        <v>3</v>
      </c>
      <c r="N172" s="10">
        <v>3</v>
      </c>
      <c r="O172" s="102"/>
      <c r="Q172" s="86"/>
    </row>
    <row r="173" spans="1:17" ht="15" x14ac:dyDescent="0.25">
      <c r="A173" s="10">
        <v>800</v>
      </c>
      <c r="B173" s="103">
        <v>3</v>
      </c>
      <c r="C173" s="11">
        <v>52</v>
      </c>
      <c r="D173" s="10">
        <v>6</v>
      </c>
      <c r="E173" s="10">
        <v>2</v>
      </c>
      <c r="F173" s="10">
        <v>1</v>
      </c>
      <c r="G173" s="11">
        <v>1</v>
      </c>
      <c r="H173" s="10">
        <v>5</v>
      </c>
      <c r="I173" s="10">
        <v>2</v>
      </c>
      <c r="J173" s="10">
        <v>29.4</v>
      </c>
      <c r="K173" s="10">
        <v>8.8000000000000007</v>
      </c>
      <c r="L173" s="10">
        <v>3</v>
      </c>
      <c r="M173" s="10">
        <v>3</v>
      </c>
      <c r="N173" s="10">
        <v>3</v>
      </c>
      <c r="O173" s="102"/>
      <c r="Q173" s="86"/>
    </row>
    <row r="174" spans="1:17" ht="15" x14ac:dyDescent="0.25">
      <c r="A174" s="10">
        <v>550</v>
      </c>
      <c r="B174" s="103">
        <v>3</v>
      </c>
      <c r="C174" s="11">
        <v>74.7</v>
      </c>
      <c r="D174" s="10">
        <v>5</v>
      </c>
      <c r="E174" s="10">
        <v>6</v>
      </c>
      <c r="F174" s="10">
        <v>2</v>
      </c>
      <c r="G174" s="11">
        <v>3</v>
      </c>
      <c r="H174" s="10">
        <v>5</v>
      </c>
      <c r="I174" s="10">
        <v>3</v>
      </c>
      <c r="J174" s="10">
        <v>41.9</v>
      </c>
      <c r="K174" s="10">
        <v>12.1</v>
      </c>
      <c r="L174" s="10">
        <v>3</v>
      </c>
      <c r="M174" s="10">
        <v>3</v>
      </c>
      <c r="N174" s="10">
        <v>2</v>
      </c>
      <c r="O174" s="102"/>
      <c r="Q174" s="86"/>
    </row>
    <row r="175" spans="1:17" ht="15" x14ac:dyDescent="0.25">
      <c r="A175" s="10">
        <v>1300</v>
      </c>
      <c r="B175" s="103">
        <v>3</v>
      </c>
      <c r="C175" s="11">
        <v>57.3</v>
      </c>
      <c r="D175" s="10">
        <v>8</v>
      </c>
      <c r="E175" s="10">
        <v>6</v>
      </c>
      <c r="F175" s="10">
        <v>2</v>
      </c>
      <c r="G175" s="11">
        <v>4</v>
      </c>
      <c r="H175" s="10">
        <v>5</v>
      </c>
      <c r="I175" s="10">
        <v>2</v>
      </c>
      <c r="J175" s="10">
        <v>30</v>
      </c>
      <c r="K175" s="10">
        <v>8.8000000000000007</v>
      </c>
      <c r="L175" s="10">
        <v>2</v>
      </c>
      <c r="M175" s="10">
        <v>1</v>
      </c>
      <c r="N175" s="10">
        <v>3</v>
      </c>
      <c r="O175" s="102"/>
      <c r="Q175" s="86"/>
    </row>
    <row r="176" spans="1:17" ht="15" x14ac:dyDescent="0.25">
      <c r="A176" s="10">
        <v>1040</v>
      </c>
      <c r="B176" s="103">
        <v>3</v>
      </c>
      <c r="C176" s="11">
        <v>50.1</v>
      </c>
      <c r="D176" s="10">
        <v>7</v>
      </c>
      <c r="E176" s="10">
        <v>2</v>
      </c>
      <c r="F176" s="10">
        <v>1</v>
      </c>
      <c r="G176" s="11">
        <v>4</v>
      </c>
      <c r="H176" s="10">
        <v>5</v>
      </c>
      <c r="I176" s="10">
        <v>3</v>
      </c>
      <c r="J176" s="10">
        <v>28.3</v>
      </c>
      <c r="K176" s="10">
        <v>8.9</v>
      </c>
      <c r="L176" s="10">
        <v>2</v>
      </c>
      <c r="M176" s="10">
        <v>1</v>
      </c>
      <c r="N176" s="10">
        <v>2</v>
      </c>
      <c r="O176" s="102"/>
      <c r="Q176" s="86"/>
    </row>
    <row r="177" spans="1:17" ht="15" x14ac:dyDescent="0.25">
      <c r="A177" s="10">
        <v>1000</v>
      </c>
      <c r="B177" s="103">
        <v>3</v>
      </c>
      <c r="C177" s="11">
        <v>50.8</v>
      </c>
      <c r="D177" s="10">
        <v>6</v>
      </c>
      <c r="E177" s="10">
        <v>2</v>
      </c>
      <c r="F177" s="10">
        <v>1</v>
      </c>
      <c r="G177" s="11">
        <v>3</v>
      </c>
      <c r="H177" s="10">
        <v>5</v>
      </c>
      <c r="I177" s="10">
        <v>2</v>
      </c>
      <c r="J177" s="10">
        <v>29.9</v>
      </c>
      <c r="K177" s="10">
        <v>8.8000000000000007</v>
      </c>
      <c r="L177" s="10">
        <v>2</v>
      </c>
      <c r="M177" s="10">
        <v>1</v>
      </c>
      <c r="N177" s="10">
        <v>3</v>
      </c>
      <c r="O177" s="102"/>
      <c r="Q177" s="86"/>
    </row>
    <row r="178" spans="1:17" ht="15" x14ac:dyDescent="0.25">
      <c r="A178" s="10">
        <v>1350</v>
      </c>
      <c r="B178" s="103">
        <v>3</v>
      </c>
      <c r="C178" s="11">
        <v>51.5</v>
      </c>
      <c r="D178" s="10">
        <v>6</v>
      </c>
      <c r="E178" s="10">
        <v>5</v>
      </c>
      <c r="F178" s="10">
        <v>2</v>
      </c>
      <c r="G178" s="11">
        <v>4</v>
      </c>
      <c r="H178" s="10">
        <v>4</v>
      </c>
      <c r="I178" s="10">
        <v>3</v>
      </c>
      <c r="J178" s="10">
        <v>29.5</v>
      </c>
      <c r="K178" s="10">
        <v>10</v>
      </c>
      <c r="L178" s="10">
        <v>1</v>
      </c>
      <c r="M178" s="10">
        <v>1</v>
      </c>
      <c r="N178" s="10">
        <v>1</v>
      </c>
      <c r="O178" s="102"/>
      <c r="Q178" s="86"/>
    </row>
    <row r="179" spans="1:17" ht="15" x14ac:dyDescent="0.25">
      <c r="A179" s="10">
        <v>1200</v>
      </c>
      <c r="B179" s="103">
        <v>3</v>
      </c>
      <c r="C179" s="11">
        <v>57.2</v>
      </c>
      <c r="D179" s="10">
        <v>14</v>
      </c>
      <c r="E179" s="10">
        <v>2</v>
      </c>
      <c r="F179" s="10">
        <v>1</v>
      </c>
      <c r="G179" s="11">
        <v>4</v>
      </c>
      <c r="H179" s="10">
        <v>5</v>
      </c>
      <c r="I179" s="10">
        <v>2</v>
      </c>
      <c r="J179" s="10">
        <v>30.3</v>
      </c>
      <c r="K179" s="10">
        <v>8.8000000000000007</v>
      </c>
      <c r="L179" s="10">
        <v>1</v>
      </c>
      <c r="M179" s="10">
        <v>1</v>
      </c>
      <c r="N179" s="10">
        <v>3</v>
      </c>
      <c r="O179" s="102"/>
      <c r="Q179" s="86"/>
    </row>
    <row r="180" spans="1:17" ht="15" x14ac:dyDescent="0.25">
      <c r="A180" s="10">
        <v>550</v>
      </c>
      <c r="B180" s="103">
        <v>3</v>
      </c>
      <c r="C180" s="11">
        <v>69</v>
      </c>
      <c r="D180" s="10">
        <v>7</v>
      </c>
      <c r="E180" s="10">
        <v>2</v>
      </c>
      <c r="F180" s="10">
        <v>1</v>
      </c>
      <c r="G180" s="11">
        <v>3</v>
      </c>
      <c r="H180" s="10">
        <v>5</v>
      </c>
      <c r="I180" s="10">
        <v>2</v>
      </c>
      <c r="J180" s="10">
        <v>37.6</v>
      </c>
      <c r="K180" s="10">
        <v>12</v>
      </c>
      <c r="L180" s="10">
        <v>2</v>
      </c>
      <c r="M180" s="10">
        <v>1</v>
      </c>
      <c r="N180" s="10">
        <v>2</v>
      </c>
      <c r="O180" s="102"/>
      <c r="Q180" s="86"/>
    </row>
    <row r="181" spans="1:17" ht="15" x14ac:dyDescent="0.25">
      <c r="A181" s="10">
        <v>1150</v>
      </c>
      <c r="B181" s="103">
        <v>3</v>
      </c>
      <c r="C181" s="11">
        <v>53.1</v>
      </c>
      <c r="D181" s="10">
        <v>7</v>
      </c>
      <c r="E181" s="10">
        <v>6</v>
      </c>
      <c r="F181" s="10">
        <v>1</v>
      </c>
      <c r="G181" s="11">
        <v>3</v>
      </c>
      <c r="H181" s="10">
        <v>5</v>
      </c>
      <c r="I181" s="10">
        <v>2</v>
      </c>
      <c r="J181" s="10">
        <v>30</v>
      </c>
      <c r="K181" s="10">
        <v>9</v>
      </c>
      <c r="L181" s="10">
        <v>2</v>
      </c>
      <c r="M181" s="10">
        <v>1</v>
      </c>
      <c r="N181" s="10">
        <v>3</v>
      </c>
      <c r="O181" s="102"/>
      <c r="Q181" s="86"/>
    </row>
    <row r="182" spans="1:17" ht="15" x14ac:dyDescent="0.25">
      <c r="A182" s="10">
        <v>1150</v>
      </c>
      <c r="B182" s="103">
        <v>3</v>
      </c>
      <c r="C182" s="11">
        <v>52.7</v>
      </c>
      <c r="D182" s="10">
        <v>9</v>
      </c>
      <c r="E182" s="10">
        <v>2</v>
      </c>
      <c r="F182" s="10">
        <v>2</v>
      </c>
      <c r="G182" s="11">
        <v>1</v>
      </c>
      <c r="H182" s="10">
        <v>5</v>
      </c>
      <c r="I182" s="10">
        <v>2</v>
      </c>
      <c r="J182" s="10">
        <v>30.38</v>
      </c>
      <c r="K182" s="10">
        <v>8.7799999999999994</v>
      </c>
      <c r="L182" s="10">
        <v>2</v>
      </c>
      <c r="M182" s="10">
        <v>3</v>
      </c>
      <c r="N182" s="10">
        <v>2</v>
      </c>
      <c r="O182" s="102"/>
      <c r="Q182" s="86"/>
    </row>
    <row r="183" spans="1:17" ht="15" x14ac:dyDescent="0.25">
      <c r="A183" s="10">
        <v>950</v>
      </c>
      <c r="B183" s="103">
        <v>3</v>
      </c>
      <c r="C183" s="11">
        <v>52.8</v>
      </c>
      <c r="D183" s="10">
        <v>8</v>
      </c>
      <c r="E183" s="10">
        <v>2</v>
      </c>
      <c r="F183" s="10">
        <v>2</v>
      </c>
      <c r="G183" s="11">
        <v>1</v>
      </c>
      <c r="H183" s="10">
        <v>5</v>
      </c>
      <c r="I183" s="10">
        <v>2</v>
      </c>
      <c r="J183" s="10">
        <v>29.1</v>
      </c>
      <c r="K183" s="10">
        <v>8.6999999999999993</v>
      </c>
      <c r="L183" s="10">
        <v>3</v>
      </c>
      <c r="M183" s="10">
        <v>1</v>
      </c>
      <c r="N183" s="10">
        <v>2</v>
      </c>
      <c r="O183" s="102"/>
      <c r="Q183" s="86"/>
    </row>
    <row r="184" spans="1:17" ht="15" x14ac:dyDescent="0.25">
      <c r="A184" s="10">
        <v>950</v>
      </c>
      <c r="B184" s="103">
        <v>3</v>
      </c>
      <c r="C184" s="11">
        <v>54.7</v>
      </c>
      <c r="D184" s="10">
        <v>7</v>
      </c>
      <c r="E184" s="10">
        <v>2</v>
      </c>
      <c r="F184" s="10">
        <v>2</v>
      </c>
      <c r="G184" s="11">
        <v>8</v>
      </c>
      <c r="H184" s="10">
        <v>5</v>
      </c>
      <c r="I184" s="10">
        <v>3</v>
      </c>
      <c r="J184" s="10">
        <v>32</v>
      </c>
      <c r="K184" s="10">
        <v>8.6999999999999993</v>
      </c>
      <c r="L184" s="10">
        <v>2</v>
      </c>
      <c r="M184" s="10">
        <v>1</v>
      </c>
      <c r="N184" s="10">
        <v>3</v>
      </c>
      <c r="O184" s="102"/>
      <c r="Q184" s="86"/>
    </row>
    <row r="185" spans="1:17" ht="15" x14ac:dyDescent="0.25">
      <c r="A185" s="10">
        <v>1200</v>
      </c>
      <c r="B185" s="103">
        <v>3</v>
      </c>
      <c r="C185" s="11">
        <v>46.5</v>
      </c>
      <c r="D185" s="10">
        <v>14</v>
      </c>
      <c r="E185" s="10">
        <v>1</v>
      </c>
      <c r="F185" s="10">
        <v>1</v>
      </c>
      <c r="G185" s="11">
        <v>4</v>
      </c>
      <c r="H185" s="10">
        <v>5</v>
      </c>
      <c r="I185" s="10">
        <v>2</v>
      </c>
      <c r="J185" s="10">
        <v>31.3</v>
      </c>
      <c r="K185" s="10">
        <v>6.5</v>
      </c>
      <c r="L185" s="10">
        <v>3</v>
      </c>
      <c r="M185" s="10">
        <v>1</v>
      </c>
      <c r="N185" s="10">
        <v>2</v>
      </c>
      <c r="O185" s="102"/>
      <c r="Q185" s="86"/>
    </row>
    <row r="186" spans="1:17" ht="15" x14ac:dyDescent="0.25">
      <c r="A186" s="10">
        <v>700</v>
      </c>
      <c r="B186" s="103">
        <v>3</v>
      </c>
      <c r="C186" s="11">
        <v>49.8</v>
      </c>
      <c r="D186" s="10">
        <v>7</v>
      </c>
      <c r="E186" s="10">
        <v>2</v>
      </c>
      <c r="F186" s="10">
        <v>1</v>
      </c>
      <c r="G186" s="8">
        <v>3</v>
      </c>
      <c r="H186" s="7">
        <v>5</v>
      </c>
      <c r="I186" s="10">
        <v>3</v>
      </c>
      <c r="J186" s="10">
        <v>27.8</v>
      </c>
      <c r="K186" s="10">
        <v>7.2</v>
      </c>
      <c r="L186" s="10">
        <v>2</v>
      </c>
      <c r="M186" s="10">
        <v>3</v>
      </c>
      <c r="N186" s="10">
        <v>3</v>
      </c>
      <c r="O186" s="102"/>
      <c r="Q186" s="86"/>
    </row>
    <row r="187" spans="1:17" ht="15" x14ac:dyDescent="0.25">
      <c r="A187" s="10">
        <v>1100</v>
      </c>
      <c r="B187" s="103">
        <v>3</v>
      </c>
      <c r="C187" s="11">
        <v>69.5</v>
      </c>
      <c r="D187" s="10">
        <v>6</v>
      </c>
      <c r="E187" s="10">
        <v>6</v>
      </c>
      <c r="F187" s="10">
        <v>2</v>
      </c>
      <c r="G187" s="11">
        <v>5</v>
      </c>
      <c r="H187" s="10">
        <v>9</v>
      </c>
      <c r="I187" s="10">
        <v>2</v>
      </c>
      <c r="J187" s="10">
        <v>51.3</v>
      </c>
      <c r="K187" s="10">
        <v>10.8</v>
      </c>
      <c r="L187" s="10">
        <v>2</v>
      </c>
      <c r="M187" s="10">
        <v>1</v>
      </c>
      <c r="N187" s="10">
        <v>3</v>
      </c>
      <c r="O187" s="102"/>
      <c r="Q187" s="86"/>
    </row>
    <row r="188" spans="1:17" ht="15" x14ac:dyDescent="0.25">
      <c r="A188" s="10">
        <v>1240</v>
      </c>
      <c r="B188" s="103">
        <v>3</v>
      </c>
      <c r="C188" s="11">
        <v>53.5</v>
      </c>
      <c r="D188" s="10">
        <v>15</v>
      </c>
      <c r="E188" s="10">
        <v>2</v>
      </c>
      <c r="F188" s="10">
        <v>1</v>
      </c>
      <c r="G188" s="11">
        <v>5</v>
      </c>
      <c r="H188" s="10">
        <v>3</v>
      </c>
      <c r="I188" s="10">
        <v>2</v>
      </c>
      <c r="J188" s="10">
        <v>28.3</v>
      </c>
      <c r="K188" s="10">
        <v>7.2</v>
      </c>
      <c r="L188" s="10">
        <v>1</v>
      </c>
      <c r="M188" s="10">
        <v>1</v>
      </c>
      <c r="N188" s="10">
        <v>2</v>
      </c>
      <c r="O188" s="102"/>
      <c r="Q188" s="86"/>
    </row>
    <row r="189" spans="1:17" ht="15" x14ac:dyDescent="0.25">
      <c r="A189" s="10">
        <v>1130</v>
      </c>
      <c r="B189" s="103">
        <v>3</v>
      </c>
      <c r="C189" s="11">
        <v>41.5</v>
      </c>
      <c r="D189" s="10">
        <v>15</v>
      </c>
      <c r="E189" s="10">
        <v>2</v>
      </c>
      <c r="F189" s="10">
        <v>2</v>
      </c>
      <c r="G189" s="11">
        <v>3</v>
      </c>
      <c r="H189" s="10">
        <v>2</v>
      </c>
      <c r="I189" s="10">
        <v>2</v>
      </c>
      <c r="J189" s="10">
        <v>25.5</v>
      </c>
      <c r="K189" s="10">
        <v>6.2</v>
      </c>
      <c r="L189" s="10">
        <v>1</v>
      </c>
      <c r="M189" s="10">
        <v>3</v>
      </c>
      <c r="N189" s="10">
        <v>3</v>
      </c>
      <c r="O189" s="102"/>
      <c r="Q189" s="86"/>
    </row>
    <row r="190" spans="1:17" ht="15" x14ac:dyDescent="0.25">
      <c r="A190" s="10">
        <v>1350</v>
      </c>
      <c r="B190" s="103">
        <v>3</v>
      </c>
      <c r="C190" s="11">
        <v>42</v>
      </c>
      <c r="D190" s="10">
        <v>8</v>
      </c>
      <c r="E190" s="10">
        <v>2</v>
      </c>
      <c r="F190" s="10">
        <v>1</v>
      </c>
      <c r="G190" s="11">
        <v>2</v>
      </c>
      <c r="H190" s="10">
        <v>5</v>
      </c>
      <c r="I190" s="10">
        <v>2</v>
      </c>
      <c r="J190" s="10">
        <v>24.3</v>
      </c>
      <c r="K190" s="10">
        <v>6.4</v>
      </c>
      <c r="L190" s="10">
        <v>2</v>
      </c>
      <c r="M190" s="10">
        <v>1</v>
      </c>
      <c r="N190" s="10">
        <v>2</v>
      </c>
      <c r="O190" s="102"/>
      <c r="Q190" s="86"/>
    </row>
    <row r="191" spans="1:17" ht="15" x14ac:dyDescent="0.25">
      <c r="A191" s="10">
        <v>1050</v>
      </c>
      <c r="B191" s="103">
        <v>3</v>
      </c>
      <c r="C191" s="11">
        <v>45.5</v>
      </c>
      <c r="D191" s="10">
        <v>9</v>
      </c>
      <c r="E191" s="10">
        <v>2</v>
      </c>
      <c r="F191" s="10">
        <v>2</v>
      </c>
      <c r="G191" s="11">
        <v>2</v>
      </c>
      <c r="H191" s="10">
        <v>5</v>
      </c>
      <c r="I191" s="10">
        <v>3</v>
      </c>
      <c r="J191" s="10">
        <v>31.6</v>
      </c>
      <c r="K191" s="10">
        <v>6.2</v>
      </c>
      <c r="L191" s="10">
        <v>2</v>
      </c>
      <c r="M191" s="10">
        <v>1</v>
      </c>
      <c r="N191" s="10">
        <v>3</v>
      </c>
      <c r="O191" s="102"/>
      <c r="Q191" s="86"/>
    </row>
    <row r="192" spans="1:17" ht="15" x14ac:dyDescent="0.25">
      <c r="A192" s="10">
        <v>1590</v>
      </c>
      <c r="B192" s="103">
        <v>3</v>
      </c>
      <c r="C192" s="11">
        <v>43</v>
      </c>
      <c r="D192" s="10">
        <v>6</v>
      </c>
      <c r="E192" s="10">
        <v>2</v>
      </c>
      <c r="F192" s="10">
        <v>1</v>
      </c>
      <c r="G192" s="11">
        <v>5</v>
      </c>
      <c r="H192" s="10">
        <v>5</v>
      </c>
      <c r="I192" s="10">
        <v>2</v>
      </c>
      <c r="J192" s="10">
        <v>28</v>
      </c>
      <c r="K192" s="10">
        <v>5.5</v>
      </c>
      <c r="L192" s="10">
        <v>3</v>
      </c>
      <c r="M192" s="10">
        <v>1</v>
      </c>
      <c r="N192" s="10">
        <v>3</v>
      </c>
      <c r="O192" s="102"/>
      <c r="Q192" s="86"/>
    </row>
    <row r="193" spans="1:17" ht="15" x14ac:dyDescent="0.25">
      <c r="A193" s="10">
        <v>1050</v>
      </c>
      <c r="B193" s="103">
        <v>3</v>
      </c>
      <c r="C193" s="11">
        <v>41.8</v>
      </c>
      <c r="D193" s="10">
        <v>7</v>
      </c>
      <c r="E193" s="10">
        <v>2</v>
      </c>
      <c r="F193" s="10">
        <v>2</v>
      </c>
      <c r="G193" s="11">
        <v>4</v>
      </c>
      <c r="H193" s="10">
        <v>5</v>
      </c>
      <c r="I193" s="10">
        <v>2</v>
      </c>
      <c r="J193" s="10">
        <v>26.6</v>
      </c>
      <c r="K193" s="10">
        <v>7</v>
      </c>
      <c r="L193" s="10">
        <v>3</v>
      </c>
      <c r="M193" s="10">
        <v>1</v>
      </c>
      <c r="N193" s="10">
        <v>3</v>
      </c>
      <c r="O193" s="102"/>
      <c r="Q193" s="86"/>
    </row>
    <row r="194" spans="1:17" ht="15" x14ac:dyDescent="0.25">
      <c r="A194" s="10">
        <v>650</v>
      </c>
      <c r="B194" s="103">
        <v>3</v>
      </c>
      <c r="C194" s="11">
        <v>71.2</v>
      </c>
      <c r="D194" s="10">
        <v>9</v>
      </c>
      <c r="E194" s="10">
        <v>2</v>
      </c>
      <c r="F194" s="10">
        <v>1</v>
      </c>
      <c r="G194" s="11">
        <v>1</v>
      </c>
      <c r="H194" s="10">
        <v>5</v>
      </c>
      <c r="I194" s="10">
        <v>2</v>
      </c>
      <c r="J194" s="10">
        <v>37.799999999999997</v>
      </c>
      <c r="K194" s="10">
        <v>16.2</v>
      </c>
      <c r="L194" s="10">
        <v>2</v>
      </c>
      <c r="M194" s="10">
        <v>1</v>
      </c>
      <c r="N194" s="10">
        <v>3</v>
      </c>
      <c r="O194" s="102"/>
      <c r="Q194" s="86"/>
    </row>
    <row r="195" spans="1:17" ht="15" x14ac:dyDescent="0.25">
      <c r="A195" s="10">
        <v>1350</v>
      </c>
      <c r="B195" s="103">
        <v>3</v>
      </c>
      <c r="C195" s="11">
        <v>57.8</v>
      </c>
      <c r="D195" s="10">
        <v>9</v>
      </c>
      <c r="E195" s="10">
        <v>2</v>
      </c>
      <c r="F195" s="10">
        <v>2</v>
      </c>
      <c r="G195" s="11">
        <v>2</v>
      </c>
      <c r="H195" s="10">
        <v>5</v>
      </c>
      <c r="I195" s="10">
        <v>2</v>
      </c>
      <c r="J195" s="10">
        <v>42.3</v>
      </c>
      <c r="K195" s="10">
        <v>6.1</v>
      </c>
      <c r="L195" s="10">
        <v>2</v>
      </c>
      <c r="M195" s="10">
        <v>3</v>
      </c>
      <c r="N195" s="10">
        <v>2</v>
      </c>
      <c r="O195" s="102"/>
      <c r="Q195" s="86"/>
    </row>
    <row r="196" spans="1:17" ht="15" x14ac:dyDescent="0.25">
      <c r="A196" s="10">
        <v>950</v>
      </c>
      <c r="B196" s="103">
        <v>3</v>
      </c>
      <c r="C196" s="11">
        <v>150.69999999999999</v>
      </c>
      <c r="D196" s="10">
        <v>2</v>
      </c>
      <c r="E196" s="10">
        <v>6</v>
      </c>
      <c r="F196" s="10">
        <v>1</v>
      </c>
      <c r="G196" s="11">
        <v>1</v>
      </c>
      <c r="H196" s="10">
        <v>5</v>
      </c>
      <c r="I196" s="10">
        <v>2</v>
      </c>
      <c r="J196" s="10">
        <v>102.5</v>
      </c>
      <c r="K196" s="10">
        <v>51.5</v>
      </c>
      <c r="L196" s="10">
        <v>2</v>
      </c>
      <c r="M196" s="10">
        <v>1</v>
      </c>
      <c r="N196" s="10">
        <v>3</v>
      </c>
      <c r="O196" s="102"/>
      <c r="Q196" s="86"/>
    </row>
    <row r="197" spans="1:17" ht="15" x14ac:dyDescent="0.25">
      <c r="A197" s="10">
        <v>1100</v>
      </c>
      <c r="B197" s="103">
        <v>3</v>
      </c>
      <c r="C197" s="11">
        <v>148.5</v>
      </c>
      <c r="D197" s="10">
        <v>6</v>
      </c>
      <c r="E197" s="10">
        <v>2</v>
      </c>
      <c r="F197" s="10">
        <v>2</v>
      </c>
      <c r="G197" s="11">
        <v>7</v>
      </c>
      <c r="H197" s="10">
        <v>5</v>
      </c>
      <c r="I197" s="10">
        <v>3</v>
      </c>
      <c r="J197" s="10">
        <v>107.02</v>
      </c>
      <c r="K197" s="10">
        <v>0</v>
      </c>
      <c r="L197" s="10">
        <v>3</v>
      </c>
      <c r="M197" s="10">
        <v>1</v>
      </c>
      <c r="N197" s="10">
        <v>2</v>
      </c>
      <c r="O197" s="102"/>
      <c r="Q197" s="86"/>
    </row>
    <row r="198" spans="1:17" ht="15" x14ac:dyDescent="0.25">
      <c r="A198" s="10">
        <v>880</v>
      </c>
      <c r="B198" s="103">
        <v>3</v>
      </c>
      <c r="C198" s="11">
        <v>106</v>
      </c>
      <c r="D198" s="10">
        <v>7</v>
      </c>
      <c r="E198" s="10">
        <v>2</v>
      </c>
      <c r="F198" s="10">
        <v>1</v>
      </c>
      <c r="G198" s="11">
        <v>1</v>
      </c>
      <c r="H198" s="10">
        <v>5</v>
      </c>
      <c r="I198" s="10">
        <v>3</v>
      </c>
      <c r="J198" s="10">
        <v>72.2</v>
      </c>
      <c r="K198" s="10">
        <v>37.5</v>
      </c>
      <c r="L198" s="10">
        <v>2</v>
      </c>
      <c r="M198" s="10">
        <v>1</v>
      </c>
      <c r="N198" s="10">
        <v>1</v>
      </c>
      <c r="O198" s="102"/>
      <c r="Q198" s="86"/>
    </row>
    <row r="199" spans="1:17" ht="15" x14ac:dyDescent="0.25">
      <c r="A199" s="10">
        <v>570</v>
      </c>
      <c r="B199" s="103">
        <v>3</v>
      </c>
      <c r="C199" s="11">
        <v>60.8</v>
      </c>
      <c r="D199" s="10">
        <v>6</v>
      </c>
      <c r="E199" s="10">
        <v>6</v>
      </c>
      <c r="F199" s="10">
        <v>2</v>
      </c>
      <c r="G199" s="11">
        <v>2</v>
      </c>
      <c r="H199" s="10">
        <v>5</v>
      </c>
      <c r="I199" s="10">
        <v>2</v>
      </c>
      <c r="J199" s="10">
        <v>44.1</v>
      </c>
      <c r="K199" s="10">
        <v>5.8</v>
      </c>
      <c r="L199" s="10">
        <v>2</v>
      </c>
      <c r="M199" s="10">
        <v>1</v>
      </c>
      <c r="N199" s="10">
        <v>1</v>
      </c>
      <c r="O199" s="102"/>
      <c r="Q199" s="86"/>
    </row>
    <row r="200" spans="1:17" ht="15" x14ac:dyDescent="0.25">
      <c r="A200" s="10">
        <v>1140</v>
      </c>
      <c r="B200" s="103">
        <v>3</v>
      </c>
      <c r="C200" s="11">
        <v>97.2</v>
      </c>
      <c r="D200" s="10">
        <v>7</v>
      </c>
      <c r="E200" s="10">
        <v>6</v>
      </c>
      <c r="F200" s="10">
        <v>2</v>
      </c>
      <c r="G200" s="11">
        <v>4</v>
      </c>
      <c r="H200" s="10">
        <v>5</v>
      </c>
      <c r="I200" s="10">
        <v>2</v>
      </c>
      <c r="J200" s="10">
        <v>66.099999999999994</v>
      </c>
      <c r="K200" s="10">
        <v>10.8</v>
      </c>
      <c r="L200" s="10">
        <v>1</v>
      </c>
      <c r="M200" s="10">
        <v>1</v>
      </c>
      <c r="N200" s="10">
        <v>3</v>
      </c>
      <c r="O200" s="102"/>
      <c r="Q200" s="86"/>
    </row>
    <row r="201" spans="1:17" ht="15" x14ac:dyDescent="0.25">
      <c r="A201" s="10">
        <v>950</v>
      </c>
      <c r="B201" s="103">
        <v>3</v>
      </c>
      <c r="C201" s="11">
        <v>52.2</v>
      </c>
      <c r="D201" s="10">
        <v>2</v>
      </c>
      <c r="E201" s="10">
        <v>2</v>
      </c>
      <c r="F201" s="10">
        <v>22</v>
      </c>
      <c r="G201" s="11">
        <v>3</v>
      </c>
      <c r="H201" s="10">
        <v>5</v>
      </c>
      <c r="I201" s="10">
        <v>2</v>
      </c>
      <c r="J201" s="10">
        <v>36.6</v>
      </c>
      <c r="K201" s="10">
        <v>0</v>
      </c>
      <c r="L201" s="10">
        <v>1</v>
      </c>
      <c r="M201" s="10">
        <v>3</v>
      </c>
      <c r="N201" s="10">
        <v>3</v>
      </c>
      <c r="O201" s="102"/>
      <c r="Q201" s="86"/>
    </row>
    <row r="202" spans="1:17" ht="15" x14ac:dyDescent="0.25">
      <c r="A202" s="10">
        <v>370</v>
      </c>
      <c r="B202" s="103">
        <v>3</v>
      </c>
      <c r="C202" s="11">
        <v>73.7</v>
      </c>
      <c r="D202" s="10">
        <v>9</v>
      </c>
      <c r="E202" s="10">
        <v>2</v>
      </c>
      <c r="F202" s="10">
        <v>2</v>
      </c>
      <c r="G202" s="11">
        <v>2</v>
      </c>
      <c r="H202" s="10">
        <v>5</v>
      </c>
      <c r="I202" s="10">
        <v>2</v>
      </c>
      <c r="J202" s="10">
        <v>30.1</v>
      </c>
      <c r="K202" s="10">
        <v>28.1</v>
      </c>
      <c r="L202" s="10">
        <v>1</v>
      </c>
      <c r="M202" s="10">
        <v>1</v>
      </c>
      <c r="N202" s="10">
        <v>1</v>
      </c>
      <c r="O202" s="102"/>
      <c r="Q202" s="86"/>
    </row>
    <row r="203" spans="1:17" ht="15" x14ac:dyDescent="0.25">
      <c r="A203" s="10">
        <v>550</v>
      </c>
      <c r="B203" s="103">
        <v>3</v>
      </c>
      <c r="C203" s="11">
        <v>60</v>
      </c>
      <c r="D203" s="10">
        <v>15</v>
      </c>
      <c r="E203" s="10">
        <v>2</v>
      </c>
      <c r="F203" s="10">
        <v>1</v>
      </c>
      <c r="G203" s="11">
        <v>4</v>
      </c>
      <c r="H203" s="10">
        <v>5</v>
      </c>
      <c r="I203" s="10">
        <v>2</v>
      </c>
      <c r="J203" s="10">
        <v>41.2</v>
      </c>
      <c r="K203" s="10">
        <v>6.1</v>
      </c>
      <c r="L203" s="10">
        <v>1</v>
      </c>
      <c r="M203" s="10">
        <v>1</v>
      </c>
      <c r="N203" s="10">
        <v>3</v>
      </c>
      <c r="O203" s="102"/>
      <c r="Q203" s="86"/>
    </row>
    <row r="204" spans="1:17" ht="15" x14ac:dyDescent="0.25">
      <c r="A204" s="10">
        <v>800</v>
      </c>
      <c r="B204" s="103">
        <v>3</v>
      </c>
      <c r="C204" s="11">
        <v>59</v>
      </c>
      <c r="D204" s="10">
        <v>5</v>
      </c>
      <c r="E204" s="10">
        <v>6</v>
      </c>
      <c r="F204" s="10">
        <v>1</v>
      </c>
      <c r="G204" s="11">
        <v>3</v>
      </c>
      <c r="H204" s="10">
        <v>9</v>
      </c>
      <c r="I204" s="10">
        <v>3</v>
      </c>
      <c r="J204" s="10">
        <v>42.8</v>
      </c>
      <c r="K204" s="10">
        <v>5.6</v>
      </c>
      <c r="L204" s="10">
        <v>1</v>
      </c>
      <c r="M204" s="10">
        <v>3</v>
      </c>
      <c r="N204" s="10">
        <v>3</v>
      </c>
      <c r="O204" s="102"/>
      <c r="Q204" s="86"/>
    </row>
    <row r="205" spans="1:17" ht="15" x14ac:dyDescent="0.25">
      <c r="A205" s="10">
        <v>2100</v>
      </c>
      <c r="B205" s="103">
        <v>3</v>
      </c>
      <c r="C205" s="11">
        <v>63.8</v>
      </c>
      <c r="D205" s="10">
        <v>8</v>
      </c>
      <c r="E205" s="10">
        <v>6</v>
      </c>
      <c r="F205" s="10">
        <v>1</v>
      </c>
      <c r="G205" s="11">
        <v>5</v>
      </c>
      <c r="H205" s="10">
        <v>5</v>
      </c>
      <c r="I205" s="10">
        <v>2</v>
      </c>
      <c r="J205" s="10">
        <v>48.7</v>
      </c>
      <c r="K205" s="10">
        <v>6</v>
      </c>
      <c r="L205" s="10">
        <v>2</v>
      </c>
      <c r="M205" s="10">
        <v>1</v>
      </c>
      <c r="N205" s="10">
        <v>3</v>
      </c>
      <c r="O205" s="102"/>
      <c r="Q205" s="86"/>
    </row>
    <row r="206" spans="1:17" ht="15" x14ac:dyDescent="0.25">
      <c r="A206" s="10">
        <v>1670</v>
      </c>
      <c r="B206" s="103">
        <v>3</v>
      </c>
      <c r="C206" s="10">
        <v>51.6</v>
      </c>
      <c r="D206" s="10">
        <v>2</v>
      </c>
      <c r="E206" s="10">
        <v>2</v>
      </c>
      <c r="F206" s="10">
        <v>2</v>
      </c>
      <c r="G206" s="11">
        <v>5</v>
      </c>
      <c r="H206" s="10">
        <v>5</v>
      </c>
      <c r="I206" s="10">
        <v>2</v>
      </c>
      <c r="J206" s="10">
        <v>36.799999999999997</v>
      </c>
      <c r="K206" s="11">
        <v>6</v>
      </c>
      <c r="L206" s="10">
        <v>3</v>
      </c>
      <c r="M206" s="10">
        <v>1</v>
      </c>
      <c r="N206" s="10">
        <v>3</v>
      </c>
      <c r="O206" s="102"/>
      <c r="Q206" s="86"/>
    </row>
    <row r="207" spans="1:17" ht="15" x14ac:dyDescent="0.25">
      <c r="A207" s="10">
        <v>850</v>
      </c>
      <c r="B207" s="103">
        <v>3</v>
      </c>
      <c r="C207" s="10">
        <v>71.5</v>
      </c>
      <c r="D207" s="10">
        <v>2</v>
      </c>
      <c r="E207" s="10">
        <v>6</v>
      </c>
      <c r="F207" s="10">
        <v>2</v>
      </c>
      <c r="G207" s="11">
        <v>5</v>
      </c>
      <c r="H207" s="10">
        <v>5</v>
      </c>
      <c r="I207" s="10">
        <v>2</v>
      </c>
      <c r="J207" s="10">
        <v>47.5</v>
      </c>
      <c r="K207" s="11">
        <v>7.5</v>
      </c>
      <c r="L207" s="10">
        <v>1</v>
      </c>
      <c r="M207" s="10">
        <v>1</v>
      </c>
      <c r="N207" s="10">
        <v>2</v>
      </c>
      <c r="O207" s="102"/>
      <c r="Q207" s="86"/>
    </row>
    <row r="208" spans="1:17" ht="15" x14ac:dyDescent="0.25">
      <c r="A208" s="10">
        <v>1150</v>
      </c>
      <c r="B208" s="103">
        <v>3</v>
      </c>
      <c r="C208" s="10">
        <v>74.5</v>
      </c>
      <c r="D208" s="10">
        <v>9</v>
      </c>
      <c r="E208" s="10">
        <v>1</v>
      </c>
      <c r="F208" s="10">
        <v>1</v>
      </c>
      <c r="G208" s="11">
        <v>2</v>
      </c>
      <c r="H208" s="10">
        <v>5</v>
      </c>
      <c r="I208" s="10">
        <v>2</v>
      </c>
      <c r="J208" s="10">
        <v>44</v>
      </c>
      <c r="K208" s="11">
        <v>11</v>
      </c>
      <c r="L208" s="10">
        <v>1</v>
      </c>
      <c r="M208" s="10">
        <v>1</v>
      </c>
      <c r="N208" s="10">
        <v>3</v>
      </c>
      <c r="O208" s="102"/>
      <c r="Q208" s="86"/>
    </row>
    <row r="209" spans="1:17" ht="15" x14ac:dyDescent="0.25">
      <c r="A209" s="10">
        <v>1250</v>
      </c>
      <c r="B209" s="103">
        <v>3</v>
      </c>
      <c r="C209" s="10">
        <v>68.5</v>
      </c>
      <c r="D209" s="10">
        <v>8</v>
      </c>
      <c r="E209" s="10">
        <v>4</v>
      </c>
      <c r="F209" s="10">
        <v>2</v>
      </c>
      <c r="G209" s="11">
        <v>4</v>
      </c>
      <c r="H209" s="10">
        <v>9</v>
      </c>
      <c r="I209" s="10">
        <v>3</v>
      </c>
      <c r="J209" s="10">
        <v>40.200000000000003</v>
      </c>
      <c r="K209" s="11">
        <v>8.5</v>
      </c>
      <c r="L209" s="10">
        <v>2</v>
      </c>
      <c r="M209" s="10">
        <v>1</v>
      </c>
      <c r="N209" s="10">
        <v>3</v>
      </c>
      <c r="O209" s="102"/>
      <c r="Q209" s="86"/>
    </row>
    <row r="210" spans="1:17" ht="15" x14ac:dyDescent="0.25">
      <c r="A210" s="10">
        <v>1230</v>
      </c>
      <c r="B210" s="103">
        <v>3</v>
      </c>
      <c r="C210" s="10">
        <v>64.400000000000006</v>
      </c>
      <c r="D210" s="10">
        <v>15</v>
      </c>
      <c r="E210" s="10">
        <v>2</v>
      </c>
      <c r="F210" s="10">
        <v>1</v>
      </c>
      <c r="G210" s="11">
        <v>2</v>
      </c>
      <c r="H210" s="10">
        <v>5</v>
      </c>
      <c r="I210" s="10">
        <v>2</v>
      </c>
      <c r="J210" s="10">
        <v>40</v>
      </c>
      <c r="K210" s="11">
        <v>9</v>
      </c>
      <c r="L210" s="10">
        <v>3</v>
      </c>
      <c r="M210" s="10">
        <v>1</v>
      </c>
      <c r="N210" s="10">
        <v>1</v>
      </c>
      <c r="O210" s="102"/>
      <c r="Q210" s="86"/>
    </row>
    <row r="211" spans="1:17" ht="15" x14ac:dyDescent="0.25">
      <c r="A211" s="10">
        <v>457</v>
      </c>
      <c r="B211" s="103">
        <v>3</v>
      </c>
      <c r="C211" s="10">
        <v>64.099999999999994</v>
      </c>
      <c r="D211" s="10">
        <v>6</v>
      </c>
      <c r="E211" s="10">
        <v>2</v>
      </c>
      <c r="F211" s="10">
        <v>2</v>
      </c>
      <c r="G211" s="11">
        <v>17</v>
      </c>
      <c r="H211" s="10">
        <v>5</v>
      </c>
      <c r="I211" s="10">
        <v>2</v>
      </c>
      <c r="J211" s="10">
        <v>39.5</v>
      </c>
      <c r="K211" s="11">
        <v>8.8000000000000007</v>
      </c>
      <c r="L211" s="10">
        <v>2</v>
      </c>
      <c r="M211" s="10">
        <v>1</v>
      </c>
      <c r="N211" s="10">
        <v>2</v>
      </c>
      <c r="O211" s="102"/>
      <c r="Q211" s="86"/>
    </row>
    <row r="212" spans="1:17" ht="15" x14ac:dyDescent="0.25">
      <c r="A212" s="10">
        <v>800</v>
      </c>
      <c r="B212" s="103">
        <v>3</v>
      </c>
      <c r="C212" s="10">
        <v>86.1</v>
      </c>
      <c r="D212" s="10">
        <v>2</v>
      </c>
      <c r="E212" s="10">
        <v>2</v>
      </c>
      <c r="F212" s="10">
        <v>1</v>
      </c>
      <c r="G212" s="11">
        <v>2</v>
      </c>
      <c r="H212" s="10">
        <v>5</v>
      </c>
      <c r="I212" s="10">
        <v>2</v>
      </c>
      <c r="J212" s="10">
        <v>48.6</v>
      </c>
      <c r="K212" s="11">
        <v>11.1</v>
      </c>
      <c r="L212" s="10">
        <v>2</v>
      </c>
      <c r="M212" s="10">
        <v>1</v>
      </c>
      <c r="N212" s="10">
        <v>3</v>
      </c>
      <c r="O212" s="102"/>
      <c r="Q212" s="86"/>
    </row>
  </sheetData>
  <sortState xmlns:xlrd2="http://schemas.microsoft.com/office/spreadsheetml/2017/richdata2" ref="A2:N212">
    <sortCondition ref="B2:B2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бд</vt:lpstr>
      <vt:lpstr>бд ранжирование</vt:lpstr>
      <vt:lpstr>Корреляция</vt:lpstr>
      <vt:lpstr>сравнение</vt:lpstr>
      <vt:lpstr>2 факт.</vt:lpstr>
      <vt:lpstr>3 факт.</vt:lpstr>
      <vt:lpstr>4 факт.</vt:lpstr>
      <vt:lpstr>5 факт.</vt:lpstr>
      <vt:lpstr>6 факт</vt:lpstr>
      <vt:lpstr>7 факт.(проверка)</vt:lpstr>
      <vt:lpstr>Сумма</vt:lpstr>
      <vt:lpstr>Матричный метод</vt:lpstr>
      <vt:lpstr>Глав. комп.</vt:lpstr>
      <vt:lpstr>тест Гольдфельда-Кванта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Татьяна Назарова</cp:lastModifiedBy>
  <dcterms:created xsi:type="dcterms:W3CDTF">2023-10-07T04:47:28Z</dcterms:created>
  <dcterms:modified xsi:type="dcterms:W3CDTF">2023-12-22T09:49:36Z</dcterms:modified>
</cp:coreProperties>
</file>