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lectronic_projects\Nixie_clock\Retronica_1.0\Program\Retronica_1.0.3\"/>
    </mc:Choice>
  </mc:AlternateContent>
  <bookViews>
    <workbookView xWindow="0" yWindow="0" windowWidth="24000" windowHeight="96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N7" i="1"/>
  <c r="M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E6" i="2" l="1"/>
  <c r="E3" i="2"/>
  <c r="F9" i="1"/>
  <c r="F10" i="1"/>
  <c r="F13" i="1"/>
  <c r="F14" i="1"/>
  <c r="F17" i="1"/>
  <c r="F18" i="1"/>
  <c r="F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6" i="1" l="1"/>
  <c r="F16" i="1"/>
  <c r="F12" i="1"/>
  <c r="F8" i="1"/>
  <c r="F3" i="1"/>
  <c r="F19" i="1"/>
  <c r="F15" i="1"/>
  <c r="F11" i="1"/>
  <c r="F7" i="1"/>
  <c r="F4" i="1"/>
  <c r="E7" i="2"/>
  <c r="F7" i="2" s="1"/>
  <c r="E9" i="2"/>
  <c r="E10" i="2" s="1"/>
  <c r="F6" i="2"/>
</calcChain>
</file>

<file path=xl/sharedStrings.xml><?xml version="1.0" encoding="utf-8"?>
<sst xmlns="http://schemas.openxmlformats.org/spreadsheetml/2006/main" count="23" uniqueCount="22">
  <si>
    <t>А</t>
  </si>
  <si>
    <t>к</t>
  </si>
  <si>
    <t>Количество секунд в сутках</t>
  </si>
  <si>
    <t>correction_us</t>
  </si>
  <si>
    <t>Time.Correct_sec</t>
  </si>
  <si>
    <t>Total_sec</t>
  </si>
  <si>
    <t>current_us</t>
  </si>
  <si>
    <t>Текущее значение мкс</t>
  </si>
  <si>
    <t xml:space="preserve">Коррекция сек/сут </t>
  </si>
  <si>
    <t xml:space="preserve">Коррекция мкс/сек </t>
  </si>
  <si>
    <t>Текущее значение секунд</t>
  </si>
  <si>
    <t>В целых числах</t>
  </si>
  <si>
    <t>Множитель</t>
  </si>
  <si>
    <t>uint16_t</t>
  </si>
  <si>
    <t>uint32_t</t>
  </si>
  <si>
    <t>uint8_t</t>
  </si>
  <si>
    <t>Через сколько секунд будет коррекция</t>
  </si>
  <si>
    <t>В минутах</t>
  </si>
  <si>
    <t>Фильтрованое</t>
  </si>
  <si>
    <t>X</t>
  </si>
  <si>
    <t>фильр</t>
  </si>
  <si>
    <t>не фильтр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</si>
</sst>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Лист1!$M$6</c:f>
              <c:strCache>
                <c:ptCount val="1"/>
                <c:pt idx="0">
                  <c:v>фильр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Лист1!$L$7:$L$26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Лист1!$M$7:$M$26</c:f>
              <c:numCache>
                <c:formatCode>0.0</c:formatCode>
                <c:ptCount val="20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24.4</c:v>
                </c:pt>
                <c:pt idx="12">
                  <c:v>24.4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24.4</c:v>
                </c:pt>
                <c:pt idx="17">
                  <c:v>24.4</c:v>
                </c:pt>
                <c:pt idx="18">
                  <c:v>24.4</c:v>
                </c:pt>
                <c:pt idx="19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0-484E-8607-B0BF98480901}"/>
            </c:ext>
          </c:extLst>
        </c:ser>
        <c:ser>
          <c:idx val="1"/>
          <c:order val="1"/>
          <c:tx>
            <c:strRef>
              <c:f>Лист1!$N$6</c:f>
              <c:strCache>
                <c:ptCount val="1"/>
                <c:pt idx="0">
                  <c:v>не фильтр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Лист1!$L$7:$L$26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Лист1!$N$7:$N$26</c:f>
              <c:numCache>
                <c:formatCode>0.0</c:formatCode>
                <c:ptCount val="20"/>
                <c:pt idx="0">
                  <c:v>24.1</c:v>
                </c:pt>
                <c:pt idx="1">
                  <c:v>24.3</c:v>
                </c:pt>
                <c:pt idx="2">
                  <c:v>24.1</c:v>
                </c:pt>
                <c:pt idx="3">
                  <c:v>24.4</c:v>
                </c:pt>
                <c:pt idx="4">
                  <c:v>24.7</c:v>
                </c:pt>
                <c:pt idx="5">
                  <c:v>24.7</c:v>
                </c:pt>
                <c:pt idx="6">
                  <c:v>24.1</c:v>
                </c:pt>
                <c:pt idx="7">
                  <c:v>24.1</c:v>
                </c:pt>
                <c:pt idx="8">
                  <c:v>24.9</c:v>
                </c:pt>
                <c:pt idx="9">
                  <c:v>24.1</c:v>
                </c:pt>
                <c:pt idx="10">
                  <c:v>24.6</c:v>
                </c:pt>
                <c:pt idx="11">
                  <c:v>24.1</c:v>
                </c:pt>
                <c:pt idx="12">
                  <c:v>24.1</c:v>
                </c:pt>
                <c:pt idx="13">
                  <c:v>24.9</c:v>
                </c:pt>
                <c:pt idx="14">
                  <c:v>25</c:v>
                </c:pt>
                <c:pt idx="15">
                  <c:v>24.1</c:v>
                </c:pt>
                <c:pt idx="16">
                  <c:v>24.1</c:v>
                </c:pt>
                <c:pt idx="17">
                  <c:v>24.1</c:v>
                </c:pt>
                <c:pt idx="18">
                  <c:v>24.1</c:v>
                </c:pt>
                <c:pt idx="19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0-484E-8607-B0BF9848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69184"/>
        <c:axId val="925668352"/>
      </c:scatterChart>
      <c:valAx>
        <c:axId val="9256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668352"/>
        <c:crosses val="autoZero"/>
        <c:crossBetween val="midCat"/>
      </c:valAx>
      <c:valAx>
        <c:axId val="925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6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9525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abSelected="1" workbookViewId="0">
      <selection activeCell="Q10" sqref="Q10"/>
    </sheetView>
  </sheetViews>
  <sheetFormatPr defaultRowHeight="15" x14ac:dyDescent="0.25"/>
  <cols>
    <col min="6" max="6" width="9.85546875" customWidth="1"/>
    <col min="10" max="10" width="14.85546875" customWidth="1"/>
    <col min="11" max="11" width="11.5703125" customWidth="1"/>
    <col min="15" max="15" width="12" customWidth="1"/>
  </cols>
  <sheetData>
    <row r="1" spans="3:14" x14ac:dyDescent="0.25">
      <c r="K1" t="s">
        <v>0</v>
      </c>
      <c r="L1">
        <v>15</v>
      </c>
    </row>
    <row r="2" spans="3:14" x14ac:dyDescent="0.25">
      <c r="K2" t="s">
        <v>1</v>
      </c>
      <c r="L2">
        <v>16</v>
      </c>
    </row>
    <row r="3" spans="3:14" x14ac:dyDescent="0.25">
      <c r="C3">
        <v>0</v>
      </c>
      <c r="D3">
        <f>C3*625</f>
        <v>0</v>
      </c>
      <c r="E3" s="2">
        <f>D3/100</f>
        <v>0</v>
      </c>
      <c r="F3" s="2">
        <f>ROUNDDOWN(((D3+500)/1000),0)</f>
        <v>0</v>
      </c>
      <c r="G3" s="1"/>
    </row>
    <row r="4" spans="3:14" x14ac:dyDescent="0.25">
      <c r="C4">
        <v>1</v>
      </c>
      <c r="D4">
        <f t="shared" ref="D4:D19" si="0">C4*625</f>
        <v>625</v>
      </c>
      <c r="E4" s="2">
        <f t="shared" ref="E4:E19" si="1">D4/100</f>
        <v>6.25</v>
      </c>
      <c r="F4" s="2">
        <f>ROUNDDOWN(((D4+500)/1000),0)</f>
        <v>1</v>
      </c>
      <c r="G4" s="1"/>
    </row>
    <row r="5" spans="3:14" x14ac:dyDescent="0.25">
      <c r="C5">
        <v>2</v>
      </c>
      <c r="D5">
        <f t="shared" si="0"/>
        <v>1250</v>
      </c>
      <c r="E5" s="2">
        <f t="shared" si="1"/>
        <v>12.5</v>
      </c>
      <c r="F5" s="2">
        <f>ROUNDDOWN(((D5+500)/1000),0)</f>
        <v>1</v>
      </c>
      <c r="G5" s="1"/>
      <c r="J5" t="s">
        <v>18</v>
      </c>
    </row>
    <row r="6" spans="3:14" x14ac:dyDescent="0.25">
      <c r="C6">
        <v>3</v>
      </c>
      <c r="D6">
        <f t="shared" si="0"/>
        <v>1875</v>
      </c>
      <c r="E6" s="2">
        <f t="shared" si="1"/>
        <v>18.75</v>
      </c>
      <c r="F6" s="2">
        <f>ROUNDDOWN(((D6+500)/1000),0)</f>
        <v>2</v>
      </c>
      <c r="G6" s="1"/>
      <c r="J6">
        <v>2450</v>
      </c>
      <c r="L6" t="s">
        <v>19</v>
      </c>
      <c r="M6" t="s">
        <v>20</v>
      </c>
      <c r="N6" t="s">
        <v>21</v>
      </c>
    </row>
    <row r="7" spans="3:14" x14ac:dyDescent="0.25">
      <c r="C7">
        <v>4</v>
      </c>
      <c r="D7">
        <f t="shared" si="0"/>
        <v>2500</v>
      </c>
      <c r="E7" s="2">
        <f t="shared" si="1"/>
        <v>25</v>
      </c>
      <c r="F7" s="2">
        <f t="shared" ref="F7:F19" si="2">ROUNDDOWN(((D7+500)/1000),0)</f>
        <v>3</v>
      </c>
      <c r="G7" s="1"/>
      <c r="J7" s="2">
        <f>($L$1*J6+K7)/($L$2)</f>
        <v>2447.25</v>
      </c>
      <c r="K7">
        <v>2406</v>
      </c>
      <c r="L7">
        <v>1</v>
      </c>
      <c r="M7" s="1">
        <f>ROUND((J7/100+0.05),1)</f>
        <v>24.5</v>
      </c>
      <c r="N7" s="1">
        <f>ROUND((K7/100+0.05),1)</f>
        <v>24.1</v>
      </c>
    </row>
    <row r="8" spans="3:14" x14ac:dyDescent="0.25">
      <c r="C8">
        <v>5</v>
      </c>
      <c r="D8">
        <f t="shared" si="0"/>
        <v>3125</v>
      </c>
      <c r="E8" s="2">
        <f t="shared" si="1"/>
        <v>31.25</v>
      </c>
      <c r="F8" s="2">
        <f t="shared" si="2"/>
        <v>3</v>
      </c>
      <c r="G8" s="1"/>
      <c r="J8" s="2">
        <f t="shared" ref="J8:J26" si="3">($L$1*J7+K8)/($L$2)</f>
        <v>2445.859375</v>
      </c>
      <c r="K8">
        <v>2425</v>
      </c>
      <c r="L8">
        <v>2</v>
      </c>
      <c r="M8" s="1">
        <f t="shared" ref="M8:M26" si="4">ROUND((J8/100+0.05),1)</f>
        <v>24.5</v>
      </c>
      <c r="N8" s="1">
        <f t="shared" ref="N8:N26" si="5">ROUND((K8/100+0.05),1)</f>
        <v>24.3</v>
      </c>
    </row>
    <row r="9" spans="3:14" x14ac:dyDescent="0.25">
      <c r="C9">
        <v>6</v>
      </c>
      <c r="D9">
        <f t="shared" si="0"/>
        <v>3750</v>
      </c>
      <c r="E9" s="2">
        <f t="shared" si="1"/>
        <v>37.5</v>
      </c>
      <c r="F9" s="2">
        <f t="shared" si="2"/>
        <v>4</v>
      </c>
      <c r="G9" s="1"/>
      <c r="J9" s="2">
        <f t="shared" si="3"/>
        <v>2443.3681640625</v>
      </c>
      <c r="K9">
        <v>2406</v>
      </c>
      <c r="L9">
        <v>3</v>
      </c>
      <c r="M9" s="1">
        <f t="shared" si="4"/>
        <v>24.5</v>
      </c>
      <c r="N9" s="1">
        <f t="shared" si="5"/>
        <v>24.1</v>
      </c>
    </row>
    <row r="10" spans="3:14" x14ac:dyDescent="0.25">
      <c r="C10">
        <v>7</v>
      </c>
      <c r="D10">
        <f t="shared" si="0"/>
        <v>4375</v>
      </c>
      <c r="E10" s="2">
        <f t="shared" si="1"/>
        <v>43.75</v>
      </c>
      <c r="F10" s="2">
        <f t="shared" si="2"/>
        <v>4</v>
      </c>
      <c r="G10" s="1"/>
      <c r="J10" s="2">
        <f t="shared" si="3"/>
        <v>2443.0326538085938</v>
      </c>
      <c r="K10">
        <v>2438</v>
      </c>
      <c r="L10">
        <v>4</v>
      </c>
      <c r="M10" s="1">
        <f t="shared" si="4"/>
        <v>24.5</v>
      </c>
      <c r="N10" s="1">
        <f t="shared" si="5"/>
        <v>24.4</v>
      </c>
    </row>
    <row r="11" spans="3:14" x14ac:dyDescent="0.25">
      <c r="C11">
        <v>8</v>
      </c>
      <c r="D11">
        <f t="shared" si="0"/>
        <v>5000</v>
      </c>
      <c r="E11" s="2">
        <f t="shared" si="1"/>
        <v>50</v>
      </c>
      <c r="F11" s="2">
        <f t="shared" si="2"/>
        <v>5</v>
      </c>
      <c r="G11" s="1"/>
      <c r="J11" s="2">
        <f t="shared" si="3"/>
        <v>2444.2806129455566</v>
      </c>
      <c r="K11">
        <v>2463</v>
      </c>
      <c r="L11">
        <v>5</v>
      </c>
      <c r="M11" s="1">
        <f t="shared" si="4"/>
        <v>24.5</v>
      </c>
      <c r="N11" s="1">
        <f t="shared" si="5"/>
        <v>24.7</v>
      </c>
    </row>
    <row r="12" spans="3:14" x14ac:dyDescent="0.25">
      <c r="C12">
        <v>9</v>
      </c>
      <c r="D12">
        <f t="shared" si="0"/>
        <v>5625</v>
      </c>
      <c r="E12" s="2">
        <f t="shared" si="1"/>
        <v>56.25</v>
      </c>
      <c r="F12" s="2">
        <f t="shared" si="2"/>
        <v>6</v>
      </c>
      <c r="G12" s="1"/>
      <c r="J12" s="2">
        <f t="shared" si="3"/>
        <v>2445.8255746364594</v>
      </c>
      <c r="K12">
        <v>2469</v>
      </c>
      <c r="L12">
        <v>6</v>
      </c>
      <c r="M12" s="1">
        <f t="shared" si="4"/>
        <v>24.5</v>
      </c>
      <c r="N12" s="1">
        <f t="shared" si="5"/>
        <v>24.7</v>
      </c>
    </row>
    <row r="13" spans="3:14" x14ac:dyDescent="0.25">
      <c r="C13">
        <v>10</v>
      </c>
      <c r="D13">
        <f t="shared" si="0"/>
        <v>6250</v>
      </c>
      <c r="E13" s="2">
        <f t="shared" si="1"/>
        <v>62.5</v>
      </c>
      <c r="F13" s="2">
        <f t="shared" si="2"/>
        <v>6</v>
      </c>
      <c r="G13" s="1"/>
      <c r="J13" s="2">
        <f t="shared" si="3"/>
        <v>2443.3364762216806</v>
      </c>
      <c r="K13">
        <v>2406</v>
      </c>
      <c r="L13">
        <v>7</v>
      </c>
      <c r="M13" s="1">
        <f t="shared" si="4"/>
        <v>24.5</v>
      </c>
      <c r="N13" s="1">
        <f t="shared" si="5"/>
        <v>24.1</v>
      </c>
    </row>
    <row r="14" spans="3:14" x14ac:dyDescent="0.25">
      <c r="C14">
        <v>11</v>
      </c>
      <c r="D14">
        <f t="shared" si="0"/>
        <v>6875</v>
      </c>
      <c r="E14" s="2">
        <f t="shared" si="1"/>
        <v>68.75</v>
      </c>
      <c r="F14" s="2">
        <f t="shared" si="2"/>
        <v>7</v>
      </c>
      <c r="G14" s="1"/>
      <c r="J14" s="2">
        <f t="shared" si="3"/>
        <v>2441.0029464578256</v>
      </c>
      <c r="K14">
        <v>2406</v>
      </c>
      <c r="L14">
        <v>8</v>
      </c>
      <c r="M14" s="1">
        <f t="shared" si="4"/>
        <v>24.5</v>
      </c>
      <c r="N14" s="1">
        <f t="shared" si="5"/>
        <v>24.1</v>
      </c>
    </row>
    <row r="15" spans="3:14" x14ac:dyDescent="0.25">
      <c r="C15">
        <v>12</v>
      </c>
      <c r="D15">
        <f t="shared" si="0"/>
        <v>7500</v>
      </c>
      <c r="E15" s="2">
        <f t="shared" si="1"/>
        <v>75</v>
      </c>
      <c r="F15" s="2">
        <f t="shared" si="2"/>
        <v>8</v>
      </c>
      <c r="G15" s="1"/>
      <c r="J15" s="2">
        <f t="shared" si="3"/>
        <v>2443.5027623042115</v>
      </c>
      <c r="K15">
        <v>2481</v>
      </c>
      <c r="L15">
        <v>9</v>
      </c>
      <c r="M15" s="1">
        <f t="shared" si="4"/>
        <v>24.5</v>
      </c>
      <c r="N15" s="1">
        <f t="shared" si="5"/>
        <v>24.9</v>
      </c>
    </row>
    <row r="16" spans="3:14" x14ac:dyDescent="0.25">
      <c r="C16">
        <v>13</v>
      </c>
      <c r="D16">
        <f t="shared" si="0"/>
        <v>8125</v>
      </c>
      <c r="E16" s="2">
        <f t="shared" si="1"/>
        <v>81.25</v>
      </c>
      <c r="F16" s="2">
        <f t="shared" si="2"/>
        <v>8</v>
      </c>
      <c r="G16" s="1"/>
      <c r="J16" s="2">
        <f t="shared" si="3"/>
        <v>2441.1588396601983</v>
      </c>
      <c r="K16">
        <v>2406</v>
      </c>
      <c r="L16">
        <v>10</v>
      </c>
      <c r="M16" s="1">
        <f t="shared" si="4"/>
        <v>24.5</v>
      </c>
      <c r="N16" s="1">
        <f t="shared" si="5"/>
        <v>24.1</v>
      </c>
    </row>
    <row r="17" spans="3:14" x14ac:dyDescent="0.25">
      <c r="C17">
        <v>14</v>
      </c>
      <c r="D17">
        <f t="shared" si="0"/>
        <v>8750</v>
      </c>
      <c r="E17" s="2">
        <f t="shared" si="1"/>
        <v>87.5</v>
      </c>
      <c r="F17" s="2">
        <f t="shared" si="2"/>
        <v>9</v>
      </c>
      <c r="G17" s="1"/>
      <c r="J17" s="2">
        <f t="shared" si="3"/>
        <v>2441.7114121814357</v>
      </c>
      <c r="K17">
        <v>2450</v>
      </c>
      <c r="L17">
        <v>11</v>
      </c>
      <c r="M17" s="1">
        <f t="shared" si="4"/>
        <v>24.5</v>
      </c>
      <c r="N17" s="1">
        <f t="shared" si="5"/>
        <v>24.6</v>
      </c>
    </row>
    <row r="18" spans="3:14" x14ac:dyDescent="0.25">
      <c r="C18">
        <v>15</v>
      </c>
      <c r="D18">
        <f t="shared" si="0"/>
        <v>9375</v>
      </c>
      <c r="E18" s="2">
        <f t="shared" si="1"/>
        <v>93.75</v>
      </c>
      <c r="F18" s="2">
        <f t="shared" si="2"/>
        <v>9</v>
      </c>
      <c r="G18" s="1"/>
      <c r="J18" s="2">
        <f t="shared" si="3"/>
        <v>2439.4794489200958</v>
      </c>
      <c r="K18">
        <v>2406</v>
      </c>
      <c r="L18">
        <v>12</v>
      </c>
      <c r="M18" s="1">
        <f t="shared" si="4"/>
        <v>24.4</v>
      </c>
      <c r="N18" s="1">
        <f t="shared" si="5"/>
        <v>24.1</v>
      </c>
    </row>
    <row r="19" spans="3:14" x14ac:dyDescent="0.25">
      <c r="C19">
        <v>16</v>
      </c>
      <c r="D19">
        <f t="shared" si="0"/>
        <v>10000</v>
      </c>
      <c r="E19" s="2">
        <f t="shared" si="1"/>
        <v>100</v>
      </c>
      <c r="F19" s="2">
        <f t="shared" si="2"/>
        <v>10</v>
      </c>
      <c r="G19" s="1"/>
      <c r="J19" s="2">
        <f t="shared" si="3"/>
        <v>2437.3869833625899</v>
      </c>
      <c r="K19">
        <v>2406</v>
      </c>
      <c r="L19">
        <v>13</v>
      </c>
      <c r="M19" s="1">
        <f t="shared" si="4"/>
        <v>24.4</v>
      </c>
      <c r="N19" s="1">
        <f t="shared" si="5"/>
        <v>24.1</v>
      </c>
    </row>
    <row r="20" spans="3:14" x14ac:dyDescent="0.25">
      <c r="J20" s="2">
        <f t="shared" si="3"/>
        <v>2440.5502969024283</v>
      </c>
      <c r="K20">
        <v>2488</v>
      </c>
      <c r="L20">
        <v>14</v>
      </c>
      <c r="M20" s="1">
        <f t="shared" si="4"/>
        <v>24.5</v>
      </c>
      <c r="N20" s="1">
        <f t="shared" si="5"/>
        <v>24.9</v>
      </c>
    </row>
    <row r="21" spans="3:14" x14ac:dyDescent="0.25">
      <c r="J21" s="2">
        <f t="shared" si="3"/>
        <v>2443.8909033460263</v>
      </c>
      <c r="K21">
        <v>2494</v>
      </c>
      <c r="L21">
        <v>15</v>
      </c>
      <c r="M21" s="1">
        <f t="shared" si="4"/>
        <v>24.5</v>
      </c>
      <c r="N21" s="1">
        <f t="shared" si="5"/>
        <v>25</v>
      </c>
    </row>
    <row r="22" spans="3:14" x14ac:dyDescent="0.25">
      <c r="J22" s="2">
        <f t="shared" si="3"/>
        <v>2441.5227218868995</v>
      </c>
      <c r="K22">
        <v>2406</v>
      </c>
      <c r="L22">
        <v>16</v>
      </c>
      <c r="M22" s="1">
        <f t="shared" si="4"/>
        <v>24.5</v>
      </c>
      <c r="N22" s="1">
        <f t="shared" si="5"/>
        <v>24.1</v>
      </c>
    </row>
    <row r="23" spans="3:14" x14ac:dyDescent="0.25">
      <c r="J23" s="2">
        <f t="shared" si="3"/>
        <v>2438.9275517689684</v>
      </c>
      <c r="K23">
        <v>2400</v>
      </c>
      <c r="L23">
        <v>17</v>
      </c>
      <c r="M23" s="1">
        <f t="shared" si="4"/>
        <v>24.4</v>
      </c>
      <c r="N23" s="1">
        <f t="shared" si="5"/>
        <v>24.1</v>
      </c>
    </row>
    <row r="24" spans="3:14" x14ac:dyDescent="0.25">
      <c r="J24" s="2">
        <f t="shared" si="3"/>
        <v>2436.494579783408</v>
      </c>
      <c r="K24">
        <v>2400</v>
      </c>
      <c r="L24">
        <v>18</v>
      </c>
      <c r="M24" s="1">
        <f t="shared" si="4"/>
        <v>24.4</v>
      </c>
      <c r="N24" s="1">
        <f t="shared" si="5"/>
        <v>24.1</v>
      </c>
    </row>
    <row r="25" spans="3:14" x14ac:dyDescent="0.25">
      <c r="J25" s="2">
        <f t="shared" si="3"/>
        <v>2434.213668546945</v>
      </c>
      <c r="K25">
        <v>2400</v>
      </c>
      <c r="L25">
        <v>19</v>
      </c>
      <c r="M25" s="1">
        <f t="shared" si="4"/>
        <v>24.4</v>
      </c>
      <c r="N25" s="1">
        <f t="shared" si="5"/>
        <v>24.1</v>
      </c>
    </row>
    <row r="26" spans="3:14" x14ac:dyDescent="0.25">
      <c r="J26" s="2">
        <f t="shared" si="3"/>
        <v>2432.0753142627609</v>
      </c>
      <c r="K26">
        <v>2400</v>
      </c>
      <c r="L26">
        <v>20</v>
      </c>
      <c r="M26" s="1">
        <f t="shared" si="4"/>
        <v>24.4</v>
      </c>
      <c r="N26" s="1">
        <f t="shared" si="5"/>
        <v>24.1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"/>
  <sheetViews>
    <sheetView workbookViewId="0">
      <selection activeCell="E5" sqref="E5"/>
    </sheetView>
  </sheetViews>
  <sheetFormatPr defaultRowHeight="15" x14ac:dyDescent="0.25"/>
  <cols>
    <col min="3" max="3" width="28.140625" customWidth="1"/>
    <col min="4" max="4" width="20.140625" customWidth="1"/>
    <col min="5" max="5" width="17.140625" customWidth="1"/>
    <col min="6" max="6" width="17.5703125" customWidth="1"/>
    <col min="7" max="7" width="10.7109375" customWidth="1"/>
  </cols>
  <sheetData>
    <row r="1" spans="3:7" x14ac:dyDescent="0.25">
      <c r="F1" t="s">
        <v>11</v>
      </c>
    </row>
    <row r="2" spans="3:7" x14ac:dyDescent="0.25">
      <c r="C2" s="3" t="s">
        <v>12</v>
      </c>
      <c r="D2" s="3"/>
      <c r="E2" s="6">
        <v>10000000</v>
      </c>
      <c r="F2" s="4"/>
    </row>
    <row r="3" spans="3:7" x14ac:dyDescent="0.25">
      <c r="C3" s="3" t="s">
        <v>2</v>
      </c>
      <c r="E3" s="6">
        <f>60*60*24</f>
        <v>86400</v>
      </c>
      <c r="F3" s="4"/>
    </row>
    <row r="4" spans="3:7" x14ac:dyDescent="0.25">
      <c r="C4" t="s">
        <v>10</v>
      </c>
      <c r="D4" t="s">
        <v>5</v>
      </c>
      <c r="E4" s="5">
        <v>910</v>
      </c>
      <c r="F4" s="4"/>
      <c r="G4" t="s">
        <v>14</v>
      </c>
    </row>
    <row r="5" spans="3:7" x14ac:dyDescent="0.25">
      <c r="C5" s="3" t="s">
        <v>8</v>
      </c>
      <c r="D5" s="3" t="s">
        <v>4</v>
      </c>
      <c r="E5" s="6">
        <v>99</v>
      </c>
      <c r="F5" s="4"/>
      <c r="G5" t="s">
        <v>15</v>
      </c>
    </row>
    <row r="6" spans="3:7" x14ac:dyDescent="0.25">
      <c r="C6" s="3" t="s">
        <v>9</v>
      </c>
      <c r="D6" s="3" t="s">
        <v>3</v>
      </c>
      <c r="E6" s="7">
        <f>E5/E3</f>
        <v>1.1458333333333333E-3</v>
      </c>
      <c r="F6" s="6">
        <f>E6*$E$2</f>
        <v>11458.333333333334</v>
      </c>
      <c r="G6" t="s">
        <v>13</v>
      </c>
    </row>
    <row r="7" spans="3:7" x14ac:dyDescent="0.25">
      <c r="C7" t="s">
        <v>7</v>
      </c>
      <c r="D7" t="s">
        <v>6</v>
      </c>
      <c r="E7" s="8">
        <f>E6*E4</f>
        <v>1.0427083333333333</v>
      </c>
      <c r="F7" s="6">
        <f>E7*$E$2</f>
        <v>10427083.333333334</v>
      </c>
      <c r="G7" t="s">
        <v>14</v>
      </c>
    </row>
    <row r="9" spans="3:7" ht="30" x14ac:dyDescent="0.25">
      <c r="C9" s="9" t="s">
        <v>16</v>
      </c>
      <c r="E9" s="1">
        <f>1/E6</f>
        <v>872.72727272727275</v>
      </c>
    </row>
    <row r="10" spans="3:7" x14ac:dyDescent="0.25">
      <c r="C10" t="s">
        <v>17</v>
      </c>
      <c r="E10" s="1">
        <f>E9/60</f>
        <v>14.545454545454545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2022-05-24T09:55:47Z</dcterms:created>
  <dcterms:modified xsi:type="dcterms:W3CDTF">2022-05-27T13:07:12Z</dcterms:modified>
</cp:coreProperties>
</file>