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wardS\Documents\Projects\Tiller_Persistence\basgra_nz\model\"/>
    </mc:Choice>
  </mc:AlternateContent>
  <bookViews>
    <workbookView xWindow="6180" yWindow="0" windowWidth="28800" windowHeight="12795"/>
  </bookViews>
  <sheets>
    <sheet name="Sheet1" sheetId="1" r:id="rId1"/>
  </sheets>
  <calcPr calcId="171027" iterate="1" iterateCount="5000" iterateDelta="0.0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E1" i="1"/>
  <c r="R2" i="1"/>
  <c r="T2" i="1"/>
  <c r="Q2" i="1"/>
  <c r="T3" i="1"/>
  <c r="T1" i="1"/>
  <c r="R3" i="1"/>
  <c r="R1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9" i="1"/>
  <c r="U40" i="1"/>
  <c r="U41" i="1"/>
  <c r="U42" i="1"/>
  <c r="U43" i="1"/>
  <c r="U44" i="1"/>
  <c r="U45" i="1"/>
  <c r="U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" i="1" s="1"/>
  <c r="S39" i="1"/>
  <c r="S40" i="1"/>
  <c r="S41" i="1"/>
  <c r="S42" i="1"/>
  <c r="S43" i="1"/>
  <c r="S44" i="1"/>
  <c r="S45" i="1"/>
  <c r="S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1" i="1" s="1"/>
  <c r="Q39" i="1"/>
  <c r="Q40" i="1"/>
  <c r="Q41" i="1"/>
  <c r="Q42" i="1"/>
  <c r="Q43" i="1"/>
  <c r="Q44" i="1"/>
  <c r="Q45" i="1"/>
  <c r="Q7" i="1"/>
  <c r="Q3" i="1" l="1"/>
  <c r="S2" i="1"/>
  <c r="S1" i="1"/>
  <c r="U38" i="1"/>
  <c r="E48" i="1"/>
  <c r="E50" i="1" s="1"/>
  <c r="E47" i="1"/>
  <c r="E49" i="1" s="1"/>
  <c r="U3" i="1" l="1"/>
  <c r="U2" i="1"/>
  <c r="U1" i="1"/>
</calcChain>
</file>

<file path=xl/sharedStrings.xml><?xml version="1.0" encoding="utf-8"?>
<sst xmlns="http://schemas.openxmlformats.org/spreadsheetml/2006/main" count="126" uniqueCount="80">
  <si>
    <t>(OC)</t>
  </si>
  <si>
    <t>data</t>
  </si>
  <si>
    <t>given</t>
  </si>
  <si>
    <t>for</t>
  </si>
  <si>
    <t>reference.</t>
  </si>
  <si>
    <t>Figures</t>
  </si>
  <si>
    <t>in</t>
  </si>
  <si>
    <t>parentheses</t>
  </si>
  <si>
    <t>are</t>
  </si>
  <si>
    <t>standard</t>
  </si>
  <si>
    <t>deviations</t>
  </si>
  <si>
    <t>the</t>
  </si>
  <si>
    <t>triplicate</t>
  </si>
  <si>
    <t>Horizon</t>
  </si>
  <si>
    <t>Depth</t>
  </si>
  <si>
    <t>&amp;</t>
  </si>
  <si>
    <t>field</t>
  </si>
  <si>
    <t>BD</t>
  </si>
  <si>
    <t>FC</t>
  </si>
  <si>
    <t>WP</t>
  </si>
  <si>
    <t>AWC</t>
  </si>
  <si>
    <t>SP</t>
  </si>
  <si>
    <t>Soil</t>
  </si>
  <si>
    <t>(ern)</t>
  </si>
  <si>
    <t>texture</t>
  </si>
  <si>
    <t>(g/crn3)</t>
  </si>
  <si>
    <t>(%)</t>
  </si>
  <si>
    <t>Templeton</t>
  </si>
  <si>
    <t>0-5</t>
  </si>
  <si>
    <t>AplSL</t>
  </si>
  <si>
    <t>AplZL</t>
  </si>
  <si>
    <t>Ap2ZL</t>
  </si>
  <si>
    <t>15-20</t>
  </si>
  <si>
    <t>20-25</t>
  </si>
  <si>
    <t>Temuka</t>
  </si>
  <si>
    <t>40-55</t>
  </si>
  <si>
    <t>131-136</t>
  </si>
  <si>
    <t>Wakanui</t>
  </si>
  <si>
    <t>(minimum</t>
  </si>
  <si>
    <t>tilled)</t>
  </si>
  <si>
    <t>(highly</t>
  </si>
  <si>
    <t>cultivated)</t>
  </si>
  <si>
    <t>(O.OS)</t>
  </si>
  <si>
    <t>(O.S)</t>
  </si>
  <si>
    <t>(short-term</t>
  </si>
  <si>
    <t>grass)</t>
  </si>
  <si>
    <t>(permanent</t>
  </si>
  <si>
    <t>AhlZL</t>
  </si>
  <si>
    <t>grassland)</t>
  </si>
  <si>
    <t>Ah2ZL</t>
  </si>
  <si>
    <t>(0.0\)</t>
  </si>
  <si>
    <t>Cookson</t>
  </si>
  <si>
    <t>Ah2CL</t>
  </si>
  <si>
    <t>17-22</t>
  </si>
  <si>
    <t>(0.\0)</t>
  </si>
  <si>
    <t>35-40</t>
  </si>
  <si>
    <t>55-60</t>
  </si>
  <si>
    <t>Bw/CCL</t>
  </si>
  <si>
    <t>70-75</t>
  </si>
  <si>
    <t>Timpendean</t>
  </si>
  <si>
    <t>90-95</t>
  </si>
  <si>
    <t>ApIZL</t>
  </si>
  <si>
    <t>BlCL</t>
  </si>
  <si>
    <t>CCL</t>
  </si>
  <si>
    <t>ABZL</t>
  </si>
  <si>
    <t>BtlZL</t>
  </si>
  <si>
    <t>ABC</t>
  </si>
  <si>
    <t>BtC</t>
  </si>
  <si>
    <t>ApZL</t>
  </si>
  <si>
    <t>B/CC</t>
  </si>
  <si>
    <t>Table from Grewal et al 1990 (OCR so some mistakes)</t>
  </si>
  <si>
    <t>WCST</t>
  </si>
  <si>
    <t>WCFC</t>
  </si>
  <si>
    <t>FWCFC</t>
  </si>
  <si>
    <t>WCWP</t>
  </si>
  <si>
    <t>FWCWP</t>
  </si>
  <si>
    <t>MIN</t>
  </si>
  <si>
    <t>MAX</t>
  </si>
  <si>
    <t>MEAN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</si>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</sst>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0"/>
  <sheetViews>
    <sheetView tabSelected="1" topLeftCell="A6" workbookViewId="0">
      <selection activeCell="E36" sqref="E36:E40"/>
    </sheetView>
  </sheetViews>
  <sheetFormatPr defaultRowHeight="15" x14ac:dyDescent="0.25"/>
  <cols>
    <col min="2" max="2" width="26.42578125" customWidth="1"/>
  </cols>
  <sheetData>
    <row r="1" spans="2:21" x14ac:dyDescent="0.25">
      <c r="B1" t="s">
        <v>70</v>
      </c>
      <c r="E1">
        <f>MIN(E7:E45)</f>
        <v>0.83</v>
      </c>
      <c r="P1" t="s">
        <v>76</v>
      </c>
      <c r="Q1">
        <f>MIN(Q7:Q45)</f>
        <v>44.08</v>
      </c>
      <c r="R1">
        <f>MIN(R7:R45)</f>
        <v>31.46</v>
      </c>
      <c r="S1">
        <f>MIN(S7:S45)</f>
        <v>0.55597014925373134</v>
      </c>
      <c r="T1">
        <f>MIN(T7:T45)</f>
        <v>13.92</v>
      </c>
      <c r="U1">
        <f>MIN(U7:U45)</f>
        <v>0.31210191082802546</v>
      </c>
    </row>
    <row r="2" spans="2:21" x14ac:dyDescent="0.25">
      <c r="E2">
        <f>AVERAGE(E7:E45)</f>
        <v>1.2384615384615383</v>
      </c>
      <c r="P2" t="s">
        <v>78</v>
      </c>
      <c r="Q2">
        <f>AVERAGE(Q7:Q45)</f>
        <v>60.832974358974347</v>
      </c>
      <c r="R2">
        <f t="shared" ref="R2:U2" si="0">AVERAGE(R7:R45)</f>
        <v>39.311051282051288</v>
      </c>
      <c r="S2">
        <f t="shared" si="0"/>
        <v>0.65146111324495304</v>
      </c>
      <c r="T2">
        <f t="shared" si="0"/>
        <v>26.201435897435896</v>
      </c>
      <c r="U2">
        <f t="shared" si="0"/>
        <v>0.42200191192694392</v>
      </c>
    </row>
    <row r="3" spans="2:21" x14ac:dyDescent="0.25">
      <c r="B3" t="s">
        <v>0</v>
      </c>
      <c r="C3" t="s">
        <v>1</v>
      </c>
      <c r="D3" t="s">
        <v>2</v>
      </c>
      <c r="E3">
        <f>MAX(E7:E45)</f>
        <v>1.58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3</v>
      </c>
      <c r="N3" t="s">
        <v>11</v>
      </c>
      <c r="O3" t="s">
        <v>12</v>
      </c>
      <c r="P3" t="s">
        <v>77</v>
      </c>
      <c r="Q3">
        <f>MAX(Q7:Q45)</f>
        <v>100.92599999999999</v>
      </c>
      <c r="R3">
        <f>MAX(R7:R45)</f>
        <v>57.204000000000001</v>
      </c>
      <c r="S3">
        <f>MAX(S7:S45)</f>
        <v>0.7449275362318839</v>
      </c>
      <c r="T3">
        <f>MAX(T7:T45)</f>
        <v>46.32</v>
      </c>
      <c r="U3">
        <f>MAX(U7:U45)</f>
        <v>0.58528951486697967</v>
      </c>
    </row>
    <row r="4" spans="2:21" x14ac:dyDescent="0.25">
      <c r="B4" t="s">
        <v>13</v>
      </c>
    </row>
    <row r="5" spans="2:21" x14ac:dyDescent="0.25">
      <c r="B5" t="s">
        <v>14</v>
      </c>
      <c r="C5" t="s">
        <v>15</v>
      </c>
      <c r="D5" t="s">
        <v>16</v>
      </c>
      <c r="E5" t="s">
        <v>17</v>
      </c>
      <c r="G5" t="s">
        <v>79</v>
      </c>
      <c r="H5" t="s">
        <v>18</v>
      </c>
      <c r="J5" t="s">
        <v>19</v>
      </c>
      <c r="L5" t="s">
        <v>20</v>
      </c>
      <c r="N5" t="s">
        <v>21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</row>
    <row r="6" spans="2:21" x14ac:dyDescent="0.25">
      <c r="B6" t="s">
        <v>22</v>
      </c>
      <c r="C6" t="s">
        <v>23</v>
      </c>
      <c r="D6" t="s">
        <v>24</v>
      </c>
      <c r="E6" t="s">
        <v>25</v>
      </c>
      <c r="G6" t="s">
        <v>26</v>
      </c>
      <c r="H6" t="s">
        <v>26</v>
      </c>
      <c r="J6" t="s">
        <v>26</v>
      </c>
      <c r="L6" t="s">
        <v>26</v>
      </c>
    </row>
    <row r="7" spans="2:21" x14ac:dyDescent="0.25">
      <c r="B7" t="s">
        <v>27</v>
      </c>
      <c r="C7" t="s">
        <v>28</v>
      </c>
      <c r="D7" t="s">
        <v>29</v>
      </c>
      <c r="E7" s="3">
        <v>1.28</v>
      </c>
      <c r="F7">
        <v>-0.03</v>
      </c>
      <c r="G7">
        <v>3.05</v>
      </c>
      <c r="H7">
        <v>31.7</v>
      </c>
      <c r="I7">
        <v>-0.7</v>
      </c>
      <c r="J7">
        <v>24.4</v>
      </c>
      <c r="K7">
        <v>-0.8</v>
      </c>
      <c r="L7">
        <v>7.3</v>
      </c>
      <c r="M7">
        <v>-0.5</v>
      </c>
      <c r="N7">
        <v>45.1</v>
      </c>
      <c r="O7">
        <v>-0.2</v>
      </c>
      <c r="Q7">
        <f>N7*E7</f>
        <v>57.728000000000002</v>
      </c>
      <c r="R7">
        <f>H7*E7</f>
        <v>40.576000000000001</v>
      </c>
      <c r="S7">
        <f>R7/Q7</f>
        <v>0.70288248337028825</v>
      </c>
      <c r="T7">
        <f>J7*E7</f>
        <v>31.231999999999999</v>
      </c>
      <c r="U7">
        <f>T7/Q7</f>
        <v>0.54101995565410199</v>
      </c>
    </row>
    <row r="8" spans="2:21" x14ac:dyDescent="0.25">
      <c r="B8" s="1"/>
      <c r="C8" s="1">
        <v>43378</v>
      </c>
      <c r="D8" t="s">
        <v>30</v>
      </c>
      <c r="E8" s="3">
        <v>1.27</v>
      </c>
      <c r="F8">
        <v>-0.04</v>
      </c>
      <c r="G8">
        <v>3.16</v>
      </c>
      <c r="H8">
        <v>30.8</v>
      </c>
      <c r="I8">
        <v>-0.6</v>
      </c>
      <c r="J8">
        <v>21.9</v>
      </c>
      <c r="K8">
        <v>-2.2999999999999998</v>
      </c>
      <c r="L8">
        <v>8.8000000000000007</v>
      </c>
      <c r="M8">
        <v>-1.6</v>
      </c>
      <c r="N8">
        <v>42.2</v>
      </c>
      <c r="O8">
        <v>-0.3</v>
      </c>
      <c r="Q8">
        <f t="shared" ref="Q8:Q45" si="1">N8*E8</f>
        <v>53.594000000000001</v>
      </c>
      <c r="R8">
        <f t="shared" ref="R8:R45" si="2">H8*E8</f>
        <v>39.116</v>
      </c>
      <c r="S8">
        <f t="shared" ref="S8:S45" si="3">R8/Q8</f>
        <v>0.72985781990521326</v>
      </c>
      <c r="T8">
        <f t="shared" ref="T8:T45" si="4">J8*E8</f>
        <v>27.812999999999999</v>
      </c>
      <c r="U8">
        <f t="shared" ref="U8:U45" si="5">T8/Q8</f>
        <v>0.51895734597156395</v>
      </c>
    </row>
    <row r="9" spans="2:21" x14ac:dyDescent="0.25">
      <c r="B9" s="2"/>
      <c r="C9" s="2">
        <v>42278</v>
      </c>
      <c r="D9" t="s">
        <v>31</v>
      </c>
      <c r="E9" s="3">
        <v>1.21</v>
      </c>
      <c r="F9">
        <v>-0.06</v>
      </c>
      <c r="G9">
        <v>2.81</v>
      </c>
      <c r="H9">
        <v>33</v>
      </c>
      <c r="I9">
        <v>-0.4</v>
      </c>
      <c r="J9">
        <v>23.7</v>
      </c>
      <c r="K9">
        <v>-0.8</v>
      </c>
      <c r="L9">
        <v>9.3000000000000007</v>
      </c>
      <c r="M9">
        <v>-0.5</v>
      </c>
      <c r="N9">
        <v>45.5</v>
      </c>
      <c r="O9">
        <v>-0.5</v>
      </c>
      <c r="Q9">
        <f t="shared" si="1"/>
        <v>55.055</v>
      </c>
      <c r="R9">
        <f t="shared" si="2"/>
        <v>39.93</v>
      </c>
      <c r="S9">
        <f t="shared" si="3"/>
        <v>0.72527472527472525</v>
      </c>
      <c r="T9">
        <f t="shared" si="4"/>
        <v>28.677</v>
      </c>
      <c r="U9">
        <f t="shared" si="5"/>
        <v>0.52087912087912092</v>
      </c>
    </row>
    <row r="10" spans="2:21" x14ac:dyDescent="0.25">
      <c r="C10" t="s">
        <v>32</v>
      </c>
      <c r="D10" t="s">
        <v>31</v>
      </c>
      <c r="E10" s="3">
        <v>1.1499999999999999</v>
      </c>
      <c r="F10">
        <v>-0.05</v>
      </c>
      <c r="G10">
        <v>2.77</v>
      </c>
      <c r="H10">
        <v>27.9</v>
      </c>
      <c r="I10">
        <v>-1.1000000000000001</v>
      </c>
      <c r="J10">
        <v>19</v>
      </c>
      <c r="K10">
        <v>-1.3</v>
      </c>
      <c r="L10">
        <v>8.9</v>
      </c>
      <c r="M10">
        <v>-0.5</v>
      </c>
      <c r="N10">
        <v>39.6</v>
      </c>
      <c r="O10">
        <v>-0.5</v>
      </c>
      <c r="Q10">
        <f t="shared" si="1"/>
        <v>45.54</v>
      </c>
      <c r="R10">
        <f t="shared" si="2"/>
        <v>32.084999999999994</v>
      </c>
      <c r="S10">
        <f t="shared" si="3"/>
        <v>0.70454545454545447</v>
      </c>
      <c r="T10">
        <f t="shared" si="4"/>
        <v>21.849999999999998</v>
      </c>
      <c r="U10">
        <f t="shared" si="5"/>
        <v>0.47979797979797978</v>
      </c>
    </row>
    <row r="11" spans="2:21" x14ac:dyDescent="0.25">
      <c r="C11" t="s">
        <v>33</v>
      </c>
      <c r="D11" t="s">
        <v>31</v>
      </c>
      <c r="E11" s="3">
        <v>1.35</v>
      </c>
      <c r="F11">
        <v>-0.04</v>
      </c>
      <c r="G11">
        <v>2.78</v>
      </c>
      <c r="H11">
        <v>24.2</v>
      </c>
      <c r="I11">
        <v>-0.3</v>
      </c>
      <c r="J11">
        <v>16.600000000000001</v>
      </c>
      <c r="K11">
        <v>-0.8</v>
      </c>
      <c r="L11">
        <v>7.7</v>
      </c>
      <c r="M11">
        <v>-1</v>
      </c>
      <c r="N11">
        <v>40</v>
      </c>
      <c r="O11">
        <v>0</v>
      </c>
      <c r="Q11">
        <f t="shared" si="1"/>
        <v>54</v>
      </c>
      <c r="R11">
        <f t="shared" si="2"/>
        <v>32.67</v>
      </c>
      <c r="S11">
        <f t="shared" si="3"/>
        <v>0.60499999999999998</v>
      </c>
      <c r="T11">
        <f t="shared" si="4"/>
        <v>22.410000000000004</v>
      </c>
      <c r="U11">
        <f t="shared" si="5"/>
        <v>0.41500000000000009</v>
      </c>
    </row>
    <row r="12" spans="2:21" x14ac:dyDescent="0.25">
      <c r="B12" t="s">
        <v>34</v>
      </c>
      <c r="C12" s="2">
        <v>42064</v>
      </c>
      <c r="D12" t="s">
        <v>61</v>
      </c>
      <c r="E12" s="3">
        <v>1.22</v>
      </c>
      <c r="F12">
        <v>-0.02</v>
      </c>
      <c r="G12">
        <v>3.14</v>
      </c>
      <c r="H12">
        <v>31.9</v>
      </c>
      <c r="I12">
        <v>-2.4</v>
      </c>
      <c r="J12">
        <v>21.7</v>
      </c>
      <c r="K12">
        <v>-3.3</v>
      </c>
      <c r="L12">
        <v>10.199999999999999</v>
      </c>
      <c r="M12">
        <v>-1</v>
      </c>
      <c r="N12">
        <v>46.5</v>
      </c>
      <c r="O12">
        <v>-0.6</v>
      </c>
      <c r="Q12">
        <f t="shared" si="1"/>
        <v>56.73</v>
      </c>
      <c r="R12">
        <f t="shared" si="2"/>
        <v>38.917999999999999</v>
      </c>
      <c r="S12">
        <f t="shared" si="3"/>
        <v>0.6860215053763441</v>
      </c>
      <c r="T12">
        <f t="shared" si="4"/>
        <v>26.474</v>
      </c>
      <c r="U12">
        <f t="shared" si="5"/>
        <v>0.46666666666666667</v>
      </c>
    </row>
    <row r="13" spans="2:21" x14ac:dyDescent="0.25">
      <c r="C13" t="s">
        <v>35</v>
      </c>
      <c r="D13" t="s">
        <v>62</v>
      </c>
      <c r="E13" s="3">
        <v>1.58</v>
      </c>
      <c r="F13">
        <v>-0.03</v>
      </c>
      <c r="G13">
        <v>0.28999999999999998</v>
      </c>
      <c r="H13">
        <v>20</v>
      </c>
      <c r="I13">
        <v>-0.2</v>
      </c>
      <c r="J13">
        <v>11.5</v>
      </c>
      <c r="K13">
        <v>-0.4</v>
      </c>
      <c r="L13">
        <v>8.4</v>
      </c>
      <c r="M13">
        <v>-0.5</v>
      </c>
      <c r="N13">
        <v>32.9</v>
      </c>
      <c r="O13">
        <v>-0.1</v>
      </c>
      <c r="Q13">
        <f t="shared" si="1"/>
        <v>51.981999999999999</v>
      </c>
      <c r="R13">
        <f t="shared" si="2"/>
        <v>31.6</v>
      </c>
      <c r="S13">
        <f t="shared" si="3"/>
        <v>0.60790273556231011</v>
      </c>
      <c r="T13">
        <f t="shared" si="4"/>
        <v>18.170000000000002</v>
      </c>
      <c r="U13">
        <f t="shared" si="5"/>
        <v>0.34954407294832829</v>
      </c>
    </row>
    <row r="14" spans="2:21" x14ac:dyDescent="0.25">
      <c r="C14" t="s">
        <v>35</v>
      </c>
      <c r="D14" t="s">
        <v>62</v>
      </c>
      <c r="E14" s="3">
        <v>1.3</v>
      </c>
      <c r="F14">
        <v>-0.04</v>
      </c>
      <c r="G14">
        <v>0.31</v>
      </c>
      <c r="H14">
        <v>27</v>
      </c>
      <c r="I14">
        <v>-0.5</v>
      </c>
      <c r="J14">
        <v>15.5</v>
      </c>
      <c r="K14">
        <v>-2.5</v>
      </c>
      <c r="L14">
        <v>11.5</v>
      </c>
      <c r="M14">
        <v>-2.9</v>
      </c>
      <c r="N14">
        <v>46.9</v>
      </c>
      <c r="O14">
        <v>-0.2</v>
      </c>
      <c r="Q14">
        <f t="shared" si="1"/>
        <v>60.97</v>
      </c>
      <c r="R14">
        <f t="shared" si="2"/>
        <v>35.1</v>
      </c>
      <c r="S14">
        <f t="shared" si="3"/>
        <v>0.57569296375266532</v>
      </c>
      <c r="T14">
        <f t="shared" si="4"/>
        <v>20.150000000000002</v>
      </c>
      <c r="U14">
        <f t="shared" si="5"/>
        <v>0.33049040511727085</v>
      </c>
    </row>
    <row r="15" spans="2:21" x14ac:dyDescent="0.25">
      <c r="C15" t="s">
        <v>36</v>
      </c>
      <c r="D15" t="s">
        <v>63</v>
      </c>
      <c r="E15" s="3">
        <v>1.5</v>
      </c>
      <c r="F15">
        <v>-0.02</v>
      </c>
      <c r="G15">
        <v>0.21</v>
      </c>
      <c r="H15">
        <v>27.6</v>
      </c>
      <c r="I15">
        <v>-0.9</v>
      </c>
      <c r="J15">
        <v>16.2</v>
      </c>
      <c r="K15">
        <v>-3.3</v>
      </c>
      <c r="L15">
        <v>11.5</v>
      </c>
      <c r="M15">
        <v>-3.9</v>
      </c>
      <c r="N15">
        <v>41.7</v>
      </c>
      <c r="O15">
        <v>-0.1</v>
      </c>
      <c r="Q15">
        <f t="shared" si="1"/>
        <v>62.550000000000004</v>
      </c>
      <c r="R15">
        <f t="shared" si="2"/>
        <v>41.400000000000006</v>
      </c>
      <c r="S15">
        <f t="shared" si="3"/>
        <v>0.66187050359712229</v>
      </c>
      <c r="T15">
        <f t="shared" si="4"/>
        <v>24.299999999999997</v>
      </c>
      <c r="U15">
        <f t="shared" si="5"/>
        <v>0.38848920863309344</v>
      </c>
    </row>
    <row r="16" spans="2:21" x14ac:dyDescent="0.25">
      <c r="B16" t="s">
        <v>37</v>
      </c>
      <c r="C16" t="s">
        <v>28</v>
      </c>
      <c r="D16" t="s">
        <v>61</v>
      </c>
      <c r="E16" s="3">
        <v>1.17</v>
      </c>
      <c r="F16">
        <v>-0.06</v>
      </c>
      <c r="G16">
        <v>3.42</v>
      </c>
      <c r="H16">
        <v>32.700000000000003</v>
      </c>
      <c r="I16">
        <v>-0.4</v>
      </c>
      <c r="J16">
        <v>20.8</v>
      </c>
      <c r="K16">
        <v>-1.7</v>
      </c>
      <c r="L16">
        <v>11.8</v>
      </c>
      <c r="M16">
        <v>-1.8</v>
      </c>
      <c r="N16">
        <v>49</v>
      </c>
      <c r="O16">
        <v>-0.2</v>
      </c>
      <c r="Q16">
        <f t="shared" si="1"/>
        <v>57.33</v>
      </c>
      <c r="R16">
        <f t="shared" si="2"/>
        <v>38.259</v>
      </c>
      <c r="S16">
        <f t="shared" si="3"/>
        <v>0.66734693877551021</v>
      </c>
      <c r="T16">
        <f t="shared" si="4"/>
        <v>24.335999999999999</v>
      </c>
      <c r="U16">
        <f t="shared" si="5"/>
        <v>0.42448979591836733</v>
      </c>
    </row>
    <row r="17" spans="2:21" x14ac:dyDescent="0.25">
      <c r="B17" t="s">
        <v>38</v>
      </c>
      <c r="C17" s="1">
        <v>43378</v>
      </c>
      <c r="D17" t="s">
        <v>30</v>
      </c>
      <c r="E17" s="3">
        <v>1.28</v>
      </c>
      <c r="F17">
        <v>-0.03</v>
      </c>
      <c r="G17">
        <v>3.29</v>
      </c>
      <c r="H17">
        <v>27.6</v>
      </c>
      <c r="I17">
        <v>-0.1</v>
      </c>
      <c r="J17">
        <v>17.100000000000001</v>
      </c>
      <c r="K17">
        <v>-1.5</v>
      </c>
      <c r="L17">
        <v>10.5</v>
      </c>
      <c r="M17">
        <v>-1.4</v>
      </c>
      <c r="N17">
        <v>43.7</v>
      </c>
      <c r="O17">
        <v>-0.2</v>
      </c>
      <c r="Q17">
        <f t="shared" si="1"/>
        <v>55.936000000000007</v>
      </c>
      <c r="R17">
        <f t="shared" si="2"/>
        <v>35.328000000000003</v>
      </c>
      <c r="S17">
        <f t="shared" si="3"/>
        <v>0.63157894736842102</v>
      </c>
      <c r="T17">
        <f t="shared" si="4"/>
        <v>21.888000000000002</v>
      </c>
      <c r="U17">
        <f t="shared" si="5"/>
        <v>0.39130434782608692</v>
      </c>
    </row>
    <row r="18" spans="2:21" x14ac:dyDescent="0.25">
      <c r="B18" t="s">
        <v>39</v>
      </c>
      <c r="C18" s="2">
        <v>42278</v>
      </c>
      <c r="D18" t="s">
        <v>31</v>
      </c>
      <c r="E18" s="3">
        <v>1.21</v>
      </c>
      <c r="F18">
        <v>-0.02</v>
      </c>
      <c r="G18">
        <v>3.01</v>
      </c>
      <c r="H18">
        <v>26.6</v>
      </c>
      <c r="I18">
        <v>-0.2</v>
      </c>
      <c r="J18">
        <v>17</v>
      </c>
      <c r="K18">
        <v>-1.5</v>
      </c>
      <c r="L18">
        <v>9.6999999999999993</v>
      </c>
      <c r="M18">
        <v>-1.6</v>
      </c>
      <c r="N18">
        <v>41.2</v>
      </c>
      <c r="O18">
        <v>-0.2</v>
      </c>
      <c r="Q18">
        <f t="shared" si="1"/>
        <v>49.852000000000004</v>
      </c>
      <c r="R18">
        <f t="shared" si="2"/>
        <v>32.186</v>
      </c>
      <c r="S18">
        <f t="shared" si="3"/>
        <v>0.64563106796116498</v>
      </c>
      <c r="T18">
        <f t="shared" si="4"/>
        <v>20.57</v>
      </c>
      <c r="U18">
        <f t="shared" si="5"/>
        <v>0.41262135922330095</v>
      </c>
    </row>
    <row r="19" spans="2:21" x14ac:dyDescent="0.25">
      <c r="C19" t="s">
        <v>32</v>
      </c>
      <c r="D19" t="s">
        <v>31</v>
      </c>
      <c r="E19" s="3">
        <v>1.27</v>
      </c>
      <c r="F19">
        <v>-7.0000000000000007E-2</v>
      </c>
      <c r="G19">
        <v>2.8</v>
      </c>
      <c r="H19">
        <v>25.6</v>
      </c>
      <c r="I19">
        <v>-0.3</v>
      </c>
      <c r="J19">
        <v>16.3</v>
      </c>
      <c r="K19">
        <v>-2.4</v>
      </c>
      <c r="L19">
        <v>9.3000000000000007</v>
      </c>
      <c r="M19">
        <v>-2.6</v>
      </c>
      <c r="N19">
        <v>41.4</v>
      </c>
      <c r="O19">
        <v>-0.1</v>
      </c>
      <c r="Q19">
        <f t="shared" si="1"/>
        <v>52.577999999999996</v>
      </c>
      <c r="R19">
        <f t="shared" si="2"/>
        <v>32.512</v>
      </c>
      <c r="S19">
        <f t="shared" si="3"/>
        <v>0.6183574879227054</v>
      </c>
      <c r="T19">
        <f t="shared" si="4"/>
        <v>20.701000000000001</v>
      </c>
      <c r="U19">
        <f t="shared" si="5"/>
        <v>0.39371980676328505</v>
      </c>
    </row>
    <row r="20" spans="2:21" x14ac:dyDescent="0.25">
      <c r="C20" t="s">
        <v>33</v>
      </c>
      <c r="D20" t="s">
        <v>64</v>
      </c>
      <c r="E20" s="3">
        <v>1.3</v>
      </c>
      <c r="F20">
        <v>-0.03</v>
      </c>
      <c r="G20">
        <v>2.34</v>
      </c>
      <c r="H20">
        <v>25</v>
      </c>
      <c r="I20">
        <v>-0.4</v>
      </c>
      <c r="J20">
        <v>15.6</v>
      </c>
      <c r="K20">
        <v>-2.1</v>
      </c>
      <c r="L20">
        <v>9.4</v>
      </c>
      <c r="M20">
        <v>-1.8</v>
      </c>
      <c r="N20">
        <v>40.200000000000003</v>
      </c>
      <c r="O20">
        <v>-0.2</v>
      </c>
      <c r="Q20">
        <f t="shared" si="1"/>
        <v>52.260000000000005</v>
      </c>
      <c r="R20">
        <f t="shared" si="2"/>
        <v>32.5</v>
      </c>
      <c r="S20">
        <f t="shared" si="3"/>
        <v>0.62189054726368154</v>
      </c>
      <c r="T20">
        <f t="shared" si="4"/>
        <v>20.28</v>
      </c>
      <c r="U20">
        <f t="shared" si="5"/>
        <v>0.38805970149253732</v>
      </c>
    </row>
    <row r="21" spans="2:21" x14ac:dyDescent="0.25">
      <c r="B21" t="s">
        <v>37</v>
      </c>
      <c r="C21" t="s">
        <v>28</v>
      </c>
      <c r="D21" t="s">
        <v>30</v>
      </c>
      <c r="E21" s="3">
        <v>1.27</v>
      </c>
      <c r="F21">
        <v>-0.03</v>
      </c>
      <c r="G21">
        <v>2.54</v>
      </c>
      <c r="H21">
        <v>28.6</v>
      </c>
      <c r="I21">
        <v>-1.4</v>
      </c>
      <c r="J21">
        <v>14.7</v>
      </c>
      <c r="K21">
        <v>-2.2000000000000002</v>
      </c>
      <c r="L21">
        <v>13.8</v>
      </c>
      <c r="M21">
        <v>-1.2</v>
      </c>
      <c r="N21">
        <v>47.1</v>
      </c>
      <c r="O21">
        <v>-0.1</v>
      </c>
      <c r="Q21">
        <f t="shared" si="1"/>
        <v>59.817</v>
      </c>
      <c r="R21">
        <f t="shared" si="2"/>
        <v>36.322000000000003</v>
      </c>
      <c r="S21">
        <f t="shared" si="3"/>
        <v>0.60721868365180476</v>
      </c>
      <c r="T21">
        <f t="shared" si="4"/>
        <v>18.669</v>
      </c>
      <c r="U21">
        <f t="shared" si="5"/>
        <v>0.31210191082802546</v>
      </c>
    </row>
    <row r="22" spans="2:21" x14ac:dyDescent="0.25">
      <c r="B22" t="s">
        <v>40</v>
      </c>
      <c r="C22" s="1">
        <v>43378</v>
      </c>
      <c r="D22" t="s">
        <v>30</v>
      </c>
      <c r="E22" s="3">
        <v>1.21</v>
      </c>
      <c r="F22">
        <v>-7.0000000000000007E-2</v>
      </c>
      <c r="G22">
        <v>2.52</v>
      </c>
      <c r="H22">
        <v>28</v>
      </c>
      <c r="I22">
        <v>-0.3</v>
      </c>
      <c r="J22">
        <v>15.3</v>
      </c>
      <c r="K22">
        <v>-1.8</v>
      </c>
      <c r="L22">
        <v>12.7</v>
      </c>
      <c r="M22">
        <v>-1.6</v>
      </c>
      <c r="N22">
        <v>47.1</v>
      </c>
      <c r="O22">
        <v>-0.1</v>
      </c>
      <c r="Q22">
        <f t="shared" si="1"/>
        <v>56.991</v>
      </c>
      <c r="R22">
        <f t="shared" si="2"/>
        <v>33.879999999999995</v>
      </c>
      <c r="S22">
        <f t="shared" si="3"/>
        <v>0.59447983014861994</v>
      </c>
      <c r="T22">
        <f t="shared" si="4"/>
        <v>18.513000000000002</v>
      </c>
      <c r="U22">
        <f t="shared" si="5"/>
        <v>0.32484076433121023</v>
      </c>
    </row>
    <row r="23" spans="2:21" x14ac:dyDescent="0.25">
      <c r="B23" t="s">
        <v>41</v>
      </c>
      <c r="C23" s="2">
        <v>42278</v>
      </c>
      <c r="D23" t="s">
        <v>31</v>
      </c>
      <c r="E23" s="3">
        <v>1.1499999999999999</v>
      </c>
      <c r="F23">
        <v>-0.04</v>
      </c>
      <c r="G23">
        <v>2.64</v>
      </c>
      <c r="H23">
        <v>28.9</v>
      </c>
      <c r="I23">
        <v>-0.8</v>
      </c>
      <c r="J23">
        <v>14.7</v>
      </c>
      <c r="K23">
        <v>-0.2</v>
      </c>
      <c r="L23">
        <v>14.2</v>
      </c>
      <c r="M23">
        <v>-0.7</v>
      </c>
      <c r="N23">
        <v>45.8</v>
      </c>
      <c r="O23">
        <v>-0.2</v>
      </c>
      <c r="Q23">
        <f t="shared" si="1"/>
        <v>52.669999999999995</v>
      </c>
      <c r="R23">
        <f t="shared" si="2"/>
        <v>33.234999999999992</v>
      </c>
      <c r="S23">
        <f t="shared" si="3"/>
        <v>0.63100436681222705</v>
      </c>
      <c r="T23">
        <f t="shared" si="4"/>
        <v>16.904999999999998</v>
      </c>
      <c r="U23">
        <f t="shared" si="5"/>
        <v>0.3209606986899563</v>
      </c>
    </row>
    <row r="24" spans="2:21" x14ac:dyDescent="0.25">
      <c r="C24" t="s">
        <v>32</v>
      </c>
      <c r="D24" t="s">
        <v>31</v>
      </c>
      <c r="E24" s="3">
        <v>1.19</v>
      </c>
      <c r="F24">
        <v>-0.02</v>
      </c>
      <c r="G24">
        <v>2.59</v>
      </c>
      <c r="H24">
        <v>27.5</v>
      </c>
      <c r="I24">
        <v>-0.5</v>
      </c>
      <c r="J24">
        <v>14</v>
      </c>
      <c r="K24">
        <v>-0.7</v>
      </c>
      <c r="L24">
        <v>13.8</v>
      </c>
      <c r="M24">
        <v>-0.3</v>
      </c>
      <c r="N24">
        <v>43.9</v>
      </c>
      <c r="O24">
        <v>-0.1</v>
      </c>
      <c r="Q24">
        <f t="shared" si="1"/>
        <v>52.240999999999993</v>
      </c>
      <c r="R24">
        <f t="shared" si="2"/>
        <v>32.725000000000001</v>
      </c>
      <c r="S24">
        <f t="shared" si="3"/>
        <v>0.62642369020501154</v>
      </c>
      <c r="T24">
        <f t="shared" si="4"/>
        <v>16.66</v>
      </c>
      <c r="U24">
        <f t="shared" si="5"/>
        <v>0.31890660592255132</v>
      </c>
    </row>
    <row r="25" spans="2:21" x14ac:dyDescent="0.25">
      <c r="C25" t="s">
        <v>33</v>
      </c>
      <c r="D25" t="s">
        <v>65</v>
      </c>
      <c r="E25" s="3">
        <v>1.51</v>
      </c>
      <c r="F25" t="s">
        <v>42</v>
      </c>
      <c r="G25">
        <v>0.75</v>
      </c>
      <c r="H25">
        <v>21</v>
      </c>
      <c r="I25">
        <v>-0.3</v>
      </c>
      <c r="J25">
        <v>10.7</v>
      </c>
      <c r="K25">
        <v>0</v>
      </c>
      <c r="L25">
        <v>10.3</v>
      </c>
      <c r="M25">
        <v>-0.3</v>
      </c>
      <c r="N25">
        <v>29.8</v>
      </c>
      <c r="O25">
        <v>-1</v>
      </c>
      <c r="Q25">
        <f t="shared" si="1"/>
        <v>44.998000000000005</v>
      </c>
      <c r="R25">
        <f t="shared" si="2"/>
        <v>31.71</v>
      </c>
      <c r="S25">
        <f t="shared" si="3"/>
        <v>0.70469798657718119</v>
      </c>
      <c r="T25">
        <f t="shared" si="4"/>
        <v>16.157</v>
      </c>
      <c r="U25">
        <f t="shared" si="5"/>
        <v>0.35906040268456374</v>
      </c>
    </row>
    <row r="26" spans="2:21" x14ac:dyDescent="0.25">
      <c r="B26" t="s">
        <v>37</v>
      </c>
      <c r="C26" t="s">
        <v>28</v>
      </c>
      <c r="D26" t="s">
        <v>30</v>
      </c>
      <c r="E26" s="3">
        <v>1.33</v>
      </c>
      <c r="F26">
        <v>-0.06</v>
      </c>
      <c r="G26">
        <v>2.4700000000000002</v>
      </c>
      <c r="H26">
        <v>26.5</v>
      </c>
      <c r="I26">
        <v>-0.5</v>
      </c>
      <c r="J26">
        <v>13.1</v>
      </c>
      <c r="K26" t="s">
        <v>43</v>
      </c>
      <c r="L26">
        <v>13.6</v>
      </c>
      <c r="M26">
        <v>-1</v>
      </c>
      <c r="N26">
        <v>38</v>
      </c>
      <c r="O26">
        <v>-0.1</v>
      </c>
      <c r="Q26">
        <f t="shared" si="1"/>
        <v>50.540000000000006</v>
      </c>
      <c r="R26">
        <f t="shared" si="2"/>
        <v>35.245000000000005</v>
      </c>
      <c r="S26">
        <f t="shared" si="3"/>
        <v>0.69736842105263164</v>
      </c>
      <c r="T26">
        <f t="shared" si="4"/>
        <v>17.423000000000002</v>
      </c>
      <c r="U26">
        <f t="shared" si="5"/>
        <v>0.34473684210526317</v>
      </c>
    </row>
    <row r="27" spans="2:21" x14ac:dyDescent="0.25">
      <c r="B27" t="s">
        <v>44</v>
      </c>
      <c r="C27" s="1">
        <v>43378</v>
      </c>
      <c r="D27" t="s">
        <v>30</v>
      </c>
      <c r="E27" s="3">
        <v>1.37</v>
      </c>
      <c r="F27">
        <v>-0.02</v>
      </c>
      <c r="G27">
        <v>2.33</v>
      </c>
      <c r="H27">
        <v>28.2</v>
      </c>
      <c r="I27">
        <v>-0.4</v>
      </c>
      <c r="J27">
        <v>14</v>
      </c>
      <c r="K27">
        <v>-1.1000000000000001</v>
      </c>
      <c r="L27">
        <v>14.1</v>
      </c>
      <c r="M27">
        <v>-1.2</v>
      </c>
      <c r="N27">
        <v>39.5</v>
      </c>
      <c r="O27">
        <v>-0.2</v>
      </c>
      <c r="Q27">
        <f t="shared" si="1"/>
        <v>54.115000000000002</v>
      </c>
      <c r="R27">
        <f t="shared" si="2"/>
        <v>38.634</v>
      </c>
      <c r="S27">
        <f t="shared" si="3"/>
        <v>0.71392405063291142</v>
      </c>
      <c r="T27">
        <f t="shared" si="4"/>
        <v>19.18</v>
      </c>
      <c r="U27">
        <f t="shared" si="5"/>
        <v>0.35443037974683544</v>
      </c>
    </row>
    <row r="28" spans="2:21" x14ac:dyDescent="0.25">
      <c r="B28" t="s">
        <v>45</v>
      </c>
      <c r="C28" s="2">
        <v>42278</v>
      </c>
      <c r="D28" t="s">
        <v>30</v>
      </c>
      <c r="E28" s="3">
        <v>1.41</v>
      </c>
      <c r="F28">
        <v>-0.02</v>
      </c>
      <c r="G28">
        <v>2.27</v>
      </c>
      <c r="H28">
        <v>25.6</v>
      </c>
      <c r="I28">
        <v>-0.5</v>
      </c>
      <c r="J28">
        <v>12.2</v>
      </c>
      <c r="K28">
        <v>-0.9</v>
      </c>
      <c r="L28">
        <v>13.4</v>
      </c>
      <c r="M28">
        <v>-0.5</v>
      </c>
      <c r="N28">
        <v>37.799999999999997</v>
      </c>
      <c r="O28">
        <v>-0.3</v>
      </c>
      <c r="Q28">
        <f t="shared" si="1"/>
        <v>53.297999999999995</v>
      </c>
      <c r="R28">
        <f t="shared" si="2"/>
        <v>36.095999999999997</v>
      </c>
      <c r="S28">
        <f t="shared" si="3"/>
        <v>0.67724867724867721</v>
      </c>
      <c r="T28">
        <f t="shared" si="4"/>
        <v>17.201999999999998</v>
      </c>
      <c r="U28">
        <f t="shared" si="5"/>
        <v>0.32275132275132273</v>
      </c>
    </row>
    <row r="29" spans="2:21" x14ac:dyDescent="0.25">
      <c r="C29" t="s">
        <v>32</v>
      </c>
      <c r="D29" t="s">
        <v>31</v>
      </c>
      <c r="E29" s="3">
        <v>1.38</v>
      </c>
      <c r="F29">
        <v>-0.04</v>
      </c>
      <c r="G29">
        <v>2.02</v>
      </c>
      <c r="H29">
        <v>25.7</v>
      </c>
      <c r="I29">
        <v>-0.7</v>
      </c>
      <c r="J29">
        <v>12.3</v>
      </c>
      <c r="K29">
        <v>-0.9</v>
      </c>
      <c r="L29">
        <v>13.3</v>
      </c>
      <c r="M29">
        <v>-1.2</v>
      </c>
      <c r="N29">
        <v>34.5</v>
      </c>
      <c r="O29">
        <v>-0.2</v>
      </c>
      <c r="Q29">
        <f t="shared" si="1"/>
        <v>47.61</v>
      </c>
      <c r="R29">
        <f t="shared" si="2"/>
        <v>35.465999999999994</v>
      </c>
      <c r="S29">
        <f t="shared" si="3"/>
        <v>0.7449275362318839</v>
      </c>
      <c r="T29">
        <f t="shared" si="4"/>
        <v>16.974</v>
      </c>
      <c r="U29">
        <f t="shared" si="5"/>
        <v>0.35652173913043478</v>
      </c>
    </row>
    <row r="30" spans="2:21" x14ac:dyDescent="0.25">
      <c r="C30" t="s">
        <v>33</v>
      </c>
      <c r="D30" t="s">
        <v>31</v>
      </c>
      <c r="E30" s="3">
        <v>1.45</v>
      </c>
      <c r="F30">
        <v>-0.05</v>
      </c>
      <c r="G30">
        <v>1.0900000000000001</v>
      </c>
      <c r="H30">
        <v>22.5</v>
      </c>
      <c r="I30">
        <v>-1.5</v>
      </c>
      <c r="J30">
        <v>9.6</v>
      </c>
      <c r="K30">
        <v>-0.8</v>
      </c>
      <c r="L30">
        <v>12.9</v>
      </c>
      <c r="M30">
        <v>-1.8</v>
      </c>
      <c r="N30">
        <v>30.4</v>
      </c>
      <c r="O30">
        <v>-0.2</v>
      </c>
      <c r="Q30">
        <f t="shared" si="1"/>
        <v>44.08</v>
      </c>
      <c r="R30">
        <f t="shared" si="2"/>
        <v>32.625</v>
      </c>
      <c r="S30">
        <f t="shared" si="3"/>
        <v>0.74013157894736847</v>
      </c>
      <c r="T30">
        <f t="shared" si="4"/>
        <v>13.92</v>
      </c>
      <c r="U30">
        <f t="shared" si="5"/>
        <v>0.31578947368421056</v>
      </c>
    </row>
    <row r="31" spans="2:21" x14ac:dyDescent="0.25">
      <c r="B31" t="s">
        <v>37</v>
      </c>
      <c r="C31" t="s">
        <v>28</v>
      </c>
      <c r="D31" t="s">
        <v>47</v>
      </c>
      <c r="E31" s="3">
        <v>1.1499999999999999</v>
      </c>
      <c r="F31">
        <v>-0.02</v>
      </c>
      <c r="G31">
        <v>4.4000000000000004</v>
      </c>
      <c r="H31">
        <v>33.6</v>
      </c>
      <c r="I31">
        <v>-2.4</v>
      </c>
      <c r="J31">
        <v>21.3</v>
      </c>
      <c r="K31">
        <v>-1.8</v>
      </c>
      <c r="L31">
        <v>12.3</v>
      </c>
      <c r="M31">
        <v>-1.4</v>
      </c>
      <c r="N31">
        <v>55.4</v>
      </c>
      <c r="O31">
        <v>-0.2</v>
      </c>
      <c r="Q31">
        <f t="shared" si="1"/>
        <v>63.709999999999994</v>
      </c>
      <c r="R31">
        <f t="shared" si="2"/>
        <v>38.64</v>
      </c>
      <c r="S31">
        <f t="shared" si="3"/>
        <v>0.60649819494584845</v>
      </c>
      <c r="T31">
        <f t="shared" si="4"/>
        <v>24.494999999999997</v>
      </c>
      <c r="U31">
        <f t="shared" si="5"/>
        <v>0.3844765342960289</v>
      </c>
    </row>
    <row r="32" spans="2:21" x14ac:dyDescent="0.25">
      <c r="B32" t="s">
        <v>46</v>
      </c>
      <c r="C32" s="1">
        <v>43378</v>
      </c>
      <c r="D32" t="s">
        <v>47</v>
      </c>
      <c r="E32" s="3">
        <v>1.21</v>
      </c>
      <c r="F32">
        <v>-0.03</v>
      </c>
      <c r="G32">
        <v>3.61</v>
      </c>
      <c r="H32">
        <v>31.4</v>
      </c>
      <c r="I32">
        <v>-1.2</v>
      </c>
      <c r="J32">
        <v>18.899999999999999</v>
      </c>
      <c r="K32">
        <v>-1.3</v>
      </c>
      <c r="L32">
        <v>12.5</v>
      </c>
      <c r="M32">
        <v>-0.8</v>
      </c>
      <c r="N32">
        <v>48.4</v>
      </c>
      <c r="O32">
        <v>-0.3</v>
      </c>
      <c r="Q32">
        <f t="shared" si="1"/>
        <v>58.564</v>
      </c>
      <c r="R32">
        <f t="shared" si="2"/>
        <v>37.994</v>
      </c>
      <c r="S32">
        <f t="shared" si="3"/>
        <v>0.64876033057851235</v>
      </c>
      <c r="T32">
        <f t="shared" si="4"/>
        <v>22.868999999999996</v>
      </c>
      <c r="U32">
        <f t="shared" si="5"/>
        <v>0.39049586776859496</v>
      </c>
    </row>
    <row r="33" spans="2:21" x14ac:dyDescent="0.25">
      <c r="B33" t="s">
        <v>48</v>
      </c>
      <c r="C33" s="2">
        <v>42278</v>
      </c>
      <c r="D33" t="s">
        <v>49</v>
      </c>
      <c r="E33" s="3">
        <v>1.31</v>
      </c>
      <c r="F33">
        <v>-0.02</v>
      </c>
      <c r="G33">
        <v>2.71</v>
      </c>
      <c r="H33">
        <v>26</v>
      </c>
      <c r="I33">
        <v>-0.8</v>
      </c>
      <c r="J33">
        <v>17.100000000000001</v>
      </c>
      <c r="K33">
        <v>-0.3</v>
      </c>
      <c r="L33">
        <v>8.9</v>
      </c>
      <c r="M33">
        <v>-0.8</v>
      </c>
      <c r="N33">
        <v>41.5</v>
      </c>
      <c r="O33">
        <v>0</v>
      </c>
      <c r="Q33">
        <f t="shared" si="1"/>
        <v>54.365000000000002</v>
      </c>
      <c r="R33">
        <f t="shared" si="2"/>
        <v>34.06</v>
      </c>
      <c r="S33">
        <f t="shared" si="3"/>
        <v>0.62650602409638556</v>
      </c>
      <c r="T33">
        <f t="shared" si="4"/>
        <v>22.401000000000003</v>
      </c>
      <c r="U33">
        <f t="shared" si="5"/>
        <v>0.4120481927710844</v>
      </c>
    </row>
    <row r="34" spans="2:21" x14ac:dyDescent="0.25">
      <c r="C34" t="s">
        <v>32</v>
      </c>
      <c r="D34" t="s">
        <v>49</v>
      </c>
      <c r="E34" s="3">
        <v>1.3</v>
      </c>
      <c r="F34" t="s">
        <v>50</v>
      </c>
      <c r="G34">
        <v>2.57</v>
      </c>
      <c r="H34">
        <v>24.2</v>
      </c>
      <c r="I34">
        <v>-0.5</v>
      </c>
      <c r="J34">
        <v>16.3</v>
      </c>
      <c r="K34">
        <v>-0.4</v>
      </c>
      <c r="L34">
        <v>7.9</v>
      </c>
      <c r="M34">
        <v>-0.9</v>
      </c>
      <c r="N34">
        <v>39.9</v>
      </c>
      <c r="O34">
        <v>-0.4</v>
      </c>
      <c r="Q34">
        <f t="shared" si="1"/>
        <v>51.87</v>
      </c>
      <c r="R34">
        <f t="shared" si="2"/>
        <v>31.46</v>
      </c>
      <c r="S34">
        <f t="shared" si="3"/>
        <v>0.60651629072681712</v>
      </c>
      <c r="T34">
        <f t="shared" si="4"/>
        <v>21.19</v>
      </c>
      <c r="U34">
        <f t="shared" si="5"/>
        <v>0.4085213032581454</v>
      </c>
    </row>
    <row r="35" spans="2:21" x14ac:dyDescent="0.25">
      <c r="C35" t="s">
        <v>33</v>
      </c>
      <c r="D35" t="s">
        <v>49</v>
      </c>
      <c r="E35" s="3">
        <v>1.37</v>
      </c>
      <c r="F35">
        <v>-0.05</v>
      </c>
      <c r="G35">
        <v>2.21</v>
      </c>
      <c r="H35">
        <v>23.3</v>
      </c>
      <c r="I35">
        <v>-2</v>
      </c>
      <c r="J35">
        <v>15.7</v>
      </c>
      <c r="K35">
        <v>-1</v>
      </c>
      <c r="L35">
        <v>7.6</v>
      </c>
      <c r="M35">
        <v>-1</v>
      </c>
      <c r="N35">
        <v>36.4</v>
      </c>
      <c r="O35">
        <v>-0.2</v>
      </c>
      <c r="Q35">
        <f t="shared" si="1"/>
        <v>49.868000000000002</v>
      </c>
      <c r="R35">
        <f t="shared" si="2"/>
        <v>31.921000000000003</v>
      </c>
      <c r="S35">
        <f t="shared" si="3"/>
        <v>0.64010989010989017</v>
      </c>
      <c r="T35">
        <f t="shared" si="4"/>
        <v>21.509</v>
      </c>
      <c r="U35">
        <f t="shared" si="5"/>
        <v>0.43131868131868129</v>
      </c>
    </row>
    <row r="36" spans="2:21" x14ac:dyDescent="0.25">
      <c r="B36" t="s">
        <v>51</v>
      </c>
      <c r="C36" s="1">
        <v>43378</v>
      </c>
      <c r="D36" t="s">
        <v>52</v>
      </c>
      <c r="E36" s="3">
        <v>0.83</v>
      </c>
      <c r="F36" t="s">
        <v>50</v>
      </c>
      <c r="G36">
        <v>6.33</v>
      </c>
      <c r="H36">
        <v>57.4</v>
      </c>
      <c r="I36">
        <v>-0.5</v>
      </c>
      <c r="J36">
        <v>40.200000000000003</v>
      </c>
      <c r="K36">
        <v>-1.3</v>
      </c>
      <c r="L36">
        <v>17.2</v>
      </c>
      <c r="M36">
        <v>-1.6</v>
      </c>
      <c r="N36">
        <v>89.3</v>
      </c>
      <c r="O36">
        <v>-0.4</v>
      </c>
      <c r="Q36">
        <f t="shared" si="1"/>
        <v>74.119</v>
      </c>
      <c r="R36">
        <f t="shared" si="2"/>
        <v>47.641999999999996</v>
      </c>
      <c r="S36">
        <f t="shared" si="3"/>
        <v>0.64277715565509508</v>
      </c>
      <c r="T36">
        <f t="shared" si="4"/>
        <v>33.366</v>
      </c>
      <c r="U36">
        <f t="shared" si="5"/>
        <v>0.45016797312430012</v>
      </c>
    </row>
    <row r="37" spans="2:21" x14ac:dyDescent="0.25">
      <c r="C37" t="s">
        <v>53</v>
      </c>
      <c r="D37" t="s">
        <v>66</v>
      </c>
      <c r="E37" s="3">
        <v>0.9</v>
      </c>
      <c r="F37" t="s">
        <v>54</v>
      </c>
      <c r="G37">
        <v>3.12</v>
      </c>
      <c r="H37">
        <v>53</v>
      </c>
      <c r="I37">
        <v>-1.1000000000000001</v>
      </c>
      <c r="J37">
        <v>39.299999999999997</v>
      </c>
      <c r="K37">
        <v>-0.7</v>
      </c>
      <c r="L37">
        <v>13.7</v>
      </c>
      <c r="M37">
        <v>-0.6</v>
      </c>
      <c r="N37">
        <v>76.2</v>
      </c>
      <c r="O37">
        <v>-1.1000000000000001</v>
      </c>
      <c r="Q37">
        <f t="shared" si="1"/>
        <v>68.58</v>
      </c>
      <c r="R37">
        <f t="shared" si="2"/>
        <v>47.7</v>
      </c>
      <c r="S37">
        <f t="shared" si="3"/>
        <v>0.69553805774278221</v>
      </c>
      <c r="T37">
        <f t="shared" si="4"/>
        <v>35.369999999999997</v>
      </c>
      <c r="U37">
        <f t="shared" si="5"/>
        <v>0.51574803149606296</v>
      </c>
    </row>
    <row r="38" spans="2:21" x14ac:dyDescent="0.25">
      <c r="C38" t="s">
        <v>55</v>
      </c>
      <c r="D38" t="s">
        <v>67</v>
      </c>
      <c r="E38" s="3">
        <v>1.02</v>
      </c>
      <c r="F38" t="s">
        <v>50</v>
      </c>
      <c r="G38">
        <v>1.61</v>
      </c>
      <c r="H38">
        <v>53.1</v>
      </c>
      <c r="I38">
        <v>-1.2</v>
      </c>
      <c r="J38">
        <v>41.6</v>
      </c>
      <c r="K38">
        <v>-0.6</v>
      </c>
      <c r="L38">
        <v>11.5</v>
      </c>
      <c r="M38">
        <v>-0.8</v>
      </c>
      <c r="N38">
        <v>81.3</v>
      </c>
      <c r="O38">
        <v>-0.9</v>
      </c>
      <c r="Q38">
        <f t="shared" si="1"/>
        <v>82.926000000000002</v>
      </c>
      <c r="R38">
        <f t="shared" si="2"/>
        <v>54.161999999999999</v>
      </c>
      <c r="S38">
        <f t="shared" si="3"/>
        <v>0.65313653136531358</v>
      </c>
      <c r="T38">
        <f t="shared" si="4"/>
        <v>42.432000000000002</v>
      </c>
      <c r="U38">
        <f t="shared" si="5"/>
        <v>0.51168511685116858</v>
      </c>
    </row>
    <row r="39" spans="2:21" x14ac:dyDescent="0.25">
      <c r="C39" t="s">
        <v>56</v>
      </c>
      <c r="D39" t="s">
        <v>57</v>
      </c>
      <c r="E39" s="3">
        <v>1</v>
      </c>
      <c r="F39">
        <v>-0.03</v>
      </c>
      <c r="G39">
        <v>0.4</v>
      </c>
      <c r="H39">
        <v>53.8</v>
      </c>
      <c r="I39">
        <v>-0.5</v>
      </c>
      <c r="J39">
        <v>41.8</v>
      </c>
      <c r="K39">
        <v>-0.6</v>
      </c>
      <c r="L39">
        <v>11.9</v>
      </c>
      <c r="M39">
        <v>-1</v>
      </c>
      <c r="N39">
        <v>84.1</v>
      </c>
      <c r="O39">
        <v>-0.1</v>
      </c>
      <c r="Q39">
        <f t="shared" si="1"/>
        <v>84.1</v>
      </c>
      <c r="R39">
        <f t="shared" si="2"/>
        <v>53.8</v>
      </c>
      <c r="S39">
        <f t="shared" si="3"/>
        <v>0.63971462544589774</v>
      </c>
      <c r="T39">
        <f t="shared" si="4"/>
        <v>41.8</v>
      </c>
      <c r="U39">
        <f t="shared" si="5"/>
        <v>0.49702734839476814</v>
      </c>
    </row>
    <row r="40" spans="2:21" x14ac:dyDescent="0.25">
      <c r="C40" t="s">
        <v>58</v>
      </c>
      <c r="D40" t="s">
        <v>57</v>
      </c>
      <c r="E40" s="3">
        <v>1.03</v>
      </c>
      <c r="F40">
        <v>-0.02</v>
      </c>
      <c r="G40">
        <v>0.3</v>
      </c>
      <c r="H40">
        <v>51.5</v>
      </c>
      <c r="I40">
        <v>-1.4</v>
      </c>
      <c r="J40">
        <v>40.799999999999997</v>
      </c>
      <c r="K40">
        <v>-1</v>
      </c>
      <c r="L40">
        <v>10.7</v>
      </c>
      <c r="M40">
        <v>-0.5</v>
      </c>
      <c r="N40">
        <v>77.7</v>
      </c>
      <c r="O40">
        <v>-0.6</v>
      </c>
      <c r="Q40">
        <f t="shared" si="1"/>
        <v>80.031000000000006</v>
      </c>
      <c r="R40">
        <f t="shared" si="2"/>
        <v>53.045000000000002</v>
      </c>
      <c r="S40">
        <f t="shared" si="3"/>
        <v>0.66280566280566278</v>
      </c>
      <c r="T40">
        <f t="shared" si="4"/>
        <v>42.024000000000001</v>
      </c>
      <c r="U40">
        <f t="shared" si="5"/>
        <v>0.52509652509652505</v>
      </c>
    </row>
    <row r="41" spans="2:21" x14ac:dyDescent="0.25">
      <c r="B41" t="s">
        <v>59</v>
      </c>
      <c r="C41" s="1">
        <v>43378</v>
      </c>
      <c r="D41" t="s">
        <v>68</v>
      </c>
      <c r="E41" s="3">
        <v>1.07</v>
      </c>
      <c r="F41">
        <v>-0.04</v>
      </c>
      <c r="G41">
        <v>3.78</v>
      </c>
      <c r="H41">
        <v>43</v>
      </c>
      <c r="I41">
        <v>-1.7</v>
      </c>
      <c r="J41">
        <v>36.5</v>
      </c>
      <c r="K41">
        <v>-0.1</v>
      </c>
      <c r="L41">
        <v>6.5</v>
      </c>
      <c r="M41">
        <v>-1.8</v>
      </c>
      <c r="N41">
        <v>63.2</v>
      </c>
      <c r="O41">
        <v>-0.5</v>
      </c>
      <c r="Q41">
        <f t="shared" si="1"/>
        <v>67.624000000000009</v>
      </c>
      <c r="R41">
        <f t="shared" si="2"/>
        <v>46.010000000000005</v>
      </c>
      <c r="S41">
        <f t="shared" si="3"/>
        <v>0.680379746835443</v>
      </c>
      <c r="T41">
        <f t="shared" si="4"/>
        <v>39.055</v>
      </c>
      <c r="U41">
        <f t="shared" si="5"/>
        <v>0.57753164556962022</v>
      </c>
    </row>
    <row r="42" spans="2:21" x14ac:dyDescent="0.25">
      <c r="B42" s="2"/>
      <c r="C42" s="2">
        <v>43070</v>
      </c>
      <c r="D42" t="s">
        <v>68</v>
      </c>
      <c r="E42" s="3">
        <v>1.08</v>
      </c>
      <c r="F42">
        <v>-0.06</v>
      </c>
      <c r="G42">
        <v>3.65</v>
      </c>
      <c r="H42">
        <v>44</v>
      </c>
      <c r="I42">
        <v>-2.2000000000000002</v>
      </c>
      <c r="J42">
        <v>37.4</v>
      </c>
      <c r="K42">
        <v>-2.2999999999999998</v>
      </c>
      <c r="L42">
        <v>6.6</v>
      </c>
      <c r="M42">
        <v>-1</v>
      </c>
      <c r="N42">
        <v>63.9</v>
      </c>
      <c r="O42">
        <v>-0.5</v>
      </c>
      <c r="Q42">
        <f t="shared" si="1"/>
        <v>69.012</v>
      </c>
      <c r="R42">
        <f t="shared" si="2"/>
        <v>47.52</v>
      </c>
      <c r="S42">
        <f t="shared" si="3"/>
        <v>0.68857589984350553</v>
      </c>
      <c r="T42">
        <f t="shared" si="4"/>
        <v>40.392000000000003</v>
      </c>
      <c r="U42">
        <f t="shared" si="5"/>
        <v>0.58528951486697967</v>
      </c>
    </row>
    <row r="43" spans="2:21" x14ac:dyDescent="0.25">
      <c r="C43" t="s">
        <v>55</v>
      </c>
      <c r="D43" t="s">
        <v>67</v>
      </c>
      <c r="E43" s="3">
        <v>1.21</v>
      </c>
      <c r="F43">
        <v>-7.0000000000000007E-2</v>
      </c>
      <c r="G43">
        <v>1.27</v>
      </c>
      <c r="H43">
        <v>41.5</v>
      </c>
      <c r="I43">
        <v>-1.1000000000000001</v>
      </c>
      <c r="J43">
        <v>35.700000000000003</v>
      </c>
      <c r="K43">
        <v>-1.9</v>
      </c>
      <c r="L43">
        <v>5.8</v>
      </c>
      <c r="M43">
        <v>-1</v>
      </c>
      <c r="N43">
        <v>72.599999999999994</v>
      </c>
      <c r="O43">
        <v>-0.3</v>
      </c>
      <c r="Q43">
        <f t="shared" si="1"/>
        <v>87.845999999999989</v>
      </c>
      <c r="R43">
        <f t="shared" si="2"/>
        <v>50.214999999999996</v>
      </c>
      <c r="S43">
        <f t="shared" si="3"/>
        <v>0.57162534435261714</v>
      </c>
      <c r="T43">
        <f t="shared" si="4"/>
        <v>43.197000000000003</v>
      </c>
      <c r="U43">
        <f t="shared" si="5"/>
        <v>0.49173553719008273</v>
      </c>
    </row>
    <row r="44" spans="2:21" x14ac:dyDescent="0.25">
      <c r="C44" t="s">
        <v>56</v>
      </c>
      <c r="D44" t="s">
        <v>67</v>
      </c>
      <c r="E44" s="3">
        <v>1.2</v>
      </c>
      <c r="F44">
        <v>-0.05</v>
      </c>
      <c r="G44">
        <v>1.03</v>
      </c>
      <c r="H44">
        <v>44.7</v>
      </c>
      <c r="I44">
        <v>-2.2999999999999998</v>
      </c>
      <c r="J44">
        <v>38.6</v>
      </c>
      <c r="K44">
        <v>-2.4</v>
      </c>
      <c r="L44">
        <v>6.1</v>
      </c>
      <c r="M44">
        <v>-2.5</v>
      </c>
      <c r="N44">
        <v>80.400000000000006</v>
      </c>
      <c r="O44">
        <v>-0.3</v>
      </c>
      <c r="Q44">
        <f t="shared" si="1"/>
        <v>96.48</v>
      </c>
      <c r="R44">
        <f t="shared" si="2"/>
        <v>53.64</v>
      </c>
      <c r="S44">
        <f t="shared" si="3"/>
        <v>0.55597014925373134</v>
      </c>
      <c r="T44">
        <f t="shared" si="4"/>
        <v>46.32</v>
      </c>
      <c r="U44">
        <f t="shared" si="5"/>
        <v>0.48009950248756217</v>
      </c>
    </row>
    <row r="45" spans="2:21" x14ac:dyDescent="0.25">
      <c r="C45" t="s">
        <v>60</v>
      </c>
      <c r="D45" t="s">
        <v>69</v>
      </c>
      <c r="E45" s="3">
        <v>1.26</v>
      </c>
      <c r="F45">
        <v>-0.09</v>
      </c>
      <c r="G45">
        <v>0.77</v>
      </c>
      <c r="H45">
        <v>45.4</v>
      </c>
      <c r="I45">
        <v>-2.5</v>
      </c>
      <c r="J45">
        <v>35.700000000000003</v>
      </c>
      <c r="K45">
        <v>-1.7</v>
      </c>
      <c r="L45">
        <v>9.6</v>
      </c>
      <c r="M45">
        <v>-1</v>
      </c>
      <c r="N45">
        <v>80.099999999999994</v>
      </c>
      <c r="O45">
        <v>-0.5</v>
      </c>
      <c r="Q45">
        <f t="shared" si="1"/>
        <v>100.92599999999999</v>
      </c>
      <c r="R45">
        <f t="shared" si="2"/>
        <v>57.204000000000001</v>
      </c>
      <c r="S45">
        <f t="shared" si="3"/>
        <v>0.56679151061173538</v>
      </c>
      <c r="T45">
        <f t="shared" si="4"/>
        <v>44.982000000000006</v>
      </c>
      <c r="U45">
        <f t="shared" si="5"/>
        <v>0.44569288389513123</v>
      </c>
    </row>
    <row r="47" spans="2:21" x14ac:dyDescent="0.25">
      <c r="E47">
        <f>AVERAGE(E7:E45)</f>
        <v>1.2384615384615383</v>
      </c>
    </row>
    <row r="48" spans="2:21" x14ac:dyDescent="0.25">
      <c r="E48">
        <f>STDEV(E7:E45)</f>
        <v>0.1582060359075175</v>
      </c>
    </row>
    <row r="49" spans="5:5" x14ac:dyDescent="0.25">
      <c r="E49">
        <f>E47+1.96*E48</f>
        <v>1.5485453688402726</v>
      </c>
    </row>
    <row r="50" spans="5:5" x14ac:dyDescent="0.25">
      <c r="E50">
        <f>1.2-1.96*E48</f>
        <v>0.88991616962126563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Woodward</dc:creator>
  <cp:lastModifiedBy>Simon Woodward</cp:lastModifiedBy>
  <dcterms:created xsi:type="dcterms:W3CDTF">2018-08-14T22:09:16Z</dcterms:created>
  <dcterms:modified xsi:type="dcterms:W3CDTF">2018-08-16T22:39:32Z</dcterms:modified>
</cp:coreProperties>
</file>