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G60" i="1"/>
  <c r="I59" i="1"/>
  <c r="G59" i="1"/>
  <c r="I58" i="1"/>
  <c r="G58" i="1"/>
  <c r="I57" i="1"/>
  <c r="G57" i="1"/>
  <c r="I56" i="1"/>
  <c r="G56" i="1"/>
  <c r="I55" i="1"/>
  <c r="G55" i="1"/>
  <c r="G54" i="1"/>
  <c r="E54" i="1"/>
  <c r="G53" i="1"/>
  <c r="E53" i="1"/>
  <c r="H52" i="1"/>
  <c r="I52" i="1" s="1"/>
  <c r="G52" i="1"/>
  <c r="E52" i="1"/>
  <c r="G51" i="1"/>
  <c r="E51" i="1"/>
  <c r="H51" i="1" s="1"/>
  <c r="I51" i="1" s="1"/>
  <c r="G50" i="1"/>
  <c r="E50" i="1"/>
  <c r="G49" i="1"/>
  <c r="E49" i="1"/>
  <c r="G48" i="1"/>
  <c r="F48" i="1"/>
  <c r="H54" i="1" s="1"/>
  <c r="I54" i="1" s="1"/>
  <c r="E48" i="1"/>
  <c r="H48" i="1" s="1"/>
  <c r="I48" i="1" s="1"/>
  <c r="G47" i="1"/>
  <c r="F47" i="1"/>
  <c r="H53" i="1" s="1"/>
  <c r="I53" i="1" s="1"/>
  <c r="E47" i="1"/>
  <c r="G46" i="1"/>
  <c r="F46" i="1"/>
  <c r="E46" i="1"/>
  <c r="H45" i="1"/>
  <c r="I45" i="1" s="1"/>
  <c r="G45" i="1"/>
  <c r="F45" i="1"/>
  <c r="E45" i="1"/>
  <c r="I44" i="1"/>
  <c r="G44" i="1"/>
  <c r="F44" i="1"/>
  <c r="E44" i="1"/>
  <c r="H44" i="1" s="1"/>
  <c r="G43" i="1"/>
  <c r="F43" i="1"/>
  <c r="E43" i="1"/>
  <c r="G42" i="1"/>
  <c r="F42" i="1"/>
  <c r="E42" i="1"/>
  <c r="H41" i="1"/>
  <c r="I41" i="1" s="1"/>
  <c r="G41" i="1"/>
  <c r="F41" i="1"/>
  <c r="E41" i="1"/>
  <c r="G40" i="1"/>
  <c r="F40" i="1"/>
  <c r="H46" i="1" s="1"/>
  <c r="I46" i="1" s="1"/>
  <c r="E40" i="1"/>
  <c r="H40" i="1" s="1"/>
  <c r="I40" i="1" s="1"/>
  <c r="G39" i="1"/>
  <c r="F39" i="1"/>
  <c r="E39" i="1"/>
  <c r="H39" i="1" s="1"/>
  <c r="I39" i="1" s="1"/>
  <c r="G38" i="1"/>
  <c r="F38" i="1"/>
  <c r="E38" i="1"/>
  <c r="H37" i="1"/>
  <c r="I37" i="1" s="1"/>
  <c r="G37" i="1"/>
  <c r="F37" i="1"/>
  <c r="H43" i="1" s="1"/>
  <c r="I43" i="1" s="1"/>
  <c r="E37" i="1"/>
  <c r="G36" i="1"/>
  <c r="F36" i="1"/>
  <c r="H42" i="1" s="1"/>
  <c r="I42" i="1" s="1"/>
  <c r="E36" i="1"/>
  <c r="H36" i="1" s="1"/>
  <c r="I36" i="1" s="1"/>
  <c r="G35" i="1"/>
  <c r="F35" i="1"/>
  <c r="E35" i="1"/>
  <c r="H35" i="1" s="1"/>
  <c r="I35" i="1" s="1"/>
  <c r="G34" i="1"/>
  <c r="F34" i="1"/>
  <c r="E34" i="1"/>
  <c r="G33" i="1"/>
  <c r="F33" i="1"/>
  <c r="E33" i="1"/>
  <c r="H33" i="1" s="1"/>
  <c r="I33" i="1" s="1"/>
  <c r="G32" i="1"/>
  <c r="F32" i="1"/>
  <c r="H38" i="1" s="1"/>
  <c r="I38" i="1" s="1"/>
  <c r="E32" i="1"/>
  <c r="H32" i="1" s="1"/>
  <c r="I32" i="1" s="1"/>
  <c r="G31" i="1"/>
  <c r="F31" i="1"/>
  <c r="E31" i="1"/>
  <c r="H31" i="1" s="1"/>
  <c r="I31" i="1" s="1"/>
  <c r="G30" i="1"/>
  <c r="F30" i="1"/>
  <c r="E30" i="1"/>
  <c r="G29" i="1"/>
  <c r="F29" i="1"/>
  <c r="E29" i="1"/>
  <c r="H29" i="1" s="1"/>
  <c r="I29" i="1" s="1"/>
  <c r="G28" i="1"/>
  <c r="F28" i="1"/>
  <c r="H34" i="1" s="1"/>
  <c r="I34" i="1" s="1"/>
  <c r="E28" i="1"/>
  <c r="H28" i="1" s="1"/>
  <c r="I28" i="1" s="1"/>
  <c r="G27" i="1"/>
  <c r="F27" i="1"/>
  <c r="E27" i="1"/>
  <c r="H27" i="1" s="1"/>
  <c r="I27" i="1" s="1"/>
  <c r="G26" i="1"/>
  <c r="F26" i="1"/>
  <c r="E26" i="1"/>
  <c r="G25" i="1"/>
  <c r="F25" i="1"/>
  <c r="E25" i="1"/>
  <c r="H25" i="1" s="1"/>
  <c r="I25" i="1" s="1"/>
  <c r="G24" i="1"/>
  <c r="F24" i="1"/>
  <c r="H30" i="1" s="1"/>
  <c r="I30" i="1" s="1"/>
  <c r="E24" i="1"/>
  <c r="H24" i="1" s="1"/>
  <c r="I24" i="1" s="1"/>
  <c r="G23" i="1"/>
  <c r="F23" i="1"/>
  <c r="E23" i="1"/>
  <c r="H23" i="1" s="1"/>
  <c r="I23" i="1" s="1"/>
  <c r="H22" i="1"/>
  <c r="I22" i="1" s="1"/>
  <c r="G22" i="1"/>
  <c r="F22" i="1"/>
  <c r="E22" i="1"/>
  <c r="G21" i="1"/>
  <c r="F21" i="1"/>
  <c r="E21" i="1"/>
  <c r="H21" i="1" s="1"/>
  <c r="I21" i="1" s="1"/>
  <c r="G20" i="1"/>
  <c r="F20" i="1"/>
  <c r="H26" i="1" s="1"/>
  <c r="I26" i="1" s="1"/>
  <c r="E20" i="1"/>
  <c r="H20" i="1" s="1"/>
  <c r="I20" i="1" s="1"/>
  <c r="G19" i="1"/>
  <c r="F19" i="1"/>
  <c r="E19" i="1"/>
  <c r="H19" i="1" s="1"/>
  <c r="I19" i="1" s="1"/>
  <c r="H18" i="1"/>
  <c r="I18" i="1" s="1"/>
  <c r="G18" i="1"/>
  <c r="F18" i="1"/>
  <c r="E18" i="1"/>
  <c r="H17" i="1"/>
  <c r="I17" i="1" s="1"/>
  <c r="G17" i="1"/>
  <c r="F17" i="1"/>
  <c r="E17" i="1"/>
  <c r="H16" i="1"/>
  <c r="I16" i="1" s="1"/>
  <c r="G16" i="1"/>
  <c r="F16" i="1"/>
  <c r="E16" i="1"/>
  <c r="H15" i="1"/>
  <c r="I15" i="1" s="1"/>
  <c r="G15" i="1"/>
  <c r="H9" i="1" s="1"/>
  <c r="I9" i="1" s="1"/>
  <c r="F15" i="1"/>
  <c r="E15" i="1"/>
  <c r="G14" i="1"/>
  <c r="F14" i="1"/>
  <c r="E14" i="1"/>
  <c r="G13" i="1"/>
  <c r="F13" i="1"/>
  <c r="E13" i="1"/>
  <c r="F12" i="1"/>
  <c r="E12" i="1"/>
  <c r="F11" i="1"/>
  <c r="E11" i="1"/>
  <c r="M10" i="1"/>
  <c r="O10" i="1" s="1"/>
  <c r="F10" i="1"/>
  <c r="E10" i="1"/>
  <c r="H10" i="1" s="1"/>
  <c r="I10" i="1" s="1"/>
  <c r="F9" i="1"/>
  <c r="E9" i="1"/>
  <c r="H8" i="1"/>
  <c r="I8" i="1" s="1"/>
  <c r="F8" i="1"/>
  <c r="H14" i="1" s="1"/>
  <c r="I14" i="1" s="1"/>
  <c r="E8" i="1"/>
  <c r="F7" i="1"/>
  <c r="H13" i="1" s="1"/>
  <c r="I13" i="1" s="1"/>
  <c r="E7" i="1"/>
  <c r="F6" i="1"/>
  <c r="H12" i="1" s="1"/>
  <c r="I12" i="1" s="1"/>
  <c r="F5" i="1"/>
  <c r="M4" i="1"/>
  <c r="F4" i="1"/>
  <c r="M3" i="1"/>
  <c r="F3" i="1"/>
  <c r="F2" i="1"/>
  <c r="P1" i="1"/>
  <c r="F1" i="1"/>
  <c r="P9" i="1" l="1"/>
  <c r="L46" i="1"/>
  <c r="L42" i="1"/>
  <c r="L38" i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8" i="1"/>
  <c r="O8" i="1" s="1"/>
  <c r="L45" i="1"/>
  <c r="L41" i="1"/>
  <c r="L37" i="1"/>
  <c r="M9" i="1"/>
  <c r="O9" i="1" s="1"/>
  <c r="P7" i="1"/>
  <c r="M7" i="1"/>
  <c r="O7" i="1" s="1"/>
  <c r="P12" i="1"/>
  <c r="L43" i="1"/>
  <c r="L47" i="1"/>
  <c r="M6" i="1"/>
  <c r="O6" i="1" s="1"/>
  <c r="H47" i="1"/>
  <c r="I47" i="1" s="1"/>
  <c r="P11" i="1" s="1"/>
  <c r="H50" i="1"/>
  <c r="I50" i="1" s="1"/>
  <c r="P14" i="1" s="1"/>
  <c r="H11" i="1"/>
  <c r="I11" i="1" s="1"/>
  <c r="P10" i="1" s="1"/>
  <c r="P16" i="1"/>
  <c r="L39" i="1"/>
  <c r="H7" i="1"/>
  <c r="I7" i="1" s="1"/>
  <c r="P6" i="1" s="1"/>
  <c r="P8" i="1"/>
  <c r="M11" i="1"/>
  <c r="O11" i="1" s="1"/>
  <c r="P15" i="1"/>
  <c r="P17" i="1"/>
  <c r="L36" i="1"/>
  <c r="L40" i="1"/>
  <c r="L44" i="1"/>
  <c r="H49" i="1"/>
  <c r="I49" i="1" s="1"/>
  <c r="P13" i="1" s="1"/>
  <c r="W47" i="1" l="1"/>
  <c r="S47" i="1"/>
  <c r="O47" i="1"/>
  <c r="Q47" i="1"/>
  <c r="V47" i="1"/>
  <c r="R47" i="1"/>
  <c r="N47" i="1"/>
  <c r="U47" i="1"/>
  <c r="M47" i="1"/>
  <c r="T47" i="1"/>
  <c r="P47" i="1"/>
  <c r="T38" i="1"/>
  <c r="P38" i="1"/>
  <c r="W38" i="1"/>
  <c r="S38" i="1"/>
  <c r="O38" i="1"/>
  <c r="R38" i="1"/>
  <c r="U38" i="1"/>
  <c r="Q38" i="1"/>
  <c r="V38" i="1"/>
  <c r="N38" i="1"/>
  <c r="M38" i="1"/>
  <c r="V40" i="1"/>
  <c r="R40" i="1"/>
  <c r="N40" i="1"/>
  <c r="U40" i="1"/>
  <c r="Q40" i="1"/>
  <c r="M40" i="1"/>
  <c r="T40" i="1"/>
  <c r="S40" i="1"/>
  <c r="P40" i="1"/>
  <c r="W40" i="1"/>
  <c r="O40" i="1"/>
  <c r="U45" i="1"/>
  <c r="Q45" i="1"/>
  <c r="M45" i="1"/>
  <c r="T45" i="1"/>
  <c r="P45" i="1"/>
  <c r="W45" i="1"/>
  <c r="O45" i="1"/>
  <c r="R45" i="1"/>
  <c r="V45" i="1"/>
  <c r="N45" i="1"/>
  <c r="S45" i="1"/>
  <c r="T46" i="1"/>
  <c r="P46" i="1"/>
  <c r="W46" i="1"/>
  <c r="S46" i="1"/>
  <c r="O46" i="1"/>
  <c r="R46" i="1"/>
  <c r="Q46" i="1"/>
  <c r="V46" i="1"/>
  <c r="N46" i="1"/>
  <c r="U46" i="1"/>
  <c r="M46" i="1"/>
  <c r="U37" i="1"/>
  <c r="Q37" i="1"/>
  <c r="M37" i="1"/>
  <c r="T37" i="1"/>
  <c r="P37" i="1"/>
  <c r="W37" i="1"/>
  <c r="O37" i="1"/>
  <c r="R37" i="1"/>
  <c r="V37" i="1"/>
  <c r="N37" i="1"/>
  <c r="S37" i="1"/>
  <c r="V44" i="1"/>
  <c r="R44" i="1"/>
  <c r="N44" i="1"/>
  <c r="U44" i="1"/>
  <c r="Q44" i="1"/>
  <c r="M44" i="1"/>
  <c r="T44" i="1"/>
  <c r="P44" i="1"/>
  <c r="W44" i="1"/>
  <c r="O44" i="1"/>
  <c r="S44" i="1"/>
  <c r="W43" i="1"/>
  <c r="S43" i="1"/>
  <c r="O43" i="1"/>
  <c r="V43" i="1"/>
  <c r="R43" i="1"/>
  <c r="N43" i="1"/>
  <c r="P43" i="1"/>
  <c r="Q43" i="1"/>
  <c r="U43" i="1"/>
  <c r="M43" i="1"/>
  <c r="T43" i="1"/>
  <c r="U41" i="1"/>
  <c r="Q41" i="1"/>
  <c r="M41" i="1"/>
  <c r="T41" i="1"/>
  <c r="P41" i="1"/>
  <c r="W41" i="1"/>
  <c r="O41" i="1"/>
  <c r="S41" i="1"/>
  <c r="V41" i="1"/>
  <c r="N41" i="1"/>
  <c r="R41" i="1"/>
  <c r="T42" i="1"/>
  <c r="P42" i="1"/>
  <c r="W42" i="1"/>
  <c r="S42" i="1"/>
  <c r="O42" i="1"/>
  <c r="R42" i="1"/>
  <c r="V42" i="1"/>
  <c r="M42" i="1"/>
  <c r="Q42" i="1"/>
  <c r="N42" i="1"/>
  <c r="U42" i="1"/>
  <c r="W39" i="1"/>
  <c r="S39" i="1"/>
  <c r="O39" i="1"/>
  <c r="V39" i="1"/>
  <c r="R39" i="1"/>
  <c r="N39" i="1"/>
  <c r="P39" i="1"/>
  <c r="Q39" i="1"/>
  <c r="U39" i="1"/>
  <c r="M39" i="1"/>
  <c r="T39" i="1"/>
  <c r="V36" i="1"/>
  <c r="R36" i="1"/>
  <c r="N36" i="1"/>
  <c r="U36" i="1"/>
  <c r="U48" i="1" s="1"/>
  <c r="Q36" i="1"/>
  <c r="M36" i="1"/>
  <c r="L48" i="1"/>
  <c r="T36" i="1"/>
  <c r="P36" i="1"/>
  <c r="W36" i="1"/>
  <c r="W48" i="1" s="1"/>
  <c r="O36" i="1"/>
  <c r="O48" i="1" s="1"/>
  <c r="S36" i="1"/>
  <c r="N48" i="1" l="1"/>
  <c r="L51" i="1"/>
  <c r="P48" i="1"/>
  <c r="M48" i="1"/>
  <c r="M51" i="1" s="1"/>
  <c r="R48" i="1"/>
  <c r="S48" i="1"/>
  <c r="T48" i="1"/>
  <c r="Q48" i="1"/>
  <c r="V48" i="1"/>
  <c r="L65" i="1" l="1"/>
  <c r="M65" i="1" s="1"/>
  <c r="L60" i="1"/>
  <c r="M60" i="1" s="1"/>
  <c r="L63" i="1"/>
  <c r="M63" i="1" s="1"/>
  <c r="L57" i="1"/>
  <c r="M57" i="1" s="1"/>
  <c r="L62" i="1"/>
  <c r="M62" i="1" s="1"/>
  <c r="L54" i="1"/>
  <c r="M54" i="1" s="1"/>
  <c r="L58" i="1"/>
  <c r="M58" i="1" s="1"/>
  <c r="L64" i="1"/>
  <c r="M64" i="1" s="1"/>
  <c r="L56" i="1"/>
  <c r="M56" i="1" s="1"/>
  <c r="L61" i="1"/>
  <c r="M61" i="1" s="1"/>
  <c r="L55" i="1"/>
  <c r="M55" i="1" s="1"/>
  <c r="L59" i="1"/>
  <c r="M59" i="1" s="1"/>
  <c r="M66" i="1" l="1"/>
</calcChain>
</file>

<file path=xl/sharedStrings.xml><?xml version="1.0" encoding="utf-8"?>
<sst xmlns="http://schemas.openxmlformats.org/spreadsheetml/2006/main" count="29" uniqueCount="29">
  <si>
    <t>tay=</t>
  </si>
  <si>
    <t>m=</t>
  </si>
  <si>
    <t>n=</t>
  </si>
  <si>
    <t>k=</t>
  </si>
  <si>
    <t>h=</t>
  </si>
  <si>
    <t>y_cp=</t>
  </si>
  <si>
    <t>1 метод</t>
  </si>
  <si>
    <t>2 метод</t>
  </si>
  <si>
    <t>сезонная состовляющая</t>
  </si>
  <si>
    <t>y*_t</t>
  </si>
  <si>
    <t>y_(1+tay_j)=</t>
  </si>
  <si>
    <t>y_(2+tay_j)=</t>
  </si>
  <si>
    <t>y_(3+tay_j)=</t>
  </si>
  <si>
    <t>y_(4+tay_j)=</t>
  </si>
  <si>
    <t>y_(5+tay_j)=</t>
  </si>
  <si>
    <t>y_(6+tay_j)=</t>
  </si>
  <si>
    <t>y_(7+tay_j)=</t>
  </si>
  <si>
    <t>y_(8+tay_j)=</t>
  </si>
  <si>
    <t>y_(9+tay_j)=</t>
  </si>
  <si>
    <t>y_(10+tay_j)=</t>
  </si>
  <si>
    <t>y_(11+tay_j)=</t>
  </si>
  <si>
    <t>y_(12+tay_j)=</t>
  </si>
  <si>
    <t>k_i</t>
  </si>
  <si>
    <t>tay_i</t>
  </si>
  <si>
    <t>y_i cp</t>
  </si>
  <si>
    <t>S0</t>
  </si>
  <si>
    <t>S1</t>
  </si>
  <si>
    <t>p(tay_i)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</si>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</sst>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topLeftCell="A40" workbookViewId="0">
      <selection activeCell="R58" sqref="R58"/>
    </sheetView>
  </sheetViews>
  <sheetFormatPr defaultRowHeight="15" x14ac:dyDescent="0.25"/>
  <sheetData>
    <row r="1" spans="1:16" x14ac:dyDescent="0.25">
      <c r="A1">
        <v>1991</v>
      </c>
      <c r="B1">
        <v>1</v>
      </c>
      <c r="C1">
        <v>196.5</v>
      </c>
      <c r="F1">
        <f>0.5*C1</f>
        <v>98.25</v>
      </c>
      <c r="L1" t="s">
        <v>0</v>
      </c>
      <c r="M1">
        <v>12</v>
      </c>
      <c r="O1" t="s">
        <v>1</v>
      </c>
      <c r="P1">
        <f>M1/2</f>
        <v>6</v>
      </c>
    </row>
    <row r="2" spans="1:16" x14ac:dyDescent="0.25">
      <c r="B2">
        <v>2</v>
      </c>
      <c r="C2">
        <v>214.5</v>
      </c>
      <c r="F2">
        <f t="shared" ref="F2:F48" si="0">0.5*C2</f>
        <v>107.25</v>
      </c>
      <c r="L2" t="s">
        <v>2</v>
      </c>
      <c r="M2">
        <v>60</v>
      </c>
      <c r="O2" t="s">
        <v>3</v>
      </c>
      <c r="P2">
        <v>12</v>
      </c>
    </row>
    <row r="3" spans="1:16" x14ac:dyDescent="0.25">
      <c r="B3">
        <v>3</v>
      </c>
      <c r="C3">
        <v>223.6</v>
      </c>
      <c r="F3">
        <f t="shared" si="0"/>
        <v>111.8</v>
      </c>
      <c r="L3" t="s">
        <v>4</v>
      </c>
      <c r="M3">
        <f>M2/M1</f>
        <v>5</v>
      </c>
    </row>
    <row r="4" spans="1:16" x14ac:dyDescent="0.25">
      <c r="B4">
        <v>4</v>
      </c>
      <c r="C4">
        <v>208.9</v>
      </c>
      <c r="F4">
        <f t="shared" si="0"/>
        <v>104.45</v>
      </c>
      <c r="L4" t="s">
        <v>5</v>
      </c>
      <c r="M4">
        <f>SUM(C1:C60)/M2</f>
        <v>150.42333333333335</v>
      </c>
      <c r="O4" t="s">
        <v>6</v>
      </c>
      <c r="P4" t="s">
        <v>7</v>
      </c>
    </row>
    <row r="5" spans="1:16" x14ac:dyDescent="0.25">
      <c r="B5">
        <v>5</v>
      </c>
      <c r="C5">
        <v>206</v>
      </c>
      <c r="F5">
        <f t="shared" si="0"/>
        <v>103</v>
      </c>
      <c r="O5" t="s">
        <v>8</v>
      </c>
    </row>
    <row r="6" spans="1:16" x14ac:dyDescent="0.25">
      <c r="B6">
        <v>6</v>
      </c>
      <c r="C6">
        <v>204.5</v>
      </c>
      <c r="F6">
        <f t="shared" si="0"/>
        <v>102.25</v>
      </c>
      <c r="H6" t="s">
        <v>9</v>
      </c>
      <c r="L6" t="s">
        <v>10</v>
      </c>
      <c r="M6">
        <f t="shared" ref="M6:M17" si="1">(C1+C13+C25+C37+C49)/M$3</f>
        <v>142.74</v>
      </c>
      <c r="O6">
        <f t="shared" ref="O6:O17" si="2">M6-M$4</f>
        <v>-7.6833333333333371</v>
      </c>
      <c r="P6">
        <f t="shared" ref="P6:P17" si="3">(SUM(I7)+SUM(I18)+SUM(I31)+SUM(I42))/(M$3-1)</f>
        <v>-1.3593749999999964</v>
      </c>
    </row>
    <row r="7" spans="1:16" x14ac:dyDescent="0.25">
      <c r="B7">
        <v>7</v>
      </c>
      <c r="C7">
        <v>213.1</v>
      </c>
      <c r="E7">
        <f>SUM(C2:C12)</f>
        <v>2289.8999999999996</v>
      </c>
      <c r="F7">
        <f t="shared" si="0"/>
        <v>106.55</v>
      </c>
      <c r="H7">
        <f t="shared" ref="H7:H54" si="4">(E7+F1+G13)/M$1</f>
        <v>206.06249999999997</v>
      </c>
      <c r="I7">
        <f>C7-H7</f>
        <v>7.0375000000000227</v>
      </c>
      <c r="L7" t="s">
        <v>11</v>
      </c>
      <c r="M7">
        <f t="shared" si="1"/>
        <v>160.04</v>
      </c>
      <c r="O7">
        <f t="shared" si="2"/>
        <v>9.6166666666666458</v>
      </c>
      <c r="P7">
        <f t="shared" si="3"/>
        <v>3.6093750000000036</v>
      </c>
    </row>
    <row r="8" spans="1:16" x14ac:dyDescent="0.25">
      <c r="B8">
        <v>8</v>
      </c>
      <c r="C8">
        <v>221.4</v>
      </c>
      <c r="E8">
        <f t="shared" ref="E8:E53" si="5">SUM(C3:C13)</f>
        <v>2244.6</v>
      </c>
      <c r="F8">
        <f t="shared" si="0"/>
        <v>110.7</v>
      </c>
      <c r="H8">
        <f t="shared" si="4"/>
        <v>203.875</v>
      </c>
      <c r="I8">
        <f t="shared" ref="I8:I60" si="6">C8-H8</f>
        <v>17.525000000000006</v>
      </c>
      <c r="L8" t="s">
        <v>12</v>
      </c>
      <c r="M8">
        <f t="shared" si="1"/>
        <v>166.12</v>
      </c>
      <c r="O8">
        <f t="shared" si="2"/>
        <v>15.696666666666658</v>
      </c>
      <c r="P8">
        <f t="shared" si="3"/>
        <v>4.7468749999999851</v>
      </c>
    </row>
    <row r="9" spans="1:16" x14ac:dyDescent="0.25">
      <c r="B9">
        <v>9</v>
      </c>
      <c r="C9">
        <v>215.7</v>
      </c>
      <c r="E9">
        <f t="shared" si="5"/>
        <v>2210.3000000000002</v>
      </c>
      <c r="F9">
        <f t="shared" si="0"/>
        <v>107.85</v>
      </c>
      <c r="H9">
        <f t="shared" si="4"/>
        <v>201.75833333333335</v>
      </c>
      <c r="I9">
        <f t="shared" si="6"/>
        <v>13.941666666666634</v>
      </c>
      <c r="L9" t="s">
        <v>13</v>
      </c>
      <c r="M9">
        <f t="shared" si="1"/>
        <v>154.35999999999999</v>
      </c>
      <c r="O9">
        <f t="shared" si="2"/>
        <v>3.936666666666639</v>
      </c>
      <c r="P9">
        <f t="shared" si="3"/>
        <v>1.4708333333333385</v>
      </c>
    </row>
    <row r="10" spans="1:16" x14ac:dyDescent="0.25">
      <c r="B10">
        <v>10</v>
      </c>
      <c r="C10">
        <v>196.8</v>
      </c>
      <c r="E10">
        <f t="shared" si="5"/>
        <v>2199.4</v>
      </c>
      <c r="F10">
        <f t="shared" si="0"/>
        <v>98.4</v>
      </c>
      <c r="H10">
        <f t="shared" si="4"/>
        <v>199.72916666666666</v>
      </c>
      <c r="I10">
        <f t="shared" si="6"/>
        <v>-2.9291666666666458</v>
      </c>
      <c r="L10" t="s">
        <v>14</v>
      </c>
      <c r="M10">
        <f t="shared" si="1"/>
        <v>147.91999999999999</v>
      </c>
      <c r="O10">
        <f t="shared" si="2"/>
        <v>-2.5033333333333587</v>
      </c>
      <c r="P10">
        <f t="shared" si="3"/>
        <v>-2.6885416666666835</v>
      </c>
    </row>
    <row r="11" spans="1:16" x14ac:dyDescent="0.25">
      <c r="B11">
        <v>11</v>
      </c>
      <c r="C11">
        <v>181.7</v>
      </c>
      <c r="E11">
        <f t="shared" si="5"/>
        <v>2179.2000000000003</v>
      </c>
      <c r="F11">
        <f t="shared" si="0"/>
        <v>90.85</v>
      </c>
      <c r="H11">
        <f t="shared" si="4"/>
        <v>197.28750000000002</v>
      </c>
      <c r="I11">
        <f t="shared" si="6"/>
        <v>-15.587500000000034</v>
      </c>
      <c r="L11" t="s">
        <v>15</v>
      </c>
      <c r="M11">
        <f t="shared" si="1"/>
        <v>149.30000000000001</v>
      </c>
      <c r="O11">
        <f t="shared" si="2"/>
        <v>-1.1233333333333348</v>
      </c>
      <c r="P11">
        <f t="shared" si="3"/>
        <v>7.1291666666666558</v>
      </c>
    </row>
    <row r="12" spans="1:16" x14ac:dyDescent="0.25">
      <c r="B12">
        <v>12</v>
      </c>
      <c r="C12">
        <v>203.7</v>
      </c>
      <c r="E12">
        <f t="shared" si="5"/>
        <v>2145.1999999999998</v>
      </c>
      <c r="F12">
        <f t="shared" si="0"/>
        <v>101.85</v>
      </c>
      <c r="H12">
        <f t="shared" si="4"/>
        <v>194.35833333333332</v>
      </c>
      <c r="I12">
        <f t="shared" si="6"/>
        <v>9.3416666666666686</v>
      </c>
      <c r="L12" t="s">
        <v>16</v>
      </c>
      <c r="M12">
        <f t="shared" si="1"/>
        <v>148.69999999999999</v>
      </c>
      <c r="O12">
        <f t="shared" si="2"/>
        <v>-1.7233333333333576</v>
      </c>
      <c r="P12">
        <f t="shared" si="3"/>
        <v>-8.4677083333333343</v>
      </c>
    </row>
    <row r="13" spans="1:16" x14ac:dyDescent="0.25">
      <c r="A13">
        <v>1992</v>
      </c>
      <c r="B13">
        <v>1</v>
      </c>
      <c r="C13">
        <v>169.2</v>
      </c>
      <c r="E13">
        <f t="shared" si="5"/>
        <v>2101.8000000000002</v>
      </c>
      <c r="F13">
        <f t="shared" si="0"/>
        <v>84.6</v>
      </c>
      <c r="G13">
        <f>0.5*C13</f>
        <v>84.6</v>
      </c>
      <c r="H13">
        <f t="shared" si="4"/>
        <v>191.28750000000002</v>
      </c>
      <c r="I13">
        <f t="shared" si="6"/>
        <v>-22.087500000000034</v>
      </c>
      <c r="L13" t="s">
        <v>17</v>
      </c>
      <c r="M13">
        <f t="shared" si="1"/>
        <v>152.12</v>
      </c>
      <c r="O13">
        <f t="shared" si="2"/>
        <v>1.6966666666666583</v>
      </c>
      <c r="P13">
        <f t="shared" si="3"/>
        <v>-6.7749999999999844</v>
      </c>
    </row>
    <row r="14" spans="1:16" x14ac:dyDescent="0.25">
      <c r="B14">
        <v>2</v>
      </c>
      <c r="C14">
        <v>189.3</v>
      </c>
      <c r="E14">
        <f t="shared" si="5"/>
        <v>2054.6</v>
      </c>
      <c r="F14">
        <f t="shared" si="0"/>
        <v>94.65</v>
      </c>
      <c r="G14">
        <f t="shared" ref="G14:G60" si="7">0.5*C14</f>
        <v>94.65</v>
      </c>
      <c r="H14">
        <f t="shared" si="4"/>
        <v>187.43749999999997</v>
      </c>
      <c r="I14">
        <f t="shared" si="6"/>
        <v>1.8625000000000398</v>
      </c>
      <c r="L14" t="s">
        <v>18</v>
      </c>
      <c r="M14">
        <f t="shared" si="1"/>
        <v>151.73999999999998</v>
      </c>
      <c r="O14">
        <f t="shared" si="2"/>
        <v>1.3166666666666345</v>
      </c>
      <c r="P14">
        <f t="shared" si="3"/>
        <v>5.7270833333333293</v>
      </c>
    </row>
    <row r="15" spans="1:16" x14ac:dyDescent="0.25">
      <c r="B15">
        <v>3</v>
      </c>
      <c r="C15">
        <v>198</v>
      </c>
      <c r="E15">
        <f t="shared" si="5"/>
        <v>2006.8000000000002</v>
      </c>
      <c r="F15">
        <f t="shared" si="0"/>
        <v>99</v>
      </c>
      <c r="G15">
        <f t="shared" si="7"/>
        <v>99</v>
      </c>
      <c r="H15">
        <f t="shared" si="4"/>
        <v>183.32916666666668</v>
      </c>
      <c r="I15">
        <f t="shared" si="6"/>
        <v>14.67083333333332</v>
      </c>
      <c r="L15" t="s">
        <v>19</v>
      </c>
      <c r="M15">
        <f t="shared" si="1"/>
        <v>143.64000000000001</v>
      </c>
      <c r="O15">
        <f t="shared" si="2"/>
        <v>-6.7833333333333314</v>
      </c>
      <c r="P15">
        <f t="shared" si="3"/>
        <v>3.5854166666666742</v>
      </c>
    </row>
    <row r="16" spans="1:16" x14ac:dyDescent="0.25">
      <c r="B16">
        <v>4</v>
      </c>
      <c r="C16">
        <v>185.8</v>
      </c>
      <c r="E16">
        <f t="shared" si="5"/>
        <v>1980.6</v>
      </c>
      <c r="F16">
        <f t="shared" si="0"/>
        <v>92.9</v>
      </c>
      <c r="G16">
        <f t="shared" si="7"/>
        <v>92.9</v>
      </c>
      <c r="H16">
        <f t="shared" si="4"/>
        <v>180.14583333333334</v>
      </c>
      <c r="I16">
        <f t="shared" si="6"/>
        <v>5.6541666666666686</v>
      </c>
      <c r="L16" t="s">
        <v>20</v>
      </c>
      <c r="M16">
        <f t="shared" si="1"/>
        <v>140.57999999999998</v>
      </c>
      <c r="O16">
        <f t="shared" si="2"/>
        <v>-9.8433333333333621</v>
      </c>
      <c r="P16">
        <f t="shared" si="3"/>
        <v>-4.9499999999999993</v>
      </c>
    </row>
    <row r="17" spans="1:29" x14ac:dyDescent="0.25">
      <c r="B17">
        <v>5</v>
      </c>
      <c r="C17">
        <v>170.5</v>
      </c>
      <c r="E17">
        <f t="shared" si="5"/>
        <v>1964.4</v>
      </c>
      <c r="F17">
        <f t="shared" si="0"/>
        <v>85.25</v>
      </c>
      <c r="G17">
        <f t="shared" si="7"/>
        <v>85.25</v>
      </c>
      <c r="H17">
        <f t="shared" si="4"/>
        <v>178.02083333333334</v>
      </c>
      <c r="I17">
        <f t="shared" si="6"/>
        <v>-7.5208333333333428</v>
      </c>
      <c r="L17" t="s">
        <v>21</v>
      </c>
      <c r="M17">
        <f t="shared" si="1"/>
        <v>147.82000000000002</v>
      </c>
      <c r="O17">
        <f t="shared" si="2"/>
        <v>-2.6033333333333246</v>
      </c>
      <c r="P17">
        <f t="shared" si="3"/>
        <v>-4.2322916666666579</v>
      </c>
    </row>
    <row r="18" spans="1:29" x14ac:dyDescent="0.25">
      <c r="B18">
        <v>6</v>
      </c>
      <c r="C18">
        <v>169.7</v>
      </c>
      <c r="E18">
        <f t="shared" si="5"/>
        <v>1922.7</v>
      </c>
      <c r="F18">
        <f t="shared" si="0"/>
        <v>84.85</v>
      </c>
      <c r="G18">
        <f t="shared" si="7"/>
        <v>84.85</v>
      </c>
      <c r="H18">
        <f t="shared" si="4"/>
        <v>176.24583333333331</v>
      </c>
      <c r="I18">
        <f t="shared" si="6"/>
        <v>-6.5458333333333201</v>
      </c>
    </row>
    <row r="19" spans="1:29" x14ac:dyDescent="0.25">
      <c r="B19">
        <v>7</v>
      </c>
      <c r="C19">
        <v>174.2</v>
      </c>
      <c r="E19">
        <f t="shared" si="5"/>
        <v>1934.3</v>
      </c>
      <c r="F19">
        <f t="shared" si="0"/>
        <v>87.1</v>
      </c>
      <c r="G19">
        <f t="shared" si="7"/>
        <v>87.1</v>
      </c>
      <c r="H19">
        <f t="shared" si="4"/>
        <v>174.14999999999998</v>
      </c>
      <c r="I19">
        <f t="shared" si="6"/>
        <v>5.0000000000011369E-2</v>
      </c>
    </row>
    <row r="20" spans="1:29" x14ac:dyDescent="0.25">
      <c r="B20">
        <v>8</v>
      </c>
      <c r="C20">
        <v>167.9</v>
      </c>
      <c r="E20">
        <f t="shared" si="5"/>
        <v>1886.8</v>
      </c>
      <c r="F20">
        <f t="shared" si="0"/>
        <v>83.95</v>
      </c>
      <c r="G20">
        <f t="shared" si="7"/>
        <v>83.95</v>
      </c>
      <c r="H20">
        <f t="shared" si="4"/>
        <v>172.23333333333335</v>
      </c>
      <c r="I20">
        <f t="shared" si="6"/>
        <v>-4.3333333333333428</v>
      </c>
    </row>
    <row r="21" spans="1:29" x14ac:dyDescent="0.25">
      <c r="B21">
        <v>9</v>
      </c>
      <c r="C21">
        <v>170.6</v>
      </c>
      <c r="E21">
        <f t="shared" si="5"/>
        <v>1859.5</v>
      </c>
      <c r="F21">
        <f t="shared" si="0"/>
        <v>85.3</v>
      </c>
      <c r="G21">
        <f t="shared" si="7"/>
        <v>85.3</v>
      </c>
      <c r="H21">
        <f t="shared" si="4"/>
        <v>170.6</v>
      </c>
      <c r="I21">
        <f t="shared" si="6"/>
        <v>0</v>
      </c>
    </row>
    <row r="22" spans="1:29" x14ac:dyDescent="0.25">
      <c r="B22">
        <v>10</v>
      </c>
      <c r="C22">
        <v>165.5</v>
      </c>
      <c r="E22">
        <f t="shared" si="5"/>
        <v>1851.1000000000001</v>
      </c>
      <c r="F22">
        <f t="shared" si="0"/>
        <v>82.75</v>
      </c>
      <c r="G22">
        <f t="shared" si="7"/>
        <v>82.75</v>
      </c>
      <c r="H22">
        <f t="shared" si="4"/>
        <v>168.84583333333336</v>
      </c>
      <c r="I22">
        <f t="shared" si="6"/>
        <v>-3.3458333333333599</v>
      </c>
      <c r="S22" t="s">
        <v>22</v>
      </c>
    </row>
    <row r="23" spans="1:29" x14ac:dyDescent="0.25">
      <c r="B23">
        <v>11</v>
      </c>
      <c r="C23">
        <v>162</v>
      </c>
      <c r="E23">
        <f t="shared" si="5"/>
        <v>1844.9</v>
      </c>
      <c r="F23">
        <f t="shared" si="0"/>
        <v>81</v>
      </c>
      <c r="G23">
        <f t="shared" si="7"/>
        <v>81</v>
      </c>
      <c r="H23">
        <f t="shared" si="4"/>
        <v>167.17500000000001</v>
      </c>
      <c r="I23">
        <f t="shared" si="6"/>
        <v>-5.1750000000000114</v>
      </c>
      <c r="S23">
        <v>1</v>
      </c>
      <c r="T23">
        <v>2</v>
      </c>
      <c r="U23">
        <v>3</v>
      </c>
      <c r="V23">
        <v>4</v>
      </c>
      <c r="W23">
        <v>5</v>
      </c>
      <c r="X23">
        <v>6</v>
      </c>
      <c r="Y23">
        <v>7</v>
      </c>
      <c r="Z23">
        <v>8</v>
      </c>
      <c r="AA23">
        <v>9</v>
      </c>
      <c r="AB23">
        <v>10</v>
      </c>
      <c r="AC23">
        <v>11</v>
      </c>
    </row>
    <row r="24" spans="1:29" x14ac:dyDescent="0.25">
      <c r="B24">
        <v>12</v>
      </c>
      <c r="C24">
        <v>180.8</v>
      </c>
      <c r="E24">
        <f t="shared" si="5"/>
        <v>1827.1000000000001</v>
      </c>
      <c r="F24">
        <f t="shared" si="0"/>
        <v>90.4</v>
      </c>
      <c r="G24">
        <f t="shared" si="7"/>
        <v>90.4</v>
      </c>
      <c r="H24">
        <f t="shared" si="4"/>
        <v>166.02083333333334</v>
      </c>
      <c r="I24">
        <f t="shared" si="6"/>
        <v>14.779166666666669</v>
      </c>
    </row>
    <row r="25" spans="1:29" x14ac:dyDescent="0.25">
      <c r="A25">
        <v>1993</v>
      </c>
      <c r="B25">
        <v>1</v>
      </c>
      <c r="C25">
        <v>141.80000000000001</v>
      </c>
      <c r="E25">
        <f t="shared" si="5"/>
        <v>1813.5</v>
      </c>
      <c r="F25">
        <f t="shared" si="0"/>
        <v>70.900000000000006</v>
      </c>
      <c r="G25">
        <f t="shared" si="7"/>
        <v>70.900000000000006</v>
      </c>
      <c r="H25">
        <f t="shared" si="4"/>
        <v>164.70416666666665</v>
      </c>
      <c r="I25">
        <f t="shared" si="6"/>
        <v>-22.90416666666664</v>
      </c>
    </row>
    <row r="26" spans="1:29" x14ac:dyDescent="0.25">
      <c r="B26">
        <v>2</v>
      </c>
      <c r="C26">
        <v>170.7</v>
      </c>
      <c r="E26">
        <f t="shared" si="5"/>
        <v>1797.3000000000002</v>
      </c>
      <c r="F26">
        <f t="shared" si="0"/>
        <v>85.35</v>
      </c>
      <c r="G26">
        <f t="shared" si="7"/>
        <v>85.35</v>
      </c>
      <c r="H26">
        <f t="shared" si="4"/>
        <v>163.22083333333336</v>
      </c>
      <c r="I26">
        <f t="shared" si="6"/>
        <v>7.4791666666666288</v>
      </c>
    </row>
    <row r="27" spans="1:29" x14ac:dyDescent="0.25">
      <c r="B27">
        <v>3</v>
      </c>
      <c r="C27">
        <v>177.4</v>
      </c>
      <c r="E27">
        <f t="shared" si="5"/>
        <v>1781.5</v>
      </c>
      <c r="F27">
        <f t="shared" si="0"/>
        <v>88.7</v>
      </c>
      <c r="G27">
        <f t="shared" si="7"/>
        <v>88.7</v>
      </c>
      <c r="H27">
        <f t="shared" si="4"/>
        <v>161.97916666666666</v>
      </c>
      <c r="I27">
        <f t="shared" si="6"/>
        <v>15.420833333333348</v>
      </c>
    </row>
    <row r="28" spans="1:29" x14ac:dyDescent="0.25">
      <c r="B28">
        <v>4</v>
      </c>
      <c r="C28">
        <v>164.3</v>
      </c>
      <c r="E28">
        <f t="shared" si="5"/>
        <v>1769.9</v>
      </c>
      <c r="F28">
        <f t="shared" si="0"/>
        <v>82.15</v>
      </c>
      <c r="G28">
        <f t="shared" si="7"/>
        <v>82.15</v>
      </c>
      <c r="H28">
        <f t="shared" si="4"/>
        <v>160.54583333333335</v>
      </c>
      <c r="I28">
        <f t="shared" si="6"/>
        <v>3.7541666666666629</v>
      </c>
    </row>
    <row r="29" spans="1:29" x14ac:dyDescent="0.25">
      <c r="B29">
        <v>5</v>
      </c>
      <c r="C29">
        <v>151.9</v>
      </c>
      <c r="E29">
        <f t="shared" si="5"/>
        <v>1755.7</v>
      </c>
      <c r="F29">
        <f t="shared" si="0"/>
        <v>75.95</v>
      </c>
      <c r="G29">
        <f t="shared" si="7"/>
        <v>75.95</v>
      </c>
      <c r="H29">
        <f t="shared" si="4"/>
        <v>159.125</v>
      </c>
      <c r="I29">
        <f t="shared" si="6"/>
        <v>-7.2249999999999943</v>
      </c>
    </row>
    <row r="30" spans="1:29" x14ac:dyDescent="0.25">
      <c r="B30">
        <v>6</v>
      </c>
      <c r="C30">
        <v>160.6</v>
      </c>
      <c r="E30">
        <f t="shared" si="5"/>
        <v>1720.5</v>
      </c>
      <c r="F30">
        <f t="shared" si="0"/>
        <v>80.3</v>
      </c>
      <c r="G30">
        <f t="shared" si="7"/>
        <v>80.3</v>
      </c>
      <c r="H30">
        <f t="shared" si="4"/>
        <v>157.14583333333334</v>
      </c>
      <c r="I30">
        <f t="shared" si="6"/>
        <v>3.4541666666666515</v>
      </c>
    </row>
    <row r="31" spans="1:29" x14ac:dyDescent="0.25">
      <c r="B31">
        <v>7</v>
      </c>
      <c r="C31">
        <v>151.69999999999999</v>
      </c>
      <c r="E31">
        <f t="shared" si="5"/>
        <v>1728.4</v>
      </c>
      <c r="F31">
        <f t="shared" si="0"/>
        <v>75.849999999999994</v>
      </c>
      <c r="G31">
        <f t="shared" si="7"/>
        <v>75.849999999999994</v>
      </c>
      <c r="H31">
        <f t="shared" si="4"/>
        <v>154.19583333333335</v>
      </c>
      <c r="I31">
        <f t="shared" si="6"/>
        <v>-2.4958333333333655</v>
      </c>
    </row>
    <row r="32" spans="1:29" x14ac:dyDescent="0.25">
      <c r="B32">
        <v>8</v>
      </c>
      <c r="C32">
        <v>154.80000000000001</v>
      </c>
      <c r="E32">
        <f t="shared" si="5"/>
        <v>1659.8</v>
      </c>
      <c r="F32">
        <f t="shared" si="0"/>
        <v>77.400000000000006</v>
      </c>
      <c r="G32">
        <f t="shared" si="7"/>
        <v>77.400000000000006</v>
      </c>
      <c r="H32">
        <f t="shared" si="4"/>
        <v>150.58750000000001</v>
      </c>
      <c r="I32">
        <f t="shared" si="6"/>
        <v>4.2125000000000057</v>
      </c>
    </row>
    <row r="33" spans="1:23" x14ac:dyDescent="0.25">
      <c r="B33">
        <v>9</v>
      </c>
      <c r="C33">
        <v>153.9</v>
      </c>
      <c r="E33">
        <f t="shared" si="5"/>
        <v>1606.1999999999998</v>
      </c>
      <c r="F33">
        <f t="shared" si="0"/>
        <v>76.95</v>
      </c>
      <c r="G33">
        <f t="shared" si="7"/>
        <v>76.95</v>
      </c>
      <c r="H33">
        <f t="shared" si="4"/>
        <v>146.6</v>
      </c>
      <c r="I33">
        <f t="shared" si="6"/>
        <v>7.3000000000000114</v>
      </c>
    </row>
    <row r="34" spans="1:23" x14ac:dyDescent="0.25">
      <c r="B34">
        <v>10</v>
      </c>
      <c r="C34">
        <v>147.80000000000001</v>
      </c>
      <c r="E34">
        <f t="shared" si="5"/>
        <v>1570.4999999999998</v>
      </c>
      <c r="F34">
        <f t="shared" si="0"/>
        <v>73.900000000000006</v>
      </c>
      <c r="G34">
        <f t="shared" si="7"/>
        <v>73.900000000000006</v>
      </c>
      <c r="H34">
        <f t="shared" si="4"/>
        <v>142.54583333333332</v>
      </c>
      <c r="I34">
        <f t="shared" si="6"/>
        <v>5.2541666666666913</v>
      </c>
    </row>
    <row r="35" spans="1:23" x14ac:dyDescent="0.25">
      <c r="B35">
        <v>11</v>
      </c>
      <c r="C35">
        <v>145.6</v>
      </c>
      <c r="E35">
        <f t="shared" si="5"/>
        <v>1534.3999999999996</v>
      </c>
      <c r="F35">
        <f t="shared" si="0"/>
        <v>72.8</v>
      </c>
      <c r="G35">
        <f t="shared" si="7"/>
        <v>72.8</v>
      </c>
      <c r="H35">
        <f t="shared" si="4"/>
        <v>138.72916666666666</v>
      </c>
      <c r="I35">
        <f t="shared" si="6"/>
        <v>6.8708333333333371</v>
      </c>
      <c r="K35" t="s">
        <v>23</v>
      </c>
      <c r="L35" t="s">
        <v>24</v>
      </c>
    </row>
    <row r="36" spans="1:23" x14ac:dyDescent="0.25">
      <c r="B36">
        <v>12</v>
      </c>
      <c r="C36">
        <v>149.69999999999999</v>
      </c>
      <c r="E36">
        <f t="shared" si="5"/>
        <v>1482.6</v>
      </c>
      <c r="F36">
        <f t="shared" si="0"/>
        <v>74.849999999999994</v>
      </c>
      <c r="G36">
        <f t="shared" si="7"/>
        <v>74.849999999999994</v>
      </c>
      <c r="H36">
        <f t="shared" si="4"/>
        <v>134.90833333333333</v>
      </c>
      <c r="I36">
        <f t="shared" si="6"/>
        <v>14.791666666666657</v>
      </c>
      <c r="K36">
        <v>1</v>
      </c>
      <c r="L36">
        <f>(C1+C13+C25+C37+C49)/M$3</f>
        <v>142.74</v>
      </c>
      <c r="M36">
        <f>$L36*COS(PI()*$K36/6*S$23)</f>
        <v>123.61646613619079</v>
      </c>
      <c r="N36">
        <f>$L36*SIN(PI()*$K36/6*S$23)</f>
        <v>71.36999999999999</v>
      </c>
      <c r="O36">
        <f t="shared" ref="O36:U47" si="8">$L36*COS(PI()*$K36/6*U$23)</f>
        <v>8.7438845226828216E-15</v>
      </c>
      <c r="P36">
        <f>$L36*SIN(PI()*$K36/6*V$23)</f>
        <v>123.61646613619079</v>
      </c>
      <c r="Q36">
        <f t="shared" si="8"/>
        <v>-123.61646613619075</v>
      </c>
      <c r="R36">
        <f>$L36*SIN(PI()*$K36/6*X$23)</f>
        <v>1.7487769045365643E-14</v>
      </c>
      <c r="S36">
        <f t="shared" si="8"/>
        <v>-123.61646613619081</v>
      </c>
      <c r="T36">
        <f>$L36*SIN(PI()*$K36/6*Z$23)</f>
        <v>-123.61646613619074</v>
      </c>
      <c r="U36">
        <f t="shared" si="8"/>
        <v>-2.6231653568048465E-14</v>
      </c>
      <c r="V36">
        <f>$L36*SIN(PI()*$K36/6*AB$23)</f>
        <v>-123.61646613619084</v>
      </c>
      <c r="W36">
        <f t="shared" ref="W36:W47" si="9">$L36*COS(PI()*$K36/6*AC$23)</f>
        <v>123.61646613619074</v>
      </c>
    </row>
    <row r="37" spans="1:23" x14ac:dyDescent="0.25">
      <c r="A37">
        <v>1994</v>
      </c>
      <c r="B37">
        <v>1</v>
      </c>
      <c r="C37">
        <v>102.1</v>
      </c>
      <c r="E37">
        <f t="shared" si="5"/>
        <v>1442.8999999999999</v>
      </c>
      <c r="F37">
        <f t="shared" si="0"/>
        <v>51.05</v>
      </c>
      <c r="G37">
        <f t="shared" si="7"/>
        <v>51.05</v>
      </c>
      <c r="H37">
        <f t="shared" si="4"/>
        <v>130.99999999999997</v>
      </c>
      <c r="I37">
        <f t="shared" si="6"/>
        <v>-28.899999999999977</v>
      </c>
      <c r="K37">
        <v>2</v>
      </c>
      <c r="L37">
        <f t="shared" ref="L37:L47" si="10">(C2+C14+C26+C38+C50)/M$3</f>
        <v>160.04</v>
      </c>
      <c r="M37">
        <f t="shared" ref="M37:M47" si="11">$L37*COS(PI()*$K37/6*S$23)</f>
        <v>80.02000000000001</v>
      </c>
      <c r="N37">
        <f t="shared" ref="N37:N47" si="12">$L37*SIN(PI()*$K37/6*S$23)</f>
        <v>138.59870562166154</v>
      </c>
      <c r="O37">
        <f t="shared" si="8"/>
        <v>-160.04</v>
      </c>
      <c r="P37">
        <f t="shared" ref="P37:P47" si="13">$L37*SIN(PI()*$K37/6*V$23)</f>
        <v>-138.59870562166151</v>
      </c>
      <c r="Q37">
        <f t="shared" si="8"/>
        <v>80.019999999999882</v>
      </c>
      <c r="R37">
        <f t="shared" ref="R37:R47" si="14">$L37*SIN(PI()*$K37/6*X$23)</f>
        <v>-3.9214551744715106E-14</v>
      </c>
      <c r="S37">
        <f t="shared" si="8"/>
        <v>80.020000000000081</v>
      </c>
      <c r="T37">
        <f t="shared" ref="T37:T47" si="15">$L37*SIN(PI()*$K37/6*Z$23)</f>
        <v>138.59870562166162</v>
      </c>
      <c r="U37">
        <f t="shared" si="8"/>
        <v>-160.04</v>
      </c>
      <c r="V37">
        <f t="shared" ref="V37:V47" si="16">$L37*SIN(PI()*$K37/6*AB$23)</f>
        <v>-138.59870562166142</v>
      </c>
      <c r="W37">
        <f t="shared" si="9"/>
        <v>80.019999999999854</v>
      </c>
    </row>
    <row r="38" spans="1:23" x14ac:dyDescent="0.25">
      <c r="B38">
        <v>2</v>
      </c>
      <c r="C38">
        <v>123.8</v>
      </c>
      <c r="E38">
        <f t="shared" si="5"/>
        <v>1394.6</v>
      </c>
      <c r="F38">
        <f t="shared" si="0"/>
        <v>61.9</v>
      </c>
      <c r="G38">
        <f t="shared" si="7"/>
        <v>61.9</v>
      </c>
      <c r="H38">
        <f t="shared" si="4"/>
        <v>127.46249999999999</v>
      </c>
      <c r="I38">
        <f t="shared" si="6"/>
        <v>-3.6624999999999943</v>
      </c>
      <c r="K38">
        <v>3</v>
      </c>
      <c r="L38">
        <f t="shared" si="10"/>
        <v>166.12</v>
      </c>
      <c r="M38">
        <f>$L38*COS(PI()*$K38/6*S$23)</f>
        <v>1.0176083066470998E-14</v>
      </c>
      <c r="N38">
        <f t="shared" si="12"/>
        <v>166.12</v>
      </c>
      <c r="O38">
        <f t="shared" si="8"/>
        <v>-3.0528249199412996E-14</v>
      </c>
      <c r="P38">
        <f t="shared" si="13"/>
        <v>-4.0704332265883992E-14</v>
      </c>
      <c r="Q38">
        <f t="shared" si="8"/>
        <v>5.0880415332354989E-14</v>
      </c>
      <c r="R38">
        <f t="shared" si="14"/>
        <v>6.1056498398825992E-14</v>
      </c>
      <c r="S38">
        <f t="shared" si="8"/>
        <v>-7.1232581465296982E-14</v>
      </c>
      <c r="T38">
        <f>$L38*SIN(PI()*$K38/6*Z$23)</f>
        <v>-8.1408664531767985E-14</v>
      </c>
      <c r="U38">
        <f t="shared" si="8"/>
        <v>9.1584747598238988E-14</v>
      </c>
      <c r="V38">
        <f t="shared" si="16"/>
        <v>1.0176083066470998E-13</v>
      </c>
      <c r="W38">
        <f t="shared" si="9"/>
        <v>-4.0702531189235057E-13</v>
      </c>
    </row>
    <row r="39" spans="1:23" x14ac:dyDescent="0.25">
      <c r="B39">
        <v>3</v>
      </c>
      <c r="C39">
        <v>128.6</v>
      </c>
      <c r="E39">
        <f t="shared" si="5"/>
        <v>1355.7999999999997</v>
      </c>
      <c r="F39">
        <f t="shared" si="0"/>
        <v>64.3</v>
      </c>
      <c r="G39">
        <f t="shared" si="7"/>
        <v>64.3</v>
      </c>
      <c r="H39">
        <f t="shared" si="4"/>
        <v>124.17083333333331</v>
      </c>
      <c r="I39">
        <f t="shared" si="6"/>
        <v>4.4291666666666885</v>
      </c>
      <c r="K39">
        <v>4</v>
      </c>
      <c r="L39">
        <f t="shared" si="10"/>
        <v>154.35999999999999</v>
      </c>
      <c r="M39">
        <f t="shared" si="11"/>
        <v>-77.179999999999964</v>
      </c>
      <c r="N39">
        <f t="shared" si="12"/>
        <v>133.67968132816594</v>
      </c>
      <c r="O39">
        <f t="shared" si="8"/>
        <v>154.35999999999999</v>
      </c>
      <c r="P39">
        <f t="shared" si="13"/>
        <v>133.67968132816603</v>
      </c>
      <c r="Q39">
        <f t="shared" si="8"/>
        <v>-77.180000000000192</v>
      </c>
      <c r="R39">
        <f t="shared" si="14"/>
        <v>-7.5645566199877829E-14</v>
      </c>
      <c r="S39">
        <f t="shared" si="8"/>
        <v>-77.179999999999836</v>
      </c>
      <c r="T39">
        <f t="shared" si="15"/>
        <v>-133.6796813281658</v>
      </c>
      <c r="U39">
        <f t="shared" si="8"/>
        <v>154.35999999999999</v>
      </c>
      <c r="V39">
        <f t="shared" si="16"/>
        <v>133.6796813281662</v>
      </c>
      <c r="W39">
        <f t="shared" si="9"/>
        <v>-77.180000000000263</v>
      </c>
    </row>
    <row r="40" spans="1:23" x14ac:dyDescent="0.25">
      <c r="B40">
        <v>4</v>
      </c>
      <c r="C40">
        <v>115.8</v>
      </c>
      <c r="E40">
        <f t="shared" si="5"/>
        <v>1322.5999999999997</v>
      </c>
      <c r="F40">
        <f t="shared" si="0"/>
        <v>57.9</v>
      </c>
      <c r="G40">
        <f t="shared" si="7"/>
        <v>57.9</v>
      </c>
      <c r="H40">
        <f t="shared" si="4"/>
        <v>120.97916666666664</v>
      </c>
      <c r="I40">
        <f t="shared" si="6"/>
        <v>-5.1791666666666458</v>
      </c>
      <c r="K40">
        <v>5</v>
      </c>
      <c r="L40">
        <f t="shared" si="10"/>
        <v>147.91999999999999</v>
      </c>
      <c r="M40">
        <f t="shared" si="11"/>
        <v>-128.10247772779417</v>
      </c>
      <c r="N40">
        <f t="shared" si="12"/>
        <v>73.95999999999998</v>
      </c>
      <c r="O40">
        <f t="shared" si="8"/>
        <v>4.5305989862520762E-14</v>
      </c>
      <c r="P40">
        <f t="shared" si="13"/>
        <v>-128.10247772779417</v>
      </c>
      <c r="Q40">
        <f t="shared" si="8"/>
        <v>128.10247772779411</v>
      </c>
      <c r="R40">
        <f t="shared" si="14"/>
        <v>9.0611979725041523E-14</v>
      </c>
      <c r="S40">
        <f t="shared" si="8"/>
        <v>128.10247772779414</v>
      </c>
      <c r="T40">
        <f t="shared" si="15"/>
        <v>128.10247772779414</v>
      </c>
      <c r="U40">
        <f t="shared" si="8"/>
        <v>1.2684073409652272E-13</v>
      </c>
      <c r="V40">
        <f t="shared" si="16"/>
        <v>128.10247772779425</v>
      </c>
      <c r="W40">
        <f t="shared" si="9"/>
        <v>-128.10247772779402</v>
      </c>
    </row>
    <row r="41" spans="1:23" x14ac:dyDescent="0.25">
      <c r="B41">
        <v>5</v>
      </c>
      <c r="C41">
        <v>108.8</v>
      </c>
      <c r="E41">
        <f t="shared" si="5"/>
        <v>1287.4999999999998</v>
      </c>
      <c r="F41">
        <f t="shared" si="0"/>
        <v>54.4</v>
      </c>
      <c r="G41">
        <f t="shared" si="7"/>
        <v>54.4</v>
      </c>
      <c r="H41">
        <f t="shared" si="4"/>
        <v>118.26249999999997</v>
      </c>
      <c r="I41">
        <f t="shared" si="6"/>
        <v>-9.4624999999999773</v>
      </c>
      <c r="K41">
        <v>6</v>
      </c>
      <c r="L41">
        <f t="shared" si="10"/>
        <v>149.30000000000001</v>
      </c>
      <c r="M41">
        <f t="shared" si="11"/>
        <v>-149.30000000000001</v>
      </c>
      <c r="N41">
        <f t="shared" si="12"/>
        <v>1.8291466431785697E-14</v>
      </c>
      <c r="O41">
        <f t="shared" si="8"/>
        <v>-149.30000000000001</v>
      </c>
      <c r="P41">
        <f t="shared" si="13"/>
        <v>-7.3165865727142787E-14</v>
      </c>
      <c r="Q41">
        <f t="shared" si="8"/>
        <v>-149.30000000000001</v>
      </c>
      <c r="R41">
        <f t="shared" si="14"/>
        <v>-1.0974879859071419E-13</v>
      </c>
      <c r="S41">
        <f t="shared" si="8"/>
        <v>-149.30000000000001</v>
      </c>
      <c r="T41">
        <f t="shared" si="15"/>
        <v>-1.4633173145428557E-13</v>
      </c>
      <c r="U41">
        <f t="shared" si="8"/>
        <v>-149.30000000000001</v>
      </c>
      <c r="V41">
        <f t="shared" si="16"/>
        <v>-1.8291466431785699E-13</v>
      </c>
      <c r="W41">
        <f t="shared" si="9"/>
        <v>-149.30000000000001</v>
      </c>
    </row>
    <row r="42" spans="1:23" x14ac:dyDescent="0.25">
      <c r="B42">
        <v>6</v>
      </c>
      <c r="C42">
        <v>112</v>
      </c>
      <c r="E42">
        <f t="shared" si="5"/>
        <v>1255.5</v>
      </c>
      <c r="F42">
        <f t="shared" si="0"/>
        <v>56</v>
      </c>
      <c r="G42">
        <f t="shared" si="7"/>
        <v>56</v>
      </c>
      <c r="H42">
        <f t="shared" si="4"/>
        <v>115.43333333333332</v>
      </c>
      <c r="I42">
        <f t="shared" si="6"/>
        <v>-3.4333333333333229</v>
      </c>
      <c r="K42">
        <v>7</v>
      </c>
      <c r="L42">
        <f t="shared" si="10"/>
        <v>148.69999999999999</v>
      </c>
      <c r="M42">
        <f t="shared" si="11"/>
        <v>-128.77797754274604</v>
      </c>
      <c r="N42">
        <f t="shared" si="12"/>
        <v>-74.349999999999952</v>
      </c>
      <c r="O42">
        <f t="shared" si="8"/>
        <v>-6.3762851335719128E-14</v>
      </c>
      <c r="P42">
        <f t="shared" si="13"/>
        <v>128.7779775427461</v>
      </c>
      <c r="Q42">
        <f t="shared" si="8"/>
        <v>128.77797754274602</v>
      </c>
      <c r="R42">
        <f t="shared" si="14"/>
        <v>1.2752570267143826E-13</v>
      </c>
      <c r="S42">
        <f t="shared" si="8"/>
        <v>128.77797754274613</v>
      </c>
      <c r="T42">
        <f t="shared" si="15"/>
        <v>-128.77797754274584</v>
      </c>
      <c r="U42">
        <f t="shared" si="8"/>
        <v>-7.2855708011659851E-14</v>
      </c>
      <c r="V42">
        <f t="shared" si="16"/>
        <v>-128.77797754274604</v>
      </c>
      <c r="W42">
        <f t="shared" si="9"/>
        <v>-128.77797754274593</v>
      </c>
    </row>
    <row r="43" spans="1:23" x14ac:dyDescent="0.25">
      <c r="B43">
        <v>7</v>
      </c>
      <c r="C43">
        <v>106.5</v>
      </c>
      <c r="E43">
        <f t="shared" si="5"/>
        <v>1263.1000000000001</v>
      </c>
      <c r="F43">
        <f t="shared" si="0"/>
        <v>53.25</v>
      </c>
      <c r="G43">
        <f t="shared" si="7"/>
        <v>53.25</v>
      </c>
      <c r="H43">
        <f t="shared" si="4"/>
        <v>113.85000000000001</v>
      </c>
      <c r="I43">
        <f t="shared" si="6"/>
        <v>-7.3500000000000085</v>
      </c>
      <c r="K43">
        <v>8</v>
      </c>
      <c r="L43">
        <f t="shared" si="10"/>
        <v>152.12</v>
      </c>
      <c r="M43">
        <f t="shared" si="11"/>
        <v>-76.060000000000073</v>
      </c>
      <c r="N43">
        <f t="shared" si="12"/>
        <v>-131.73978442368877</v>
      </c>
      <c r="O43">
        <f t="shared" si="8"/>
        <v>152.12</v>
      </c>
      <c r="P43">
        <f t="shared" si="13"/>
        <v>-131.73978442368866</v>
      </c>
      <c r="Q43">
        <f t="shared" si="8"/>
        <v>-76.059999999999576</v>
      </c>
      <c r="R43">
        <f t="shared" si="14"/>
        <v>-1.4909566636855943E-13</v>
      </c>
      <c r="S43">
        <f t="shared" si="8"/>
        <v>-76.060000000000301</v>
      </c>
      <c r="T43">
        <f t="shared" si="15"/>
        <v>131.73978442368909</v>
      </c>
      <c r="U43">
        <f t="shared" si="8"/>
        <v>152.12</v>
      </c>
      <c r="V43">
        <f t="shared" si="16"/>
        <v>-131.73978442368832</v>
      </c>
      <c r="W43">
        <f t="shared" si="9"/>
        <v>-76.059999999999448</v>
      </c>
    </row>
    <row r="44" spans="1:23" x14ac:dyDescent="0.25">
      <c r="B44">
        <v>8</v>
      </c>
      <c r="C44">
        <v>115.1</v>
      </c>
      <c r="E44">
        <f t="shared" si="5"/>
        <v>1243.4000000000001</v>
      </c>
      <c r="F44">
        <f t="shared" si="0"/>
        <v>57.55</v>
      </c>
      <c r="G44">
        <f t="shared" si="7"/>
        <v>57.55</v>
      </c>
      <c r="H44">
        <f t="shared" si="4"/>
        <v>113.02083333333336</v>
      </c>
      <c r="I44">
        <f t="shared" si="6"/>
        <v>2.0791666666666373</v>
      </c>
      <c r="K44">
        <v>9</v>
      </c>
      <c r="L44">
        <f t="shared" si="10"/>
        <v>151.73999999999998</v>
      </c>
      <c r="M44">
        <f t="shared" si="11"/>
        <v>-2.7885603982175096E-14</v>
      </c>
      <c r="N44">
        <f t="shared" si="12"/>
        <v>-151.73999999999998</v>
      </c>
      <c r="O44">
        <f t="shared" si="8"/>
        <v>8.365681194652529E-14</v>
      </c>
      <c r="P44">
        <f t="shared" si="13"/>
        <v>-1.1154241592870038E-13</v>
      </c>
      <c r="Q44">
        <f t="shared" si="8"/>
        <v>-4.0897240672146947E-13</v>
      </c>
      <c r="R44">
        <f t="shared" si="14"/>
        <v>1.6731362389305058E-13</v>
      </c>
      <c r="S44">
        <f t="shared" si="8"/>
        <v>-7.4345158935368299E-14</v>
      </c>
      <c r="T44">
        <f t="shared" si="15"/>
        <v>-2.2308483185740077E-13</v>
      </c>
      <c r="U44">
        <f t="shared" si="8"/>
        <v>-5.2051482265016984E-13</v>
      </c>
      <c r="V44">
        <f t="shared" si="16"/>
        <v>8.1794481344293894E-13</v>
      </c>
      <c r="W44">
        <f t="shared" si="9"/>
        <v>3.719725699333209E-14</v>
      </c>
    </row>
    <row r="45" spans="1:23" x14ac:dyDescent="0.25">
      <c r="B45">
        <v>9</v>
      </c>
      <c r="C45">
        <v>114.6</v>
      </c>
      <c r="E45">
        <f t="shared" si="5"/>
        <v>1216.7000000000003</v>
      </c>
      <c r="F45">
        <f t="shared" si="0"/>
        <v>57.3</v>
      </c>
      <c r="G45">
        <f t="shared" si="7"/>
        <v>57.3</v>
      </c>
      <c r="H45">
        <f t="shared" si="4"/>
        <v>111.04166666666669</v>
      </c>
      <c r="I45">
        <f t="shared" si="6"/>
        <v>3.5583333333333087</v>
      </c>
      <c r="K45">
        <v>10</v>
      </c>
      <c r="L45">
        <f t="shared" si="10"/>
        <v>143.64000000000001</v>
      </c>
      <c r="M45">
        <f t="shared" si="11"/>
        <v>71.820000000000022</v>
      </c>
      <c r="N45">
        <f t="shared" si="12"/>
        <v>-124.39588899959678</v>
      </c>
      <c r="O45">
        <f t="shared" si="8"/>
        <v>-143.64000000000001</v>
      </c>
      <c r="P45">
        <f t="shared" si="13"/>
        <v>124.39588899959676</v>
      </c>
      <c r="Q45">
        <f t="shared" si="8"/>
        <v>71.819999999999837</v>
      </c>
      <c r="R45">
        <f t="shared" si="14"/>
        <v>-1.759803240630742E-13</v>
      </c>
      <c r="S45">
        <f t="shared" si="8"/>
        <v>71.819999999999979</v>
      </c>
      <c r="T45">
        <f t="shared" si="15"/>
        <v>-124.39588899959683</v>
      </c>
      <c r="U45">
        <f t="shared" si="8"/>
        <v>-143.64000000000001</v>
      </c>
      <c r="V45">
        <f t="shared" si="16"/>
        <v>124.39588899959658</v>
      </c>
      <c r="W45">
        <f t="shared" si="9"/>
        <v>71.819999999999553</v>
      </c>
    </row>
    <row r="46" spans="1:23" x14ac:dyDescent="0.25">
      <c r="B46">
        <v>10</v>
      </c>
      <c r="C46">
        <v>110.5</v>
      </c>
      <c r="E46">
        <f t="shared" si="5"/>
        <v>1203.9000000000001</v>
      </c>
      <c r="F46">
        <f t="shared" si="0"/>
        <v>55.25</v>
      </c>
      <c r="G46">
        <f t="shared" si="7"/>
        <v>55.25</v>
      </c>
      <c r="H46">
        <f t="shared" si="4"/>
        <v>109.19166666666668</v>
      </c>
      <c r="I46">
        <f t="shared" si="6"/>
        <v>1.3083333333333229</v>
      </c>
      <c r="K46">
        <v>11</v>
      </c>
      <c r="L46">
        <f t="shared" si="10"/>
        <v>140.57999999999998</v>
      </c>
      <c r="M46">
        <f>$L46*COS(PI()*$K46/6*S$23)</f>
        <v>121.74585126401634</v>
      </c>
      <c r="N46">
        <f t="shared" si="12"/>
        <v>-70.290000000000049</v>
      </c>
      <c r="O46">
        <f t="shared" si="8"/>
        <v>-3.4444749786796674E-13</v>
      </c>
      <c r="P46">
        <f t="shared" si="13"/>
        <v>-121.74585126401622</v>
      </c>
      <c r="Q46">
        <f t="shared" si="8"/>
        <v>-121.74585126401649</v>
      </c>
      <c r="R46">
        <f t="shared" si="14"/>
        <v>6.8889499573593348E-13</v>
      </c>
      <c r="S46">
        <f t="shared" si="8"/>
        <v>-121.7458512640163</v>
      </c>
      <c r="T46">
        <f t="shared" si="15"/>
        <v>121.74585126401666</v>
      </c>
      <c r="U46">
        <f t="shared" si="8"/>
        <v>1.0333424936039004E-12</v>
      </c>
      <c r="V46">
        <f t="shared" si="16"/>
        <v>121.74585126401612</v>
      </c>
      <c r="W46">
        <f t="shared" si="9"/>
        <v>121.74585126401684</v>
      </c>
    </row>
    <row r="47" spans="1:23" x14ac:dyDescent="0.25">
      <c r="B47">
        <v>11</v>
      </c>
      <c r="C47">
        <v>117.7</v>
      </c>
      <c r="E47">
        <f t="shared" si="5"/>
        <v>1192.1000000000001</v>
      </c>
      <c r="F47">
        <f t="shared" si="0"/>
        <v>58.85</v>
      </c>
      <c r="G47">
        <f t="shared" si="7"/>
        <v>58.85</v>
      </c>
      <c r="H47">
        <f t="shared" si="4"/>
        <v>108.14166666666669</v>
      </c>
      <c r="I47">
        <f t="shared" si="6"/>
        <v>9.5583333333333087</v>
      </c>
      <c r="K47">
        <v>12</v>
      </c>
      <c r="L47">
        <f t="shared" si="10"/>
        <v>147.82000000000002</v>
      </c>
      <c r="M47">
        <f t="shared" si="11"/>
        <v>147.82000000000002</v>
      </c>
      <c r="N47">
        <f t="shared" si="12"/>
        <v>-3.622028892091845E-14</v>
      </c>
      <c r="O47">
        <f t="shared" si="8"/>
        <v>147.82000000000002</v>
      </c>
      <c r="P47">
        <f t="shared" si="13"/>
        <v>-1.448811556836738E-13</v>
      </c>
      <c r="Q47">
        <f t="shared" si="8"/>
        <v>147.82000000000002</v>
      </c>
      <c r="R47">
        <f t="shared" si="14"/>
        <v>-2.1732173352551067E-13</v>
      </c>
      <c r="S47">
        <f t="shared" si="8"/>
        <v>147.82000000000002</v>
      </c>
      <c r="T47">
        <f t="shared" si="15"/>
        <v>-2.897623113673476E-13</v>
      </c>
      <c r="U47">
        <f t="shared" si="8"/>
        <v>147.82000000000002</v>
      </c>
      <c r="V47">
        <f t="shared" si="16"/>
        <v>-3.6220288920918447E-13</v>
      </c>
      <c r="W47">
        <f t="shared" si="9"/>
        <v>147.82000000000002</v>
      </c>
    </row>
    <row r="48" spans="1:23" x14ac:dyDescent="0.25">
      <c r="B48">
        <v>12</v>
      </c>
      <c r="C48">
        <v>109.7</v>
      </c>
      <c r="E48">
        <f t="shared" si="5"/>
        <v>1182.5</v>
      </c>
      <c r="F48">
        <f t="shared" si="0"/>
        <v>54.85</v>
      </c>
      <c r="G48">
        <f t="shared" si="7"/>
        <v>54.85</v>
      </c>
      <c r="H48">
        <f t="shared" si="4"/>
        <v>107.3625</v>
      </c>
      <c r="I48">
        <f t="shared" si="6"/>
        <v>2.3375000000000057</v>
      </c>
      <c r="L48">
        <f>SUM(L36:L47)/12</f>
        <v>150.42333333333335</v>
      </c>
      <c r="M48">
        <f>SUM(M36:M47)/6</f>
        <v>-2.3996896450555076</v>
      </c>
      <c r="N48">
        <f t="shared" ref="N48:W48" si="17">SUM(N36:N47)/6</f>
        <v>5.2021189210902996</v>
      </c>
      <c r="O48">
        <f t="shared" si="17"/>
        <v>0.21999999999995148</v>
      </c>
      <c r="P48">
        <f t="shared" si="17"/>
        <v>-1.6194675050768748</v>
      </c>
      <c r="Q48">
        <f t="shared" si="17"/>
        <v>1.4396896450554142</v>
      </c>
      <c r="R48">
        <f t="shared" si="17"/>
        <v>6.4313988162867346E-14</v>
      </c>
      <c r="S48">
        <f t="shared" si="17"/>
        <v>1.4396896450554901</v>
      </c>
      <c r="T48">
        <f t="shared" si="17"/>
        <v>1.6194675050769254</v>
      </c>
      <c r="U48">
        <f t="shared" si="17"/>
        <v>0.22000000000009834</v>
      </c>
      <c r="V48">
        <f t="shared" si="17"/>
        <v>-2.4681724007855137</v>
      </c>
      <c r="W48">
        <f t="shared" si="17"/>
        <v>-2.3996896450555076</v>
      </c>
    </row>
    <row r="49" spans="1:18" x14ac:dyDescent="0.25">
      <c r="A49">
        <v>1995</v>
      </c>
      <c r="B49">
        <v>1</v>
      </c>
      <c r="C49">
        <v>104.1</v>
      </c>
      <c r="E49">
        <f t="shared" si="5"/>
        <v>1175.7</v>
      </c>
      <c r="G49">
        <f t="shared" si="7"/>
        <v>52.05</v>
      </c>
      <c r="H49">
        <f t="shared" si="4"/>
        <v>106.49583333333334</v>
      </c>
      <c r="I49">
        <f t="shared" si="6"/>
        <v>-2.3958333333333428</v>
      </c>
    </row>
    <row r="50" spans="1:18" x14ac:dyDescent="0.25">
      <c r="B50">
        <v>2</v>
      </c>
      <c r="C50">
        <v>101.9</v>
      </c>
      <c r="E50">
        <f t="shared" si="5"/>
        <v>1158.5999999999999</v>
      </c>
      <c r="G50">
        <f t="shared" si="7"/>
        <v>50.95</v>
      </c>
      <c r="H50">
        <f t="shared" si="4"/>
        <v>105.57083333333333</v>
      </c>
      <c r="I50">
        <f t="shared" si="6"/>
        <v>-3.6708333333333201</v>
      </c>
      <c r="L50" t="s">
        <v>25</v>
      </c>
      <c r="M50" t="s">
        <v>26</v>
      </c>
    </row>
    <row r="51" spans="1:18" x14ac:dyDescent="0.25">
      <c r="B51">
        <v>3</v>
      </c>
      <c r="C51">
        <v>103</v>
      </c>
      <c r="E51">
        <f t="shared" si="5"/>
        <v>1145.4000000000001</v>
      </c>
      <c r="G51">
        <f t="shared" si="7"/>
        <v>51.5</v>
      </c>
      <c r="H51">
        <f t="shared" si="4"/>
        <v>104.55416666666667</v>
      </c>
      <c r="I51">
        <f t="shared" si="6"/>
        <v>-1.5541666666666742</v>
      </c>
      <c r="L51">
        <f>L48^2</f>
        <v>22627.179211111114</v>
      </c>
      <c r="M51">
        <f>M48^2+N48^2</f>
        <v>32.820551661752333</v>
      </c>
    </row>
    <row r="52" spans="1:18" x14ac:dyDescent="0.25">
      <c r="B52">
        <v>4</v>
      </c>
      <c r="C52">
        <v>97</v>
      </c>
      <c r="E52">
        <f t="shared" si="5"/>
        <v>1138.8000000000002</v>
      </c>
      <c r="G52">
        <f t="shared" si="7"/>
        <v>48.5</v>
      </c>
      <c r="H52">
        <f t="shared" si="4"/>
        <v>103.57083333333334</v>
      </c>
      <c r="I52">
        <f t="shared" si="6"/>
        <v>-6.57083333333334</v>
      </c>
    </row>
    <row r="53" spans="1:18" x14ac:dyDescent="0.25">
      <c r="B53">
        <v>5</v>
      </c>
      <c r="C53">
        <v>102.4</v>
      </c>
      <c r="E53">
        <f t="shared" si="5"/>
        <v>1118.7</v>
      </c>
      <c r="G53">
        <f t="shared" si="7"/>
        <v>51.2</v>
      </c>
      <c r="H53">
        <f t="shared" si="4"/>
        <v>102.125</v>
      </c>
      <c r="I53">
        <f t="shared" si="6"/>
        <v>0.27500000000000568</v>
      </c>
      <c r="L53" t="s">
        <v>27</v>
      </c>
      <c r="M53" t="s">
        <v>28</v>
      </c>
    </row>
    <row r="54" spans="1:18" x14ac:dyDescent="0.25">
      <c r="B54">
        <v>6</v>
      </c>
      <c r="C54">
        <v>99.7</v>
      </c>
      <c r="E54">
        <f>SUM(C49:C59)</f>
        <v>1104.9000000000001</v>
      </c>
      <c r="G54">
        <f t="shared" si="7"/>
        <v>49.85</v>
      </c>
      <c r="H54">
        <f t="shared" si="4"/>
        <v>100.6125</v>
      </c>
      <c r="I54">
        <f t="shared" si="6"/>
        <v>-0.91249999999999432</v>
      </c>
      <c r="L54">
        <f>L$48+M$48*COS(PI()/6*K36)+N$48*SIN(PI()/6*K36)</f>
        <v>150.94620060006196</v>
      </c>
      <c r="M54">
        <f>L36-L54</f>
        <v>-8.2062006000619476</v>
      </c>
    </row>
    <row r="55" spans="1:18" x14ac:dyDescent="0.25">
      <c r="B55">
        <v>7</v>
      </c>
      <c r="C55">
        <v>98</v>
      </c>
      <c r="G55">
        <f t="shared" si="7"/>
        <v>49</v>
      </c>
      <c r="I55">
        <f t="shared" si="6"/>
        <v>98</v>
      </c>
      <c r="L55">
        <f t="shared" ref="L55:L65" si="18">L$48+M$48*COS(PI()/6*K37)+N$48*SIN(PI()/6*K37)</f>
        <v>153.7286556499775</v>
      </c>
      <c r="M55">
        <f t="shared" ref="M55:M65" si="19">L37-L55</f>
        <v>6.3113443500224946</v>
      </c>
    </row>
    <row r="56" spans="1:18" x14ac:dyDescent="0.25">
      <c r="B56">
        <v>8</v>
      </c>
      <c r="C56">
        <v>101.4</v>
      </c>
      <c r="G56">
        <f t="shared" si="7"/>
        <v>50.7</v>
      </c>
      <c r="I56">
        <f t="shared" si="6"/>
        <v>101.4</v>
      </c>
      <c r="L56">
        <f t="shared" si="18"/>
        <v>155.62545225442364</v>
      </c>
      <c r="M56">
        <f t="shared" si="19"/>
        <v>10.494547745576369</v>
      </c>
    </row>
    <row r="57" spans="1:18" x14ac:dyDescent="0.25">
      <c r="B57">
        <v>9</v>
      </c>
      <c r="C57">
        <v>103.9</v>
      </c>
      <c r="G57">
        <f t="shared" si="7"/>
        <v>51.95</v>
      </c>
      <c r="I57">
        <f t="shared" si="6"/>
        <v>103.9</v>
      </c>
      <c r="L57">
        <f t="shared" si="18"/>
        <v>156.128345295033</v>
      </c>
      <c r="M57">
        <f t="shared" si="19"/>
        <v>-1.768345295033015</v>
      </c>
    </row>
    <row r="58" spans="1:18" x14ac:dyDescent="0.25">
      <c r="B58">
        <v>10</v>
      </c>
      <c r="C58">
        <v>97.6</v>
      </c>
      <c r="G58">
        <f t="shared" si="7"/>
        <v>48.8</v>
      </c>
      <c r="I58">
        <f t="shared" si="6"/>
        <v>97.6</v>
      </c>
      <c r="L58">
        <f t="shared" si="18"/>
        <v>155.10258498769502</v>
      </c>
      <c r="M58">
        <f t="shared" si="19"/>
        <v>-7.1825849876950372</v>
      </c>
      <c r="R58">
        <v>1</v>
      </c>
    </row>
    <row r="59" spans="1:18" x14ac:dyDescent="0.25">
      <c r="B59">
        <v>11</v>
      </c>
      <c r="C59">
        <v>95.9</v>
      </c>
      <c r="G59">
        <f t="shared" si="7"/>
        <v>47.95</v>
      </c>
      <c r="I59">
        <f t="shared" si="6"/>
        <v>95.9</v>
      </c>
      <c r="L59">
        <f t="shared" si="18"/>
        <v>152.82302297838885</v>
      </c>
      <c r="M59">
        <f t="shared" si="19"/>
        <v>-3.5230229783888376</v>
      </c>
    </row>
    <row r="60" spans="1:18" x14ac:dyDescent="0.25">
      <c r="B60">
        <v>12</v>
      </c>
      <c r="C60">
        <v>95.2</v>
      </c>
      <c r="G60">
        <f t="shared" si="7"/>
        <v>47.6</v>
      </c>
      <c r="I60">
        <f t="shared" si="6"/>
        <v>95.2</v>
      </c>
      <c r="L60">
        <f t="shared" si="18"/>
        <v>149.90046606660474</v>
      </c>
      <c r="M60">
        <f t="shared" si="19"/>
        <v>-1.2004660666047471</v>
      </c>
    </row>
    <row r="61" spans="1:18" x14ac:dyDescent="0.25">
      <c r="L61">
        <f t="shared" si="18"/>
        <v>147.1180110166892</v>
      </c>
      <c r="M61">
        <f t="shared" si="19"/>
        <v>5.0019889833108095</v>
      </c>
    </row>
    <row r="62" spans="1:18" x14ac:dyDescent="0.25">
      <c r="L62">
        <f t="shared" si="18"/>
        <v>145.22121441224306</v>
      </c>
      <c r="M62">
        <f t="shared" si="19"/>
        <v>6.5187855877569234</v>
      </c>
    </row>
    <row r="63" spans="1:18" x14ac:dyDescent="0.25">
      <c r="L63">
        <f t="shared" si="18"/>
        <v>144.71832137163369</v>
      </c>
      <c r="M63">
        <f t="shared" si="19"/>
        <v>-1.0783213716336775</v>
      </c>
    </row>
    <row r="64" spans="1:18" x14ac:dyDescent="0.25">
      <c r="L64">
        <f t="shared" si="18"/>
        <v>145.74408167897167</v>
      </c>
      <c r="M64">
        <f t="shared" si="19"/>
        <v>-5.1640816789716837</v>
      </c>
    </row>
    <row r="65" spans="12:13" x14ac:dyDescent="0.25">
      <c r="L65">
        <f t="shared" si="18"/>
        <v>148.02364368827784</v>
      </c>
      <c r="M65">
        <f t="shared" si="19"/>
        <v>-0.20364368827782187</v>
      </c>
    </row>
    <row r="66" spans="12:13" x14ac:dyDescent="0.25">
      <c r="M66">
        <f>SUM(M54:M65)/12</f>
        <v>-1.4210854715202004E-14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2020-10-12T08:47:15Z</dcterms:modified>
</cp:coreProperties>
</file>