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0736" windowHeight="11160" tabRatio="791" activeTab="7"/>
  </bookViews>
  <sheets>
    <sheet name="К кросс" sheetId="79" r:id="rId1"/>
    <sheet name="КРОСС Ж итог" sheetId="74" r:id="rId2"/>
    <sheet name="КРОСС М итог" sheetId="75" r:id="rId3"/>
    <sheet name="КРОСС М1" sheetId="76" r:id="rId4"/>
    <sheet name="КРОСС М2" sheetId="77" r:id="rId5"/>
    <sheet name="К двоеборье" sheetId="78" r:id="rId6"/>
    <sheet name="Ж итог" sheetId="66" r:id="rId7"/>
    <sheet name="М итог" sheetId="68" r:id="rId8"/>
    <sheet name="М1" sheetId="69" r:id="rId9"/>
    <sheet name="М2" sheetId="71" r:id="rId10"/>
    <sheet name="М3" sheetId="72" r:id="rId11"/>
    <sheet name="М4" sheetId="73" r:id="rId12"/>
    <sheet name="ГОД" sheetId="64" r:id="rId13"/>
    <sheet name="очки" sheetId="40" r:id="rId14"/>
    <sheet name="бег муж-жен" sheetId="81" r:id="rId15"/>
    <sheet name="стрельба" sheetId="80" r:id="rId16"/>
  </sheets>
  <definedNames>
    <definedName name="_xlnm._FilterDatabase" localSheetId="6" hidden="1">'Ж итог'!$B$15:$R$33</definedName>
    <definedName name="_xlnm._FilterDatabase" localSheetId="5" hidden="1">'К двоеборье'!$B$12:$J$18</definedName>
    <definedName name="_xlnm._FilterDatabase" localSheetId="0" hidden="1">'К кросс'!$B$10:$J$16</definedName>
    <definedName name="_xlnm._FilterDatabase" localSheetId="1" hidden="1">'КРОСС Ж итог'!$B$11:$K$26</definedName>
    <definedName name="_xlnm._FilterDatabase" localSheetId="2" hidden="1">'КРОСС М итог'!$B$12:$K$72</definedName>
    <definedName name="_xlnm._FilterDatabase" localSheetId="3" hidden="1">'КРОСС М1'!$B$11:$K$40</definedName>
    <definedName name="_xlnm._FilterDatabase" localSheetId="4" hidden="1">'КРОСС М2'!$B$12:$K$43</definedName>
    <definedName name="_xlnm._FilterDatabase" localSheetId="7" hidden="1">'М итог'!$B$16:$R$85</definedName>
    <definedName name="_xlnm._FilterDatabase" localSheetId="8" hidden="1">М1!$B$15:$R$34</definedName>
    <definedName name="_xlnm._FilterDatabase" localSheetId="9" hidden="1">М2!$B$15:$R$34</definedName>
    <definedName name="_xlnm._FilterDatabase" localSheetId="10" hidden="1">М3!$B$15:$R$34</definedName>
    <definedName name="_xlnm._FilterDatabase" localSheetId="11" hidden="1">М4!$B$15:$R$34</definedName>
    <definedName name="_xlnm.Print_Area" localSheetId="6">'Ж итог'!$B$1:$R$38</definedName>
    <definedName name="_xlnm.Print_Area" localSheetId="7">'М итог'!$B$1:$R$90</definedName>
    <definedName name="_xlnm.Print_Area" localSheetId="8">М1!$B$1:$R$39</definedName>
    <definedName name="_xlnm.Print_Area" localSheetId="9">М2!$B$1:$R$39</definedName>
    <definedName name="_xlnm.Print_Area" localSheetId="10">М3!$B$1:$R$39</definedName>
    <definedName name="_xlnm.Print_Area" localSheetId="11">М4!$B$1:$R$39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0" i="81" l="1"/>
  <c r="C319" i="81" s="1"/>
  <c r="C318" i="81" s="1"/>
  <c r="C317" i="81" s="1"/>
  <c r="C316" i="81" s="1"/>
  <c r="C315" i="81" s="1"/>
  <c r="C314" i="81" s="1"/>
  <c r="C313" i="81" s="1"/>
  <c r="C312" i="81" s="1"/>
  <c r="C311" i="81" s="1"/>
  <c r="C310" i="81" s="1"/>
  <c r="C309" i="81" s="1"/>
  <c r="C308" i="81" s="1"/>
  <c r="C307" i="81" s="1"/>
  <c r="C306" i="81" s="1"/>
  <c r="C305" i="81" s="1"/>
  <c r="C304" i="81" s="1"/>
  <c r="C303" i="81" s="1"/>
  <c r="C302" i="81" s="1"/>
  <c r="C301" i="81" s="1"/>
  <c r="C300" i="81" s="1"/>
  <c r="C299" i="81" s="1"/>
  <c r="C298" i="81" s="1"/>
  <c r="C297" i="81" s="1"/>
  <c r="C296" i="81" s="1"/>
  <c r="C295" i="81" s="1"/>
  <c r="C294" i="81" s="1"/>
  <c r="C293" i="81" s="1"/>
  <c r="C292" i="81" s="1"/>
  <c r="C291" i="81" s="1"/>
  <c r="C290" i="81" s="1"/>
  <c r="C289" i="81" s="1"/>
  <c r="C288" i="81" s="1"/>
  <c r="C287" i="81" s="1"/>
  <c r="C286" i="81" s="1"/>
  <c r="C285" i="81" s="1"/>
  <c r="C284" i="81" s="1"/>
  <c r="C283" i="81" s="1"/>
  <c r="C282" i="81" s="1"/>
  <c r="C281" i="81" s="1"/>
  <c r="C280" i="81" s="1"/>
  <c r="C279" i="81" s="1"/>
  <c r="C278" i="81" s="1"/>
  <c r="C277" i="81" s="1"/>
  <c r="C276" i="81" s="1"/>
  <c r="C275" i="81" s="1"/>
  <c r="C274" i="81" s="1"/>
  <c r="C273" i="81" s="1"/>
  <c r="C272" i="81" s="1"/>
  <c r="C271" i="81" s="1"/>
  <c r="C270" i="81" s="1"/>
  <c r="C269" i="81" s="1"/>
  <c r="C268" i="81" s="1"/>
  <c r="C267" i="81" s="1"/>
  <c r="C266" i="81" s="1"/>
  <c r="C265" i="81" s="1"/>
  <c r="C264" i="81" s="1"/>
  <c r="C263" i="81" s="1"/>
  <c r="C262" i="81" s="1"/>
  <c r="C261" i="81" s="1"/>
  <c r="C260" i="81" s="1"/>
  <c r="C259" i="81" s="1"/>
  <c r="C258" i="81" s="1"/>
  <c r="C257" i="81" s="1"/>
  <c r="C256" i="81" s="1"/>
  <c r="C255" i="81" s="1"/>
  <c r="C254" i="81" s="1"/>
  <c r="C253" i="81" s="1"/>
  <c r="C252" i="81" s="1"/>
  <c r="C251" i="81" s="1"/>
  <c r="C250" i="81" s="1"/>
  <c r="C249" i="81" s="1"/>
  <c r="C248" i="81" s="1"/>
  <c r="C247" i="81" s="1"/>
  <c r="C246" i="81" s="1"/>
  <c r="C245" i="81" s="1"/>
  <c r="C244" i="81" s="1"/>
  <c r="C243" i="81" s="1"/>
  <c r="C242" i="81" s="1"/>
  <c r="C241" i="81" s="1"/>
  <c r="C240" i="81" s="1"/>
  <c r="C239" i="81" s="1"/>
  <c r="C238" i="81" s="1"/>
  <c r="C237" i="81" s="1"/>
  <c r="C236" i="81" s="1"/>
  <c r="C235" i="81" s="1"/>
  <c r="C234" i="81" s="1"/>
  <c r="C233" i="81" s="1"/>
  <c r="C232" i="81" s="1"/>
  <c r="C231" i="81" s="1"/>
  <c r="C230" i="81" s="1"/>
  <c r="C229" i="81" s="1"/>
  <c r="C228" i="81" s="1"/>
  <c r="C227" i="81" s="1"/>
  <c r="C226" i="81" s="1"/>
  <c r="C225" i="81" s="1"/>
  <c r="C224" i="81" s="1"/>
  <c r="C223" i="81" s="1"/>
  <c r="C222" i="81" s="1"/>
  <c r="C221" i="81" s="1"/>
  <c r="C220" i="81" s="1"/>
  <c r="C219" i="81" s="1"/>
  <c r="C218" i="81" s="1"/>
  <c r="C217" i="81" s="1"/>
  <c r="C216" i="81" s="1"/>
  <c r="C215" i="81" s="1"/>
  <c r="C214" i="81" s="1"/>
  <c r="C213" i="81" s="1"/>
  <c r="C212" i="81" s="1"/>
  <c r="C211" i="81" s="1"/>
  <c r="C210" i="81" s="1"/>
  <c r="C209" i="81" s="1"/>
  <c r="C208" i="81" s="1"/>
  <c r="C207" i="81" s="1"/>
  <c r="C206" i="81" s="1"/>
  <c r="C205" i="81" s="1"/>
  <c r="C204" i="81" s="1"/>
  <c r="C203" i="81" s="1"/>
  <c r="C202" i="81" s="1"/>
  <c r="C201" i="81" s="1"/>
  <c r="C200" i="81" s="1"/>
  <c r="C199" i="81" s="1"/>
  <c r="C198" i="81" s="1"/>
  <c r="C197" i="81" s="1"/>
  <c r="C196" i="81" s="1"/>
  <c r="C195" i="81" s="1"/>
  <c r="C194" i="81" s="1"/>
  <c r="C193" i="81" s="1"/>
  <c r="C192" i="81" s="1"/>
  <c r="C191" i="81" s="1"/>
  <c r="C190" i="81" s="1"/>
  <c r="C189" i="81" s="1"/>
  <c r="C188" i="81" s="1"/>
  <c r="C187" i="81" s="1"/>
  <c r="C186" i="81" s="1"/>
  <c r="C185" i="81" s="1"/>
  <c r="C184" i="81" s="1"/>
  <c r="C183" i="81" s="1"/>
  <c r="C182" i="81" s="1"/>
  <c r="C181" i="81" s="1"/>
  <c r="C180" i="81" s="1"/>
  <c r="C179" i="81" s="1"/>
  <c r="C178" i="81" s="1"/>
  <c r="C177" i="81" s="1"/>
  <c r="C176" i="81" s="1"/>
  <c r="C175" i="81" s="1"/>
  <c r="C174" i="81" s="1"/>
  <c r="C173" i="81" s="1"/>
  <c r="C172" i="81" s="1"/>
  <c r="C171" i="81" s="1"/>
  <c r="C170" i="81" s="1"/>
  <c r="C169" i="81" s="1"/>
  <c r="C168" i="81" s="1"/>
  <c r="C167" i="81" s="1"/>
  <c r="C166" i="81" s="1"/>
  <c r="C165" i="81" s="1"/>
  <c r="C164" i="81" s="1"/>
  <c r="C163" i="81" s="1"/>
  <c r="C162" i="81" s="1"/>
  <c r="C161" i="81" s="1"/>
  <c r="C160" i="81" s="1"/>
  <c r="C159" i="81" s="1"/>
  <c r="C158" i="81" s="1"/>
  <c r="C157" i="81" s="1"/>
  <c r="C156" i="81" s="1"/>
  <c r="C155" i="81" s="1"/>
  <c r="C154" i="81" s="1"/>
  <c r="C153" i="81" s="1"/>
  <c r="C152" i="81" s="1"/>
  <c r="C151" i="81" s="1"/>
  <c r="C150" i="81" s="1"/>
  <c r="C149" i="81" s="1"/>
  <c r="C148" i="81" s="1"/>
  <c r="C147" i="81" s="1"/>
  <c r="C146" i="81" s="1"/>
  <c r="C145" i="81" s="1"/>
  <c r="C144" i="81" s="1"/>
  <c r="C143" i="81" s="1"/>
  <c r="C142" i="81" s="1"/>
  <c r="C141" i="81" s="1"/>
  <c r="C140" i="81" s="1"/>
  <c r="C139" i="81" s="1"/>
  <c r="C138" i="81" s="1"/>
  <c r="C137" i="81" s="1"/>
  <c r="C136" i="81" s="1"/>
  <c r="C135" i="81" s="1"/>
  <c r="C134" i="81" s="1"/>
  <c r="C133" i="81" s="1"/>
  <c r="C132" i="81" s="1"/>
  <c r="C131" i="81" s="1"/>
  <c r="C130" i="81" s="1"/>
  <c r="C129" i="81" s="1"/>
  <c r="C128" i="81" s="1"/>
  <c r="C127" i="81" s="1"/>
  <c r="C126" i="81" s="1"/>
  <c r="C125" i="81" s="1"/>
  <c r="C124" i="81" s="1"/>
  <c r="C123" i="81" s="1"/>
  <c r="C122" i="81" s="1"/>
  <c r="C121" i="81" s="1"/>
  <c r="C120" i="81" s="1"/>
  <c r="C119" i="81" s="1"/>
  <c r="C118" i="81" s="1"/>
  <c r="C117" i="81" s="1"/>
  <c r="C116" i="81" s="1"/>
  <c r="C115" i="81" s="1"/>
  <c r="C114" i="81" s="1"/>
  <c r="C113" i="81" s="1"/>
  <c r="C112" i="81" s="1"/>
  <c r="C111" i="81" s="1"/>
  <c r="C110" i="81" s="1"/>
  <c r="C109" i="81" s="1"/>
  <c r="C108" i="81" s="1"/>
  <c r="C107" i="81" s="1"/>
  <c r="C106" i="81" s="1"/>
  <c r="C105" i="81" s="1"/>
  <c r="C104" i="81" s="1"/>
  <c r="C103" i="81" s="1"/>
  <c r="C102" i="81" s="1"/>
  <c r="C101" i="81" s="1"/>
  <c r="C100" i="81" s="1"/>
  <c r="C99" i="81" s="1"/>
  <c r="C98" i="81" s="1"/>
  <c r="C97" i="81" s="1"/>
  <c r="C96" i="81" s="1"/>
  <c r="C95" i="81" s="1"/>
  <c r="C94" i="81" s="1"/>
  <c r="C93" i="81" s="1"/>
  <c r="C92" i="81" s="1"/>
  <c r="C91" i="81" s="1"/>
  <c r="C90" i="81" s="1"/>
  <c r="C89" i="81" s="1"/>
  <c r="C88" i="81" s="1"/>
  <c r="C87" i="81" s="1"/>
  <c r="C86" i="81" s="1"/>
  <c r="C85" i="81" s="1"/>
  <c r="C84" i="81" s="1"/>
  <c r="C83" i="81" s="1"/>
  <c r="C82" i="81" s="1"/>
  <c r="C81" i="81" s="1"/>
  <c r="C80" i="81" s="1"/>
  <c r="C79" i="81" s="1"/>
  <c r="C78" i="81" s="1"/>
  <c r="C77" i="81" s="1"/>
  <c r="C76" i="81" s="1"/>
  <c r="C75" i="81" s="1"/>
  <c r="C74" i="81" s="1"/>
  <c r="C73" i="81" s="1"/>
  <c r="C72" i="81" s="1"/>
  <c r="C71" i="81" s="1"/>
  <c r="C70" i="81" s="1"/>
  <c r="C69" i="81" s="1"/>
  <c r="C68" i="81" s="1"/>
  <c r="C67" i="81" s="1"/>
  <c r="C66" i="81" s="1"/>
  <c r="C65" i="81" s="1"/>
  <c r="C64" i="81" s="1"/>
  <c r="C63" i="81" s="1"/>
  <c r="C62" i="81" s="1"/>
  <c r="C61" i="81" s="1"/>
  <c r="C60" i="81" s="1"/>
  <c r="C59" i="81" s="1"/>
  <c r="C58" i="81" s="1"/>
  <c r="C57" i="81" s="1"/>
  <c r="C56" i="81" s="1"/>
  <c r="C55" i="81" s="1"/>
  <c r="C54" i="81" s="1"/>
  <c r="C53" i="81" s="1"/>
  <c r="C52" i="81" s="1"/>
  <c r="C51" i="81" s="1"/>
  <c r="C50" i="81" s="1"/>
  <c r="C49" i="81" s="1"/>
  <c r="C48" i="81" s="1"/>
  <c r="C47" i="81" s="1"/>
  <c r="C46" i="81" s="1"/>
  <c r="C45" i="81" s="1"/>
  <c r="C44" i="81" s="1"/>
  <c r="C43" i="81" s="1"/>
  <c r="C42" i="81" s="1"/>
  <c r="C41" i="81" s="1"/>
  <c r="C40" i="81" s="1"/>
  <c r="C39" i="81" s="1"/>
  <c r="C38" i="81" s="1"/>
  <c r="C37" i="81" s="1"/>
  <c r="C36" i="81" s="1"/>
  <c r="C35" i="81" s="1"/>
  <c r="C34" i="81" s="1"/>
  <c r="C33" i="81" s="1"/>
  <c r="C32" i="81" s="1"/>
  <c r="C31" i="81" s="1"/>
  <c r="C30" i="81" s="1"/>
  <c r="C29" i="81" s="1"/>
  <c r="C28" i="81" s="1"/>
  <c r="C27" i="81" s="1"/>
  <c r="C26" i="81" s="1"/>
  <c r="C25" i="81" s="1"/>
  <c r="C24" i="81" s="1"/>
  <c r="C23" i="81" s="1"/>
  <c r="C22" i="81" s="1"/>
  <c r="C21" i="81" s="1"/>
  <c r="C20" i="81" s="1"/>
  <c r="C19" i="81" s="1"/>
  <c r="C18" i="81" s="1"/>
  <c r="C17" i="81" s="1"/>
  <c r="C16" i="81" s="1"/>
  <c r="C15" i="81" s="1"/>
  <c r="C14" i="81" s="1"/>
  <c r="C13" i="81" s="1"/>
  <c r="C12" i="81" s="1"/>
  <c r="C11" i="81" s="1"/>
  <c r="C10" i="81" s="1"/>
  <c r="C9" i="81" s="1"/>
  <c r="C8" i="81" s="1"/>
  <c r="C7" i="81" s="1"/>
  <c r="C6" i="81" s="1"/>
  <c r="C5" i="81" s="1"/>
  <c r="C4" i="81" s="1"/>
  <c r="C3" i="81" s="1"/>
  <c r="C2" i="81" s="1"/>
  <c r="C1" i="81" s="1"/>
  <c r="A320" i="81"/>
  <c r="A319" i="81"/>
  <c r="A318" i="81"/>
  <c r="A317" i="81" s="1"/>
  <c r="A316" i="81" s="1"/>
  <c r="A315" i="81" s="1"/>
  <c r="A314" i="81" s="1"/>
  <c r="A313" i="81" s="1"/>
  <c r="A312" i="81" s="1"/>
  <c r="A311" i="81" s="1"/>
  <c r="A310" i="81" s="1"/>
  <c r="A309" i="81" s="1"/>
  <c r="A308" i="81" s="1"/>
  <c r="A307" i="81" s="1"/>
  <c r="A306" i="81" s="1"/>
  <c r="A305" i="81" s="1"/>
  <c r="A304" i="81" s="1"/>
  <c r="A303" i="81" s="1"/>
  <c r="A302" i="81" s="1"/>
  <c r="A301" i="81" s="1"/>
  <c r="A300" i="81" s="1"/>
  <c r="A299" i="81" s="1"/>
  <c r="A298" i="81" s="1"/>
  <c r="A297" i="81" s="1"/>
  <c r="A296" i="81" s="1"/>
  <c r="A295" i="81" s="1"/>
  <c r="A294" i="81" s="1"/>
  <c r="A293" i="81" s="1"/>
  <c r="A292" i="81" s="1"/>
  <c r="A291" i="81" s="1"/>
  <c r="A290" i="81" s="1"/>
  <c r="A289" i="81" s="1"/>
  <c r="A288" i="81" s="1"/>
  <c r="A287" i="81" s="1"/>
  <c r="A286" i="81" s="1"/>
  <c r="A285" i="81" s="1"/>
  <c r="A284" i="81" s="1"/>
  <c r="A283" i="81" s="1"/>
  <c r="A282" i="81" s="1"/>
  <c r="A281" i="81" s="1"/>
  <c r="A280" i="81" s="1"/>
  <c r="A279" i="81" s="1"/>
  <c r="A278" i="81" s="1"/>
  <c r="A277" i="81" s="1"/>
  <c r="A276" i="81" s="1"/>
  <c r="A275" i="81" s="1"/>
  <c r="A274" i="81" s="1"/>
  <c r="A273" i="81" s="1"/>
  <c r="A272" i="81" s="1"/>
  <c r="A271" i="81" s="1"/>
  <c r="A270" i="81" s="1"/>
  <c r="A269" i="81" s="1"/>
  <c r="A268" i="81" s="1"/>
  <c r="A267" i="81" s="1"/>
  <c r="A266" i="81" s="1"/>
  <c r="A265" i="81" s="1"/>
  <c r="A264" i="81" s="1"/>
  <c r="A263" i="81" s="1"/>
  <c r="A262" i="81" s="1"/>
  <c r="A261" i="81" s="1"/>
  <c r="A260" i="81" s="1"/>
  <c r="A259" i="81" s="1"/>
  <c r="A258" i="81" s="1"/>
  <c r="A257" i="81" s="1"/>
  <c r="A256" i="81" s="1"/>
  <c r="A255" i="81" s="1"/>
  <c r="A254" i="81" s="1"/>
  <c r="A253" i="81" s="1"/>
  <c r="A252" i="81" s="1"/>
  <c r="A251" i="81" s="1"/>
  <c r="A250" i="81" s="1"/>
  <c r="A249" i="81" s="1"/>
  <c r="A248" i="81" s="1"/>
  <c r="A247" i="81" s="1"/>
  <c r="A246" i="81" s="1"/>
  <c r="A245" i="81" s="1"/>
  <c r="A244" i="81" s="1"/>
  <c r="A243" i="81" s="1"/>
  <c r="A242" i="81" s="1"/>
  <c r="A241" i="81" s="1"/>
  <c r="A240" i="81" s="1"/>
  <c r="A239" i="81" s="1"/>
  <c r="A238" i="81" s="1"/>
  <c r="A237" i="81" s="1"/>
  <c r="A236" i="81" s="1"/>
  <c r="A235" i="81" s="1"/>
  <c r="A234" i="81" s="1"/>
  <c r="A233" i="81" s="1"/>
  <c r="A232" i="81" s="1"/>
  <c r="A231" i="81" s="1"/>
  <c r="A230" i="81" s="1"/>
  <c r="A229" i="81" s="1"/>
  <c r="A228" i="81" s="1"/>
  <c r="A227" i="81" s="1"/>
  <c r="A226" i="81" s="1"/>
  <c r="A225" i="81" s="1"/>
  <c r="A224" i="81" s="1"/>
  <c r="A223" i="81" s="1"/>
  <c r="A222" i="81" s="1"/>
  <c r="A221" i="81" s="1"/>
  <c r="A220" i="81" s="1"/>
  <c r="A219" i="81" s="1"/>
  <c r="A218" i="81" s="1"/>
  <c r="A217" i="81" s="1"/>
  <c r="A216" i="81" s="1"/>
  <c r="A215" i="81" s="1"/>
  <c r="A214" i="81" s="1"/>
  <c r="A213" i="81" s="1"/>
  <c r="A212" i="81" s="1"/>
  <c r="A211" i="81" s="1"/>
  <c r="A210" i="81" s="1"/>
  <c r="A209" i="81" s="1"/>
  <c r="A208" i="81" s="1"/>
  <c r="A207" i="81" s="1"/>
  <c r="A206" i="81" s="1"/>
  <c r="A205" i="81" s="1"/>
  <c r="A204" i="81" s="1"/>
  <c r="A203" i="81" s="1"/>
  <c r="A202" i="81" s="1"/>
  <c r="A201" i="81" s="1"/>
  <c r="A200" i="81" s="1"/>
  <c r="A199" i="81" s="1"/>
  <c r="A198" i="81" s="1"/>
  <c r="A197" i="81" s="1"/>
  <c r="A196" i="81" s="1"/>
  <c r="A195" i="81" s="1"/>
  <c r="A194" i="81" s="1"/>
  <c r="A193" i="81" s="1"/>
  <c r="A192" i="81" s="1"/>
  <c r="A191" i="81" s="1"/>
  <c r="A190" i="81" s="1"/>
  <c r="A189" i="81" s="1"/>
  <c r="A188" i="81" s="1"/>
  <c r="A187" i="81" s="1"/>
  <c r="A186" i="81" s="1"/>
  <c r="A185" i="81" s="1"/>
  <c r="A184" i="81" s="1"/>
  <c r="A183" i="81" s="1"/>
  <c r="A182" i="81" s="1"/>
  <c r="A181" i="81" s="1"/>
  <c r="A180" i="81" s="1"/>
  <c r="A179" i="81" s="1"/>
  <c r="A178" i="81" s="1"/>
  <c r="A177" i="81" s="1"/>
  <c r="A176" i="81" s="1"/>
  <c r="A175" i="81" s="1"/>
  <c r="A174" i="81" s="1"/>
  <c r="A173" i="81" s="1"/>
  <c r="A172" i="81" s="1"/>
  <c r="A171" i="81" s="1"/>
  <c r="A170" i="81" s="1"/>
  <c r="A169" i="81" s="1"/>
  <c r="A168" i="81" s="1"/>
  <c r="A167" i="81" s="1"/>
  <c r="A166" i="81" s="1"/>
  <c r="A165" i="81" s="1"/>
  <c r="A164" i="81" s="1"/>
  <c r="A163" i="81" s="1"/>
  <c r="A162" i="81" s="1"/>
  <c r="A161" i="81" s="1"/>
  <c r="A160" i="81" s="1"/>
  <c r="A159" i="81" s="1"/>
  <c r="A158" i="81" s="1"/>
  <c r="A157" i="81" s="1"/>
  <c r="A156" i="81" s="1"/>
  <c r="A155" i="81" s="1"/>
  <c r="A154" i="81" s="1"/>
  <c r="A153" i="81" s="1"/>
  <c r="A152" i="81" s="1"/>
  <c r="A151" i="81" s="1"/>
  <c r="A150" i="81" s="1"/>
  <c r="A149" i="81" s="1"/>
  <c r="A148" i="81" s="1"/>
  <c r="A147" i="81" s="1"/>
  <c r="A146" i="81" s="1"/>
  <c r="A145" i="81" s="1"/>
  <c r="A144" i="81" s="1"/>
  <c r="A143" i="81" s="1"/>
  <c r="A142" i="81" s="1"/>
  <c r="A141" i="81" s="1"/>
  <c r="A140" i="81" s="1"/>
  <c r="A139" i="81" s="1"/>
  <c r="A138" i="81" s="1"/>
  <c r="A137" i="81" s="1"/>
  <c r="A136" i="81" s="1"/>
  <c r="A135" i="81" s="1"/>
  <c r="A134" i="81" s="1"/>
  <c r="A133" i="81" s="1"/>
  <c r="A132" i="81" s="1"/>
  <c r="A131" i="81" s="1"/>
  <c r="A130" i="81" s="1"/>
  <c r="A129" i="81" s="1"/>
  <c r="A128" i="81" s="1"/>
  <c r="A127" i="81" s="1"/>
  <c r="A126" i="81" s="1"/>
  <c r="A125" i="81" s="1"/>
  <c r="A124" i="81" s="1"/>
  <c r="A123" i="81" s="1"/>
  <c r="A122" i="81" s="1"/>
  <c r="A121" i="81" s="1"/>
  <c r="A120" i="81" s="1"/>
  <c r="A119" i="81" s="1"/>
  <c r="A118" i="81" s="1"/>
  <c r="A117" i="81" s="1"/>
  <c r="A116" i="81" s="1"/>
  <c r="A115" i="81" s="1"/>
  <c r="A114" i="81" s="1"/>
  <c r="A113" i="81" s="1"/>
  <c r="A112" i="81" s="1"/>
  <c r="A111" i="81" s="1"/>
  <c r="A110" i="81" s="1"/>
  <c r="A109" i="81" s="1"/>
  <c r="A108" i="81" s="1"/>
  <c r="A107" i="81" s="1"/>
  <c r="A106" i="81" s="1"/>
  <c r="A105" i="81" s="1"/>
  <c r="A104" i="81" s="1"/>
  <c r="A103" i="81" s="1"/>
  <c r="A102" i="81" s="1"/>
  <c r="A101" i="81" s="1"/>
  <c r="A100" i="81" s="1"/>
  <c r="A99" i="81" s="1"/>
  <c r="A98" i="81" s="1"/>
  <c r="A97" i="81" s="1"/>
  <c r="A96" i="81" s="1"/>
  <c r="A95" i="81" s="1"/>
  <c r="A94" i="81" s="1"/>
  <c r="A93" i="81" s="1"/>
  <c r="A92" i="81" s="1"/>
  <c r="A91" i="81" s="1"/>
  <c r="A90" i="81" s="1"/>
  <c r="A89" i="81" s="1"/>
  <c r="A88" i="81" s="1"/>
  <c r="A87" i="81" s="1"/>
  <c r="A86" i="81" s="1"/>
  <c r="A85" i="81" s="1"/>
  <c r="A84" i="81" s="1"/>
  <c r="A83" i="81" s="1"/>
  <c r="A82" i="81" s="1"/>
  <c r="A81" i="81" s="1"/>
  <c r="A80" i="81" s="1"/>
  <c r="A79" i="81" s="1"/>
  <c r="A78" i="81" s="1"/>
  <c r="A77" i="81" s="1"/>
  <c r="A76" i="81" s="1"/>
  <c r="A75" i="81" s="1"/>
  <c r="A74" i="81" s="1"/>
  <c r="A73" i="81" s="1"/>
  <c r="A72" i="81" s="1"/>
  <c r="A71" i="81" s="1"/>
  <c r="A70" i="81" s="1"/>
  <c r="A69" i="81" s="1"/>
  <c r="A68" i="81" s="1"/>
  <c r="A67" i="81" s="1"/>
  <c r="A66" i="81" s="1"/>
  <c r="A65" i="81" s="1"/>
  <c r="A64" i="81" s="1"/>
  <c r="A63" i="81" s="1"/>
  <c r="A62" i="81" s="1"/>
  <c r="A61" i="81" s="1"/>
  <c r="A60" i="81" s="1"/>
  <c r="A59" i="81" s="1"/>
  <c r="A58" i="81" s="1"/>
  <c r="A57" i="81" s="1"/>
  <c r="A56" i="81" s="1"/>
  <c r="A55" i="81" s="1"/>
  <c r="A54" i="81" s="1"/>
  <c r="A53" i="81" s="1"/>
  <c r="A52" i="81" s="1"/>
  <c r="A51" i="81" s="1"/>
  <c r="A50" i="81" s="1"/>
  <c r="A49" i="81" s="1"/>
  <c r="A48" i="81" s="1"/>
  <c r="A47" i="81" s="1"/>
  <c r="A46" i="81" s="1"/>
  <c r="A45" i="81" s="1"/>
  <c r="A44" i="81" s="1"/>
  <c r="A43" i="81" s="1"/>
  <c r="A42" i="81" s="1"/>
  <c r="A41" i="81" s="1"/>
  <c r="A40" i="81" s="1"/>
  <c r="A39" i="81" s="1"/>
  <c r="A38" i="81" s="1"/>
  <c r="A37" i="81" s="1"/>
  <c r="A36" i="81" s="1"/>
  <c r="A35" i="81" s="1"/>
  <c r="A34" i="81" s="1"/>
  <c r="A33" i="81" s="1"/>
  <c r="A32" i="81" s="1"/>
  <c r="A31" i="81" s="1"/>
  <c r="A30" i="81" s="1"/>
  <c r="A29" i="81" s="1"/>
  <c r="A28" i="81" s="1"/>
  <c r="A27" i="81" s="1"/>
  <c r="A26" i="81" s="1"/>
  <c r="A25" i="81" s="1"/>
  <c r="A24" i="81" s="1"/>
  <c r="A23" i="81" s="1"/>
  <c r="A22" i="81" s="1"/>
  <c r="A21" i="81" s="1"/>
  <c r="A20" i="81" s="1"/>
  <c r="A19" i="81" s="1"/>
  <c r="A18" i="81" s="1"/>
  <c r="A17" i="81" s="1"/>
  <c r="A16" i="81" s="1"/>
  <c r="A15" i="81" s="1"/>
  <c r="A14" i="81" s="1"/>
  <c r="A13" i="81" s="1"/>
  <c r="A12" i="81" s="1"/>
  <c r="A11" i="81" s="1"/>
  <c r="A10" i="81" s="1"/>
  <c r="A9" i="81" s="1"/>
  <c r="A8" i="81" s="1"/>
  <c r="A7" i="81" s="1"/>
  <c r="A6" i="81" s="1"/>
  <c r="A5" i="81" s="1"/>
  <c r="A4" i="81" s="1"/>
  <c r="A3" i="81" s="1"/>
  <c r="A2" i="81" s="1"/>
  <c r="A1" i="81" s="1"/>
  <c r="I14" i="79" l="1"/>
  <c r="G67" i="75"/>
  <c r="I67" i="75" s="1"/>
  <c r="F67" i="75"/>
  <c r="G66" i="75"/>
  <c r="I66" i="75" s="1"/>
  <c r="F66" i="75"/>
  <c r="G65" i="75"/>
  <c r="I65" i="75" s="1"/>
  <c r="F65" i="75"/>
  <c r="G64" i="75"/>
  <c r="I64" i="75" s="1"/>
  <c r="F64" i="75"/>
  <c r="G63" i="75"/>
  <c r="I63" i="75" s="1"/>
  <c r="F63" i="75"/>
  <c r="G62" i="75"/>
  <c r="I62" i="75" s="1"/>
  <c r="F62" i="75"/>
  <c r="G61" i="75"/>
  <c r="I61" i="75" s="1"/>
  <c r="F61" i="75"/>
  <c r="G60" i="75"/>
  <c r="I60" i="75" s="1"/>
  <c r="F60" i="75"/>
  <c r="G59" i="75"/>
  <c r="I59" i="75" s="1"/>
  <c r="F59" i="75"/>
  <c r="G58" i="75"/>
  <c r="I58" i="75" s="1"/>
  <c r="F58" i="75"/>
  <c r="G57" i="75"/>
  <c r="I57" i="75" s="1"/>
  <c r="F57" i="75"/>
  <c r="G56" i="75"/>
  <c r="I56" i="75" s="1"/>
  <c r="F56" i="75"/>
  <c r="G55" i="75"/>
  <c r="I55" i="75" s="1"/>
  <c r="F55" i="75"/>
  <c r="G54" i="75"/>
  <c r="I54" i="75" s="1"/>
  <c r="F54" i="75"/>
  <c r="G52" i="75"/>
  <c r="I52" i="75" s="1"/>
  <c r="F52" i="75"/>
  <c r="G51" i="75"/>
  <c r="I51" i="75" s="1"/>
  <c r="F51" i="75"/>
  <c r="G50" i="75"/>
  <c r="I50" i="75" s="1"/>
  <c r="F50" i="75"/>
  <c r="G48" i="75"/>
  <c r="I48" i="75" s="1"/>
  <c r="F48" i="75"/>
  <c r="G47" i="75"/>
  <c r="I47" i="75" s="1"/>
  <c r="F47" i="75"/>
  <c r="G46" i="75"/>
  <c r="I46" i="75" s="1"/>
  <c r="F46" i="75"/>
  <c r="G45" i="75"/>
  <c r="I45" i="75" s="1"/>
  <c r="F45" i="75"/>
  <c r="G43" i="75"/>
  <c r="I43" i="75" s="1"/>
  <c r="F43" i="75"/>
  <c r="G42" i="75"/>
  <c r="I42" i="75" s="1"/>
  <c r="F42" i="75"/>
  <c r="G40" i="75"/>
  <c r="I40" i="75" s="1"/>
  <c r="F40" i="75"/>
  <c r="G38" i="75"/>
  <c r="I38" i="75" s="1"/>
  <c r="F38" i="75"/>
  <c r="G34" i="75"/>
  <c r="I34" i="75" s="1"/>
  <c r="F34" i="75"/>
  <c r="G29" i="75"/>
  <c r="I29" i="75" s="1"/>
  <c r="F29" i="75"/>
  <c r="K14" i="77"/>
  <c r="K15" i="77"/>
  <c r="K16" i="77"/>
  <c r="K17" i="77"/>
  <c r="K18" i="77"/>
  <c r="K19" i="77"/>
  <c r="K20" i="77"/>
  <c r="K21" i="77"/>
  <c r="K22" i="77"/>
  <c r="K23" i="77"/>
  <c r="K24" i="77"/>
  <c r="K25" i="77"/>
  <c r="K26" i="77"/>
  <c r="K27" i="77"/>
  <c r="K28" i="77"/>
  <c r="K29" i="77"/>
  <c r="K30" i="77"/>
  <c r="K31" i="77"/>
  <c r="K32" i="77"/>
  <c r="K33" i="77"/>
  <c r="K34" i="77"/>
  <c r="K35" i="77"/>
  <c r="K36" i="77"/>
  <c r="K37" i="77"/>
  <c r="K38" i="77"/>
  <c r="K39" i="77"/>
  <c r="K13" i="77"/>
  <c r="J14" i="77"/>
  <c r="J15" i="77"/>
  <c r="J16" i="77"/>
  <c r="J17" i="77"/>
  <c r="J18" i="77"/>
  <c r="J19" i="77"/>
  <c r="J20" i="77"/>
  <c r="J21" i="77"/>
  <c r="J22" i="77"/>
  <c r="J23" i="77"/>
  <c r="J24" i="77"/>
  <c r="J25" i="77"/>
  <c r="J26" i="77"/>
  <c r="J27" i="77"/>
  <c r="J28" i="77"/>
  <c r="J29" i="77"/>
  <c r="J30" i="77"/>
  <c r="J31" i="77"/>
  <c r="J32" i="77"/>
  <c r="J33" i="77"/>
  <c r="J34" i="77"/>
  <c r="J35" i="77"/>
  <c r="J36" i="77"/>
  <c r="J37" i="77"/>
  <c r="J38" i="77"/>
  <c r="J39" i="77"/>
  <c r="J13" i="77"/>
  <c r="F14" i="77"/>
  <c r="G14" i="77"/>
  <c r="I14" i="77" s="1"/>
  <c r="G53" i="75"/>
  <c r="I53" i="75" s="1"/>
  <c r="F53" i="75"/>
  <c r="G49" i="75"/>
  <c r="I49" i="75" s="1"/>
  <c r="F49" i="75"/>
  <c r="G44" i="75"/>
  <c r="I44" i="75" s="1"/>
  <c r="F44" i="75"/>
  <c r="G41" i="75"/>
  <c r="I41" i="75" s="1"/>
  <c r="F41" i="75"/>
  <c r="G39" i="75"/>
  <c r="I39" i="75" s="1"/>
  <c r="F39" i="75"/>
  <c r="G37" i="75"/>
  <c r="I37" i="75" s="1"/>
  <c r="F37" i="75"/>
  <c r="G36" i="75"/>
  <c r="I36" i="75" s="1"/>
  <c r="F36" i="75"/>
  <c r="G35" i="75"/>
  <c r="I35" i="75" s="1"/>
  <c r="F35" i="75"/>
  <c r="G33" i="75"/>
  <c r="I33" i="75" s="1"/>
  <c r="F33" i="75"/>
  <c r="G32" i="75"/>
  <c r="I32" i="75" s="1"/>
  <c r="F32" i="75"/>
  <c r="G31" i="75"/>
  <c r="I31" i="75" s="1"/>
  <c r="F31" i="75"/>
  <c r="G30" i="75"/>
  <c r="I30" i="75" s="1"/>
  <c r="F30" i="75"/>
  <c r="G28" i="75"/>
  <c r="I28" i="75" s="1"/>
  <c r="F28" i="75"/>
  <c r="G27" i="75"/>
  <c r="I27" i="75" s="1"/>
  <c r="F27" i="75"/>
  <c r="G26" i="75"/>
  <c r="I26" i="75" s="1"/>
  <c r="F26" i="75"/>
  <c r="G25" i="75"/>
  <c r="I25" i="75" s="1"/>
  <c r="F25" i="75"/>
  <c r="G24" i="75"/>
  <c r="I24" i="75" s="1"/>
  <c r="F24" i="75"/>
  <c r="G23" i="75"/>
  <c r="I23" i="75" s="1"/>
  <c r="F23" i="75"/>
  <c r="G22" i="75"/>
  <c r="I22" i="75" s="1"/>
  <c r="F22" i="75"/>
  <c r="G21" i="75"/>
  <c r="I21" i="75" s="1"/>
  <c r="F21" i="75"/>
  <c r="G19" i="75"/>
  <c r="I19" i="75" s="1"/>
  <c r="F19" i="75"/>
  <c r="G18" i="75"/>
  <c r="I18" i="75" s="1"/>
  <c r="F18" i="75"/>
  <c r="G17" i="75"/>
  <c r="I17" i="75" s="1"/>
  <c r="F17" i="75"/>
  <c r="G16" i="75"/>
  <c r="I16" i="75" s="1"/>
  <c r="F16" i="75"/>
  <c r="G15" i="75"/>
  <c r="I15" i="75" s="1"/>
  <c r="F15" i="75"/>
  <c r="G13" i="75"/>
  <c r="I13" i="75" s="1"/>
  <c r="K13" i="75" s="1"/>
  <c r="F13" i="75"/>
  <c r="J13" i="76"/>
  <c r="J14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34" i="76"/>
  <c r="J35" i="76"/>
  <c r="J36" i="76"/>
  <c r="J37" i="76"/>
  <c r="J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K27" i="76"/>
  <c r="K28" i="76"/>
  <c r="K29" i="76"/>
  <c r="K30" i="76"/>
  <c r="K31" i="76"/>
  <c r="K32" i="76"/>
  <c r="K33" i="76"/>
  <c r="K34" i="76"/>
  <c r="K35" i="76"/>
  <c r="K36" i="76"/>
  <c r="K37" i="76"/>
  <c r="K12" i="76"/>
  <c r="G39" i="76"/>
  <c r="F39" i="76"/>
  <c r="G38" i="76"/>
  <c r="F38" i="76"/>
  <c r="K16" i="66"/>
  <c r="G22" i="74"/>
  <c r="I22" i="74" s="1"/>
  <c r="F22" i="74"/>
  <c r="F20" i="74"/>
  <c r="G20" i="74"/>
  <c r="I20" i="74" s="1"/>
  <c r="I18" i="68"/>
  <c r="I19" i="68"/>
  <c r="I20" i="68"/>
  <c r="I21" i="68"/>
  <c r="I22" i="68"/>
  <c r="I23" i="68"/>
  <c r="I24" i="68"/>
  <c r="I25" i="68"/>
  <c r="I26" i="68"/>
  <c r="I27" i="68"/>
  <c r="I28" i="68"/>
  <c r="I29" i="68"/>
  <c r="I30" i="68"/>
  <c r="I31" i="68"/>
  <c r="I32" i="68"/>
  <c r="I44" i="68"/>
  <c r="I55" i="68"/>
  <c r="I40" i="68"/>
  <c r="I33" i="68"/>
  <c r="I56" i="68"/>
  <c r="I57" i="68"/>
  <c r="I58" i="68"/>
  <c r="I34" i="68"/>
  <c r="I35" i="68"/>
  <c r="I36" i="68"/>
  <c r="I37" i="68"/>
  <c r="I59" i="68"/>
  <c r="I38" i="68"/>
  <c r="I39" i="68"/>
  <c r="I60" i="68"/>
  <c r="I61" i="68"/>
  <c r="I62" i="68"/>
  <c r="I41" i="68"/>
  <c r="I42" i="68"/>
  <c r="I43" i="68"/>
  <c r="I45" i="68"/>
  <c r="I63" i="68"/>
  <c r="I46" i="68"/>
  <c r="I47" i="68"/>
  <c r="I48" i="68"/>
  <c r="I49" i="68"/>
  <c r="I50" i="68"/>
  <c r="I64" i="68"/>
  <c r="I51" i="68"/>
  <c r="I65" i="68"/>
  <c r="I52" i="68"/>
  <c r="I53" i="68"/>
  <c r="I66" i="68"/>
  <c r="I54" i="68"/>
  <c r="I67" i="68"/>
  <c r="I68" i="68"/>
  <c r="I69" i="68"/>
  <c r="I70" i="68"/>
  <c r="I71" i="68"/>
  <c r="I72" i="68"/>
  <c r="I73" i="68"/>
  <c r="I74" i="68"/>
  <c r="I75" i="68"/>
  <c r="I76" i="68"/>
  <c r="I77" i="68"/>
  <c r="I78" i="68"/>
  <c r="I79" i="68"/>
  <c r="N18" i="68"/>
  <c r="N19" i="68"/>
  <c r="N20" i="68"/>
  <c r="N21" i="68"/>
  <c r="N22" i="68"/>
  <c r="N23" i="68"/>
  <c r="N24" i="68"/>
  <c r="N25" i="68"/>
  <c r="N26" i="68"/>
  <c r="N27" i="68"/>
  <c r="N28" i="68"/>
  <c r="N29" i="68"/>
  <c r="N30" i="68"/>
  <c r="N31" i="68"/>
  <c r="N32" i="68"/>
  <c r="N44" i="68"/>
  <c r="N55" i="68"/>
  <c r="N40" i="68"/>
  <c r="N33" i="68"/>
  <c r="N56" i="68"/>
  <c r="N57" i="68"/>
  <c r="N58" i="68"/>
  <c r="N34" i="68"/>
  <c r="N35" i="68"/>
  <c r="N36" i="68"/>
  <c r="N37" i="68"/>
  <c r="N59" i="68"/>
  <c r="N38" i="68"/>
  <c r="N39" i="68"/>
  <c r="N60" i="68"/>
  <c r="N61" i="68"/>
  <c r="N62" i="68"/>
  <c r="N41" i="68"/>
  <c r="N42" i="68"/>
  <c r="N43" i="68"/>
  <c r="N45" i="68"/>
  <c r="N63" i="68"/>
  <c r="N46" i="68"/>
  <c r="N47" i="68"/>
  <c r="N48" i="68"/>
  <c r="N49" i="68"/>
  <c r="N50" i="68"/>
  <c r="N64" i="68"/>
  <c r="N51" i="68"/>
  <c r="N65" i="68"/>
  <c r="N52" i="68"/>
  <c r="N53" i="68"/>
  <c r="N66" i="68"/>
  <c r="N54" i="68"/>
  <c r="N67" i="68"/>
  <c r="N68" i="68"/>
  <c r="N69" i="68"/>
  <c r="N70" i="68"/>
  <c r="N71" i="68"/>
  <c r="N72" i="68"/>
  <c r="N73" i="68"/>
  <c r="N74" i="68"/>
  <c r="N75" i="68"/>
  <c r="N76" i="68"/>
  <c r="N77" i="68"/>
  <c r="N78" i="68"/>
  <c r="N79" i="68"/>
  <c r="J19" i="68"/>
  <c r="K19" i="68" s="1"/>
  <c r="L19" i="68" s="1"/>
  <c r="J18" i="68"/>
  <c r="K18" i="68" s="1"/>
  <c r="L18" i="68" s="1"/>
  <c r="J20" i="68"/>
  <c r="K20" i="68" s="1"/>
  <c r="L20" i="68" s="1"/>
  <c r="J21" i="68"/>
  <c r="K21" i="68" s="1"/>
  <c r="L21" i="68" s="1"/>
  <c r="J22" i="68"/>
  <c r="K22" i="68" s="1"/>
  <c r="L22" i="68" s="1"/>
  <c r="J23" i="68"/>
  <c r="K23" i="68" s="1"/>
  <c r="L23" i="68" s="1"/>
  <c r="J24" i="68"/>
  <c r="K24" i="68" s="1"/>
  <c r="L24" i="68" s="1"/>
  <c r="J25" i="68"/>
  <c r="K25" i="68" s="1"/>
  <c r="L25" i="68" s="1"/>
  <c r="J26" i="68"/>
  <c r="J27" i="68"/>
  <c r="K27" i="68" s="1"/>
  <c r="L27" i="68" s="1"/>
  <c r="J28" i="68"/>
  <c r="K28" i="68" s="1"/>
  <c r="L28" i="68" s="1"/>
  <c r="J29" i="68"/>
  <c r="K29" i="68" s="1"/>
  <c r="L29" i="68" s="1"/>
  <c r="J30" i="68"/>
  <c r="K30" i="68" s="1"/>
  <c r="L30" i="68" s="1"/>
  <c r="J31" i="68"/>
  <c r="K31" i="68" s="1"/>
  <c r="L31" i="68" s="1"/>
  <c r="J32" i="68"/>
  <c r="K32" i="68" s="1"/>
  <c r="L32" i="68" s="1"/>
  <c r="J44" i="68"/>
  <c r="K44" i="68" s="1"/>
  <c r="L44" i="68" s="1"/>
  <c r="J55" i="68"/>
  <c r="K55" i="68" s="1"/>
  <c r="L55" i="68" s="1"/>
  <c r="J33" i="68"/>
  <c r="K33" i="68" s="1"/>
  <c r="L33" i="68" s="1"/>
  <c r="J56" i="68"/>
  <c r="K56" i="68" s="1"/>
  <c r="L56" i="68" s="1"/>
  <c r="J57" i="68"/>
  <c r="K57" i="68" s="1"/>
  <c r="L57" i="68" s="1"/>
  <c r="J34" i="68"/>
  <c r="K34" i="68" s="1"/>
  <c r="L34" i="68" s="1"/>
  <c r="Q34" i="68" s="1"/>
  <c r="J35" i="68"/>
  <c r="K35" i="68" s="1"/>
  <c r="L35" i="68" s="1"/>
  <c r="Q35" i="68" s="1"/>
  <c r="J36" i="68"/>
  <c r="K36" i="68" s="1"/>
  <c r="L36" i="68" s="1"/>
  <c r="Q36" i="68" s="1"/>
  <c r="J37" i="68"/>
  <c r="K37" i="68" s="1"/>
  <c r="L37" i="68" s="1"/>
  <c r="J59" i="68"/>
  <c r="K59" i="68" s="1"/>
  <c r="L59" i="68" s="1"/>
  <c r="Q59" i="68" s="1"/>
  <c r="J38" i="68"/>
  <c r="K38" i="68" s="1"/>
  <c r="L38" i="68" s="1"/>
  <c r="Q38" i="68" s="1"/>
  <c r="J39" i="68"/>
  <c r="K39" i="68" s="1"/>
  <c r="L39" i="68" s="1"/>
  <c r="Q39" i="68" s="1"/>
  <c r="J41" i="68"/>
  <c r="K41" i="68" s="1"/>
  <c r="L41" i="68" s="1"/>
  <c r="J63" i="68"/>
  <c r="K63" i="68" s="1"/>
  <c r="L63" i="68" s="1"/>
  <c r="J46" i="68"/>
  <c r="K46" i="68" s="1"/>
  <c r="L46" i="68" s="1"/>
  <c r="J47" i="68"/>
  <c r="K47" i="68" s="1"/>
  <c r="L47" i="68" s="1"/>
  <c r="J50" i="68"/>
  <c r="K50" i="68" s="1"/>
  <c r="L50" i="68" s="1"/>
  <c r="J51" i="68"/>
  <c r="K51" i="68" s="1"/>
  <c r="L51" i="68" s="1"/>
  <c r="J52" i="68"/>
  <c r="K52" i="68" s="1"/>
  <c r="L52" i="68" s="1"/>
  <c r="J53" i="68"/>
  <c r="K53" i="68" s="1"/>
  <c r="L53" i="68" s="1"/>
  <c r="J66" i="68"/>
  <c r="K66" i="68" s="1"/>
  <c r="L66" i="68" s="1"/>
  <c r="J54" i="68"/>
  <c r="K54" i="68" s="1"/>
  <c r="L54" i="68" s="1"/>
  <c r="J67" i="68"/>
  <c r="K67" i="68" s="1"/>
  <c r="L67" i="68" s="1"/>
  <c r="J68" i="68"/>
  <c r="K68" i="68" s="1"/>
  <c r="L68" i="68" s="1"/>
  <c r="J69" i="68"/>
  <c r="K69" i="68" s="1"/>
  <c r="L69" i="68" s="1"/>
  <c r="J70" i="68"/>
  <c r="K70" i="68" s="1"/>
  <c r="L70" i="68" s="1"/>
  <c r="J71" i="68"/>
  <c r="K71" i="68" s="1"/>
  <c r="L71" i="68" s="1"/>
  <c r="J72" i="68"/>
  <c r="K72" i="68" s="1"/>
  <c r="L72" i="68" s="1"/>
  <c r="J73" i="68"/>
  <c r="K73" i="68" s="1"/>
  <c r="L73" i="68" s="1"/>
  <c r="J74" i="68"/>
  <c r="K74" i="68" s="1"/>
  <c r="L74" i="68" s="1"/>
  <c r="J75" i="68"/>
  <c r="K75" i="68" s="1"/>
  <c r="L75" i="68" s="1"/>
  <c r="J76" i="68"/>
  <c r="K76" i="68" s="1"/>
  <c r="L76" i="68" s="1"/>
  <c r="J40" i="68"/>
  <c r="K40" i="68" s="1"/>
  <c r="L40" i="68" s="1"/>
  <c r="J58" i="68"/>
  <c r="K58" i="68" s="1"/>
  <c r="L58" i="68" s="1"/>
  <c r="J60" i="68"/>
  <c r="K60" i="68" s="1"/>
  <c r="L60" i="68" s="1"/>
  <c r="J61" i="68"/>
  <c r="K61" i="68" s="1"/>
  <c r="L61" i="68" s="1"/>
  <c r="J62" i="68"/>
  <c r="K62" i="68" s="1"/>
  <c r="L62" i="68" s="1"/>
  <c r="J42" i="68"/>
  <c r="K42" i="68" s="1"/>
  <c r="L42" i="68" s="1"/>
  <c r="J43" i="68"/>
  <c r="K43" i="68" s="1"/>
  <c r="L43" i="68" s="1"/>
  <c r="J45" i="68"/>
  <c r="K45" i="68" s="1"/>
  <c r="L45" i="68" s="1"/>
  <c r="J48" i="68"/>
  <c r="K48" i="68" s="1"/>
  <c r="L48" i="68" s="1"/>
  <c r="J49" i="68"/>
  <c r="K49" i="68" s="1"/>
  <c r="L49" i="68" s="1"/>
  <c r="J64" i="68"/>
  <c r="K64" i="68" s="1"/>
  <c r="L64" i="68" s="1"/>
  <c r="J65" i="68"/>
  <c r="K65" i="68" s="1"/>
  <c r="L65" i="68" s="1"/>
  <c r="J77" i="68"/>
  <c r="K77" i="68" s="1"/>
  <c r="L77" i="68" s="1"/>
  <c r="J78" i="68"/>
  <c r="K78" i="68" s="1"/>
  <c r="L78" i="68" s="1"/>
  <c r="J79" i="68"/>
  <c r="K79" i="68" s="1"/>
  <c r="L79" i="68" s="1"/>
  <c r="G79" i="68"/>
  <c r="G78" i="68"/>
  <c r="G77" i="68"/>
  <c r="G65" i="68"/>
  <c r="G64" i="68"/>
  <c r="G49" i="68"/>
  <c r="G48" i="68"/>
  <c r="G45" i="68"/>
  <c r="G43" i="68"/>
  <c r="G42" i="68"/>
  <c r="G62" i="68"/>
  <c r="G61" i="68"/>
  <c r="G60" i="68"/>
  <c r="G58" i="68"/>
  <c r="G40" i="68"/>
  <c r="G76" i="68"/>
  <c r="G75" i="68"/>
  <c r="G74" i="68"/>
  <c r="G73" i="68"/>
  <c r="G54" i="68"/>
  <c r="G53" i="68"/>
  <c r="G51" i="68"/>
  <c r="G50" i="68"/>
  <c r="G47" i="68"/>
  <c r="G46" i="68"/>
  <c r="G39" i="68"/>
  <c r="G37" i="68"/>
  <c r="G57" i="68"/>
  <c r="G33" i="68"/>
  <c r="G55" i="68"/>
  <c r="G44" i="68"/>
  <c r="G72" i="68"/>
  <c r="G71" i="68"/>
  <c r="G68" i="68"/>
  <c r="G67" i="68"/>
  <c r="G66" i="68"/>
  <c r="G41" i="68"/>
  <c r="G38" i="68"/>
  <c r="G35" i="68"/>
  <c r="G34" i="68"/>
  <c r="G32" i="68"/>
  <c r="G30" i="68"/>
  <c r="G28" i="68"/>
  <c r="G27" i="68"/>
  <c r="G21" i="68"/>
  <c r="G18" i="68"/>
  <c r="K26" i="68"/>
  <c r="L26" i="68" s="1"/>
  <c r="J17" i="68"/>
  <c r="K26" i="69"/>
  <c r="G70" i="68"/>
  <c r="G69" i="68"/>
  <c r="G52" i="68"/>
  <c r="G63" i="68"/>
  <c r="G23" i="68"/>
  <c r="G59" i="68"/>
  <c r="G36" i="68"/>
  <c r="G56" i="68"/>
  <c r="G31" i="68"/>
  <c r="G29" i="68"/>
  <c r="G26" i="68"/>
  <c r="G25" i="68"/>
  <c r="G24" i="68"/>
  <c r="G20" i="68"/>
  <c r="G19" i="68"/>
  <c r="G17" i="68"/>
  <c r="G22" i="68"/>
  <c r="I13" i="78"/>
  <c r="I16" i="78"/>
  <c r="I15" i="78"/>
  <c r="I19" i="78"/>
  <c r="I21" i="78"/>
  <c r="I17" i="78"/>
  <c r="I20" i="78"/>
  <c r="I18" i="78"/>
  <c r="I22" i="78"/>
  <c r="I27" i="72"/>
  <c r="J27" i="72"/>
  <c r="K27" i="72" s="1"/>
  <c r="L27" i="72" s="1"/>
  <c r="Q27" i="72" s="1"/>
  <c r="N27" i="72"/>
  <c r="I18" i="72"/>
  <c r="J18" i="72"/>
  <c r="K18" i="72"/>
  <c r="L18" i="72" s="1"/>
  <c r="Q18" i="72" s="1"/>
  <c r="N18" i="72"/>
  <c r="I23" i="72"/>
  <c r="J23" i="72"/>
  <c r="K23" i="72" s="1"/>
  <c r="L23" i="72" s="1"/>
  <c r="N23" i="72"/>
  <c r="I21" i="72"/>
  <c r="J21" i="72"/>
  <c r="K21" i="72" s="1"/>
  <c r="L21" i="72" s="1"/>
  <c r="N21" i="72"/>
  <c r="I22" i="72"/>
  <c r="J22" i="72"/>
  <c r="K22" i="72" s="1"/>
  <c r="L22" i="72" s="1"/>
  <c r="N22" i="72"/>
  <c r="I20" i="72"/>
  <c r="J20" i="72"/>
  <c r="K20" i="72" s="1"/>
  <c r="L20" i="72" s="1"/>
  <c r="N20" i="72"/>
  <c r="I17" i="72"/>
  <c r="J17" i="72"/>
  <c r="K17" i="72" s="1"/>
  <c r="L17" i="72" s="1"/>
  <c r="N17" i="72"/>
  <c r="I26" i="72"/>
  <c r="J26" i="72"/>
  <c r="K26" i="72" s="1"/>
  <c r="L26" i="72" s="1"/>
  <c r="N26" i="72"/>
  <c r="I29" i="72"/>
  <c r="J29" i="72"/>
  <c r="K29" i="72"/>
  <c r="L29" i="72" s="1"/>
  <c r="Q29" i="72" s="1"/>
  <c r="N29" i="72"/>
  <c r="O29" i="72" s="1"/>
  <c r="P29" i="72" s="1"/>
  <c r="I30" i="72"/>
  <c r="J30" i="72"/>
  <c r="K30" i="72" s="1"/>
  <c r="L30" i="72" s="1"/>
  <c r="Q30" i="72" s="1"/>
  <c r="N30" i="72"/>
  <c r="O30" i="72"/>
  <c r="P30" i="72"/>
  <c r="I24" i="72"/>
  <c r="J24" i="72"/>
  <c r="K24" i="72" s="1"/>
  <c r="L24" i="72" s="1"/>
  <c r="N24" i="72"/>
  <c r="I19" i="72"/>
  <c r="J19" i="72"/>
  <c r="K19" i="72" s="1"/>
  <c r="L19" i="72" s="1"/>
  <c r="N19" i="72"/>
  <c r="I31" i="72"/>
  <c r="J31" i="72"/>
  <c r="K31" i="72" s="1"/>
  <c r="L31" i="72" s="1"/>
  <c r="Q31" i="72" s="1"/>
  <c r="N31" i="72"/>
  <c r="O31" i="72" s="1"/>
  <c r="P31" i="72" s="1"/>
  <c r="I16" i="72"/>
  <c r="J16" i="72"/>
  <c r="K16" i="72"/>
  <c r="L16" i="72" s="1"/>
  <c r="N16" i="72"/>
  <c r="G16" i="72"/>
  <c r="G27" i="71"/>
  <c r="I27" i="71"/>
  <c r="J27" i="71"/>
  <c r="K27" i="71"/>
  <c r="L27" i="71" s="1"/>
  <c r="N27" i="71"/>
  <c r="G26" i="71"/>
  <c r="I26" i="71"/>
  <c r="J26" i="71"/>
  <c r="K26" i="71" s="1"/>
  <c r="L26" i="71" s="1"/>
  <c r="N26" i="71"/>
  <c r="G29" i="71"/>
  <c r="I29" i="71"/>
  <c r="J29" i="71"/>
  <c r="K29" i="71" s="1"/>
  <c r="L29" i="71" s="1"/>
  <c r="N29" i="71"/>
  <c r="G19" i="71"/>
  <c r="I19" i="71"/>
  <c r="J19" i="71"/>
  <c r="K19" i="71" s="1"/>
  <c r="L19" i="71" s="1"/>
  <c r="N19" i="71"/>
  <c r="O19" i="71" s="1"/>
  <c r="P19" i="71" s="1"/>
  <c r="G20" i="71"/>
  <c r="I20" i="71"/>
  <c r="J20" i="71"/>
  <c r="K20" i="71" s="1"/>
  <c r="L20" i="71" s="1"/>
  <c r="N20" i="71"/>
  <c r="G16" i="71"/>
  <c r="I16" i="71"/>
  <c r="J16" i="71"/>
  <c r="K16" i="71" s="1"/>
  <c r="L16" i="71" s="1"/>
  <c r="N16" i="71"/>
  <c r="G17" i="71"/>
  <c r="I17" i="71"/>
  <c r="J17" i="71"/>
  <c r="K17" i="71" s="1"/>
  <c r="L17" i="71" s="1"/>
  <c r="N17" i="71"/>
  <c r="G23" i="71"/>
  <c r="I23" i="71"/>
  <c r="J23" i="71"/>
  <c r="K23" i="71" s="1"/>
  <c r="L23" i="71" s="1"/>
  <c r="N23" i="71"/>
  <c r="O23" i="71" s="1"/>
  <c r="P23" i="71" s="1"/>
  <c r="G21" i="71"/>
  <c r="I21" i="71"/>
  <c r="J21" i="71"/>
  <c r="K21" i="71" s="1"/>
  <c r="L21" i="71" s="1"/>
  <c r="N21" i="71"/>
  <c r="G18" i="71"/>
  <c r="I18" i="71"/>
  <c r="J18" i="71"/>
  <c r="K18" i="71" s="1"/>
  <c r="L18" i="71" s="1"/>
  <c r="N18" i="71"/>
  <c r="G24" i="71"/>
  <c r="I24" i="71"/>
  <c r="J24" i="71"/>
  <c r="K24" i="71" s="1"/>
  <c r="L24" i="71" s="1"/>
  <c r="N24" i="71"/>
  <c r="G25" i="71"/>
  <c r="I25" i="71"/>
  <c r="J25" i="71"/>
  <c r="K25" i="71"/>
  <c r="L25" i="71" s="1"/>
  <c r="N25" i="71"/>
  <c r="G30" i="71"/>
  <c r="I30" i="71"/>
  <c r="J30" i="71"/>
  <c r="K30" i="71" s="1"/>
  <c r="L30" i="71" s="1"/>
  <c r="N30" i="71"/>
  <c r="G28" i="69"/>
  <c r="I28" i="69"/>
  <c r="J28" i="69"/>
  <c r="K28" i="69" s="1"/>
  <c r="L28" i="69" s="1"/>
  <c r="N28" i="69"/>
  <c r="G20" i="69"/>
  <c r="I20" i="69"/>
  <c r="J20" i="69"/>
  <c r="K20" i="69" s="1"/>
  <c r="L20" i="69" s="1"/>
  <c r="N20" i="69"/>
  <c r="G30" i="69"/>
  <c r="I30" i="69"/>
  <c r="J30" i="69"/>
  <c r="K30" i="69"/>
  <c r="L30" i="69" s="1"/>
  <c r="Q30" i="69" s="1"/>
  <c r="N30" i="69"/>
  <c r="O30" i="69" s="1"/>
  <c r="P30" i="69" s="1"/>
  <c r="G18" i="69"/>
  <c r="I18" i="69"/>
  <c r="J18" i="69"/>
  <c r="K18" i="69" s="1"/>
  <c r="L18" i="69" s="1"/>
  <c r="N18" i="69"/>
  <c r="G26" i="69"/>
  <c r="I26" i="69"/>
  <c r="J26" i="69"/>
  <c r="N26" i="69"/>
  <c r="G17" i="69"/>
  <c r="I17" i="69"/>
  <c r="J17" i="69"/>
  <c r="K17" i="69" s="1"/>
  <c r="L17" i="69" s="1"/>
  <c r="N17" i="69"/>
  <c r="G16" i="69"/>
  <c r="I16" i="69"/>
  <c r="J16" i="69"/>
  <c r="K16" i="69" s="1"/>
  <c r="L16" i="69" s="1"/>
  <c r="N16" i="69"/>
  <c r="G22" i="69"/>
  <c r="I22" i="69"/>
  <c r="J22" i="69"/>
  <c r="K22" i="69" s="1"/>
  <c r="L22" i="69" s="1"/>
  <c r="N22" i="69"/>
  <c r="G19" i="69"/>
  <c r="I19" i="69"/>
  <c r="J19" i="69"/>
  <c r="K19" i="69" s="1"/>
  <c r="L19" i="69" s="1"/>
  <c r="N19" i="69"/>
  <c r="G29" i="69"/>
  <c r="I29" i="69"/>
  <c r="J29" i="69"/>
  <c r="K29" i="69" s="1"/>
  <c r="L29" i="69" s="1"/>
  <c r="N29" i="69"/>
  <c r="G27" i="69"/>
  <c r="I27" i="69"/>
  <c r="J27" i="69"/>
  <c r="K27" i="69"/>
  <c r="L27" i="69" s="1"/>
  <c r="N27" i="69"/>
  <c r="G24" i="69"/>
  <c r="I24" i="69"/>
  <c r="J24" i="69"/>
  <c r="K24" i="69" s="1"/>
  <c r="L24" i="69" s="1"/>
  <c r="N24" i="69"/>
  <c r="G25" i="69"/>
  <c r="G21" i="69"/>
  <c r="G23" i="69"/>
  <c r="I17" i="66"/>
  <c r="I16" i="66"/>
  <c r="I21" i="66"/>
  <c r="I30" i="66"/>
  <c r="I20" i="66"/>
  <c r="I18" i="66"/>
  <c r="I26" i="66"/>
  <c r="I27" i="66"/>
  <c r="I29" i="66"/>
  <c r="I28" i="66"/>
  <c r="I23" i="66"/>
  <c r="I22" i="66"/>
  <c r="I24" i="66"/>
  <c r="I25" i="66"/>
  <c r="J17" i="66"/>
  <c r="K17" i="66" s="1"/>
  <c r="L17" i="66" s="1"/>
  <c r="N17" i="66"/>
  <c r="J16" i="66"/>
  <c r="L16" i="66" s="1"/>
  <c r="N16" i="66"/>
  <c r="J21" i="66"/>
  <c r="K21" i="66" s="1"/>
  <c r="L21" i="66" s="1"/>
  <c r="N21" i="66"/>
  <c r="J30" i="66"/>
  <c r="K30" i="66" s="1"/>
  <c r="L30" i="66" s="1"/>
  <c r="N30" i="66"/>
  <c r="J20" i="66"/>
  <c r="K20" i="66" s="1"/>
  <c r="L20" i="66" s="1"/>
  <c r="N20" i="66"/>
  <c r="J18" i="66"/>
  <c r="K18" i="66" s="1"/>
  <c r="L18" i="66" s="1"/>
  <c r="N18" i="66"/>
  <c r="J26" i="66"/>
  <c r="K26" i="66" s="1"/>
  <c r="L26" i="66" s="1"/>
  <c r="N26" i="66"/>
  <c r="J27" i="66"/>
  <c r="K27" i="66" s="1"/>
  <c r="L27" i="66" s="1"/>
  <c r="N27" i="66"/>
  <c r="J29" i="66"/>
  <c r="K29" i="66" s="1"/>
  <c r="L29" i="66" s="1"/>
  <c r="N29" i="66"/>
  <c r="J28" i="66"/>
  <c r="K28" i="66" s="1"/>
  <c r="L28" i="66" s="1"/>
  <c r="N28" i="66"/>
  <c r="O28" i="66" s="1"/>
  <c r="P28" i="66" s="1"/>
  <c r="J23" i="66"/>
  <c r="K23" i="66" s="1"/>
  <c r="L23" i="66" s="1"/>
  <c r="N23" i="66"/>
  <c r="J22" i="66"/>
  <c r="K22" i="66" s="1"/>
  <c r="L22" i="66" s="1"/>
  <c r="N22" i="66"/>
  <c r="J24" i="66"/>
  <c r="K24" i="66" s="1"/>
  <c r="L24" i="66" s="1"/>
  <c r="N24" i="66"/>
  <c r="J25" i="66"/>
  <c r="K25" i="66" s="1"/>
  <c r="L25" i="66" s="1"/>
  <c r="N25" i="66"/>
  <c r="O25" i="66" s="1"/>
  <c r="P25" i="66" s="1"/>
  <c r="G28" i="66"/>
  <c r="G30" i="66"/>
  <c r="I20" i="79"/>
  <c r="I17" i="79"/>
  <c r="I13" i="79"/>
  <c r="I16" i="79"/>
  <c r="I19" i="79"/>
  <c r="I15" i="79"/>
  <c r="I18" i="79"/>
  <c r="I11" i="79"/>
  <c r="I12" i="79"/>
  <c r="I14" i="78"/>
  <c r="F14" i="76"/>
  <c r="G14" i="76"/>
  <c r="I14" i="76" s="1"/>
  <c r="F16" i="76"/>
  <c r="G16" i="76"/>
  <c r="I16" i="76" s="1"/>
  <c r="F17" i="76"/>
  <c r="G17" i="76"/>
  <c r="I17" i="76" s="1"/>
  <c r="F18" i="76"/>
  <c r="G18" i="76"/>
  <c r="I18" i="76" s="1"/>
  <c r="F15" i="76"/>
  <c r="G15" i="76"/>
  <c r="I15" i="76" s="1"/>
  <c r="F20" i="76"/>
  <c r="G20" i="76"/>
  <c r="I20" i="76" s="1"/>
  <c r="F24" i="76"/>
  <c r="G24" i="76"/>
  <c r="I24" i="76" s="1"/>
  <c r="F37" i="76"/>
  <c r="G37" i="76"/>
  <c r="I37" i="76" s="1"/>
  <c r="F19" i="76"/>
  <c r="G19" i="76"/>
  <c r="I19" i="76" s="1"/>
  <c r="F22" i="76"/>
  <c r="G22" i="76"/>
  <c r="I22" i="76" s="1"/>
  <c r="F23" i="76"/>
  <c r="G23" i="76"/>
  <c r="I23" i="76" s="1"/>
  <c r="F21" i="76"/>
  <c r="G21" i="76"/>
  <c r="I21" i="76" s="1"/>
  <c r="F28" i="76"/>
  <c r="G28" i="76"/>
  <c r="I28" i="76" s="1"/>
  <c r="F25" i="76"/>
  <c r="G25" i="76"/>
  <c r="I25" i="76" s="1"/>
  <c r="F29" i="76"/>
  <c r="G29" i="76"/>
  <c r="I29" i="76" s="1"/>
  <c r="F32" i="76"/>
  <c r="G32" i="76"/>
  <c r="I32" i="76" s="1"/>
  <c r="F31" i="76"/>
  <c r="G31" i="76"/>
  <c r="I31" i="76" s="1"/>
  <c r="F26" i="76"/>
  <c r="G26" i="76"/>
  <c r="I26" i="76" s="1"/>
  <c r="F36" i="76"/>
  <c r="G36" i="76"/>
  <c r="I36" i="76" s="1"/>
  <c r="F33" i="76"/>
  <c r="G33" i="76"/>
  <c r="I33" i="76" s="1"/>
  <c r="F27" i="76"/>
  <c r="G27" i="76"/>
  <c r="I27" i="76" s="1"/>
  <c r="F35" i="76"/>
  <c r="G35" i="76"/>
  <c r="I35" i="76" s="1"/>
  <c r="F34" i="76"/>
  <c r="G34" i="76"/>
  <c r="I34" i="76" s="1"/>
  <c r="F30" i="76"/>
  <c r="G30" i="76"/>
  <c r="I30" i="76" s="1"/>
  <c r="F12" i="74"/>
  <c r="F18" i="77"/>
  <c r="G18" i="77"/>
  <c r="I18" i="77" s="1"/>
  <c r="F16" i="77"/>
  <c r="G16" i="77"/>
  <c r="I16" i="77" s="1"/>
  <c r="G23" i="77"/>
  <c r="I23" i="77" s="1"/>
  <c r="F23" i="77"/>
  <c r="G26" i="77"/>
  <c r="I26" i="77" s="1"/>
  <c r="F26" i="77"/>
  <c r="G39" i="77"/>
  <c r="I39" i="77" s="1"/>
  <c r="F39" i="77"/>
  <c r="G37" i="77"/>
  <c r="I37" i="77" s="1"/>
  <c r="F37" i="77"/>
  <c r="G38" i="77"/>
  <c r="I38" i="77" s="1"/>
  <c r="F38" i="77"/>
  <c r="G32" i="77"/>
  <c r="I32" i="77" s="1"/>
  <c r="F32" i="77"/>
  <c r="G40" i="77"/>
  <c r="F40" i="77"/>
  <c r="G33" i="77"/>
  <c r="I33" i="77" s="1"/>
  <c r="F33" i="77"/>
  <c r="G30" i="77"/>
  <c r="I30" i="77" s="1"/>
  <c r="F30" i="77"/>
  <c r="G34" i="77"/>
  <c r="I34" i="77" s="1"/>
  <c r="F34" i="77"/>
  <c r="G36" i="77"/>
  <c r="I36" i="77" s="1"/>
  <c r="F36" i="77"/>
  <c r="G35" i="77"/>
  <c r="I35" i="77" s="1"/>
  <c r="F35" i="77"/>
  <c r="G24" i="77"/>
  <c r="I24" i="77" s="1"/>
  <c r="F24" i="77"/>
  <c r="G31" i="77"/>
  <c r="I31" i="77" s="1"/>
  <c r="F31" i="77"/>
  <c r="G27" i="77"/>
  <c r="I27" i="77" s="1"/>
  <c r="F27" i="77"/>
  <c r="G29" i="77"/>
  <c r="I29" i="77" s="1"/>
  <c r="F29" i="77"/>
  <c r="G25" i="77"/>
  <c r="I25" i="77" s="1"/>
  <c r="F25" i="77"/>
  <c r="G28" i="77"/>
  <c r="I28" i="77" s="1"/>
  <c r="F28" i="77"/>
  <c r="G21" i="77"/>
  <c r="I21" i="77" s="1"/>
  <c r="F21" i="77"/>
  <c r="G20" i="77"/>
  <c r="I20" i="77" s="1"/>
  <c r="F20" i="77"/>
  <c r="G17" i="77"/>
  <c r="I17" i="77" s="1"/>
  <c r="F17" i="77"/>
  <c r="G13" i="77"/>
  <c r="I13" i="77" s="1"/>
  <c r="F13" i="77"/>
  <c r="G22" i="77"/>
  <c r="I22" i="77" s="1"/>
  <c r="F22" i="77"/>
  <c r="G19" i="77"/>
  <c r="I19" i="77" s="1"/>
  <c r="F19" i="77"/>
  <c r="G15" i="77"/>
  <c r="I15" i="77" s="1"/>
  <c r="F15" i="77"/>
  <c r="G12" i="76"/>
  <c r="I12" i="76" s="1"/>
  <c r="F12" i="76"/>
  <c r="G13" i="76"/>
  <c r="I13" i="76" s="1"/>
  <c r="F13" i="76"/>
  <c r="G20" i="75"/>
  <c r="I20" i="75" s="1"/>
  <c r="F20" i="75"/>
  <c r="G14" i="75"/>
  <c r="I14" i="75" s="1"/>
  <c r="F14" i="75"/>
  <c r="G13" i="74"/>
  <c r="G14" i="74"/>
  <c r="G16" i="74"/>
  <c r="G15" i="74"/>
  <c r="G17" i="74"/>
  <c r="G19" i="74"/>
  <c r="G25" i="74"/>
  <c r="G21" i="74"/>
  <c r="G24" i="74"/>
  <c r="G26" i="74"/>
  <c r="G23" i="74"/>
  <c r="I23" i="74" s="1"/>
  <c r="G18" i="74"/>
  <c r="G12" i="74"/>
  <c r="J20" i="75" l="1"/>
  <c r="K25" i="75"/>
  <c r="K41" i="75"/>
  <c r="K57" i="75"/>
  <c r="K61" i="75"/>
  <c r="J19" i="75"/>
  <c r="K18" i="75"/>
  <c r="K23" i="75"/>
  <c r="K30" i="75"/>
  <c r="K50" i="75"/>
  <c r="K55" i="75"/>
  <c r="K59" i="75"/>
  <c r="K67" i="75"/>
  <c r="J21" i="75"/>
  <c r="K35" i="75"/>
  <c r="K42" i="75"/>
  <c r="K45" i="75"/>
  <c r="K14" i="75"/>
  <c r="K15" i="75"/>
  <c r="J17" i="75"/>
  <c r="K19" i="75"/>
  <c r="K22" i="75"/>
  <c r="K26" i="75"/>
  <c r="K31" i="75"/>
  <c r="K39" i="75"/>
  <c r="K34" i="75"/>
  <c r="K43" i="75"/>
  <c r="K46" i="75"/>
  <c r="K51" i="75"/>
  <c r="K54" i="75"/>
  <c r="K58" i="75"/>
  <c r="K62" i="75"/>
  <c r="K64" i="75"/>
  <c r="K66" i="75"/>
  <c r="J15" i="75"/>
  <c r="K53" i="75"/>
  <c r="K37" i="75"/>
  <c r="K21" i="75"/>
  <c r="J16" i="75"/>
  <c r="K27" i="75"/>
  <c r="K38" i="75"/>
  <c r="K47" i="75"/>
  <c r="K63" i="75"/>
  <c r="K29" i="75"/>
  <c r="K65" i="75"/>
  <c r="K49" i="75"/>
  <c r="K33" i="75"/>
  <c r="K17" i="75"/>
  <c r="J18" i="75"/>
  <c r="J14" i="75"/>
  <c r="K60" i="75"/>
  <c r="K56" i="75"/>
  <c r="K52" i="75"/>
  <c r="K48" i="75"/>
  <c r="K44" i="75"/>
  <c r="K40" i="75"/>
  <c r="K36" i="75"/>
  <c r="K32" i="75"/>
  <c r="K28" i="75"/>
  <c r="K24" i="75"/>
  <c r="K20" i="75"/>
  <c r="K16" i="75"/>
  <c r="J13" i="75"/>
  <c r="J11" i="79"/>
  <c r="O16" i="66"/>
  <c r="P16" i="66" s="1"/>
  <c r="Q48" i="68"/>
  <c r="Q62" i="68"/>
  <c r="Q44" i="68"/>
  <c r="Q29" i="68"/>
  <c r="Q25" i="68"/>
  <c r="Q21" i="68"/>
  <c r="Q65" i="68"/>
  <c r="Q61" i="68"/>
  <c r="Q32" i="68"/>
  <c r="Q28" i="68"/>
  <c r="Q24" i="68"/>
  <c r="Q20" i="68"/>
  <c r="O78" i="68"/>
  <c r="P78" i="68" s="1"/>
  <c r="O54" i="68"/>
  <c r="P54" i="68" s="1"/>
  <c r="O65" i="68"/>
  <c r="P65" i="68" s="1"/>
  <c r="O49" i="68"/>
  <c r="P49" i="68" s="1"/>
  <c r="O53" i="68"/>
  <c r="P53" i="68" s="1"/>
  <c r="O47" i="68"/>
  <c r="P47" i="68" s="1"/>
  <c r="Q47" i="68"/>
  <c r="Q45" i="68"/>
  <c r="Q56" i="68"/>
  <c r="O30" i="68"/>
  <c r="P30" i="68" s="1"/>
  <c r="O18" i="68"/>
  <c r="P18" i="68" s="1"/>
  <c r="O32" i="68"/>
  <c r="P32" i="68" s="1"/>
  <c r="O61" i="68"/>
  <c r="P61" i="68" s="1"/>
  <c r="O59" i="68"/>
  <c r="P59" i="68" s="1"/>
  <c r="O33" i="68"/>
  <c r="P33" i="68" s="1"/>
  <c r="O20" i="68"/>
  <c r="P20" i="68" s="1"/>
  <c r="Q55" i="68"/>
  <c r="Q76" i="68"/>
  <c r="Q72" i="68"/>
  <c r="Q68" i="68"/>
  <c r="Q53" i="68"/>
  <c r="Q64" i="68"/>
  <c r="Q33" i="68"/>
  <c r="Q18" i="68"/>
  <c r="O76" i="68"/>
  <c r="P76" i="68" s="1"/>
  <c r="O43" i="68"/>
  <c r="P43" i="68" s="1"/>
  <c r="Q22" i="68"/>
  <c r="Q26" i="68"/>
  <c r="Q77" i="68"/>
  <c r="Q73" i="68"/>
  <c r="Q69" i="68"/>
  <c r="Q66" i="68"/>
  <c r="O31" i="68"/>
  <c r="P31" i="68" s="1"/>
  <c r="O64" i="68"/>
  <c r="P64" i="68" s="1"/>
  <c r="O28" i="68"/>
  <c r="P28" i="68" s="1"/>
  <c r="O24" i="68"/>
  <c r="P24" i="68" s="1"/>
  <c r="Q60" i="68"/>
  <c r="Q27" i="68"/>
  <c r="Q52" i="68"/>
  <c r="Q78" i="68"/>
  <c r="Q49" i="68"/>
  <c r="Q74" i="68"/>
  <c r="Q70" i="68"/>
  <c r="Q54" i="68"/>
  <c r="Q63" i="68"/>
  <c r="Q30" i="68"/>
  <c r="Q23" i="68"/>
  <c r="Q67" i="68"/>
  <c r="Q75" i="68"/>
  <c r="Q41" i="68"/>
  <c r="Q57" i="68"/>
  <c r="Q31" i="68"/>
  <c r="Q46" i="68"/>
  <c r="Q42" i="68"/>
  <c r="Q58" i="68"/>
  <c r="Q19" i="68"/>
  <c r="Q71" i="68"/>
  <c r="Q79" i="68"/>
  <c r="Q40" i="68"/>
  <c r="Q50" i="68"/>
  <c r="Q37" i="68"/>
  <c r="Q43" i="68"/>
  <c r="O21" i="68"/>
  <c r="P21" i="68" s="1"/>
  <c r="Q51" i="68"/>
  <c r="O36" i="68"/>
  <c r="P36" i="68" s="1"/>
  <c r="O75" i="68"/>
  <c r="P75" i="68" s="1"/>
  <c r="O60" i="68"/>
  <c r="P60" i="68" s="1"/>
  <c r="O27" i="68"/>
  <c r="P27" i="68" s="1"/>
  <c r="O23" i="68"/>
  <c r="P23" i="68" s="1"/>
  <c r="O79" i="68"/>
  <c r="P79" i="68" s="1"/>
  <c r="O52" i="68"/>
  <c r="P52" i="68" s="1"/>
  <c r="O46" i="68"/>
  <c r="P46" i="68" s="1"/>
  <c r="O58" i="68"/>
  <c r="P58" i="68" s="1"/>
  <c r="O38" i="68"/>
  <c r="P38" i="68" s="1"/>
  <c r="O66" i="68"/>
  <c r="P66" i="68" s="1"/>
  <c r="O77" i="68"/>
  <c r="P77" i="68" s="1"/>
  <c r="O48" i="68"/>
  <c r="P48" i="68" s="1"/>
  <c r="O62" i="68"/>
  <c r="P62" i="68" s="1"/>
  <c r="O40" i="68"/>
  <c r="P40" i="68" s="1"/>
  <c r="O57" i="68"/>
  <c r="P57" i="68" s="1"/>
  <c r="O42" i="68"/>
  <c r="P42" i="68" s="1"/>
  <c r="O34" i="68"/>
  <c r="P34" i="68" s="1"/>
  <c r="O45" i="68"/>
  <c r="P45" i="68" s="1"/>
  <c r="O70" i="68"/>
  <c r="P70" i="68" s="1"/>
  <c r="O29" i="68"/>
  <c r="P29" i="68" s="1"/>
  <c r="O69" i="68"/>
  <c r="P69" i="68" s="1"/>
  <c r="O68" i="68"/>
  <c r="P68" i="68" s="1"/>
  <c r="O72" i="68"/>
  <c r="P72" i="68" s="1"/>
  <c r="O25" i="68"/>
  <c r="P25" i="68" s="1"/>
  <c r="O56" i="68"/>
  <c r="P56" i="68" s="1"/>
  <c r="O63" i="68"/>
  <c r="P63" i="68" s="1"/>
  <c r="O44" i="68"/>
  <c r="P44" i="68" s="1"/>
  <c r="O37" i="68"/>
  <c r="P37" i="68" s="1"/>
  <c r="O50" i="68"/>
  <c r="P50" i="68" s="1"/>
  <c r="O73" i="68"/>
  <c r="P73" i="68" s="1"/>
  <c r="O19" i="68"/>
  <c r="P19" i="68" s="1"/>
  <c r="O26" i="68"/>
  <c r="P26" i="68" s="1"/>
  <c r="O35" i="68"/>
  <c r="P35" i="68" s="1"/>
  <c r="O41" i="68"/>
  <c r="P41" i="68" s="1"/>
  <c r="O67" i="68"/>
  <c r="P67" i="68" s="1"/>
  <c r="O71" i="68"/>
  <c r="P71" i="68" s="1"/>
  <c r="O55" i="68"/>
  <c r="P55" i="68" s="1"/>
  <c r="O39" i="68"/>
  <c r="P39" i="68" s="1"/>
  <c r="O51" i="68"/>
  <c r="P51" i="68" s="1"/>
  <c r="O74" i="68"/>
  <c r="P74" i="68" s="1"/>
  <c r="O16" i="72"/>
  <c r="P16" i="72" s="1"/>
  <c r="O20" i="72"/>
  <c r="P20" i="72" s="1"/>
  <c r="O22" i="72"/>
  <c r="P22" i="72" s="1"/>
  <c r="Q16" i="72"/>
  <c r="Q19" i="72"/>
  <c r="Q24" i="72"/>
  <c r="O24" i="72"/>
  <c r="P24" i="72" s="1"/>
  <c r="Q26" i="72"/>
  <c r="O17" i="72"/>
  <c r="P17" i="72" s="1"/>
  <c r="Q17" i="72"/>
  <c r="Q20" i="72"/>
  <c r="Q22" i="72"/>
  <c r="Q21" i="72"/>
  <c r="Q23" i="72"/>
  <c r="O23" i="72"/>
  <c r="P23" i="72" s="1"/>
  <c r="O19" i="72"/>
  <c r="P19" i="72" s="1"/>
  <c r="O21" i="72"/>
  <c r="P21" i="72" s="1"/>
  <c r="O18" i="72"/>
  <c r="P18" i="72" s="1"/>
  <c r="O27" i="72"/>
  <c r="P27" i="72" s="1"/>
  <c r="O26" i="72"/>
  <c r="P26" i="72" s="1"/>
  <c r="J15" i="78"/>
  <c r="O25" i="71"/>
  <c r="P25" i="71" s="1"/>
  <c r="O18" i="71"/>
  <c r="P18" i="71" s="1"/>
  <c r="O29" i="71"/>
  <c r="P29" i="71" s="1"/>
  <c r="O26" i="71"/>
  <c r="P26" i="71" s="1"/>
  <c r="O30" i="71"/>
  <c r="P30" i="71" s="1"/>
  <c r="O24" i="71"/>
  <c r="P24" i="71" s="1"/>
  <c r="O20" i="71"/>
  <c r="P20" i="71" s="1"/>
  <c r="O27" i="71"/>
  <c r="P27" i="71" s="1"/>
  <c r="O16" i="71"/>
  <c r="P16" i="71" s="1"/>
  <c r="O21" i="71"/>
  <c r="P21" i="71" s="1"/>
  <c r="O17" i="71"/>
  <c r="P17" i="71" s="1"/>
  <c r="Q30" i="71"/>
  <c r="Q25" i="71"/>
  <c r="Q24" i="71"/>
  <c r="Q18" i="71"/>
  <c r="Q21" i="71"/>
  <c r="Q23" i="71"/>
  <c r="Q17" i="71"/>
  <c r="Q16" i="71"/>
  <c r="Q20" i="71"/>
  <c r="Q19" i="71"/>
  <c r="Q29" i="71"/>
  <c r="Q26" i="71"/>
  <c r="Q27" i="71"/>
  <c r="L26" i="69"/>
  <c r="O29" i="66"/>
  <c r="P29" i="66" s="1"/>
  <c r="O27" i="69"/>
  <c r="P27" i="69" s="1"/>
  <c r="O24" i="69"/>
  <c r="P24" i="69" s="1"/>
  <c r="O28" i="69"/>
  <c r="P28" i="69" s="1"/>
  <c r="O29" i="69"/>
  <c r="P29" i="69" s="1"/>
  <c r="O20" i="69"/>
  <c r="P20" i="69" s="1"/>
  <c r="O17" i="69"/>
  <c r="P17" i="69" s="1"/>
  <c r="O18" i="69"/>
  <c r="P18" i="69" s="1"/>
  <c r="O22" i="69"/>
  <c r="P22" i="69" s="1"/>
  <c r="O16" i="69"/>
  <c r="P16" i="69" s="1"/>
  <c r="O19" i="69"/>
  <c r="P19" i="69" s="1"/>
  <c r="O26" i="69"/>
  <c r="P26" i="69" s="1"/>
  <c r="Q24" i="69"/>
  <c r="Q27" i="69"/>
  <c r="Q29" i="69"/>
  <c r="Q19" i="69"/>
  <c r="Q22" i="69"/>
  <c r="Q16" i="69"/>
  <c r="Q17" i="69"/>
  <c r="Q26" i="69"/>
  <c r="Q18" i="69"/>
  <c r="Q20" i="69"/>
  <c r="Q28" i="69"/>
  <c r="O24" i="66"/>
  <c r="P24" i="66" s="1"/>
  <c r="O20" i="66"/>
  <c r="P20" i="66" s="1"/>
  <c r="O18" i="66"/>
  <c r="P18" i="66" s="1"/>
  <c r="O17" i="66"/>
  <c r="P17" i="66" s="1"/>
  <c r="O23" i="66"/>
  <c r="P23" i="66" s="1"/>
  <c r="O26" i="66"/>
  <c r="P26" i="66" s="1"/>
  <c r="O21" i="66"/>
  <c r="P21" i="66" s="1"/>
  <c r="J14" i="78"/>
  <c r="J17" i="78"/>
  <c r="J16" i="78"/>
  <c r="J13" i="78"/>
  <c r="O27" i="66"/>
  <c r="P27" i="66" s="1"/>
  <c r="O22" i="66"/>
  <c r="P22" i="66" s="1"/>
  <c r="O30" i="66"/>
  <c r="P30" i="66" s="1"/>
  <c r="Q21" i="66"/>
  <c r="Q25" i="66"/>
  <c r="Q23" i="66"/>
  <c r="Q28" i="66"/>
  <c r="Q26" i="66"/>
  <c r="Q18" i="66"/>
  <c r="Q24" i="66"/>
  <c r="Q22" i="66"/>
  <c r="Q29" i="66"/>
  <c r="Q27" i="66"/>
  <c r="Q20" i="66"/>
  <c r="Q30" i="66"/>
  <c r="Q16" i="66"/>
  <c r="Q17" i="66"/>
  <c r="J13" i="79"/>
  <c r="J12" i="79"/>
  <c r="I18" i="74"/>
  <c r="F18" i="74"/>
  <c r="F23" i="74"/>
  <c r="I26" i="74"/>
  <c r="F26" i="74"/>
  <c r="I24" i="74"/>
  <c r="F24" i="74"/>
  <c r="I21" i="74"/>
  <c r="F21" i="74"/>
  <c r="I25" i="74"/>
  <c r="F25" i="74"/>
  <c r="I19" i="74"/>
  <c r="F19" i="74"/>
  <c r="I17" i="74"/>
  <c r="F17" i="74"/>
  <c r="I15" i="74"/>
  <c r="F15" i="74"/>
  <c r="I16" i="74"/>
  <c r="F16" i="74"/>
  <c r="I14" i="74"/>
  <c r="F14" i="74"/>
  <c r="I13" i="74"/>
  <c r="F13" i="74"/>
  <c r="N25" i="73"/>
  <c r="J25" i="73"/>
  <c r="K25" i="73" s="1"/>
  <c r="L25" i="73" s="1"/>
  <c r="I25" i="73"/>
  <c r="G25" i="73"/>
  <c r="N16" i="73"/>
  <c r="J16" i="73"/>
  <c r="K16" i="73" s="1"/>
  <c r="L16" i="73" s="1"/>
  <c r="I16" i="73"/>
  <c r="G16" i="73"/>
  <c r="N21" i="73"/>
  <c r="J21" i="73"/>
  <c r="K21" i="73" s="1"/>
  <c r="L21" i="73" s="1"/>
  <c r="I21" i="73"/>
  <c r="G21" i="73"/>
  <c r="N27" i="73"/>
  <c r="J27" i="73"/>
  <c r="K27" i="73" s="1"/>
  <c r="L27" i="73" s="1"/>
  <c r="I27" i="73"/>
  <c r="G27" i="73"/>
  <c r="N17" i="73"/>
  <c r="J17" i="73"/>
  <c r="K17" i="73" s="1"/>
  <c r="L17" i="73" s="1"/>
  <c r="I17" i="73"/>
  <c r="G17" i="73"/>
  <c r="N26" i="73"/>
  <c r="J26" i="73"/>
  <c r="K26" i="73" s="1"/>
  <c r="L26" i="73" s="1"/>
  <c r="I26" i="73"/>
  <c r="G26" i="73"/>
  <c r="N18" i="73"/>
  <c r="J18" i="73"/>
  <c r="K18" i="73" s="1"/>
  <c r="L18" i="73" s="1"/>
  <c r="I18" i="73"/>
  <c r="G18" i="73"/>
  <c r="N22" i="73"/>
  <c r="J22" i="73"/>
  <c r="K22" i="73" s="1"/>
  <c r="L22" i="73" s="1"/>
  <c r="I22" i="73"/>
  <c r="G22" i="73"/>
  <c r="N24" i="73"/>
  <c r="J24" i="73"/>
  <c r="K24" i="73" s="1"/>
  <c r="L24" i="73" s="1"/>
  <c r="I24" i="73"/>
  <c r="G24" i="73"/>
  <c r="N23" i="73"/>
  <c r="J23" i="73"/>
  <c r="K23" i="73" s="1"/>
  <c r="L23" i="73" s="1"/>
  <c r="I23" i="73"/>
  <c r="G23" i="73"/>
  <c r="N20" i="73"/>
  <c r="J20" i="73"/>
  <c r="K20" i="73" s="1"/>
  <c r="L20" i="73" s="1"/>
  <c r="I20" i="73"/>
  <c r="G20" i="73"/>
  <c r="N19" i="73"/>
  <c r="J19" i="73"/>
  <c r="K19" i="73" s="1"/>
  <c r="L19" i="73" s="1"/>
  <c r="I19" i="73"/>
  <c r="G19" i="73"/>
  <c r="N30" i="73"/>
  <c r="O30" i="73" s="1"/>
  <c r="P30" i="73" s="1"/>
  <c r="J30" i="73"/>
  <c r="K30" i="73" s="1"/>
  <c r="L30" i="73" s="1"/>
  <c r="I30" i="73"/>
  <c r="G30" i="73"/>
  <c r="N29" i="73"/>
  <c r="K29" i="73"/>
  <c r="L29" i="73" s="1"/>
  <c r="J29" i="73"/>
  <c r="I29" i="73"/>
  <c r="G29" i="73"/>
  <c r="N28" i="73"/>
  <c r="J28" i="73"/>
  <c r="K28" i="73" s="1"/>
  <c r="L28" i="73" s="1"/>
  <c r="I28" i="73"/>
  <c r="G28" i="73"/>
  <c r="G31" i="72"/>
  <c r="G19" i="72"/>
  <c r="G24" i="72"/>
  <c r="G30" i="72"/>
  <c r="G29" i="72"/>
  <c r="G26" i="72"/>
  <c r="G17" i="72"/>
  <c r="G20" i="72"/>
  <c r="G22" i="72"/>
  <c r="G21" i="72"/>
  <c r="G23" i="72"/>
  <c r="G18" i="72"/>
  <c r="G27" i="72"/>
  <c r="N28" i="72"/>
  <c r="J28" i="72"/>
  <c r="K28" i="72" s="1"/>
  <c r="L28" i="72" s="1"/>
  <c r="I28" i="72"/>
  <c r="G28" i="72"/>
  <c r="N25" i="72"/>
  <c r="J25" i="72"/>
  <c r="K25" i="72" s="1"/>
  <c r="L25" i="72" s="1"/>
  <c r="I25" i="72"/>
  <c r="G25" i="72"/>
  <c r="N22" i="71"/>
  <c r="J22" i="71"/>
  <c r="K22" i="71" s="1"/>
  <c r="L22" i="71" s="1"/>
  <c r="I22" i="71"/>
  <c r="G22" i="71"/>
  <c r="N28" i="71"/>
  <c r="J28" i="71"/>
  <c r="K28" i="71" s="1"/>
  <c r="L28" i="71" s="1"/>
  <c r="I28" i="71"/>
  <c r="G28" i="71"/>
  <c r="N23" i="69"/>
  <c r="J23" i="69"/>
  <c r="K23" i="69" s="1"/>
  <c r="L23" i="69" s="1"/>
  <c r="I23" i="69"/>
  <c r="N21" i="69"/>
  <c r="J21" i="69"/>
  <c r="K21" i="69" s="1"/>
  <c r="L21" i="69" s="1"/>
  <c r="I21" i="69"/>
  <c r="N25" i="69"/>
  <c r="J25" i="69"/>
  <c r="K25" i="69" s="1"/>
  <c r="L25" i="69" s="1"/>
  <c r="I25" i="69"/>
  <c r="I17" i="68"/>
  <c r="Q29" i="73" l="1"/>
  <c r="Q30" i="73"/>
  <c r="O16" i="73"/>
  <c r="P16" i="73" s="1"/>
  <c r="O27" i="73"/>
  <c r="P27" i="73" s="1"/>
  <c r="Q26" i="73"/>
  <c r="Q23" i="73"/>
  <c r="Q20" i="73"/>
  <c r="Q19" i="73"/>
  <c r="R19" i="73" s="1"/>
  <c r="O20" i="73"/>
  <c r="P20" i="73" s="1"/>
  <c r="O18" i="73"/>
  <c r="P18" i="73" s="1"/>
  <c r="O19" i="73"/>
  <c r="P19" i="73" s="1"/>
  <c r="O23" i="73"/>
  <c r="P23" i="73" s="1"/>
  <c r="O24" i="73"/>
  <c r="P24" i="73" s="1"/>
  <c r="O22" i="73"/>
  <c r="P22" i="73" s="1"/>
  <c r="Q28" i="72"/>
  <c r="Q25" i="72"/>
  <c r="R30" i="72"/>
  <c r="O28" i="72"/>
  <c r="P28" i="72" s="1"/>
  <c r="R23" i="72"/>
  <c r="R25" i="72"/>
  <c r="R20" i="72"/>
  <c r="R26" i="72"/>
  <c r="R24" i="72"/>
  <c r="R18" i="72"/>
  <c r="R16" i="72"/>
  <c r="R19" i="72"/>
  <c r="R22" i="72"/>
  <c r="R17" i="72"/>
  <c r="O25" i="72"/>
  <c r="P25" i="72" s="1"/>
  <c r="R21" i="72"/>
  <c r="R27" i="72"/>
  <c r="R31" i="72"/>
  <c r="R29" i="72"/>
  <c r="O28" i="71"/>
  <c r="P28" i="71" s="1"/>
  <c r="O22" i="71"/>
  <c r="P22" i="71" s="1"/>
  <c r="Q22" i="71"/>
  <c r="Q28" i="71"/>
  <c r="O23" i="69"/>
  <c r="P23" i="69" s="1"/>
  <c r="Q25" i="69"/>
  <c r="Q17" i="73"/>
  <c r="Q27" i="73"/>
  <c r="Q21" i="73"/>
  <c r="Q16" i="73"/>
  <c r="Q25" i="73"/>
  <c r="O21" i="73"/>
  <c r="P21" i="73" s="1"/>
  <c r="O25" i="73"/>
  <c r="P25" i="73" s="1"/>
  <c r="Q28" i="73"/>
  <c r="O26" i="73"/>
  <c r="P26" i="73" s="1"/>
  <c r="O17" i="73"/>
  <c r="P17" i="73" s="1"/>
  <c r="O28" i="73"/>
  <c r="P28" i="73" s="1"/>
  <c r="O29" i="73"/>
  <c r="P29" i="73" s="1"/>
  <c r="Q24" i="73"/>
  <c r="Q22" i="73"/>
  <c r="Q18" i="73"/>
  <c r="O25" i="69"/>
  <c r="P25" i="69" s="1"/>
  <c r="I12" i="74"/>
  <c r="K14" i="74" s="1"/>
  <c r="R28" i="72"/>
  <c r="Q21" i="69"/>
  <c r="O21" i="69"/>
  <c r="P21" i="69" s="1"/>
  <c r="Q23" i="69"/>
  <c r="K21" i="74" l="1"/>
  <c r="K24" i="74"/>
  <c r="K17" i="74"/>
  <c r="K15" i="74"/>
  <c r="K16" i="74"/>
  <c r="K12" i="74"/>
  <c r="K20" i="74"/>
  <c r="K23" i="74"/>
  <c r="K22" i="74"/>
  <c r="K18" i="74"/>
  <c r="K13" i="74"/>
  <c r="K19" i="74"/>
  <c r="R29" i="73"/>
  <c r="R24" i="73"/>
  <c r="R24" i="71"/>
  <c r="R28" i="71"/>
  <c r="R20" i="71"/>
  <c r="R18" i="71"/>
  <c r="R19" i="71"/>
  <c r="R22" i="71"/>
  <c r="R26" i="71"/>
  <c r="R21" i="71"/>
  <c r="R25" i="71"/>
  <c r="R17" i="71"/>
  <c r="R29" i="71"/>
  <c r="R16" i="71"/>
  <c r="R23" i="71"/>
  <c r="R27" i="71"/>
  <c r="R30" i="71"/>
  <c r="R21" i="69"/>
  <c r="R16" i="69"/>
  <c r="R27" i="69"/>
  <c r="R23" i="69"/>
  <c r="R18" i="69"/>
  <c r="R22" i="69"/>
  <c r="R24" i="69"/>
  <c r="R28" i="69"/>
  <c r="R26" i="69"/>
  <c r="R19" i="69"/>
  <c r="R25" i="69"/>
  <c r="R20" i="69"/>
  <c r="R17" i="69"/>
  <c r="R29" i="69"/>
  <c r="R28" i="73"/>
  <c r="R16" i="73"/>
  <c r="R20" i="73"/>
  <c r="R30" i="73"/>
  <c r="R27" i="73"/>
  <c r="R17" i="73"/>
  <c r="R25" i="73"/>
  <c r="R26" i="73"/>
  <c r="R18" i="73"/>
  <c r="R22" i="73"/>
  <c r="R21" i="73"/>
  <c r="R23" i="73"/>
  <c r="N17" i="68" l="1"/>
  <c r="K17" i="68"/>
  <c r="L17" i="68" s="1"/>
  <c r="O22" i="68" l="1"/>
  <c r="P22" i="68" s="1"/>
  <c r="Q17" i="68"/>
  <c r="O17" i="68"/>
  <c r="P17" i="68" s="1"/>
  <c r="G25" i="66"/>
  <c r="G24" i="66"/>
  <c r="G22" i="66"/>
  <c r="G23" i="66"/>
  <c r="G29" i="66"/>
  <c r="G27" i="66"/>
  <c r="G26" i="66"/>
  <c r="G18" i="66"/>
  <c r="G20" i="66"/>
  <c r="G21" i="66"/>
  <c r="G16" i="66"/>
  <c r="G17" i="66"/>
  <c r="N19" i="66"/>
  <c r="J19" i="66"/>
  <c r="K19" i="66" s="1"/>
  <c r="L19" i="66" s="1"/>
  <c r="I19" i="66"/>
  <c r="G19" i="66"/>
  <c r="E77" i="64"/>
  <c r="E78" i="64"/>
  <c r="E79" i="64"/>
  <c r="E80" i="64"/>
  <c r="E81" i="64"/>
  <c r="E76" i="64"/>
  <c r="E75" i="64"/>
  <c r="E74" i="64"/>
  <c r="E73" i="64"/>
  <c r="E72" i="64"/>
  <c r="E71" i="64"/>
  <c r="E70" i="64"/>
  <c r="E69" i="64"/>
  <c r="E68" i="64"/>
  <c r="E67" i="64"/>
  <c r="E66" i="64"/>
  <c r="E65" i="64"/>
  <c r="E64" i="64"/>
  <c r="E63" i="64"/>
  <c r="E62" i="64"/>
  <c r="E61" i="64"/>
  <c r="E60" i="64"/>
  <c r="E59" i="64"/>
  <c r="E58" i="64"/>
  <c r="E57" i="64"/>
  <c r="E56" i="64"/>
  <c r="E55" i="64"/>
  <c r="E54" i="64"/>
  <c r="E53" i="64"/>
  <c r="E52" i="64"/>
  <c r="E51" i="64"/>
  <c r="E50" i="64"/>
  <c r="E49" i="64"/>
  <c r="E48" i="64"/>
  <c r="E47" i="64"/>
  <c r="E46" i="64"/>
  <c r="E45" i="64"/>
  <c r="E44" i="64"/>
  <c r="E43" i="64"/>
  <c r="E42" i="64"/>
  <c r="E41" i="64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E2" i="64"/>
  <c r="O19" i="66" l="1"/>
  <c r="P19" i="66" s="1"/>
  <c r="Q19" i="66"/>
  <c r="E4" i="40" l="1"/>
  <c r="E5" i="40" s="1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F322" i="40"/>
  <c r="F321" i="40" s="1"/>
  <c r="F320" i="40" s="1"/>
  <c r="F319" i="40" s="1"/>
  <c r="F318" i="40" s="1"/>
  <c r="F317" i="40" s="1"/>
  <c r="F316" i="40" s="1"/>
  <c r="F315" i="40" s="1"/>
  <c r="F314" i="40" s="1"/>
  <c r="F313" i="40" s="1"/>
  <c r="F312" i="40" s="1"/>
  <c r="F311" i="40" s="1"/>
  <c r="F310" i="40" s="1"/>
  <c r="F309" i="40" s="1"/>
  <c r="F308" i="40" s="1"/>
  <c r="F307" i="40" s="1"/>
  <c r="F306" i="40" s="1"/>
  <c r="F305" i="40" s="1"/>
  <c r="F304" i="40" s="1"/>
  <c r="F303" i="40" s="1"/>
  <c r="F302" i="40" s="1"/>
  <c r="F301" i="40" s="1"/>
  <c r="F300" i="40" s="1"/>
  <c r="F299" i="40" s="1"/>
  <c r="F298" i="40" s="1"/>
  <c r="F297" i="40" s="1"/>
  <c r="F296" i="40" s="1"/>
  <c r="F295" i="40" s="1"/>
  <c r="F294" i="40" s="1"/>
  <c r="F293" i="40" s="1"/>
  <c r="F292" i="40" s="1"/>
  <c r="F291" i="40" s="1"/>
  <c r="F290" i="40" s="1"/>
  <c r="F289" i="40" s="1"/>
  <c r="F288" i="40" s="1"/>
  <c r="F287" i="40" s="1"/>
  <c r="F286" i="40" s="1"/>
  <c r="F285" i="40" s="1"/>
  <c r="F284" i="40" s="1"/>
  <c r="F283" i="40" s="1"/>
  <c r="F282" i="40" s="1"/>
  <c r="F281" i="40" s="1"/>
  <c r="F280" i="40" s="1"/>
  <c r="F279" i="40" s="1"/>
  <c r="F278" i="40" s="1"/>
  <c r="F277" i="40" s="1"/>
  <c r="F276" i="40" s="1"/>
  <c r="F275" i="40" s="1"/>
  <c r="F274" i="40" s="1"/>
  <c r="F273" i="40" s="1"/>
  <c r="F272" i="40" s="1"/>
  <c r="F271" i="40" s="1"/>
  <c r="F270" i="40" s="1"/>
  <c r="F269" i="40" s="1"/>
  <c r="F268" i="40" s="1"/>
  <c r="F267" i="40" s="1"/>
  <c r="F266" i="40" s="1"/>
  <c r="F265" i="40" s="1"/>
  <c r="F264" i="40" s="1"/>
  <c r="F263" i="40" s="1"/>
  <c r="F262" i="40" s="1"/>
  <c r="C322" i="40"/>
  <c r="C321" i="40" s="1"/>
  <c r="C320" i="40" s="1"/>
  <c r="C319" i="40" s="1"/>
  <c r="C318" i="40" s="1"/>
  <c r="C317" i="40" s="1"/>
  <c r="C316" i="40" s="1"/>
  <c r="C315" i="40" s="1"/>
  <c r="C314" i="40" s="1"/>
  <c r="C313" i="40" s="1"/>
  <c r="C312" i="40" s="1"/>
  <c r="C311" i="40" s="1"/>
  <c r="C310" i="40" s="1"/>
  <c r="C309" i="40" s="1"/>
  <c r="C308" i="40" s="1"/>
  <c r="C307" i="40" s="1"/>
  <c r="C306" i="40" s="1"/>
  <c r="C305" i="40" s="1"/>
  <c r="C304" i="40" s="1"/>
  <c r="C303" i="40" s="1"/>
  <c r="C302" i="40" s="1"/>
  <c r="C301" i="40" s="1"/>
  <c r="C300" i="40" s="1"/>
  <c r="C299" i="40" s="1"/>
  <c r="C298" i="40" s="1"/>
  <c r="C297" i="40" s="1"/>
  <c r="C296" i="40" s="1"/>
  <c r="C295" i="40" s="1"/>
  <c r="C294" i="40" s="1"/>
  <c r="C293" i="40" s="1"/>
  <c r="C292" i="40" s="1"/>
  <c r="C291" i="40" s="1"/>
  <c r="C290" i="40" s="1"/>
  <c r="C289" i="40" s="1"/>
  <c r="C288" i="40" s="1"/>
  <c r="C287" i="40" s="1"/>
  <c r="C286" i="40" s="1"/>
  <c r="C285" i="40" s="1"/>
  <c r="C284" i="40" s="1"/>
  <c r="C283" i="40" s="1"/>
  <c r="C282" i="40" s="1"/>
  <c r="C281" i="40" s="1"/>
  <c r="C280" i="40" s="1"/>
  <c r="C279" i="40" s="1"/>
  <c r="C278" i="40" s="1"/>
  <c r="C277" i="40" s="1"/>
  <c r="C276" i="40" s="1"/>
  <c r="C275" i="40" s="1"/>
  <c r="C274" i="40" s="1"/>
  <c r="C273" i="40" s="1"/>
  <c r="C272" i="40" s="1"/>
  <c r="C271" i="40" s="1"/>
  <c r="C270" i="40" s="1"/>
  <c r="C269" i="40" s="1"/>
  <c r="C268" i="40" s="1"/>
  <c r="C267" i="40" s="1"/>
  <c r="C266" i="40" s="1"/>
  <c r="C265" i="40" s="1"/>
  <c r="C264" i="40" s="1"/>
  <c r="C263" i="40" s="1"/>
  <c r="C262" i="40" s="1"/>
  <c r="C261" i="40" s="1"/>
  <c r="C260" i="40" s="1"/>
  <c r="C259" i="40" s="1"/>
  <c r="C258" i="40" s="1"/>
  <c r="C257" i="40" s="1"/>
  <c r="C256" i="40" s="1"/>
  <c r="C255" i="40" s="1"/>
  <c r="C254" i="40" s="1"/>
  <c r="C253" i="40" s="1"/>
  <c r="C252" i="40" s="1"/>
  <c r="C251" i="40" s="1"/>
  <c r="C250" i="40" s="1"/>
  <c r="C249" i="40" s="1"/>
  <c r="C248" i="40" s="1"/>
  <c r="C247" i="40" s="1"/>
  <c r="C246" i="40" s="1"/>
  <c r="C245" i="40" s="1"/>
  <c r="C244" i="40" s="1"/>
  <c r="C243" i="40" s="1"/>
  <c r="C242" i="40" s="1"/>
  <c r="C241" i="40" s="1"/>
  <c r="C240" i="40" s="1"/>
  <c r="C239" i="40" s="1"/>
  <c r="C238" i="40" s="1"/>
  <c r="C237" i="40" s="1"/>
  <c r="C236" i="40" s="1"/>
  <c r="C235" i="40" s="1"/>
  <c r="C234" i="40" s="1"/>
  <c r="C233" i="40" s="1"/>
  <c r="C232" i="40" s="1"/>
  <c r="C231" i="40" s="1"/>
  <c r="C230" i="40" s="1"/>
  <c r="C229" i="40" s="1"/>
  <c r="C228" i="40" s="1"/>
  <c r="C227" i="40" s="1"/>
  <c r="C226" i="40" s="1"/>
  <c r="C225" i="40" s="1"/>
  <c r="C224" i="40" s="1"/>
  <c r="C223" i="40" s="1"/>
  <c r="C222" i="40" s="1"/>
  <c r="C221" i="40" s="1"/>
  <c r="C220" i="40" s="1"/>
  <c r="C219" i="40" s="1"/>
  <c r="C218" i="40" s="1"/>
  <c r="C217" i="40" s="1"/>
  <c r="C216" i="40" s="1"/>
  <c r="C215" i="40" s="1"/>
  <c r="C214" i="40" s="1"/>
  <c r="C213" i="40" s="1"/>
  <c r="C212" i="40" s="1"/>
  <c r="C211" i="40" s="1"/>
  <c r="C210" i="40" s="1"/>
  <c r="C209" i="40" s="1"/>
  <c r="C208" i="40" s="1"/>
  <c r="C207" i="40" s="1"/>
  <c r="C206" i="40" s="1"/>
  <c r="C205" i="40" s="1"/>
  <c r="C204" i="40" s="1"/>
  <c r="C203" i="40" s="1"/>
  <c r="C202" i="40" s="1"/>
  <c r="C201" i="40" s="1"/>
  <c r="C200" i="40" s="1"/>
  <c r="C199" i="40" s="1"/>
  <c r="C198" i="40" s="1"/>
  <c r="C197" i="40" s="1"/>
  <c r="C196" i="40" s="1"/>
  <c r="C195" i="40" s="1"/>
  <c r="C194" i="40" s="1"/>
  <c r="C193" i="40" s="1"/>
  <c r="C192" i="40" s="1"/>
  <c r="C191" i="40" s="1"/>
  <c r="C190" i="40" s="1"/>
  <c r="C189" i="40" s="1"/>
  <c r="C188" i="40" s="1"/>
  <c r="C187" i="40" s="1"/>
  <c r="C186" i="40" s="1"/>
  <c r="C185" i="40" s="1"/>
  <c r="C184" i="40" s="1"/>
  <c r="C183" i="40" s="1"/>
  <c r="C182" i="40" s="1"/>
  <c r="C181" i="40" s="1"/>
  <c r="C180" i="40" s="1"/>
  <c r="C179" i="40" s="1"/>
  <c r="C178" i="40" s="1"/>
  <c r="C177" i="40" s="1"/>
  <c r="C176" i="40" s="1"/>
  <c r="C175" i="40" s="1"/>
  <c r="C174" i="40" s="1"/>
  <c r="C173" i="40" s="1"/>
  <c r="C172" i="40" s="1"/>
  <c r="C171" i="40" s="1"/>
  <c r="C170" i="40" s="1"/>
  <c r="C169" i="40" s="1"/>
  <c r="C168" i="40" s="1"/>
  <c r="C167" i="40" s="1"/>
  <c r="C166" i="40" s="1"/>
  <c r="C165" i="40" s="1"/>
  <c r="C164" i="40" s="1"/>
  <c r="C163" i="40" s="1"/>
  <c r="C162" i="40" s="1"/>
  <c r="C161" i="40" s="1"/>
  <c r="C160" i="40" s="1"/>
  <c r="C159" i="40" s="1"/>
  <c r="C158" i="40" s="1"/>
  <c r="C157" i="40" s="1"/>
  <c r="C156" i="40" s="1"/>
  <c r="C155" i="40" s="1"/>
  <c r="C154" i="40" s="1"/>
  <c r="C153" i="40" s="1"/>
  <c r="C152" i="40" s="1"/>
  <c r="C151" i="40" s="1"/>
  <c r="C150" i="40" s="1"/>
  <c r="C149" i="40" s="1"/>
  <c r="C148" i="40" s="1"/>
  <c r="C147" i="40" s="1"/>
  <c r="C146" i="40" s="1"/>
  <c r="C145" i="40" s="1"/>
  <c r="C144" i="40" s="1"/>
  <c r="C143" i="40" s="1"/>
  <c r="C142" i="40" s="1"/>
  <c r="C141" i="40" s="1"/>
  <c r="C140" i="40" s="1"/>
  <c r="C139" i="40" s="1"/>
  <c r="C138" i="40" s="1"/>
  <c r="C137" i="40" s="1"/>
  <c r="C136" i="40" s="1"/>
  <c r="C135" i="40" s="1"/>
  <c r="C134" i="40" s="1"/>
  <c r="C133" i="40" s="1"/>
  <c r="C132" i="40" s="1"/>
  <c r="C131" i="40" s="1"/>
  <c r="C130" i="40" s="1"/>
  <c r="C129" i="40" s="1"/>
  <c r="C128" i="40" s="1"/>
  <c r="C127" i="40" s="1"/>
  <c r="C126" i="40" s="1"/>
  <c r="C125" i="40" s="1"/>
  <c r="C124" i="40" s="1"/>
  <c r="C123" i="40" s="1"/>
  <c r="C122" i="40" s="1"/>
  <c r="C121" i="40" s="1"/>
  <c r="C120" i="40" s="1"/>
  <c r="C119" i="40" s="1"/>
  <c r="C118" i="40" s="1"/>
  <c r="C117" i="40" s="1"/>
  <c r="C116" i="40" s="1"/>
  <c r="C115" i="40" s="1"/>
  <c r="C114" i="40" s="1"/>
  <c r="C113" i="40" s="1"/>
  <c r="C112" i="40" s="1"/>
  <c r="C111" i="40" s="1"/>
  <c r="C110" i="40" s="1"/>
  <c r="C109" i="40" s="1"/>
  <c r="C108" i="40" s="1"/>
  <c r="C107" i="40" s="1"/>
  <c r="C106" i="40" s="1"/>
  <c r="C105" i="40" s="1"/>
  <c r="C104" i="40" s="1"/>
  <c r="C103" i="40" s="1"/>
  <c r="C102" i="40" s="1"/>
  <c r="C101" i="40" s="1"/>
  <c r="C100" i="40" s="1"/>
  <c r="C99" i="40" s="1"/>
  <c r="C98" i="40" s="1"/>
  <c r="C97" i="40" s="1"/>
  <c r="C96" i="40" s="1"/>
  <c r="C95" i="40" s="1"/>
  <c r="C94" i="40" s="1"/>
  <c r="C93" i="40" s="1"/>
  <c r="C92" i="40" s="1"/>
  <c r="C91" i="40" s="1"/>
  <c r="C90" i="40" s="1"/>
  <c r="C89" i="40" s="1"/>
  <c r="C88" i="40" s="1"/>
  <c r="C87" i="40" s="1"/>
  <c r="C86" i="40" s="1"/>
  <c r="C85" i="40" s="1"/>
  <c r="C84" i="40" s="1"/>
  <c r="C83" i="40" s="1"/>
  <c r="C82" i="40" s="1"/>
  <c r="C81" i="40" s="1"/>
  <c r="C80" i="40" s="1"/>
  <c r="C79" i="40" s="1"/>
  <c r="C78" i="40" s="1"/>
  <c r="C77" i="40" s="1"/>
  <c r="C76" i="40" s="1"/>
  <c r="C75" i="40" s="1"/>
  <c r="C74" i="40" s="1"/>
  <c r="C73" i="40" s="1"/>
  <c r="C72" i="40" s="1"/>
  <c r="C71" i="40" s="1"/>
  <c r="C70" i="40" s="1"/>
  <c r="C69" i="40" s="1"/>
  <c r="C68" i="40" s="1"/>
  <c r="C67" i="40" s="1"/>
  <c r="C66" i="40" s="1"/>
  <c r="C65" i="40" s="1"/>
  <c r="C64" i="40" s="1"/>
  <c r="C63" i="40" s="1"/>
  <c r="C62" i="40" s="1"/>
  <c r="C61" i="40" s="1"/>
  <c r="C60" i="40" s="1"/>
  <c r="C59" i="40" s="1"/>
  <c r="C58" i="40" s="1"/>
  <c r="C57" i="40" s="1"/>
  <c r="C56" i="40" s="1"/>
  <c r="C55" i="40" s="1"/>
  <c r="C54" i="40" s="1"/>
  <c r="C53" i="40" s="1"/>
  <c r="C52" i="40" s="1"/>
  <c r="C51" i="40" s="1"/>
  <c r="C50" i="40" s="1"/>
  <c r="C49" i="40" s="1"/>
  <c r="C48" i="40" s="1"/>
  <c r="C47" i="40" s="1"/>
  <c r="C46" i="40" s="1"/>
  <c r="C45" i="40" s="1"/>
  <c r="C44" i="40" s="1"/>
  <c r="C43" i="40" s="1"/>
  <c r="C42" i="40" s="1"/>
  <c r="C41" i="40" s="1"/>
  <c r="C40" i="40" s="1"/>
  <c r="C39" i="40" s="1"/>
  <c r="C38" i="40" s="1"/>
  <c r="C37" i="40" s="1"/>
  <c r="C36" i="40" s="1"/>
  <c r="C35" i="40" s="1"/>
  <c r="C34" i="40" s="1"/>
  <c r="C33" i="40" s="1"/>
  <c r="C32" i="40" s="1"/>
  <c r="C31" i="40" s="1"/>
  <c r="C30" i="40" s="1"/>
  <c r="C29" i="40" s="1"/>
  <c r="C28" i="40" s="1"/>
  <c r="C27" i="40" s="1"/>
  <c r="C26" i="40" s="1"/>
  <c r="C25" i="40" s="1"/>
  <c r="C24" i="40" s="1"/>
  <c r="C23" i="40" s="1"/>
  <c r="C22" i="40" s="1"/>
  <c r="C21" i="40" s="1"/>
  <c r="C20" i="40" s="1"/>
  <c r="C19" i="40" s="1"/>
  <c r="C18" i="40" s="1"/>
  <c r="C17" i="40" s="1"/>
  <c r="C16" i="40" s="1"/>
  <c r="C15" i="40" s="1"/>
  <c r="C14" i="40" s="1"/>
  <c r="C13" i="40" s="1"/>
  <c r="C12" i="40" s="1"/>
  <c r="C11" i="40" s="1"/>
  <c r="C10" i="40" s="1"/>
  <c r="C9" i="40" s="1"/>
  <c r="C8" i="40" s="1"/>
  <c r="C7" i="40" s="1"/>
  <c r="C6" i="40" s="1"/>
  <c r="C5" i="40" s="1"/>
  <c r="C4" i="40" s="1"/>
  <c r="C3" i="40" s="1"/>
  <c r="B19" i="40"/>
  <c r="F261" i="40" l="1"/>
  <c r="F260" i="40" s="1"/>
  <c r="F259" i="40" s="1"/>
  <c r="F258" i="40" s="1"/>
  <c r="F257" i="40" s="1"/>
  <c r="F256" i="40" s="1"/>
  <c r="F255" i="40" s="1"/>
  <c r="F254" i="40" s="1"/>
  <c r="F253" i="40" s="1"/>
  <c r="F252" i="40" s="1"/>
  <c r="F251" i="40" s="1"/>
  <c r="F250" i="40" s="1"/>
  <c r="F249" i="40" s="1"/>
  <c r="F248" i="40" s="1"/>
  <c r="F247" i="40" s="1"/>
  <c r="F246" i="40" s="1"/>
  <c r="F245" i="40" s="1"/>
  <c r="F244" i="40" s="1"/>
  <c r="F243" i="40" s="1"/>
  <c r="F242" i="40" s="1"/>
  <c r="F241" i="40" s="1"/>
  <c r="F240" i="40" s="1"/>
  <c r="F239" i="40" s="1"/>
  <c r="F238" i="40" s="1"/>
  <c r="F237" i="40" s="1"/>
  <c r="F236" i="40" s="1"/>
  <c r="F235" i="40" s="1"/>
  <c r="F234" i="40" s="1"/>
  <c r="F233" i="40" s="1"/>
  <c r="F232" i="40" s="1"/>
  <c r="F231" i="40" s="1"/>
  <c r="F230" i="40" s="1"/>
  <c r="F229" i="40" s="1"/>
  <c r="F228" i="40" s="1"/>
  <c r="F227" i="40" s="1"/>
  <c r="F226" i="40" s="1"/>
  <c r="F225" i="40" s="1"/>
  <c r="F224" i="40" s="1"/>
  <c r="F223" i="40" s="1"/>
  <c r="F222" i="40" s="1"/>
  <c r="F221" i="40" s="1"/>
  <c r="F220" i="40" s="1"/>
  <c r="F219" i="40" s="1"/>
  <c r="F218" i="40" s="1"/>
  <c r="F217" i="40" s="1"/>
  <c r="F216" i="40" s="1"/>
  <c r="F215" i="40" s="1"/>
  <c r="F214" i="40" s="1"/>
  <c r="F213" i="40" s="1"/>
  <c r="F212" i="40" s="1"/>
  <c r="F211" i="40" s="1"/>
  <c r="F210" i="40" s="1"/>
  <c r="F209" i="40" s="1"/>
  <c r="F208" i="40" s="1"/>
  <c r="F207" i="40" s="1"/>
  <c r="F206" i="40" s="1"/>
  <c r="F205" i="40" s="1"/>
  <c r="F204" i="40" s="1"/>
  <c r="F203" i="40" s="1"/>
  <c r="F202" i="40" s="1"/>
  <c r="F201" i="40" s="1"/>
  <c r="F200" i="40" s="1"/>
  <c r="F199" i="40" s="1"/>
  <c r="F198" i="40" s="1"/>
  <c r="F197" i="40" s="1"/>
  <c r="F196" i="40" s="1"/>
  <c r="F195" i="40" s="1"/>
  <c r="F194" i="40" s="1"/>
  <c r="F193" i="40" s="1"/>
  <c r="F192" i="40" s="1"/>
  <c r="F191" i="40" s="1"/>
  <c r="F190" i="40" s="1"/>
  <c r="F189" i="40" s="1"/>
  <c r="F188" i="40" s="1"/>
  <c r="F187" i="40" s="1"/>
  <c r="F186" i="40" s="1"/>
  <c r="F185" i="40" s="1"/>
  <c r="F184" i="40" s="1"/>
  <c r="F183" i="40" s="1"/>
  <c r="F182" i="40" s="1"/>
  <c r="F181" i="40" s="1"/>
  <c r="F180" i="40" s="1"/>
  <c r="F179" i="40" s="1"/>
  <c r="F178" i="40" s="1"/>
  <c r="F177" i="40" s="1"/>
  <c r="F176" i="40" s="1"/>
  <c r="F175" i="40" s="1"/>
  <c r="F174" i="40" s="1"/>
  <c r="F173" i="40" s="1"/>
  <c r="F172" i="40" s="1"/>
  <c r="F171" i="40" s="1"/>
  <c r="F170" i="40" s="1"/>
  <c r="F169" i="40" s="1"/>
  <c r="F168" i="40" s="1"/>
  <c r="F167" i="40" s="1"/>
  <c r="F166" i="40" s="1"/>
  <c r="F165" i="40" s="1"/>
  <c r="F164" i="40" s="1"/>
  <c r="F163" i="40" s="1"/>
  <c r="F162" i="40" s="1"/>
  <c r="F161" i="40" s="1"/>
  <c r="F160" i="40" s="1"/>
  <c r="F159" i="40" s="1"/>
  <c r="F158" i="40" s="1"/>
  <c r="F157" i="40" s="1"/>
  <c r="F156" i="40" s="1"/>
  <c r="F155" i="40" s="1"/>
  <c r="F154" i="40" s="1"/>
  <c r="F153" i="40" s="1"/>
  <c r="F152" i="40" s="1"/>
  <c r="F151" i="40" s="1"/>
  <c r="F150" i="40" s="1"/>
  <c r="F149" i="40" s="1"/>
  <c r="F148" i="40" s="1"/>
  <c r="F147" i="40" s="1"/>
  <c r="F146" i="40" s="1"/>
  <c r="F145" i="40" s="1"/>
  <c r="F144" i="40" s="1"/>
  <c r="F143" i="40" s="1"/>
  <c r="F142" i="40" s="1"/>
  <c r="F141" i="40" s="1"/>
  <c r="F140" i="40" s="1"/>
  <c r="F139" i="40" s="1"/>
  <c r="F138" i="40" s="1"/>
  <c r="F137" i="40" s="1"/>
  <c r="F136" i="40" s="1"/>
  <c r="F135" i="40" s="1"/>
  <c r="F134" i="40" s="1"/>
  <c r="F133" i="40" s="1"/>
  <c r="F132" i="40" s="1"/>
  <c r="F131" i="40" s="1"/>
  <c r="F130" i="40" s="1"/>
  <c r="F129" i="40" s="1"/>
  <c r="F128" i="40" s="1"/>
  <c r="F127" i="40" s="1"/>
  <c r="F126" i="40" s="1"/>
  <c r="F125" i="40" s="1"/>
  <c r="F124" i="40" s="1"/>
  <c r="F123" i="40" s="1"/>
  <c r="F122" i="40" s="1"/>
  <c r="F121" i="40" s="1"/>
  <c r="F120" i="40" s="1"/>
  <c r="F119" i="40" s="1"/>
  <c r="F118" i="40" s="1"/>
  <c r="F117" i="40" s="1"/>
  <c r="F116" i="40" s="1"/>
  <c r="F115" i="40" s="1"/>
  <c r="F114" i="40" s="1"/>
  <c r="F113" i="40" s="1"/>
  <c r="F112" i="40" s="1"/>
  <c r="F111" i="40" s="1"/>
  <c r="F110" i="40" s="1"/>
  <c r="F109" i="40" s="1"/>
  <c r="F108" i="40" s="1"/>
  <c r="F107" i="40" s="1"/>
  <c r="F106" i="40" s="1"/>
  <c r="F105" i="40" s="1"/>
  <c r="F104" i="40" s="1"/>
  <c r="F103" i="40" s="1"/>
  <c r="F102" i="40" s="1"/>
  <c r="F101" i="40" s="1"/>
  <c r="F100" i="40" s="1"/>
  <c r="F99" i="40" s="1"/>
  <c r="F98" i="40" s="1"/>
  <c r="F97" i="40" s="1"/>
  <c r="F96" i="40" s="1"/>
  <c r="F95" i="40" s="1"/>
  <c r="F94" i="40" s="1"/>
  <c r="F93" i="40" s="1"/>
  <c r="F92" i="40" s="1"/>
  <c r="F91" i="40" s="1"/>
  <c r="F90" i="40" s="1"/>
  <c r="F89" i="40" s="1"/>
  <c r="F88" i="40" s="1"/>
  <c r="F87" i="40" s="1"/>
  <c r="F86" i="40" s="1"/>
  <c r="F85" i="40" s="1"/>
  <c r="F84" i="40" s="1"/>
  <c r="F83" i="40" s="1"/>
  <c r="F82" i="40" s="1"/>
  <c r="F81" i="40" s="1"/>
  <c r="F80" i="40" s="1"/>
  <c r="F79" i="40" s="1"/>
  <c r="F78" i="40" s="1"/>
  <c r="F77" i="40" s="1"/>
  <c r="F76" i="40" s="1"/>
  <c r="F75" i="40" s="1"/>
  <c r="F74" i="40" s="1"/>
  <c r="F73" i="40" s="1"/>
  <c r="F72" i="40" s="1"/>
  <c r="F71" i="40" s="1"/>
  <c r="F70" i="40" s="1"/>
  <c r="F69" i="40" s="1"/>
  <c r="F68" i="40" s="1"/>
  <c r="F67" i="40" s="1"/>
  <c r="F66" i="40" s="1"/>
  <c r="F65" i="40" s="1"/>
  <c r="F64" i="40" s="1"/>
  <c r="F63" i="40" s="1"/>
  <c r="F62" i="40" s="1"/>
  <c r="F61" i="40" s="1"/>
  <c r="F60" i="40" s="1"/>
  <c r="F59" i="40" s="1"/>
  <c r="F58" i="40" s="1"/>
  <c r="F57" i="40" s="1"/>
  <c r="F56" i="40" s="1"/>
  <c r="F55" i="40" s="1"/>
  <c r="F54" i="40" s="1"/>
  <c r="F53" i="40" s="1"/>
  <c r="F52" i="40" s="1"/>
  <c r="F51" i="40" s="1"/>
  <c r="F50" i="40" s="1"/>
  <c r="F49" i="40" s="1"/>
  <c r="F48" i="40" s="1"/>
  <c r="F47" i="40" s="1"/>
  <c r="F46" i="40" s="1"/>
  <c r="F45" i="40" s="1"/>
  <c r="F44" i="40" s="1"/>
  <c r="F43" i="40" s="1"/>
  <c r="F42" i="40" s="1"/>
  <c r="F41" i="40" s="1"/>
  <c r="F40" i="40" s="1"/>
  <c r="F39" i="40" s="1"/>
  <c r="F38" i="40" s="1"/>
  <c r="F37" i="40" s="1"/>
  <c r="F36" i="40" s="1"/>
  <c r="F35" i="40" s="1"/>
  <c r="F34" i="40" s="1"/>
  <c r="F33" i="40" s="1"/>
  <c r="F32" i="40" s="1"/>
  <c r="F31" i="40" s="1"/>
  <c r="F30" i="40" s="1"/>
  <c r="F29" i="40" s="1"/>
  <c r="F28" i="40" s="1"/>
  <c r="F27" i="40" s="1"/>
  <c r="F26" i="40" s="1"/>
  <c r="F25" i="40" s="1"/>
  <c r="F24" i="40" s="1"/>
  <c r="F23" i="40" s="1"/>
  <c r="F22" i="40" s="1"/>
  <c r="F21" i="40" s="1"/>
  <c r="F20" i="40" s="1"/>
  <c r="F19" i="40" s="1"/>
  <c r="F18" i="40" s="1"/>
  <c r="F17" i="40" s="1"/>
  <c r="F16" i="40" s="1"/>
  <c r="F15" i="40" s="1"/>
  <c r="F14" i="40" s="1"/>
  <c r="F13" i="40" s="1"/>
  <c r="F12" i="40" s="1"/>
  <c r="F11" i="40" s="1"/>
  <c r="F10" i="40" s="1"/>
  <c r="F9" i="40" s="1"/>
  <c r="F8" i="40" s="1"/>
  <c r="F7" i="40" s="1"/>
  <c r="F6" i="40" s="1"/>
  <c r="F5" i="40" s="1"/>
  <c r="F4" i="40" s="1"/>
  <c r="F3" i="40" s="1"/>
  <c r="E24" i="40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9" i="40" s="1"/>
  <c r="E160" i="40" s="1"/>
  <c r="E161" i="40" s="1"/>
  <c r="E162" i="40" s="1"/>
  <c r="E163" i="40" s="1"/>
  <c r="E164" i="40" s="1"/>
  <c r="E165" i="40" s="1"/>
  <c r="E166" i="40" l="1"/>
  <c r="B4" i="40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E167" i="40" l="1"/>
  <c r="B33" i="40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E168" i="40" l="1"/>
  <c r="B65" i="40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E169" i="40" l="1"/>
  <c r="B119" i="40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18" i="40"/>
  <c r="E170" i="40" l="1"/>
  <c r="B166" i="40"/>
  <c r="E171" i="40" l="1"/>
  <c r="B167" i="40"/>
  <c r="B168" i="40" l="1"/>
  <c r="E172" i="40"/>
  <c r="E173" i="40" l="1"/>
  <c r="B169" i="40"/>
  <c r="E174" i="40" l="1"/>
  <c r="B170" i="40"/>
  <c r="B171" i="40" l="1"/>
  <c r="E175" i="40"/>
  <c r="E176" i="40" l="1"/>
  <c r="B172" i="40"/>
  <c r="B173" i="40" l="1"/>
  <c r="E177" i="40"/>
  <c r="E178" i="40" l="1"/>
  <c r="B174" i="40"/>
  <c r="B175" i="40" l="1"/>
  <c r="E179" i="40"/>
  <c r="B176" i="40" l="1"/>
  <c r="E180" i="40"/>
  <c r="E181" i="40" l="1"/>
  <c r="B177" i="40"/>
  <c r="B178" i="40" l="1"/>
  <c r="E182" i="40"/>
  <c r="E183" i="40" l="1"/>
  <c r="B179" i="40"/>
  <c r="B180" i="40" l="1"/>
  <c r="E184" i="40"/>
  <c r="E185" i="40" l="1"/>
  <c r="B181" i="40"/>
  <c r="B182" i="40" l="1"/>
  <c r="E186" i="40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9" i="40" s="1"/>
  <c r="E220" i="40" s="1"/>
  <c r="E221" i="40" s="1"/>
  <c r="E222" i="40" s="1"/>
  <c r="E223" i="40" s="1"/>
  <c r="E224" i="40" s="1"/>
  <c r="E225" i="40" s="1"/>
  <c r="E226" i="40" s="1"/>
  <c r="E227" i="40" s="1"/>
  <c r="E228" i="40" s="1"/>
  <c r="E229" i="40" s="1"/>
  <c r="E230" i="40" s="1"/>
  <c r="E231" i="40" s="1"/>
  <c r="E232" i="40" s="1"/>
  <c r="E233" i="40" s="1"/>
  <c r="E234" i="40" s="1"/>
  <c r="E235" i="40" s="1"/>
  <c r="E236" i="40" s="1"/>
  <c r="E237" i="40" s="1"/>
  <c r="E238" i="40" s="1"/>
  <c r="E239" i="40" s="1"/>
  <c r="E240" i="40" s="1"/>
  <c r="E241" i="40" s="1"/>
  <c r="E242" i="40" s="1"/>
  <c r="E243" i="40" s="1"/>
  <c r="E244" i="40" s="1"/>
  <c r="E245" i="40" s="1"/>
  <c r="E246" i="40" s="1"/>
  <c r="E247" i="40" s="1"/>
  <c r="E248" i="40" s="1"/>
  <c r="E249" i="40" s="1"/>
  <c r="E250" i="40" s="1"/>
  <c r="E251" i="40" s="1"/>
  <c r="E252" i="40" s="1"/>
  <c r="E253" i="40" l="1"/>
  <c r="B183" i="40"/>
  <c r="B184" i="40" l="1"/>
  <c r="E254" i="40"/>
  <c r="E255" i="40" l="1"/>
  <c r="B185" i="40"/>
  <c r="B186" i="40" l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E256" i="40"/>
  <c r="E257" i="40" l="1"/>
  <c r="B218" i="40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248" i="40" s="1"/>
  <c r="B249" i="40" l="1"/>
  <c r="B250" i="40" s="1"/>
  <c r="E258" i="40"/>
  <c r="B251" i="40" l="1"/>
  <c r="E259" i="40"/>
  <c r="E260" i="40" l="1"/>
  <c r="B252" i="40"/>
  <c r="E261" i="40" l="1"/>
  <c r="B253" i="40"/>
  <c r="B254" i="40" l="1"/>
  <c r="B255" i="40" s="1"/>
  <c r="B256" i="40" s="1"/>
  <c r="E262" i="40"/>
  <c r="E263" i="40" l="1"/>
  <c r="E264" i="40" s="1"/>
  <c r="B257" i="40"/>
  <c r="E265" i="40" l="1"/>
  <c r="B259" i="40"/>
  <c r="B260" i="40" l="1"/>
  <c r="E266" i="40"/>
  <c r="E267" i="40" l="1"/>
  <c r="B261" i="40"/>
  <c r="B262" i="40" l="1"/>
  <c r="E268" i="40"/>
  <c r="E269" i="40" s="1"/>
  <c r="E270" i="40" s="1"/>
  <c r="E271" i="40" s="1"/>
  <c r="E272" i="40" s="1"/>
  <c r="E273" i="40" s="1"/>
  <c r="E274" i="40" s="1"/>
  <c r="E275" i="40" s="1"/>
  <c r="E276" i="40" s="1"/>
  <c r="E277" i="40" s="1"/>
  <c r="E279" i="40" s="1"/>
  <c r="E280" i="40" s="1"/>
  <c r="E281" i="40" s="1"/>
  <c r="E282" i="40" s="1"/>
  <c r="E283" i="40" s="1"/>
  <c r="E284" i="40" s="1"/>
  <c r="E285" i="40" s="1"/>
  <c r="E286" i="40" s="1"/>
  <c r="E287" i="40" s="1"/>
  <c r="E288" i="40" s="1"/>
  <c r="E289" i="40" s="1"/>
  <c r="E290" i="40" s="1"/>
  <c r="E291" i="40" s="1"/>
  <c r="E292" i="40" s="1"/>
  <c r="E293" i="40" s="1"/>
  <c r="E294" i="40" s="1"/>
  <c r="B263" i="40" l="1"/>
  <c r="E295" i="40"/>
  <c r="E296" i="40" l="1"/>
  <c r="B264" i="40"/>
  <c r="B265" i="40" l="1"/>
  <c r="E297" i="40"/>
  <c r="E298" i="40" l="1"/>
  <c r="B266" i="40"/>
  <c r="B267" i="40" l="1"/>
  <c r="B268" i="40" s="1"/>
  <c r="B269" i="40" s="1"/>
  <c r="B270" i="40" s="1"/>
  <c r="B271" i="40" s="1"/>
  <c r="B272" i="40" s="1"/>
  <c r="B273" i="40" s="1"/>
  <c r="B274" i="40" s="1"/>
  <c r="B275" i="40" s="1"/>
  <c r="B276" i="40" s="1"/>
  <c r="B277" i="40" s="1"/>
  <c r="B278" i="40" s="1"/>
  <c r="B279" i="40" s="1"/>
  <c r="B280" i="40" s="1"/>
  <c r="B281" i="40" s="1"/>
  <c r="B282" i="40" s="1"/>
  <c r="B283" i="40" s="1"/>
  <c r="B284" i="40" s="1"/>
  <c r="B285" i="40" s="1"/>
  <c r="B286" i="40" s="1"/>
  <c r="B287" i="40" s="1"/>
  <c r="B288" i="40" s="1"/>
  <c r="B289" i="40" s="1"/>
  <c r="B290" i="40" s="1"/>
  <c r="B291" i="40" s="1"/>
  <c r="B292" i="40" s="1"/>
  <c r="B293" i="40" s="1"/>
  <c r="E299" i="40"/>
  <c r="E300" i="40" s="1"/>
  <c r="B294" i="40" l="1"/>
  <c r="B295" i="40" s="1"/>
  <c r="B296" i="40" s="1"/>
  <c r="B297" i="40" s="1"/>
  <c r="B298" i="40" s="1"/>
  <c r="E301" i="40"/>
  <c r="E302" i="40" l="1"/>
  <c r="E303" i="40" s="1"/>
  <c r="E304" i="40" s="1"/>
  <c r="E305" i="40" s="1"/>
  <c r="B299" i="40"/>
  <c r="B300" i="40" s="1"/>
  <c r="E306" i="40" l="1"/>
  <c r="B301" i="40"/>
  <c r="B302" i="40" s="1"/>
  <c r="E307" i="40" l="1"/>
  <c r="B303" i="40"/>
  <c r="B304" i="40" s="1"/>
  <c r="B305" i="40" l="1"/>
  <c r="E308" i="40"/>
  <c r="E309" i="40" s="1"/>
  <c r="E310" i="40" s="1"/>
  <c r="E311" i="40" s="1"/>
  <c r="E312" i="40" s="1"/>
  <c r="E313" i="40" s="1"/>
  <c r="E314" i="40" s="1"/>
  <c r="B306" i="40" l="1"/>
  <c r="B307" i="40" s="1"/>
  <c r="B308" i="40" s="1"/>
  <c r="B309" i="40" s="1"/>
  <c r="B310" i="40" s="1"/>
  <c r="B311" i="40" s="1"/>
  <c r="B312" i="40" s="1"/>
  <c r="B313" i="40" s="1"/>
  <c r="B314" i="40" s="1"/>
  <c r="B315" i="40" s="1"/>
  <c r="B316" i="40" s="1"/>
  <c r="B317" i="40" s="1"/>
  <c r="B319" i="40" s="1"/>
  <c r="B320" i="40" s="1"/>
  <c r="E315" i="40"/>
  <c r="B321" i="40" l="1"/>
  <c r="B322" i="40" s="1"/>
  <c r="B323" i="40" s="1"/>
  <c r="B324" i="40" s="1"/>
  <c r="B325" i="40" s="1"/>
  <c r="B326" i="40" s="1"/>
  <c r="B327" i="40" s="1"/>
  <c r="B328" i="40" s="1"/>
  <c r="E316" i="40"/>
  <c r="E317" i="40" l="1"/>
  <c r="E318" i="40" l="1"/>
  <c r="E319" i="40" l="1"/>
  <c r="E320" i="40" s="1"/>
  <c r="E321" i="40" s="1"/>
  <c r="E322" i="40" l="1"/>
  <c r="E323" i="40" s="1"/>
  <c r="E324" i="40" s="1"/>
  <c r="E325" i="40" s="1"/>
  <c r="E326" i="40" l="1"/>
  <c r="E327" i="40" l="1"/>
  <c r="E328" i="40" l="1"/>
</calcChain>
</file>

<file path=xl/sharedStrings.xml><?xml version="1.0" encoding="utf-8"?>
<sst xmlns="http://schemas.openxmlformats.org/spreadsheetml/2006/main" count="1060" uniqueCount="205">
  <si>
    <t>Нагрудный номер</t>
  </si>
  <si>
    <t>Команда</t>
  </si>
  <si>
    <t>(подпись)</t>
  </si>
  <si>
    <t>направлении мишени</t>
  </si>
  <si>
    <t>время</t>
  </si>
  <si>
    <t>очки</t>
  </si>
  <si>
    <t>мужчины</t>
  </si>
  <si>
    <t>№</t>
  </si>
  <si>
    <t>жен</t>
  </si>
  <si>
    <t>стрельба</t>
  </si>
  <si>
    <t>результат</t>
  </si>
  <si>
    <t>Женщины</t>
  </si>
  <si>
    <t>Место</t>
  </si>
  <si>
    <t>Год рождения</t>
  </si>
  <si>
    <t>Код вида спорта: 13000051Ю1Л</t>
  </si>
  <si>
    <t>Спортивная дисциплина: 13000211Ю1Л</t>
  </si>
  <si>
    <t xml:space="preserve">Фамилия, имя </t>
  </si>
  <si>
    <t>баллы</t>
  </si>
  <si>
    <t>Общий результат</t>
  </si>
  <si>
    <t>Выпоненный норматив</t>
  </si>
  <si>
    <t xml:space="preserve">Главный судья соревнований, спортивный судья 1К: </t>
  </si>
  <si>
    <t>В.В. Калиновский</t>
  </si>
  <si>
    <t>Главный секретарь соревнований, спортивный судья 1К:</t>
  </si>
  <si>
    <t>Кросс 3 км, пистолет боевой, 25м, 10 выстрелов (2х5), женщины</t>
  </si>
  <si>
    <t xml:space="preserve">Васьковская Татьяна </t>
  </si>
  <si>
    <t xml:space="preserve">Жоров Максим </t>
  </si>
  <si>
    <t xml:space="preserve">п/п </t>
  </si>
  <si>
    <t>год</t>
  </si>
  <si>
    <t>возрастная група</t>
  </si>
  <si>
    <t>лет</t>
  </si>
  <si>
    <t xml:space="preserve"> 50 лет и старше</t>
  </si>
  <si>
    <t>от 45 до 49 лет</t>
  </si>
  <si>
    <t>от 40 до 44 лет</t>
  </si>
  <si>
    <t xml:space="preserve">Возрастные группы </t>
  </si>
  <si>
    <t>Коэффициент</t>
  </si>
  <si>
    <t>до 30 лет</t>
  </si>
  <si>
    <t>от 35 до 39 лет</t>
  </si>
  <si>
    <t>от 30 до 34 лет</t>
  </si>
  <si>
    <t>Возрастная группа</t>
  </si>
  <si>
    <t xml:space="preserve">Коэффициент  </t>
  </si>
  <si>
    <t xml:space="preserve">14 сентября </t>
  </si>
  <si>
    <t xml:space="preserve">Дикаева Светлана </t>
  </si>
  <si>
    <t>КФК № 6 УМВД</t>
  </si>
  <si>
    <t>КФК № 2 ПУ ФСБ</t>
  </si>
  <si>
    <t>КФК № 7 УФСБ</t>
  </si>
  <si>
    <t>Алексеенко Ирина</t>
  </si>
  <si>
    <t>Нестеренко Анна</t>
  </si>
  <si>
    <t xml:space="preserve">Косицына Анастасия </t>
  </si>
  <si>
    <t>КФК № 16 МО МВД</t>
  </si>
  <si>
    <t>Выбрановская Дарья</t>
  </si>
  <si>
    <t xml:space="preserve">КФК № 12 УФССП </t>
  </si>
  <si>
    <t>КФК № 13 Таможня</t>
  </si>
  <si>
    <t>КФК № 18 УФСИН</t>
  </si>
  <si>
    <t>КФК № 5 Росгвардия</t>
  </si>
  <si>
    <t>Болотова Анастасия</t>
  </si>
  <si>
    <t>Результат по кроссу</t>
  </si>
  <si>
    <t>Результат по стрельбе</t>
  </si>
  <si>
    <t>Результат по кроссу  с учётом коэффициента</t>
  </si>
  <si>
    <t>Общий результат с учётом коэффициента</t>
  </si>
  <si>
    <t>Лыжная база "Динамо", г.Благовещенск</t>
  </si>
  <si>
    <t xml:space="preserve">КП АОО ОГО ВФСО "Динамо" № 22 - 8 </t>
  </si>
  <si>
    <t>А.В. Лопатин</t>
  </si>
  <si>
    <t>Кросс 3 км, пистолет боевой, 25м, 10 выстрелов (2х5), мужчины</t>
  </si>
  <si>
    <t xml:space="preserve">  Иванкин Евгений</t>
  </si>
  <si>
    <t>Дуденко Николай</t>
  </si>
  <si>
    <t>Пономаренко Роман</t>
  </si>
  <si>
    <t xml:space="preserve">Гринь Максим </t>
  </si>
  <si>
    <t>Утеулин Самат</t>
  </si>
  <si>
    <t>Павлов Андрей</t>
  </si>
  <si>
    <t>Выбрановский Иван</t>
  </si>
  <si>
    <t>Липец Ярослав</t>
  </si>
  <si>
    <t>Тишков Евгений</t>
  </si>
  <si>
    <t>Жигалов Дмитрий</t>
  </si>
  <si>
    <t xml:space="preserve">Бурима Олег </t>
  </si>
  <si>
    <t xml:space="preserve">Емельянов Павел </t>
  </si>
  <si>
    <t>Селищев Роман</t>
  </si>
  <si>
    <t xml:space="preserve">Кокотчиков Дмитрий </t>
  </si>
  <si>
    <t>Стасюк Руслан</t>
  </si>
  <si>
    <t>Барабаш Дмитрий</t>
  </si>
  <si>
    <t>Телекало Андрей</t>
  </si>
  <si>
    <t>Ромас Юрий</t>
  </si>
  <si>
    <t xml:space="preserve">Таскаев Григорий </t>
  </si>
  <si>
    <t xml:space="preserve">КП АОО ОГО ВФСО "Динамо" № 22 - 9 </t>
  </si>
  <si>
    <t xml:space="preserve">16 сентября </t>
  </si>
  <si>
    <t>с учётом коэффициента</t>
  </si>
  <si>
    <t xml:space="preserve">Место </t>
  </si>
  <si>
    <t>Время от результата победителя без  учёта коэффициента</t>
  </si>
  <si>
    <t>Результат по кроссу                                   с учётом коэффициента</t>
  </si>
  <si>
    <t xml:space="preserve">"СПАРТАКИАДА - 2022" АМУРСКОГО ОБЛАСТНОГО ОТДЕЛЕНИЯ ОБЩЕСТВЕННО-ГОСУДАРСТВЕННОГО ОБЪЕДИНЕНИЯ "ВСЕРОССИЙСКОГО ФИЗКУЛЬТУРНО-СПОРТИВНОГО ОБЩЕСТВА "ДИНАМО"" </t>
  </si>
  <si>
    <t xml:space="preserve">"СПАРТАКИАДА - 2022" АМУРСКОГО ОБЛАСТНОГО ОТДЕЛЕНИЯ ОБЩЕСТВЕННО-ГОСУДАРСТВЕННОГО ОБЪЕДИНЕНИЯ                                                                                     "ВСЕРОССИЙСКОГО ФИЗКУЛЬТУРНО-СПОРТИВНОГО ОБЩЕСТВА "ДИНАМО""  </t>
  </si>
  <si>
    <t xml:space="preserve"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по субъекту Российской Федерации по легкоатлетическому кроссу </t>
  </si>
  <si>
    <t>Н.В. Шавина</t>
  </si>
  <si>
    <t>Кросс 3 км, мужчины</t>
  </si>
  <si>
    <t>Команды</t>
  </si>
  <si>
    <t xml:space="preserve">Мужчины </t>
  </si>
  <si>
    <t xml:space="preserve">Мужчины  </t>
  </si>
  <si>
    <t>Количество очков</t>
  </si>
  <si>
    <t xml:space="preserve">"СПАРТАКИАДА - 2022" АМУРСКОГО ОБЛАСТНОГО ОТДЕЛЕНИЯ ОБЩЕСТВЕННО-ГОСУДАРСТВЕННОГО ОБЪЕДИНЕНИЯ "ВСЕРОССИЙСКОГО ФИЗКУЛЬТУРНО-СПОРТИВНОГО ОБЩЕСТВА "ДИНАМО""  </t>
  </si>
  <si>
    <t>14 сентября 2022 года</t>
  </si>
  <si>
    <t>Кросс 3 км, пистолет боевой, 25м, 10 выстрелов (2х5)</t>
  </si>
  <si>
    <t>КП АОО ОГО ВФСО "Динамо" № 22 - 9</t>
  </si>
  <si>
    <t>Кросс 3 км</t>
  </si>
  <si>
    <t>16 сентября 2022 года</t>
  </si>
  <si>
    <t>ПРОТОКОЛ КОМАНДНОГО ЗАЧЁТА</t>
  </si>
  <si>
    <t>ПРОТОКОЛ ЛИЧНОГО ЗАЧЁТА</t>
  </si>
  <si>
    <t xml:space="preserve">Сажина Софья </t>
  </si>
  <si>
    <t xml:space="preserve">Кукушкина Галина </t>
  </si>
  <si>
    <t xml:space="preserve">Лохова Ксения </t>
  </si>
  <si>
    <t xml:space="preserve">Гончарова Евгения </t>
  </si>
  <si>
    <t xml:space="preserve">Шевчук Дарья </t>
  </si>
  <si>
    <t xml:space="preserve">Гах Алёна </t>
  </si>
  <si>
    <t>Сижук Дарья</t>
  </si>
  <si>
    <t xml:space="preserve">Сапрыкин Виталий </t>
  </si>
  <si>
    <t xml:space="preserve">Дубосарский Николай </t>
  </si>
  <si>
    <t xml:space="preserve">Митрохин Николай </t>
  </si>
  <si>
    <t xml:space="preserve">Губин Василий </t>
  </si>
  <si>
    <t xml:space="preserve">Сыч Роман </t>
  </si>
  <si>
    <t xml:space="preserve">Езоян Ваган </t>
  </si>
  <si>
    <t xml:space="preserve">Шахбанов Григорий </t>
  </si>
  <si>
    <t xml:space="preserve">Окулич Валерий </t>
  </si>
  <si>
    <t xml:space="preserve">Апполонов Юрий </t>
  </si>
  <si>
    <t xml:space="preserve">Ширшов Михаил </t>
  </si>
  <si>
    <t xml:space="preserve">Девятов Илья </t>
  </si>
  <si>
    <t xml:space="preserve">Мананский Максим </t>
  </si>
  <si>
    <t>Кедышев Иван</t>
  </si>
  <si>
    <t xml:space="preserve">Старков Сергей </t>
  </si>
  <si>
    <t xml:space="preserve">Субботин Виталий </t>
  </si>
  <si>
    <t xml:space="preserve">Алексанов Дмитрий </t>
  </si>
  <si>
    <t xml:space="preserve">Галаган Константин </t>
  </si>
  <si>
    <t xml:space="preserve">Воронков Денис </t>
  </si>
  <si>
    <t xml:space="preserve">Обухов Игорь </t>
  </si>
  <si>
    <t xml:space="preserve">Агеенко Михаил </t>
  </si>
  <si>
    <t xml:space="preserve">Грошин Алексей </t>
  </si>
  <si>
    <t xml:space="preserve">Цупко Александр </t>
  </si>
  <si>
    <t xml:space="preserve">Криворучко Александр </t>
  </si>
  <si>
    <t xml:space="preserve">Довганюк Михаил </t>
  </si>
  <si>
    <t xml:space="preserve">Бронников Назар </t>
  </si>
  <si>
    <t>Валеев Евгений</t>
  </si>
  <si>
    <t xml:space="preserve">Гавриленко Максим </t>
  </si>
  <si>
    <t xml:space="preserve">Гуменюк Данил </t>
  </si>
  <si>
    <t xml:space="preserve">Лагута Андрей </t>
  </si>
  <si>
    <t xml:space="preserve">Синицкий Евгений </t>
  </si>
  <si>
    <t xml:space="preserve">Назаров Алексей </t>
  </si>
  <si>
    <t xml:space="preserve">Сибилев Вячеслав </t>
  </si>
  <si>
    <t xml:space="preserve">Чемпионат территориальных (структурных) подразделений двух и более федеральных органов </t>
  </si>
  <si>
    <t>по субъекту Российской Федерации по служебному двоеборью</t>
  </si>
  <si>
    <t xml:space="preserve"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</t>
  </si>
  <si>
    <t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                                                                  по субъекту Российской Федерации по служебному двоеборью</t>
  </si>
  <si>
    <t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                                                                                                       по субъекту Российской Федерации по служебному двоеборью</t>
  </si>
  <si>
    <t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                                                                             по субъекту Российской Федерации по служебному двоеборью</t>
  </si>
  <si>
    <t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субъекту Российской Федерации по служебному двоеборью</t>
  </si>
  <si>
    <t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                                                             по субъекту Российской Федерации по служебному двоеборью</t>
  </si>
  <si>
    <t xml:space="preserve"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                                                                        по субъекту Российской Федерации по легкоатлетическому кроссу </t>
  </si>
  <si>
    <t xml:space="preserve">Чемпионат территориальных (структурных) подразделений двух и более федеральных органов                                                                                                                                                                                                        по субъекту Российской Федерации по легкоатлетическому кроссу </t>
  </si>
  <si>
    <t xml:space="preserve">Прищепа Наталья </t>
  </si>
  <si>
    <t xml:space="preserve">Якунин Михаил </t>
  </si>
  <si>
    <t xml:space="preserve">Чуйко Денис </t>
  </si>
  <si>
    <t xml:space="preserve">Попов Алексей </t>
  </si>
  <si>
    <t xml:space="preserve">Захаров Андрей </t>
  </si>
  <si>
    <t xml:space="preserve">Доронин Сергей  </t>
  </si>
  <si>
    <t>ДВВКУ</t>
  </si>
  <si>
    <t xml:space="preserve">Лохов Алексей </t>
  </si>
  <si>
    <t xml:space="preserve">Потехин Денис </t>
  </si>
  <si>
    <t xml:space="preserve">Макагон Михаил </t>
  </si>
  <si>
    <t xml:space="preserve">Вознюк Георгий </t>
  </si>
  <si>
    <t>Акифьев Даниил</t>
  </si>
  <si>
    <t>ЗАБЕГ 1, начало в 12.00 мин.</t>
  </si>
  <si>
    <t>ЗАБЕГ 2, начало в 12.30 мин.</t>
  </si>
  <si>
    <t>ЗАБЕГ 3, начало в 13.00 мин.</t>
  </si>
  <si>
    <t>ЗАБЕГ 4, начало в 13.30 мин.</t>
  </si>
  <si>
    <t xml:space="preserve">Эрдынеев Александр </t>
  </si>
  <si>
    <t xml:space="preserve">КФК № 2 </t>
  </si>
  <si>
    <t xml:space="preserve">КФК № 7 </t>
  </si>
  <si>
    <t>КФК № 7</t>
  </si>
  <si>
    <t>DNS</t>
  </si>
  <si>
    <t>в/к</t>
  </si>
  <si>
    <t>ДВОКУ</t>
  </si>
  <si>
    <t xml:space="preserve">КФК № 12  </t>
  </si>
  <si>
    <t xml:space="preserve">КФК № 13 </t>
  </si>
  <si>
    <t xml:space="preserve">КФК № 16 </t>
  </si>
  <si>
    <t xml:space="preserve">КФК № 18 </t>
  </si>
  <si>
    <t xml:space="preserve">КФК № 22 </t>
  </si>
  <si>
    <t xml:space="preserve">КФК № 5 </t>
  </si>
  <si>
    <t xml:space="preserve">КФК № 6 </t>
  </si>
  <si>
    <t xml:space="preserve">Дробяскин Сергей </t>
  </si>
  <si>
    <t>Время от результата победителя с учётом коэффициента</t>
  </si>
  <si>
    <t>КФК № 18</t>
  </si>
  <si>
    <t xml:space="preserve">Ларёва Дария </t>
  </si>
  <si>
    <t>КФК № 22</t>
  </si>
  <si>
    <t xml:space="preserve">Скубко Юрий </t>
  </si>
  <si>
    <t xml:space="preserve">Болотова Анастасия </t>
  </si>
  <si>
    <t xml:space="preserve">Клубникина Виктория </t>
  </si>
  <si>
    <t xml:space="preserve">Бобко Вера </t>
  </si>
  <si>
    <t>КФК № 12</t>
  </si>
  <si>
    <t xml:space="preserve">Исмаилов Тимур </t>
  </si>
  <si>
    <t xml:space="preserve">Тарнайкин Андрей </t>
  </si>
  <si>
    <t xml:space="preserve">Кирилов Алексей </t>
  </si>
  <si>
    <t xml:space="preserve">Астраханцев Андрей </t>
  </si>
  <si>
    <t>Пашенцев Павел</t>
  </si>
  <si>
    <t>ЗАБЕГ 2, начало в 12.00 мин.</t>
  </si>
  <si>
    <t xml:space="preserve">ДВОКУ </t>
  </si>
  <si>
    <t>Кросс 3 км, женщины, начало в 11.00 мин</t>
  </si>
  <si>
    <t xml:space="preserve">Морозов Сергей </t>
  </si>
  <si>
    <t>КФК № 6</t>
  </si>
  <si>
    <t>В/К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</si>
</sst>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;@"/>
  </numFmts>
  <fonts count="48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8"/>
      <name val="Calibri"/>
      <family val="2"/>
      <charset val="204"/>
      <scheme val="minor"/>
    </font>
    <font>
      <sz val="20"/>
      <name val="Reforma Grotesk Demi"/>
      <family val="5"/>
    </font>
    <font>
      <sz val="20"/>
      <color theme="1"/>
      <name val="Reforma Grotesk Demi"/>
      <family val="5"/>
    </font>
    <font>
      <sz val="28"/>
      <name val="Reforma Grotesk Demi"/>
      <family val="5"/>
    </font>
    <font>
      <b/>
      <sz val="32"/>
      <color theme="1" tint="4.9989318521683403E-2"/>
      <name val="Times New Roman"/>
      <family val="1"/>
      <charset val="204"/>
    </font>
    <font>
      <b/>
      <sz val="16"/>
      <color theme="1" tint="4.9989318521683403E-2"/>
      <name val="Times New Roman"/>
      <family val="1"/>
      <charset val="204"/>
    </font>
    <font>
      <b/>
      <sz val="20"/>
      <color theme="1" tint="4.9989318521683403E-2"/>
      <name val="Times New Roman"/>
      <family val="1"/>
      <charset val="204"/>
    </font>
    <font>
      <sz val="32"/>
      <color theme="5" tint="-0.499984740745262"/>
      <name val="Reforma Grotesk Demi"/>
      <family val="5"/>
    </font>
    <font>
      <b/>
      <sz val="12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b/>
      <sz val="24"/>
      <color theme="1" tint="4.9989318521683403E-2"/>
      <name val="Times New Roman"/>
      <family val="1"/>
      <charset val="204"/>
    </font>
    <font>
      <sz val="28"/>
      <color theme="1" tint="4.9989318521683403E-2"/>
      <name val="Times New Roman"/>
      <family val="1"/>
      <charset val="204"/>
    </font>
    <font>
      <sz val="36"/>
      <color theme="1" tint="4.9989318521683403E-2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8"/>
      <name val="Reforma Grotesk Demi"/>
      <family val="5"/>
    </font>
    <font>
      <sz val="18"/>
      <name val="Reforma Grotesk Demi"/>
      <charset val="204"/>
    </font>
    <font>
      <sz val="22"/>
      <name val="Reforma Grotesk Demi"/>
      <family val="5"/>
    </font>
    <font>
      <sz val="22"/>
      <name val="Reforma Grotesk Demi"/>
      <charset val="204"/>
    </font>
    <font>
      <sz val="28"/>
      <name val="Reforma Grotesk Demi"/>
    </font>
    <font>
      <sz val="18"/>
      <name val="Reforma Grotesk Demi"/>
    </font>
    <font>
      <sz val="22"/>
      <name val="Reforma Grotesk Demi"/>
    </font>
    <font>
      <sz val="20"/>
      <name val="Reforma Grotesk Demi"/>
    </font>
    <font>
      <sz val="20"/>
      <color theme="1"/>
      <name val="Reforma Grotesk Demi"/>
    </font>
    <font>
      <b/>
      <sz val="28"/>
      <color theme="1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36"/>
      <color theme="1" tint="4.9989318521683403E-2"/>
      <name val="Times New Roman"/>
      <family val="1"/>
      <charset val="204"/>
    </font>
    <font>
      <sz val="7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36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sz val="28"/>
      <color theme="1"/>
      <name val="Calibri"/>
      <family val="2"/>
      <scheme val="minor"/>
    </font>
    <font>
      <sz val="28"/>
      <name val="Times New Roman"/>
      <family val="1"/>
      <charset val="204"/>
    </font>
    <font>
      <b/>
      <sz val="22"/>
      <color theme="1" tint="4.9989318521683403E-2"/>
      <name val="Times New Roman"/>
      <family val="1"/>
      <charset val="204"/>
    </font>
    <font>
      <sz val="27"/>
      <name val="Reforma Grotesk Demi"/>
    </font>
    <font>
      <sz val="28"/>
      <color rgb="FFC00000"/>
      <name val="Reforma Grotesk Demi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8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2" applyFont="1" applyFill="1" applyBorder="1" applyAlignment="1">
      <alignment horizontal="right" vertical="top"/>
    </xf>
    <xf numFmtId="0" fontId="4" fillId="0" borderId="0" xfId="0" applyFont="1"/>
    <xf numFmtId="164" fontId="0" fillId="0" borderId="0" xfId="0" applyNumberFormat="1"/>
    <xf numFmtId="0" fontId="7" fillId="4" borderId="4" xfId="2" applyFont="1" applyFill="1" applyBorder="1" applyAlignment="1">
      <alignment horizontal="center" vertical="center"/>
    </xf>
    <xf numFmtId="1" fontId="7" fillId="4" borderId="4" xfId="2" applyNumberFormat="1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center" vertical="center"/>
    </xf>
    <xf numFmtId="164" fontId="7" fillId="4" borderId="4" xfId="2" applyNumberFormat="1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3" fillId="0" borderId="4" xfId="0" applyFont="1" applyBorder="1"/>
    <xf numFmtId="0" fontId="3" fillId="6" borderId="4" xfId="0" applyFont="1" applyFill="1" applyBorder="1"/>
    <xf numFmtId="0" fontId="0" fillId="6" borderId="0" xfId="0" applyFill="1"/>
    <xf numFmtId="0" fontId="3" fillId="7" borderId="4" xfId="0" applyFont="1" applyFill="1" applyBorder="1"/>
    <xf numFmtId="0" fontId="0" fillId="7" borderId="0" xfId="0" applyFill="1"/>
    <xf numFmtId="0" fontId="3" fillId="8" borderId="4" xfId="0" applyFont="1" applyFill="1" applyBorder="1"/>
    <xf numFmtId="0" fontId="0" fillId="8" borderId="0" xfId="0" applyFill="1"/>
    <xf numFmtId="0" fontId="3" fillId="9" borderId="4" xfId="0" applyFont="1" applyFill="1" applyBorder="1"/>
    <xf numFmtId="0" fontId="0" fillId="9" borderId="0" xfId="0" applyFill="1"/>
    <xf numFmtId="0" fontId="3" fillId="10" borderId="4" xfId="0" applyFont="1" applyFill="1" applyBorder="1"/>
    <xf numFmtId="0" fontId="0" fillId="10" borderId="0" xfId="0" applyFill="1"/>
    <xf numFmtId="0" fontId="3" fillId="11" borderId="4" xfId="0" applyFont="1" applyFill="1" applyBorder="1"/>
    <xf numFmtId="0" fontId="0" fillId="11" borderId="0" xfId="0" applyFill="1"/>
    <xf numFmtId="0" fontId="1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3" fillId="4" borderId="4" xfId="2" applyFont="1" applyFill="1" applyBorder="1" applyAlignment="1">
      <alignment horizontal="center" vertical="center"/>
    </xf>
    <xf numFmtId="21" fontId="7" fillId="4" borderId="4" xfId="2" applyNumberFormat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 applyAlignment="1">
      <alignment horizontal="center"/>
    </xf>
    <xf numFmtId="0" fontId="22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1" fillId="5" borderId="3" xfId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0" fillId="0" borderId="4" xfId="0" applyBorder="1"/>
    <xf numFmtId="0" fontId="23" fillId="0" borderId="4" xfId="0" applyFont="1" applyBorder="1"/>
    <xf numFmtId="0" fontId="24" fillId="0" borderId="4" xfId="0" applyFont="1" applyBorder="1"/>
    <xf numFmtId="0" fontId="23" fillId="4" borderId="4" xfId="0" applyFont="1" applyFill="1" applyBorder="1"/>
    <xf numFmtId="0" fontId="24" fillId="4" borderId="4" xfId="0" applyFont="1" applyFill="1" applyBorder="1"/>
    <xf numFmtId="0" fontId="0" fillId="4" borderId="0" xfId="0" applyFill="1"/>
    <xf numFmtId="0" fontId="23" fillId="12" borderId="4" xfId="0" applyFont="1" applyFill="1" applyBorder="1"/>
    <xf numFmtId="0" fontId="0" fillId="12" borderId="4" xfId="0" applyFill="1" applyBorder="1"/>
    <xf numFmtId="0" fontId="0" fillId="4" borderId="4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/>
    </xf>
    <xf numFmtId="0" fontId="26" fillId="4" borderId="4" xfId="2" applyFont="1" applyFill="1" applyBorder="1" applyAlignment="1">
      <alignment horizontal="center" vertical="center"/>
    </xf>
    <xf numFmtId="0" fontId="27" fillId="4" borderId="4" xfId="2" applyFont="1" applyFill="1" applyBorder="1" applyAlignment="1">
      <alignment horizontal="center" vertical="center"/>
    </xf>
    <xf numFmtId="0" fontId="28" fillId="4" borderId="4" xfId="2" applyFont="1" applyFill="1" applyBorder="1" applyAlignment="1">
      <alignment horizontal="center" vertical="center"/>
    </xf>
    <xf numFmtId="0" fontId="29" fillId="4" borderId="4" xfId="2" applyFont="1" applyFill="1" applyBorder="1" applyAlignment="1">
      <alignment horizontal="center" vertical="center"/>
    </xf>
    <xf numFmtId="0" fontId="30" fillId="4" borderId="4" xfId="2" applyFont="1" applyFill="1" applyBorder="1" applyAlignment="1">
      <alignment horizontal="center" vertical="center"/>
    </xf>
    <xf numFmtId="0" fontId="31" fillId="4" borderId="4" xfId="2" applyFont="1" applyFill="1" applyBorder="1" applyAlignment="1">
      <alignment horizontal="center" vertical="center"/>
    </xf>
    <xf numFmtId="0" fontId="32" fillId="4" borderId="4" xfId="2" applyFont="1" applyFill="1" applyBorder="1" applyAlignment="1">
      <alignment horizontal="center" vertical="center"/>
    </xf>
    <xf numFmtId="164" fontId="33" fillId="4" borderId="4" xfId="2" applyNumberFormat="1" applyFont="1" applyFill="1" applyBorder="1" applyAlignment="1">
      <alignment horizontal="center" vertical="center"/>
    </xf>
    <xf numFmtId="1" fontId="33" fillId="4" borderId="4" xfId="2" applyNumberFormat="1" applyFont="1" applyFill="1" applyBorder="1" applyAlignment="1">
      <alignment horizontal="center" vertical="center"/>
    </xf>
    <xf numFmtId="1" fontId="34" fillId="4" borderId="4" xfId="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2" fontId="7" fillId="4" borderId="4" xfId="2" applyNumberFormat="1" applyFont="1" applyFill="1" applyBorder="1" applyAlignment="1">
      <alignment horizontal="center" vertical="center"/>
    </xf>
    <xf numFmtId="0" fontId="18" fillId="0" borderId="0" xfId="0" applyFont="1"/>
    <xf numFmtId="2" fontId="5" fillId="0" borderId="11" xfId="0" applyNumberFormat="1" applyFont="1" applyBorder="1" applyAlignment="1">
      <alignment horizontal="center" vertical="center" wrapText="1"/>
    </xf>
    <xf numFmtId="0" fontId="36" fillId="4" borderId="0" xfId="0" applyFont="1" applyFill="1"/>
    <xf numFmtId="0" fontId="41" fillId="0" borderId="0" xfId="0" applyFont="1"/>
    <xf numFmtId="0" fontId="37" fillId="0" borderId="0" xfId="0" applyFont="1"/>
    <xf numFmtId="0" fontId="11" fillId="0" borderId="6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20" fillId="0" borderId="0" xfId="0" applyFont="1"/>
    <xf numFmtId="0" fontId="43" fillId="0" borderId="0" xfId="0" applyFont="1"/>
    <xf numFmtId="0" fontId="44" fillId="4" borderId="4" xfId="2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46" fillId="4" borderId="4" xfId="2" applyFont="1" applyFill="1" applyBorder="1" applyAlignment="1">
      <alignment horizontal="center" vertical="center"/>
    </xf>
    <xf numFmtId="0" fontId="47" fillId="4" borderId="4" xfId="2" applyFont="1" applyFill="1" applyBorder="1" applyAlignment="1">
      <alignment horizontal="center" vertical="center"/>
    </xf>
    <xf numFmtId="2" fontId="0" fillId="9" borderId="0" xfId="0" applyNumberFormat="1" applyFill="1"/>
    <xf numFmtId="2" fontId="3" fillId="7" borderId="4" xfId="0" applyNumberFormat="1" applyFont="1" applyFill="1" applyBorder="1"/>
    <xf numFmtId="2" fontId="0" fillId="0" borderId="0" xfId="0" applyNumberFormat="1"/>
    <xf numFmtId="0" fontId="16" fillId="0" borderId="5" xfId="0" applyFont="1" applyBorder="1" applyAlignment="1">
      <alignment horizontal="center"/>
    </xf>
    <xf numFmtId="0" fontId="14" fillId="4" borderId="12" xfId="2" applyFont="1" applyFill="1" applyBorder="1" applyAlignment="1">
      <alignment horizontal="center" vertical="top"/>
    </xf>
    <xf numFmtId="0" fontId="35" fillId="0" borderId="0" xfId="0" applyFont="1" applyAlignment="1">
      <alignment horizontal="center" vertical="center" wrapText="1"/>
    </xf>
    <xf numFmtId="0" fontId="36" fillId="4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41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1" fillId="5" borderId="2" xfId="1" applyFont="1" applyFill="1" applyBorder="1" applyAlignment="1">
      <alignment horizontal="center" vertical="center" wrapText="1"/>
    </xf>
    <xf numFmtId="0" fontId="11" fillId="5" borderId="3" xfId="1" applyFont="1" applyFill="1" applyBorder="1" applyAlignment="1">
      <alignment horizontal="center" vertical="center" wrapText="1"/>
    </xf>
    <xf numFmtId="0" fontId="12" fillId="5" borderId="2" xfId="1" applyFont="1" applyFill="1" applyBorder="1" applyAlignment="1">
      <alignment horizontal="center" vertical="center" wrapText="1"/>
    </xf>
    <xf numFmtId="0" fontId="12" fillId="5" borderId="3" xfId="1" applyFont="1" applyFill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2" fillId="5" borderId="7" xfId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17" fillId="5" borderId="2" xfId="1" applyFont="1" applyFill="1" applyBorder="1" applyAlignment="1">
      <alignment horizontal="center" vertical="center"/>
    </xf>
    <xf numFmtId="0" fontId="17" fillId="5" borderId="3" xfId="1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11" fillId="5" borderId="6" xfId="1" applyFont="1" applyFill="1" applyBorder="1" applyAlignment="1">
      <alignment horizontal="center" vertical="center" wrapText="1"/>
    </xf>
    <xf numFmtId="0" fontId="11" fillId="5" borderId="7" xfId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/>
    </xf>
  </cellXfs>
  <cellStyles count="3">
    <cellStyle name="Вывод" xfId="2" builtinId="21"/>
    <cellStyle name="Обычный" xfId="0" builtinId="0"/>
    <cellStyle name="Плохой" xfId="1" builtinId="27"/>
  </cellStyles>
  <dxfs count="0"/>
  <tableStyles count="0" defaultTableStyle="TableStyleMedium2" defaultPivotStyle="PivotStyleMedium9"/>
  <colors>
    <mruColors>
      <color rgb="FF99CCFF"/>
      <color rgb="FFC307A8"/>
      <color rgb="FF00CCFF"/>
      <color rgb="FF3399FF"/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871538</xdr:rowOff>
    </xdr:from>
    <xdr:to>
      <xdr:col>1</xdr:col>
      <xdr:colOff>1793423</xdr:colOff>
      <xdr:row>3</xdr:row>
      <xdr:rowOff>117024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3B91AAFF-A98F-4DF9-BEE8-ED99E3D47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3" y="871538"/>
          <a:ext cx="2388735" cy="2317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340178</xdr:colOff>
      <xdr:row>0</xdr:row>
      <xdr:rowOff>221114</xdr:rowOff>
    </xdr:from>
    <xdr:to>
      <xdr:col>2</xdr:col>
      <xdr:colOff>690563</xdr:colOff>
      <xdr:row>4</xdr:row>
      <xdr:rowOff>190500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A409A05A-A5F7-4EE7-A0AA-BB0DCAE97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178" y="221114"/>
          <a:ext cx="2388735" cy="2369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340178</xdr:colOff>
      <xdr:row>0</xdr:row>
      <xdr:rowOff>221114</xdr:rowOff>
    </xdr:from>
    <xdr:to>
      <xdr:col>2</xdr:col>
      <xdr:colOff>690563</xdr:colOff>
      <xdr:row>4</xdr:row>
      <xdr:rowOff>190500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62BBCC76-F233-4FAD-81ED-AFA68F378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178" y="221114"/>
          <a:ext cx="2388735" cy="2369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340178</xdr:colOff>
      <xdr:row>0</xdr:row>
      <xdr:rowOff>221114</xdr:rowOff>
    </xdr:from>
    <xdr:to>
      <xdr:col>2</xdr:col>
      <xdr:colOff>690563</xdr:colOff>
      <xdr:row>4</xdr:row>
      <xdr:rowOff>190500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DCBFF0A-B385-4A54-B481-4D62EAB86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178" y="221114"/>
          <a:ext cx="2388735" cy="2369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2</xdr:row>
      <xdr:rowOff>647700</xdr:rowOff>
    </xdr:from>
    <xdr:to>
      <xdr:col>1</xdr:col>
      <xdr:colOff>971550</xdr:colOff>
      <xdr:row>4</xdr:row>
      <xdr:rowOff>190500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3170CBC3-A2C3-4D13-AC80-B02C5B4EA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1" y="1162050"/>
          <a:ext cx="1504949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2</xdr:row>
      <xdr:rowOff>647700</xdr:rowOff>
    </xdr:from>
    <xdr:to>
      <xdr:col>1</xdr:col>
      <xdr:colOff>971550</xdr:colOff>
      <xdr:row>4</xdr:row>
      <xdr:rowOff>152400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399A7A80-8FD6-4532-9E11-DCB0812B8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1" y="1162050"/>
          <a:ext cx="1504949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2</xdr:row>
      <xdr:rowOff>647700</xdr:rowOff>
    </xdr:from>
    <xdr:to>
      <xdr:col>1</xdr:col>
      <xdr:colOff>971550</xdr:colOff>
      <xdr:row>4</xdr:row>
      <xdr:rowOff>190500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F62BFA09-48B6-40F5-8ED7-148DC272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1" y="1162050"/>
          <a:ext cx="1504949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2</xdr:row>
      <xdr:rowOff>647700</xdr:rowOff>
    </xdr:from>
    <xdr:to>
      <xdr:col>1</xdr:col>
      <xdr:colOff>971550</xdr:colOff>
      <xdr:row>4</xdr:row>
      <xdr:rowOff>190500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D781758F-9518-4788-8D98-D46BD88FA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1" y="1162050"/>
          <a:ext cx="1504949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800100</xdr:rowOff>
    </xdr:from>
    <xdr:to>
      <xdr:col>1</xdr:col>
      <xdr:colOff>2388735</xdr:colOff>
      <xdr:row>3</xdr:row>
      <xdr:rowOff>45586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E0940D11-9E18-485F-A6A2-2A942401C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0100"/>
          <a:ext cx="2388735" cy="23125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340178</xdr:colOff>
      <xdr:row>0</xdr:row>
      <xdr:rowOff>221114</xdr:rowOff>
    </xdr:from>
    <xdr:to>
      <xdr:col>2</xdr:col>
      <xdr:colOff>690563</xdr:colOff>
      <xdr:row>5</xdr:row>
      <xdr:rowOff>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746D531E-A6BF-47B9-BC56-A30E4763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178" y="221114"/>
          <a:ext cx="2388735" cy="2331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340178</xdr:colOff>
      <xdr:row>0</xdr:row>
      <xdr:rowOff>221114</xdr:rowOff>
    </xdr:from>
    <xdr:to>
      <xdr:col>2</xdr:col>
      <xdr:colOff>690563</xdr:colOff>
      <xdr:row>5</xdr:row>
      <xdr:rowOff>214313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D0546169-7A6A-4441-A8F6-259AF0A4C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178" y="221114"/>
          <a:ext cx="2388735" cy="2388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340178</xdr:colOff>
      <xdr:row>0</xdr:row>
      <xdr:rowOff>221114</xdr:rowOff>
    </xdr:from>
    <xdr:to>
      <xdr:col>2</xdr:col>
      <xdr:colOff>690563</xdr:colOff>
      <xdr:row>4</xdr:row>
      <xdr:rowOff>190500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29BC0319-57CC-4944-94B5-AAB120DD1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178" y="221114"/>
          <a:ext cx="2388735" cy="2369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S59"/>
  <sheetViews>
    <sheetView topLeftCell="A4" zoomScale="63" zoomScaleNormal="40" zoomScalePageLayoutView="60" workbookViewId="0">
      <selection activeCell="A8" sqref="A8:J8"/>
    </sheetView>
  </sheetViews>
  <sheetFormatPr defaultRowHeight="14.4"/>
  <cols>
    <col min="2" max="2" width="55" customWidth="1"/>
    <col min="3" max="3" width="40.109375" customWidth="1"/>
    <col min="4" max="5" width="35.109375" customWidth="1"/>
    <col min="6" max="7" width="37.88671875" customWidth="1"/>
    <col min="8" max="8" width="36.33203125" customWidth="1"/>
    <col min="9" max="9" width="27.6640625" customWidth="1"/>
    <col min="10" max="10" width="17.88671875" customWidth="1"/>
    <col min="12" max="12" width="45.44140625" customWidth="1"/>
    <col min="13" max="13" width="36" customWidth="1"/>
    <col min="14" max="14" width="12.88671875" customWidth="1"/>
  </cols>
  <sheetData>
    <row r="1" spans="1:19" ht="91.5" customHeight="1">
      <c r="A1" s="89" t="s">
        <v>97</v>
      </c>
      <c r="B1" s="89"/>
      <c r="C1" s="89"/>
      <c r="D1" s="89"/>
      <c r="E1" s="89"/>
      <c r="F1" s="89"/>
      <c r="G1" s="89"/>
      <c r="H1" s="89"/>
      <c r="I1" s="89"/>
      <c r="J1" s="89"/>
      <c r="K1" s="72"/>
      <c r="L1" s="72"/>
      <c r="M1" s="72"/>
      <c r="N1" s="72"/>
      <c r="O1" s="72"/>
      <c r="P1" s="72"/>
      <c r="Q1" s="72"/>
      <c r="R1" s="72"/>
      <c r="S1" s="72"/>
    </row>
    <row r="2" spans="1:19" ht="76.5" customHeight="1">
      <c r="A2" s="89" t="s">
        <v>152</v>
      </c>
      <c r="B2" s="89"/>
      <c r="C2" s="89"/>
      <c r="D2" s="89"/>
      <c r="E2" s="89"/>
      <c r="F2" s="89"/>
      <c r="G2" s="89"/>
      <c r="H2" s="89"/>
      <c r="I2" s="89"/>
      <c r="J2" s="89"/>
      <c r="K2" s="72"/>
      <c r="L2" s="72"/>
      <c r="M2" s="72"/>
      <c r="N2" s="72"/>
      <c r="O2" s="72"/>
      <c r="P2" s="72"/>
      <c r="Q2" s="72"/>
      <c r="R2" s="72"/>
      <c r="S2" s="72"/>
    </row>
    <row r="3" spans="1:19" ht="73.5" customHeight="1">
      <c r="A3" s="90" t="s">
        <v>100</v>
      </c>
      <c r="B3" s="90"/>
      <c r="C3" s="90"/>
      <c r="D3" s="90"/>
      <c r="E3" s="90"/>
      <c r="F3" s="90"/>
      <c r="G3" s="90"/>
      <c r="H3" s="90"/>
      <c r="I3" s="90"/>
      <c r="J3" s="90"/>
      <c r="K3" s="72"/>
      <c r="L3" s="72"/>
      <c r="M3" s="72"/>
      <c r="N3" s="72"/>
      <c r="O3" s="72"/>
      <c r="P3" s="72"/>
      <c r="Q3" s="72"/>
      <c r="R3" s="72"/>
      <c r="S3" s="72"/>
    </row>
    <row r="4" spans="1:19" ht="45" customHeight="1">
      <c r="A4" s="91" t="s">
        <v>102</v>
      </c>
      <c r="B4" s="91"/>
      <c r="C4" s="61"/>
      <c r="E4" s="65"/>
      <c r="F4" s="65"/>
      <c r="G4" s="95" t="s">
        <v>59</v>
      </c>
      <c r="H4" s="95"/>
      <c r="I4" s="95"/>
      <c r="J4" s="95"/>
      <c r="K4" s="63"/>
      <c r="L4" s="63"/>
      <c r="M4" s="63"/>
    </row>
    <row r="5" spans="1:19" ht="31.8">
      <c r="B5" s="96"/>
      <c r="C5" s="96"/>
      <c r="D5" s="96"/>
      <c r="E5" s="96"/>
      <c r="F5" s="96"/>
      <c r="G5" s="96"/>
      <c r="H5" s="96"/>
      <c r="I5" s="96"/>
      <c r="J5" s="96"/>
      <c r="K5" s="66"/>
      <c r="L5" s="66"/>
      <c r="M5" s="66"/>
      <c r="N5" s="66"/>
    </row>
    <row r="6" spans="1:19" ht="45.6">
      <c r="A6" s="92" t="s">
        <v>103</v>
      </c>
      <c r="B6" s="92"/>
      <c r="C6" s="92"/>
      <c r="D6" s="92"/>
      <c r="E6" s="92"/>
      <c r="F6" s="92"/>
      <c r="G6" s="92"/>
      <c r="H6" s="92"/>
      <c r="I6" s="92"/>
      <c r="J6" s="92"/>
      <c r="K6" s="67"/>
      <c r="L6" s="67"/>
    </row>
    <row r="8" spans="1:19" ht="34.799999999999997">
      <c r="A8" s="93" t="s">
        <v>101</v>
      </c>
      <c r="B8" s="93"/>
      <c r="C8" s="93"/>
      <c r="D8" s="93"/>
      <c r="E8" s="93"/>
      <c r="F8" s="93"/>
      <c r="G8" s="93"/>
      <c r="H8" s="93"/>
      <c r="I8" s="93"/>
      <c r="J8" s="93"/>
    </row>
    <row r="9" spans="1:19" ht="37.5" customHeight="1"/>
    <row r="10" spans="1:19" ht="31.5" customHeight="1">
      <c r="A10" s="80" t="s">
        <v>26</v>
      </c>
      <c r="B10" s="68" t="s">
        <v>93</v>
      </c>
      <c r="C10" s="69" t="s">
        <v>11</v>
      </c>
      <c r="D10" s="69" t="s">
        <v>11</v>
      </c>
      <c r="E10" s="70" t="s">
        <v>94</v>
      </c>
      <c r="F10" s="70" t="s">
        <v>94</v>
      </c>
      <c r="G10" s="70" t="s">
        <v>94</v>
      </c>
      <c r="H10" s="70" t="s">
        <v>95</v>
      </c>
      <c r="I10" s="70" t="s">
        <v>96</v>
      </c>
      <c r="J10" s="70" t="s">
        <v>12</v>
      </c>
    </row>
    <row r="11" spans="1:19" ht="35.4">
      <c r="A11" s="81">
        <v>1</v>
      </c>
      <c r="B11" s="75" t="s">
        <v>171</v>
      </c>
      <c r="C11" s="76">
        <v>2</v>
      </c>
      <c r="D11" s="76">
        <v>3</v>
      </c>
      <c r="E11" s="77">
        <v>1</v>
      </c>
      <c r="F11" s="78">
        <v>4</v>
      </c>
      <c r="G11" s="78">
        <v>7</v>
      </c>
      <c r="H11" s="79"/>
      <c r="I11" s="71">
        <f t="shared" ref="I11:I20" si="0">C11+D11+E11+F11+G11+H11</f>
        <v>17</v>
      </c>
      <c r="J11" s="71">
        <f>RANK(I11,$I$11:$I$20,1)</f>
        <v>1</v>
      </c>
    </row>
    <row r="12" spans="1:19" ht="35.1" customHeight="1">
      <c r="A12" s="81">
        <v>2</v>
      </c>
      <c r="B12" s="75" t="s">
        <v>203</v>
      </c>
      <c r="C12" s="76">
        <v>1</v>
      </c>
      <c r="D12" s="76">
        <v>4</v>
      </c>
      <c r="E12" s="77">
        <v>5</v>
      </c>
      <c r="F12" s="78">
        <v>6</v>
      </c>
      <c r="G12" s="78">
        <v>9</v>
      </c>
      <c r="H12" s="79"/>
      <c r="I12" s="71">
        <f t="shared" si="0"/>
        <v>25</v>
      </c>
      <c r="J12" s="71">
        <f>RANK(I12,$I$11:$I$20,1)</f>
        <v>2</v>
      </c>
    </row>
    <row r="13" spans="1:19" ht="35.1" customHeight="1">
      <c r="A13" s="81">
        <v>3</v>
      </c>
      <c r="B13" s="75" t="s">
        <v>178</v>
      </c>
      <c r="C13" s="76">
        <v>8</v>
      </c>
      <c r="D13" s="76">
        <v>11</v>
      </c>
      <c r="E13" s="77">
        <v>3</v>
      </c>
      <c r="F13" s="78">
        <v>22</v>
      </c>
      <c r="G13" s="78">
        <v>26</v>
      </c>
      <c r="H13" s="79"/>
      <c r="I13" s="71">
        <f t="shared" si="0"/>
        <v>70</v>
      </c>
      <c r="J13" s="71">
        <f>RANK(I13,$I$11:$I$20,1)</f>
        <v>3</v>
      </c>
      <c r="K13" s="26"/>
    </row>
    <row r="14" spans="1:19" ht="35.1" customHeight="1">
      <c r="A14" s="81">
        <v>4</v>
      </c>
      <c r="B14" s="75" t="s">
        <v>176</v>
      </c>
      <c r="C14" s="76">
        <v>15</v>
      </c>
      <c r="D14" s="76"/>
      <c r="E14" s="77">
        <v>10</v>
      </c>
      <c r="F14" s="78">
        <v>16</v>
      </c>
      <c r="G14" s="78">
        <v>18</v>
      </c>
      <c r="H14" s="79">
        <v>20</v>
      </c>
      <c r="I14" s="71">
        <f t="shared" si="0"/>
        <v>79</v>
      </c>
      <c r="J14" s="71" t="s">
        <v>175</v>
      </c>
      <c r="K14" s="1"/>
    </row>
    <row r="15" spans="1:19" ht="35.1" customHeight="1">
      <c r="A15" s="81">
        <v>5</v>
      </c>
      <c r="B15" s="75" t="s">
        <v>173</v>
      </c>
      <c r="C15" s="76">
        <v>6</v>
      </c>
      <c r="D15" s="76"/>
      <c r="E15" s="77">
        <v>2</v>
      </c>
      <c r="F15" s="78">
        <v>19</v>
      </c>
      <c r="G15" s="78">
        <v>30</v>
      </c>
      <c r="H15" s="79">
        <v>33</v>
      </c>
      <c r="I15" s="71">
        <f t="shared" si="0"/>
        <v>90</v>
      </c>
      <c r="J15" s="71">
        <v>4</v>
      </c>
      <c r="K15" s="26"/>
    </row>
    <row r="16" spans="1:19" ht="35.1" customHeight="1">
      <c r="A16" s="81">
        <v>6</v>
      </c>
      <c r="B16" s="75" t="s">
        <v>181</v>
      </c>
      <c r="C16" s="76">
        <v>12</v>
      </c>
      <c r="D16" s="76"/>
      <c r="E16" s="77">
        <v>8</v>
      </c>
      <c r="F16" s="78">
        <v>24</v>
      </c>
      <c r="G16" s="78">
        <v>27</v>
      </c>
      <c r="H16" s="79">
        <v>34</v>
      </c>
      <c r="I16" s="71">
        <f t="shared" si="0"/>
        <v>105</v>
      </c>
      <c r="J16" s="71">
        <v>5</v>
      </c>
      <c r="K16" s="26"/>
    </row>
    <row r="17" spans="1:11" ht="35.1" customHeight="1">
      <c r="A17" s="81">
        <v>7</v>
      </c>
      <c r="B17" s="75" t="s">
        <v>177</v>
      </c>
      <c r="C17" s="76">
        <v>9</v>
      </c>
      <c r="D17" s="76"/>
      <c r="E17" s="77">
        <v>14</v>
      </c>
      <c r="F17" s="78">
        <v>17</v>
      </c>
      <c r="G17" s="78">
        <v>31</v>
      </c>
      <c r="H17" s="79">
        <v>35</v>
      </c>
      <c r="I17" s="71">
        <f t="shared" si="0"/>
        <v>106</v>
      </c>
      <c r="J17" s="71">
        <v>6</v>
      </c>
      <c r="K17" s="26"/>
    </row>
    <row r="18" spans="1:11" ht="35.1" customHeight="1">
      <c r="A18" s="81">
        <v>8</v>
      </c>
      <c r="B18" s="75" t="s">
        <v>182</v>
      </c>
      <c r="C18" s="76">
        <v>15</v>
      </c>
      <c r="D18" s="76"/>
      <c r="E18" s="77">
        <v>15</v>
      </c>
      <c r="F18" s="78">
        <v>25</v>
      </c>
      <c r="G18" s="78">
        <v>32</v>
      </c>
      <c r="H18" s="79">
        <v>36</v>
      </c>
      <c r="I18" s="71">
        <f t="shared" si="0"/>
        <v>123</v>
      </c>
      <c r="J18" s="71">
        <v>7</v>
      </c>
    </row>
    <row r="19" spans="1:11" ht="35.1" customHeight="1">
      <c r="A19" s="81"/>
      <c r="B19" s="75" t="s">
        <v>180</v>
      </c>
      <c r="C19" s="76">
        <v>13</v>
      </c>
      <c r="D19" s="76"/>
      <c r="E19" s="77">
        <v>29</v>
      </c>
      <c r="F19" s="78">
        <v>39</v>
      </c>
      <c r="G19" s="78">
        <v>40</v>
      </c>
      <c r="H19" s="79">
        <v>43</v>
      </c>
      <c r="I19" s="71">
        <f t="shared" si="0"/>
        <v>164</v>
      </c>
      <c r="J19" s="71">
        <v>8</v>
      </c>
    </row>
    <row r="20" spans="1:11" ht="35.1" customHeight="1">
      <c r="A20" s="81">
        <v>9</v>
      </c>
      <c r="B20" s="75" t="s">
        <v>179</v>
      </c>
      <c r="C20" s="76">
        <v>10</v>
      </c>
      <c r="D20" s="76"/>
      <c r="E20" s="77">
        <v>23</v>
      </c>
      <c r="F20" s="78">
        <v>41</v>
      </c>
      <c r="G20" s="78">
        <v>53</v>
      </c>
      <c r="H20" s="79">
        <v>53</v>
      </c>
      <c r="I20" s="71">
        <f t="shared" si="0"/>
        <v>180</v>
      </c>
      <c r="J20" s="71">
        <v>9</v>
      </c>
      <c r="K20" s="26"/>
    </row>
    <row r="21" spans="1:11">
      <c r="B21" s="94"/>
      <c r="C21" s="94"/>
      <c r="D21" s="94"/>
      <c r="E21" s="94"/>
      <c r="F21" s="94"/>
      <c r="G21" s="94"/>
      <c r="H21" s="94"/>
      <c r="K21" s="6"/>
    </row>
    <row r="22" spans="1:11" ht="28.2">
      <c r="B22" s="97" t="s">
        <v>20</v>
      </c>
      <c r="C22" s="97"/>
      <c r="D22" s="97"/>
      <c r="E22" s="97"/>
      <c r="F22" s="87" t="s">
        <v>91</v>
      </c>
      <c r="G22" s="87"/>
      <c r="K22" s="6"/>
    </row>
    <row r="23" spans="1:11" ht="28.2">
      <c r="B23" s="29"/>
      <c r="C23" s="29"/>
      <c r="D23" s="29"/>
      <c r="F23" s="88" t="s">
        <v>2</v>
      </c>
      <c r="G23" s="88"/>
      <c r="K23" s="6"/>
    </row>
    <row r="24" spans="1:11" ht="28.2">
      <c r="B24" s="29" t="s">
        <v>22</v>
      </c>
      <c r="C24" s="29"/>
      <c r="D24" s="29"/>
      <c r="F24" s="87" t="s">
        <v>61</v>
      </c>
      <c r="G24" s="87"/>
      <c r="K24" s="6"/>
    </row>
    <row r="25" spans="1:11" ht="28.2">
      <c r="B25" s="29"/>
      <c r="C25" s="29"/>
      <c r="D25" s="29"/>
      <c r="F25" s="88" t="s">
        <v>2</v>
      </c>
      <c r="G25" s="88"/>
      <c r="K25" s="6"/>
    </row>
    <row r="26" spans="1:11">
      <c r="K26" s="6"/>
    </row>
    <row r="27" spans="1:11">
      <c r="K27" s="6"/>
    </row>
    <row r="28" spans="1:11">
      <c r="K28" s="6"/>
    </row>
    <row r="29" spans="1:11">
      <c r="K29" s="6"/>
    </row>
    <row r="30" spans="1:11">
      <c r="K30" s="6"/>
    </row>
    <row r="31" spans="1:11">
      <c r="K31" s="6"/>
    </row>
    <row r="32" spans="1:11">
      <c r="K32" s="6"/>
    </row>
    <row r="33" spans="11:11">
      <c r="K33" s="6"/>
    </row>
    <row r="34" spans="11:11">
      <c r="K34" s="6"/>
    </row>
    <row r="35" spans="11:11">
      <c r="K35" s="6"/>
    </row>
    <row r="36" spans="11:11">
      <c r="K36" s="6"/>
    </row>
    <row r="37" spans="11:11">
      <c r="K37" s="6"/>
    </row>
    <row r="38" spans="11:11">
      <c r="K38" s="6"/>
    </row>
    <row r="39" spans="11:11">
      <c r="K39" s="6"/>
    </row>
    <row r="40" spans="11:11">
      <c r="K40" s="6"/>
    </row>
    <row r="41" spans="11:11">
      <c r="K41" s="6"/>
    </row>
    <row r="42" spans="11:11">
      <c r="K42" s="6"/>
    </row>
    <row r="43" spans="11:11">
      <c r="K43" s="6"/>
    </row>
    <row r="44" spans="11:11">
      <c r="K44" s="6"/>
    </row>
    <row r="45" spans="11:11">
      <c r="K45" s="6"/>
    </row>
    <row r="46" spans="11:11">
      <c r="K46" s="6"/>
    </row>
    <row r="47" spans="11:11">
      <c r="K47" s="6"/>
    </row>
    <row r="48" spans="11:11">
      <c r="K48" s="6"/>
    </row>
    <row r="49" spans="11:11">
      <c r="K49" s="6"/>
    </row>
    <row r="50" spans="11:11">
      <c r="K50" s="6"/>
    </row>
    <row r="51" spans="11:11">
      <c r="K51" s="6"/>
    </row>
    <row r="52" spans="11:11">
      <c r="K52" s="6"/>
    </row>
    <row r="53" spans="11:11">
      <c r="K53" s="6"/>
    </row>
    <row r="54" spans="11:11">
      <c r="K54" s="6"/>
    </row>
    <row r="55" spans="11:11" ht="6.75" customHeight="1">
      <c r="K55" s="6"/>
    </row>
    <row r="56" spans="11:11">
      <c r="K56" s="6"/>
    </row>
    <row r="57" spans="11:11" ht="12" customHeight="1">
      <c r="K57" s="6"/>
    </row>
    <row r="58" spans="11:11">
      <c r="K58" s="6"/>
    </row>
    <row r="59" spans="11:11" ht="11.25" customHeight="1"/>
  </sheetData>
  <autoFilter ref="B10:J16">
    <sortState ref="B11:J20">
      <sortCondition ref="J10:J16"/>
    </sortState>
  </autoFilter>
  <mergeCells count="14">
    <mergeCell ref="F24:G24"/>
    <mergeCell ref="F25:G25"/>
    <mergeCell ref="A1:J1"/>
    <mergeCell ref="A2:J2"/>
    <mergeCell ref="A3:J3"/>
    <mergeCell ref="A4:B4"/>
    <mergeCell ref="A6:J6"/>
    <mergeCell ref="A8:J8"/>
    <mergeCell ref="B21:H21"/>
    <mergeCell ref="G4:J4"/>
    <mergeCell ref="B5:J5"/>
    <mergeCell ref="B22:E22"/>
    <mergeCell ref="F22:G22"/>
    <mergeCell ref="F23:G23"/>
  </mergeCells>
  <pageMargins left="0.19685039370078741" right="0.19685039370078741" top="0.19685039370078741" bottom="0.19685039370078741" header="0.31496062992125984" footer="0.31496062992125984"/>
  <pageSetup paperSize="9" scale="30" fitToHeight="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Y63"/>
  <sheetViews>
    <sheetView topLeftCell="A7" zoomScale="40" zoomScaleNormal="40" zoomScalePageLayoutView="60" workbookViewId="0">
      <selection activeCell="B16" sqref="B16:Q30"/>
    </sheetView>
  </sheetViews>
  <sheetFormatPr defaultRowHeight="14.4"/>
  <cols>
    <col min="2" max="2" width="21.44140625" customWidth="1"/>
    <col min="3" max="3" width="18.6640625" customWidth="1"/>
    <col min="4" max="4" width="62.33203125" customWidth="1"/>
    <col min="5" max="5" width="38.6640625" customWidth="1"/>
    <col min="6" max="6" width="20" customWidth="1"/>
    <col min="7" max="7" width="33.88671875" customWidth="1"/>
    <col min="8" max="8" width="21" customWidth="1"/>
    <col min="9" max="9" width="14.6640625" customWidth="1"/>
    <col min="10" max="10" width="24.5546875" customWidth="1"/>
    <col min="11" max="11" width="17.88671875" customWidth="1"/>
    <col min="12" max="14" width="14.6640625" customWidth="1"/>
    <col min="15" max="16" width="21.5546875" customWidth="1"/>
    <col min="17" max="17" width="29.109375" customWidth="1"/>
    <col min="18" max="18" width="12.6640625" customWidth="1"/>
    <col min="20" max="20" width="45.44140625" customWidth="1"/>
    <col min="21" max="21" width="36" customWidth="1"/>
    <col min="22" max="22" width="12.88671875" customWidth="1"/>
  </cols>
  <sheetData>
    <row r="1" spans="1:25" ht="18" customHeight="1">
      <c r="A1" s="89" t="s">
        <v>89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5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25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25" ht="92.25" customHeight="1">
      <c r="A4" s="89" t="s">
        <v>149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25" ht="45" customHeight="1">
      <c r="A5" s="98" t="s">
        <v>40</v>
      </c>
      <c r="B5" s="98"/>
      <c r="C5" s="98"/>
      <c r="D5" s="61">
        <v>2022</v>
      </c>
      <c r="E5" s="90" t="s">
        <v>60</v>
      </c>
      <c r="F5" s="90"/>
      <c r="G5" s="90"/>
      <c r="H5" s="90"/>
      <c r="I5" s="90"/>
      <c r="J5" s="90"/>
      <c r="K5" s="90"/>
      <c r="L5" s="90"/>
      <c r="M5" s="98" t="s">
        <v>59</v>
      </c>
      <c r="N5" s="98"/>
      <c r="O5" s="98"/>
      <c r="P5" s="98"/>
      <c r="Q5" s="98"/>
      <c r="R5" s="98"/>
    </row>
    <row r="6" spans="1:25" ht="45" customHeight="1">
      <c r="B6" s="35"/>
      <c r="C6" s="35"/>
      <c r="D6" s="35"/>
      <c r="E6" s="32"/>
      <c r="F6" s="32"/>
      <c r="G6" s="32"/>
      <c r="H6" s="32"/>
      <c r="I6" s="33"/>
      <c r="J6" s="33"/>
      <c r="K6" s="32"/>
      <c r="L6" s="33"/>
      <c r="M6" s="33"/>
      <c r="N6" s="33"/>
      <c r="O6" s="33"/>
      <c r="P6" s="33"/>
      <c r="Q6" s="33"/>
      <c r="R6" s="33"/>
    </row>
    <row r="7" spans="1:25" ht="45" customHeight="1">
      <c r="B7" s="92" t="s">
        <v>104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</row>
    <row r="8" spans="1:25" ht="50.25" customHeight="1">
      <c r="B8" s="98" t="s">
        <v>62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25" ht="47.25" customHeight="1">
      <c r="B9" s="115" t="s">
        <v>14</v>
      </c>
      <c r="C9" s="115"/>
      <c r="D9" s="115"/>
      <c r="E9" s="30"/>
      <c r="F9" s="30"/>
      <c r="G9" s="30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25" ht="39" customHeight="1">
      <c r="B10" s="116" t="s">
        <v>15</v>
      </c>
      <c r="C10" s="116"/>
      <c r="D10" s="116"/>
      <c r="E10" s="116"/>
      <c r="F10" s="25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25" ht="80.25" customHeight="1">
      <c r="A11" s="112" t="s">
        <v>167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26"/>
    </row>
    <row r="12" spans="1:25" ht="9.75" customHeight="1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5" ht="9.75" customHeight="1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5" ht="88.5" customHeight="1">
      <c r="A14" s="107" t="s">
        <v>26</v>
      </c>
      <c r="B14" s="101" t="s">
        <v>3</v>
      </c>
      <c r="C14" s="101" t="s">
        <v>0</v>
      </c>
      <c r="D14" s="108" t="s">
        <v>16</v>
      </c>
      <c r="E14" s="110" t="s">
        <v>1</v>
      </c>
      <c r="F14" s="103" t="s">
        <v>13</v>
      </c>
      <c r="G14" s="101" t="s">
        <v>38</v>
      </c>
      <c r="H14" s="105" t="s">
        <v>55</v>
      </c>
      <c r="I14" s="106"/>
      <c r="J14" s="103" t="s">
        <v>39</v>
      </c>
      <c r="K14" s="105" t="s">
        <v>57</v>
      </c>
      <c r="L14" s="106"/>
      <c r="M14" s="113" t="s">
        <v>56</v>
      </c>
      <c r="N14" s="114"/>
      <c r="O14" s="103" t="s">
        <v>18</v>
      </c>
      <c r="P14" s="101" t="s">
        <v>19</v>
      </c>
      <c r="Q14" s="101" t="s">
        <v>58</v>
      </c>
      <c r="R14" s="103" t="s">
        <v>12</v>
      </c>
    </row>
    <row r="15" spans="1:25" ht="28.5" customHeight="1">
      <c r="A15" s="107"/>
      <c r="B15" s="102"/>
      <c r="C15" s="102"/>
      <c r="D15" s="109"/>
      <c r="E15" s="111"/>
      <c r="F15" s="104"/>
      <c r="G15" s="102"/>
      <c r="H15" s="34" t="s">
        <v>4</v>
      </c>
      <c r="I15" s="34" t="s">
        <v>17</v>
      </c>
      <c r="J15" s="104"/>
      <c r="K15" s="34" t="s">
        <v>4</v>
      </c>
      <c r="L15" s="34" t="s">
        <v>17</v>
      </c>
      <c r="M15" s="34" t="s">
        <v>5</v>
      </c>
      <c r="N15" s="34" t="s">
        <v>17</v>
      </c>
      <c r="O15" s="104"/>
      <c r="P15" s="102"/>
      <c r="Q15" s="102"/>
      <c r="R15" s="104"/>
      <c r="U15" s="5"/>
      <c r="V15" s="5"/>
      <c r="W15" s="5"/>
      <c r="X15" s="5"/>
      <c r="Y15" s="5"/>
    </row>
    <row r="16" spans="1:25" ht="48" customHeight="1">
      <c r="A16" s="31">
        <v>1</v>
      </c>
      <c r="B16" s="27">
        <v>8</v>
      </c>
      <c r="C16" s="9">
        <v>39</v>
      </c>
      <c r="D16" s="54" t="s">
        <v>71</v>
      </c>
      <c r="E16" s="51" t="s">
        <v>43</v>
      </c>
      <c r="F16" s="53">
        <v>1971</v>
      </c>
      <c r="G16" s="28" t="str">
        <f>IFERROR(VLOOKUP(F16,ГОД!B:C,2,TRUE),0)</f>
        <v xml:space="preserve"> 50 лет и старше</v>
      </c>
      <c r="H16" s="10">
        <v>8.6744212962962964E-3</v>
      </c>
      <c r="I16" s="8">
        <f>IFERROR(VLOOKUP(MINUTE(H16)+SECOND(H16)/100,очки!B10:C335,2,TRUE),0)</f>
        <v>233</v>
      </c>
      <c r="J16" s="62">
        <f t="shared" ref="J16:J30" si="0">IF($D$5-F16&lt;30,1,IF($D$5-F16&lt;35,0.98,IF($D$5-F16&lt;40,0.95,IF($D$5-F16&lt;45,0.93,IF($D$5-F16&lt;50,0.9,IF($D$5-F16&gt;=50,0.85))))))</f>
        <v>0.85</v>
      </c>
      <c r="K16" s="10">
        <f t="shared" ref="K16:K30" si="1">H16*J16</f>
        <v>7.3732581018518513E-3</v>
      </c>
      <c r="L16" s="8">
        <f>IFERROR(VLOOKUP(MINUTE(K16)+SECOND(K16)/100,очки!B10:C335,2,TRUE),0)</f>
        <v>756</v>
      </c>
      <c r="M16" s="58">
        <v>90</v>
      </c>
      <c r="N16" s="8">
        <f>IFERROR(VLOOKUP(M16,очки!H:I,2,TRUE),0)</f>
        <v>1133</v>
      </c>
      <c r="O16" s="8">
        <f t="shared" ref="O16:O30" si="2">N16+I16</f>
        <v>1366</v>
      </c>
      <c r="P16" s="8" t="str">
        <f t="shared" ref="P16:P30" si="3">IF(O16&lt;1200,"б/р",IF(O16&lt;1400,"3",IF(O16&lt;1600,"2",IF(O16&lt;1800,"1",IF(O16&lt;2000,"КМС",IF(O16&gt;=2000,"МС"))))))</f>
        <v>3</v>
      </c>
      <c r="Q16" s="8">
        <f t="shared" ref="Q16:Q30" si="4">L16+N16</f>
        <v>1889</v>
      </c>
      <c r="R16" s="7">
        <f t="shared" ref="R16:R30" si="5">RANK(Q16,$Q$16:$Q$31,0)</f>
        <v>1</v>
      </c>
      <c r="S16" s="6"/>
    </row>
    <row r="17" spans="1:19" ht="48" customHeight="1">
      <c r="A17" s="31">
        <v>2</v>
      </c>
      <c r="B17" s="27">
        <v>9</v>
      </c>
      <c r="C17" s="9">
        <v>40</v>
      </c>
      <c r="D17" s="54" t="s">
        <v>119</v>
      </c>
      <c r="E17" s="50" t="s">
        <v>42</v>
      </c>
      <c r="F17" s="52">
        <v>1995</v>
      </c>
      <c r="G17" s="28" t="str">
        <f>IFERROR(VLOOKUP(F17,ГОД!B:C,2,TRUE),0)</f>
        <v>до 30 лет</v>
      </c>
      <c r="H17" s="10">
        <v>7.6390046296296301E-3</v>
      </c>
      <c r="I17" s="8">
        <f>IFERROR(VLOOKUP(MINUTE(H17)+SECOND(H17)/100,очки!B11:C336,2,TRUE),0)</f>
        <v>616</v>
      </c>
      <c r="J17" s="62">
        <f t="shared" si="0"/>
        <v>1</v>
      </c>
      <c r="K17" s="10">
        <f t="shared" si="1"/>
        <v>7.6390046296296301E-3</v>
      </c>
      <c r="L17" s="8">
        <f>IFERROR(VLOOKUP(MINUTE(K17)+SECOND(K17)/100,очки!B11:C336,2,TRUE),0)</f>
        <v>616</v>
      </c>
      <c r="M17" s="59">
        <v>89</v>
      </c>
      <c r="N17" s="8">
        <f>IFERROR(VLOOKUP(M17,очки!H:I,2,TRUE),0)</f>
        <v>1111</v>
      </c>
      <c r="O17" s="8">
        <f t="shared" si="2"/>
        <v>1727</v>
      </c>
      <c r="P17" s="8" t="str">
        <f t="shared" si="3"/>
        <v>1</v>
      </c>
      <c r="Q17" s="8">
        <f t="shared" si="4"/>
        <v>1727</v>
      </c>
      <c r="R17" s="7">
        <f t="shared" si="5"/>
        <v>2</v>
      </c>
      <c r="S17" s="6"/>
    </row>
    <row r="18" spans="1:19" ht="48" customHeight="1">
      <c r="A18" s="31">
        <v>3</v>
      </c>
      <c r="B18" s="27">
        <v>12</v>
      </c>
      <c r="C18" s="9">
        <v>43</v>
      </c>
      <c r="D18" s="54" t="s">
        <v>122</v>
      </c>
      <c r="E18" s="51" t="s">
        <v>43</v>
      </c>
      <c r="F18" s="53">
        <v>1997</v>
      </c>
      <c r="G18" s="28" t="str">
        <f>IFERROR(VLOOKUP(F18,ГОД!B:C,2,TRUE),0)</f>
        <v>до 30 лет</v>
      </c>
      <c r="H18" s="10">
        <v>8.2165509259259258E-3</v>
      </c>
      <c r="I18" s="8">
        <f>IFERROR(VLOOKUP(MINUTE(H18)+SECOND(H18)/100,очки!B14:C339,2,TRUE),0)</f>
        <v>376</v>
      </c>
      <c r="J18" s="62">
        <f t="shared" si="0"/>
        <v>1</v>
      </c>
      <c r="K18" s="10">
        <f t="shared" si="1"/>
        <v>8.2165509259259258E-3</v>
      </c>
      <c r="L18" s="8">
        <f>IFERROR(VLOOKUP(MINUTE(K18)+SECOND(K18)/100,очки!B14:C339,2,TRUE),0)</f>
        <v>376</v>
      </c>
      <c r="M18" s="58">
        <v>82</v>
      </c>
      <c r="N18" s="8">
        <f>IFERROR(VLOOKUP(M18,очки!H:I,2,TRUE),0)</f>
        <v>960</v>
      </c>
      <c r="O18" s="8">
        <f t="shared" si="2"/>
        <v>1336</v>
      </c>
      <c r="P18" s="8" t="str">
        <f t="shared" si="3"/>
        <v>3</v>
      </c>
      <c r="Q18" s="8">
        <f t="shared" si="4"/>
        <v>1336</v>
      </c>
      <c r="R18" s="7">
        <f t="shared" si="5"/>
        <v>3</v>
      </c>
      <c r="S18" s="6"/>
    </row>
    <row r="19" spans="1:19" ht="48" customHeight="1">
      <c r="A19" s="31">
        <v>4</v>
      </c>
      <c r="B19" s="27">
        <v>6</v>
      </c>
      <c r="C19" s="9">
        <v>37</v>
      </c>
      <c r="D19" s="54" t="s">
        <v>25</v>
      </c>
      <c r="E19" s="50" t="s">
        <v>44</v>
      </c>
      <c r="F19" s="52">
        <v>1981</v>
      </c>
      <c r="G19" s="28" t="str">
        <f>IFERROR(VLOOKUP(F19,ГОД!B:C,2,TRUE),0)</f>
        <v>от 40 до 44 лет</v>
      </c>
      <c r="H19" s="10">
        <v>9.3913194444444452E-3</v>
      </c>
      <c r="I19" s="8">
        <f>IFERROR(VLOOKUP(MINUTE(H19)+SECOND(H19)/100,очки!B8:C333,2,TRUE),0)</f>
        <v>73</v>
      </c>
      <c r="J19" s="62">
        <f t="shared" si="0"/>
        <v>0.93</v>
      </c>
      <c r="K19" s="10">
        <f t="shared" si="1"/>
        <v>8.733927083333334E-3</v>
      </c>
      <c r="L19" s="8">
        <f>IFERROR(VLOOKUP(MINUTE(K19)+SECOND(K19)/100,очки!B8:C333,2,TRUE),0)</f>
        <v>215</v>
      </c>
      <c r="M19" s="58">
        <v>88</v>
      </c>
      <c r="N19" s="8">
        <f>IFERROR(VLOOKUP(M19,очки!H:I,2,TRUE),0)</f>
        <v>1089</v>
      </c>
      <c r="O19" s="8">
        <f t="shared" si="2"/>
        <v>1162</v>
      </c>
      <c r="P19" s="8" t="str">
        <f t="shared" si="3"/>
        <v>б/р</v>
      </c>
      <c r="Q19" s="8">
        <f t="shared" si="4"/>
        <v>1304</v>
      </c>
      <c r="R19" s="7">
        <f t="shared" si="5"/>
        <v>4</v>
      </c>
    </row>
    <row r="20" spans="1:19" ht="48" customHeight="1">
      <c r="A20" s="31">
        <v>5</v>
      </c>
      <c r="B20" s="27">
        <v>7</v>
      </c>
      <c r="C20" s="9">
        <v>38</v>
      </c>
      <c r="D20" s="54" t="s">
        <v>72</v>
      </c>
      <c r="E20" s="50" t="s">
        <v>42</v>
      </c>
      <c r="F20" s="52">
        <v>1993</v>
      </c>
      <c r="G20" s="28" t="str">
        <f>IFERROR(VLOOKUP(F20,ГОД!B:C,2,TRUE),0)</f>
        <v>до 30 лет</v>
      </c>
      <c r="H20" s="10">
        <v>8.8391203703703704E-3</v>
      </c>
      <c r="I20" s="8">
        <f>IFERROR(VLOOKUP(MINUTE(H20)+SECOND(H20)/100,очки!B9:C334,2,TRUE),0)</f>
        <v>188</v>
      </c>
      <c r="J20" s="62">
        <f t="shared" si="0"/>
        <v>1</v>
      </c>
      <c r="K20" s="10">
        <f t="shared" si="1"/>
        <v>8.8391203703703704E-3</v>
      </c>
      <c r="L20" s="8">
        <f>IFERROR(VLOOKUP(MINUTE(K20)+SECOND(K20)/100,очки!B9:C334,2,TRUE),0)</f>
        <v>188</v>
      </c>
      <c r="M20" s="59">
        <v>86</v>
      </c>
      <c r="N20" s="8">
        <f>IFERROR(VLOOKUP(M20,очки!H:I,2,TRUE),0)</f>
        <v>1045</v>
      </c>
      <c r="O20" s="8">
        <f t="shared" si="2"/>
        <v>1233</v>
      </c>
      <c r="P20" s="8" t="str">
        <f t="shared" si="3"/>
        <v>3</v>
      </c>
      <c r="Q20" s="8">
        <f t="shared" si="4"/>
        <v>1233</v>
      </c>
      <c r="R20" s="7">
        <f t="shared" si="5"/>
        <v>5</v>
      </c>
      <c r="S20" s="6"/>
    </row>
    <row r="21" spans="1:19" ht="48" customHeight="1">
      <c r="A21" s="31">
        <v>6</v>
      </c>
      <c r="B21" s="27">
        <v>11</v>
      </c>
      <c r="C21" s="9">
        <v>42</v>
      </c>
      <c r="D21" s="54" t="s">
        <v>120</v>
      </c>
      <c r="E21" s="50" t="s">
        <v>42</v>
      </c>
      <c r="F21" s="52">
        <v>1992</v>
      </c>
      <c r="G21" s="28" t="str">
        <f>IFERROR(VLOOKUP(F21,ГОД!B:C,2,TRUE),0)</f>
        <v>от 30 до 34 лет</v>
      </c>
      <c r="H21" s="10">
        <v>8.5332175925925922E-3</v>
      </c>
      <c r="I21" s="8">
        <f>IFERROR(VLOOKUP(MINUTE(H21)+SECOND(H21)/100,очки!B13:C338,2,TRUE),0)</f>
        <v>269</v>
      </c>
      <c r="J21" s="62">
        <f t="shared" si="0"/>
        <v>0.98</v>
      </c>
      <c r="K21" s="10">
        <f t="shared" si="1"/>
        <v>8.3625532407407398E-3</v>
      </c>
      <c r="L21" s="8">
        <f>IFERROR(VLOOKUP(MINUTE(K21)+SECOND(K21)/100,очки!B13:C338,2,TRUE),0)</f>
        <v>324</v>
      </c>
      <c r="M21" s="59">
        <v>74</v>
      </c>
      <c r="N21" s="8">
        <f>IFERROR(VLOOKUP(M21,очки!H:I,2,TRUE),0)</f>
        <v>795</v>
      </c>
      <c r="O21" s="8">
        <f t="shared" si="2"/>
        <v>1064</v>
      </c>
      <c r="P21" s="8" t="str">
        <f t="shared" si="3"/>
        <v>б/р</v>
      </c>
      <c r="Q21" s="8">
        <f t="shared" si="4"/>
        <v>1119</v>
      </c>
      <c r="R21" s="7">
        <f t="shared" si="5"/>
        <v>6</v>
      </c>
      <c r="S21" s="6"/>
    </row>
    <row r="22" spans="1:19" ht="48" customHeight="1">
      <c r="A22" s="31">
        <v>7</v>
      </c>
      <c r="B22" s="27">
        <v>2</v>
      </c>
      <c r="C22" s="9">
        <v>33</v>
      </c>
      <c r="D22" s="54" t="s">
        <v>76</v>
      </c>
      <c r="E22" s="50" t="s">
        <v>50</v>
      </c>
      <c r="F22" s="52">
        <v>1971</v>
      </c>
      <c r="G22" s="28" t="str">
        <f>IFERROR(VLOOKUP(F22,ГОД!B:C,2,TRUE),0)</f>
        <v xml:space="preserve"> 50 лет и старше</v>
      </c>
      <c r="H22" s="10">
        <v>9.5650462962962972E-3</v>
      </c>
      <c r="I22" s="8">
        <f>IFERROR(VLOOKUP(MINUTE(H22)+SECOND(H22)/100,очки!B4:C329,2,TRUE),0)</f>
        <v>43</v>
      </c>
      <c r="J22" s="62">
        <f t="shared" si="0"/>
        <v>0.85</v>
      </c>
      <c r="K22" s="10">
        <f t="shared" si="1"/>
        <v>8.1302893518518521E-3</v>
      </c>
      <c r="L22" s="8">
        <f>IFERROR(VLOOKUP(MINUTE(K22)+SECOND(K22)/100,очки!B4:C329,2,TRUE),0)</f>
        <v>408</v>
      </c>
      <c r="M22" s="58">
        <v>61</v>
      </c>
      <c r="N22" s="8">
        <f>IFERROR(VLOOKUP(M22,очки!H:I,2,TRUE),0)</f>
        <v>539</v>
      </c>
      <c r="O22" s="8">
        <f t="shared" si="2"/>
        <v>582</v>
      </c>
      <c r="P22" s="8" t="str">
        <f t="shared" si="3"/>
        <v>б/р</v>
      </c>
      <c r="Q22" s="8">
        <f t="shared" si="4"/>
        <v>947</v>
      </c>
      <c r="R22" s="7">
        <f t="shared" si="5"/>
        <v>7</v>
      </c>
    </row>
    <row r="23" spans="1:19" ht="48" customHeight="1">
      <c r="A23" s="31">
        <v>8</v>
      </c>
      <c r="B23" s="27">
        <v>10</v>
      </c>
      <c r="C23" s="9">
        <v>41</v>
      </c>
      <c r="D23" s="54" t="s">
        <v>79</v>
      </c>
      <c r="E23" s="50" t="s">
        <v>44</v>
      </c>
      <c r="F23" s="52">
        <v>1988</v>
      </c>
      <c r="G23" s="28" t="str">
        <f>IFERROR(VLOOKUP(F23,ГОД!B:C,2,TRUE),0)</f>
        <v>от 30 до 34 лет</v>
      </c>
      <c r="H23" s="10">
        <v>9.0284722222222207E-3</v>
      </c>
      <c r="I23" s="8">
        <f>IFERROR(VLOOKUP(MINUTE(H23)+SECOND(H23)/100,очки!B12:C337,2,TRUE),0)</f>
        <v>140</v>
      </c>
      <c r="J23" s="62">
        <f t="shared" si="0"/>
        <v>0.98</v>
      </c>
      <c r="K23" s="10">
        <f t="shared" si="1"/>
        <v>8.8479027777777757E-3</v>
      </c>
      <c r="L23" s="8">
        <f>IFERROR(VLOOKUP(MINUTE(K23)+SECOND(K23)/100,очки!B12:C337,2,TRUE),0)</f>
        <v>188</v>
      </c>
      <c r="M23" s="58">
        <v>71</v>
      </c>
      <c r="N23" s="8">
        <f>IFERROR(VLOOKUP(M23,очки!H:I,2,TRUE),0)</f>
        <v>735</v>
      </c>
      <c r="O23" s="8">
        <f t="shared" si="2"/>
        <v>875</v>
      </c>
      <c r="P23" s="8" t="str">
        <f t="shared" si="3"/>
        <v>б/р</v>
      </c>
      <c r="Q23" s="8">
        <f t="shared" si="4"/>
        <v>923</v>
      </c>
      <c r="R23" s="7">
        <f t="shared" si="5"/>
        <v>8</v>
      </c>
      <c r="S23" s="6"/>
    </row>
    <row r="24" spans="1:19" ht="48" customHeight="1">
      <c r="A24" s="31">
        <v>9</v>
      </c>
      <c r="B24" s="27">
        <v>13</v>
      </c>
      <c r="C24" s="9">
        <v>44</v>
      </c>
      <c r="D24" s="54" t="s">
        <v>73</v>
      </c>
      <c r="E24" s="50" t="s">
        <v>51</v>
      </c>
      <c r="F24" s="52">
        <v>1989</v>
      </c>
      <c r="G24" s="28" t="str">
        <f>IFERROR(VLOOKUP(F24,ГОД!B:C,2,TRUE),0)</f>
        <v>от 30 до 34 лет</v>
      </c>
      <c r="H24" s="10">
        <v>9.1424768518518513E-3</v>
      </c>
      <c r="I24" s="8">
        <f>IFERROR(VLOOKUP(MINUTE(H24)+SECOND(H24)/100,очки!B15:C340,2,TRUE),0)</f>
        <v>115</v>
      </c>
      <c r="J24" s="62">
        <f t="shared" si="0"/>
        <v>0.98</v>
      </c>
      <c r="K24" s="10">
        <f t="shared" si="1"/>
        <v>8.9596273148148144E-3</v>
      </c>
      <c r="L24" s="8">
        <f>IFERROR(VLOOKUP(MINUTE(K24)+SECOND(K24)/100,очки!B15:C340,2,TRUE),0)</f>
        <v>158</v>
      </c>
      <c r="M24" s="59">
        <v>70</v>
      </c>
      <c r="N24" s="8">
        <f>IFERROR(VLOOKUP(M24,очки!H:I,2,TRUE),0)</f>
        <v>715</v>
      </c>
      <c r="O24" s="8">
        <f t="shared" si="2"/>
        <v>830</v>
      </c>
      <c r="P24" s="8" t="str">
        <f t="shared" si="3"/>
        <v>б/р</v>
      </c>
      <c r="Q24" s="8">
        <f t="shared" si="4"/>
        <v>873</v>
      </c>
      <c r="R24" s="7">
        <f t="shared" si="5"/>
        <v>9</v>
      </c>
      <c r="S24" s="6"/>
    </row>
    <row r="25" spans="1:19" ht="48" customHeight="1">
      <c r="A25" s="31">
        <v>10</v>
      </c>
      <c r="B25" s="27">
        <v>14</v>
      </c>
      <c r="C25" s="9">
        <v>45</v>
      </c>
      <c r="D25" s="54" t="s">
        <v>127</v>
      </c>
      <c r="E25" s="50" t="s">
        <v>44</v>
      </c>
      <c r="F25" s="52">
        <v>1991</v>
      </c>
      <c r="G25" s="28" t="str">
        <f>IFERROR(VLOOKUP(F25,ГОД!B:C,2,TRUE),0)</f>
        <v>от 30 до 34 лет</v>
      </c>
      <c r="H25" s="10">
        <v>9.5938657407407413E-3</v>
      </c>
      <c r="I25" s="8">
        <f>IFERROR(VLOOKUP(MINUTE(H25)+SECOND(H25)/100,очки!B16:C341,2,TRUE),0)</f>
        <v>37</v>
      </c>
      <c r="J25" s="62">
        <f t="shared" si="0"/>
        <v>0.98</v>
      </c>
      <c r="K25" s="10">
        <f t="shared" si="1"/>
        <v>9.4019884259259265E-3</v>
      </c>
      <c r="L25" s="8">
        <f>IFERROR(VLOOKUP(MINUTE(K25)+SECOND(K25)/100,очки!B16:C341,2,TRUE),0)</f>
        <v>71</v>
      </c>
      <c r="M25" s="58">
        <v>68</v>
      </c>
      <c r="N25" s="8">
        <f>IFERROR(VLOOKUP(M25,очки!H:I,2,TRUE),0)</f>
        <v>675</v>
      </c>
      <c r="O25" s="8">
        <f t="shared" si="2"/>
        <v>712</v>
      </c>
      <c r="P25" s="8" t="str">
        <f t="shared" si="3"/>
        <v>б/р</v>
      </c>
      <c r="Q25" s="8">
        <f t="shared" si="4"/>
        <v>746</v>
      </c>
      <c r="R25" s="7">
        <f t="shared" si="5"/>
        <v>10</v>
      </c>
      <c r="S25" s="6"/>
    </row>
    <row r="26" spans="1:19" ht="48" customHeight="1">
      <c r="A26" s="31">
        <v>11</v>
      </c>
      <c r="B26" s="27">
        <v>4</v>
      </c>
      <c r="C26" s="9">
        <v>35</v>
      </c>
      <c r="D26" s="54" t="s">
        <v>138</v>
      </c>
      <c r="E26" s="50" t="s">
        <v>52</v>
      </c>
      <c r="F26" s="52">
        <v>2000</v>
      </c>
      <c r="G26" s="28" t="str">
        <f>IFERROR(VLOOKUP(F26,ГОД!B:C,2,TRUE),0)</f>
        <v>до 30 лет</v>
      </c>
      <c r="H26" s="10">
        <v>1.0870370370370371E-2</v>
      </c>
      <c r="I26" s="8">
        <f>IFERROR(VLOOKUP(MINUTE(H26)+SECOND(H26)/100,очки!B6:C331,2,TRUE),0)</f>
        <v>0</v>
      </c>
      <c r="J26" s="62">
        <f t="shared" si="0"/>
        <v>1</v>
      </c>
      <c r="K26" s="10">
        <f t="shared" si="1"/>
        <v>1.0870370370370371E-2</v>
      </c>
      <c r="L26" s="8">
        <f>IFERROR(VLOOKUP(MINUTE(K26)+SECOND(K26)/100,очки!B6:C331,2,TRUE),0)</f>
        <v>0</v>
      </c>
      <c r="M26" s="58">
        <v>50</v>
      </c>
      <c r="N26" s="8">
        <f>IFERROR(VLOOKUP(M26,очки!H:I,2,TRUE),0)</f>
        <v>330</v>
      </c>
      <c r="O26" s="8">
        <f t="shared" si="2"/>
        <v>330</v>
      </c>
      <c r="P26" s="8" t="str">
        <f t="shared" si="3"/>
        <v>б/р</v>
      </c>
      <c r="Q26" s="8">
        <f t="shared" si="4"/>
        <v>330</v>
      </c>
      <c r="R26" s="7">
        <f t="shared" si="5"/>
        <v>11</v>
      </c>
      <c r="S26" s="6"/>
    </row>
    <row r="27" spans="1:19" ht="48" customHeight="1">
      <c r="A27" s="31">
        <v>12</v>
      </c>
      <c r="B27" s="27">
        <v>3</v>
      </c>
      <c r="C27" s="9">
        <v>34</v>
      </c>
      <c r="D27" s="54" t="s">
        <v>121</v>
      </c>
      <c r="E27" s="50" t="s">
        <v>48</v>
      </c>
      <c r="F27" s="52">
        <v>2000</v>
      </c>
      <c r="G27" s="28" t="str">
        <f>IFERROR(VLOOKUP(F27,ГОД!B:C,2,TRUE),0)</f>
        <v>до 30 лет</v>
      </c>
      <c r="H27" s="10">
        <v>8.82962962962963E-3</v>
      </c>
      <c r="I27" s="8">
        <f>IFERROR(VLOOKUP(MINUTE(H27)+SECOND(H27)/100,очки!B5:C330,2,TRUE),0)</f>
        <v>191</v>
      </c>
      <c r="J27" s="62">
        <f t="shared" si="0"/>
        <v>1</v>
      </c>
      <c r="K27" s="10">
        <f t="shared" si="1"/>
        <v>8.82962962962963E-3</v>
      </c>
      <c r="L27" s="8">
        <f>IFERROR(VLOOKUP(MINUTE(K27)+SECOND(K27)/100,очки!B5:C330,2,TRUE),0)</f>
        <v>191</v>
      </c>
      <c r="M27" s="59">
        <v>31</v>
      </c>
      <c r="N27" s="8">
        <f>IFERROR(VLOOKUP(M27,очки!H:I,2,TRUE),0)</f>
        <v>0</v>
      </c>
      <c r="O27" s="8">
        <f t="shared" si="2"/>
        <v>191</v>
      </c>
      <c r="P27" s="8" t="str">
        <f t="shared" si="3"/>
        <v>б/р</v>
      </c>
      <c r="Q27" s="8">
        <f t="shared" si="4"/>
        <v>191</v>
      </c>
      <c r="R27" s="7">
        <f t="shared" si="5"/>
        <v>12</v>
      </c>
      <c r="S27" s="6"/>
    </row>
    <row r="28" spans="1:19" ht="48" customHeight="1">
      <c r="A28" s="31">
        <v>13</v>
      </c>
      <c r="B28" s="27">
        <v>1</v>
      </c>
      <c r="C28" s="9">
        <v>32</v>
      </c>
      <c r="D28" s="54" t="s">
        <v>157</v>
      </c>
      <c r="E28" s="50" t="s">
        <v>53</v>
      </c>
      <c r="F28" s="52">
        <v>1998</v>
      </c>
      <c r="G28" s="28" t="str">
        <f>IFERROR(VLOOKUP(F28,ГОД!B:C,2,TRUE),0)</f>
        <v>до 30 лет</v>
      </c>
      <c r="H28" s="10">
        <v>1.3758449074074074E-2</v>
      </c>
      <c r="I28" s="8">
        <f>IFERROR(VLOOKUP(MINUTE(H28)+SECOND(H28)/100,очки!B3:C328,2,TRUE),0)</f>
        <v>0</v>
      </c>
      <c r="J28" s="62">
        <f t="shared" si="0"/>
        <v>1</v>
      </c>
      <c r="K28" s="10">
        <f t="shared" si="1"/>
        <v>1.3758449074074074E-2</v>
      </c>
      <c r="L28" s="8">
        <f>IFERROR(VLOOKUP(MINUTE(K28)+SECOND(K28)/100,очки!B3:C328,2,TRUE),0)</f>
        <v>0</v>
      </c>
      <c r="M28" s="59">
        <v>38</v>
      </c>
      <c r="N28" s="8">
        <f>IFERROR(VLOOKUP(M28,очки!H:I,2,TRUE),0)</f>
        <v>112</v>
      </c>
      <c r="O28" s="8">
        <f t="shared" si="2"/>
        <v>112</v>
      </c>
      <c r="P28" s="8" t="str">
        <f t="shared" si="3"/>
        <v>б/р</v>
      </c>
      <c r="Q28" s="8">
        <f t="shared" si="4"/>
        <v>112</v>
      </c>
      <c r="R28" s="7">
        <f t="shared" si="5"/>
        <v>13</v>
      </c>
      <c r="S28" s="6"/>
    </row>
    <row r="29" spans="1:19" ht="48" customHeight="1">
      <c r="A29" s="31">
        <v>14</v>
      </c>
      <c r="B29" s="27">
        <v>5</v>
      </c>
      <c r="C29" s="9">
        <v>36</v>
      </c>
      <c r="D29" s="54" t="s">
        <v>156</v>
      </c>
      <c r="E29" s="50" t="s">
        <v>53</v>
      </c>
      <c r="F29" s="52">
        <v>1999</v>
      </c>
      <c r="G29" s="28" t="str">
        <f>IFERROR(VLOOKUP(F29,ГОД!B:C,2,TRUE),0)</f>
        <v>до 30 лет</v>
      </c>
      <c r="H29" s="10">
        <v>1.4148726851851853E-2</v>
      </c>
      <c r="I29" s="8">
        <f>IFERROR(VLOOKUP(MINUTE(H29)+SECOND(H29)/100,очки!B7:C332,2,TRUE),0)</f>
        <v>0</v>
      </c>
      <c r="J29" s="62">
        <f t="shared" si="0"/>
        <v>1</v>
      </c>
      <c r="K29" s="10">
        <f t="shared" si="1"/>
        <v>1.4148726851851853E-2</v>
      </c>
      <c r="L29" s="8">
        <f>IFERROR(VLOOKUP(MINUTE(K29)+SECOND(K29)/100,очки!B7:C332,2,TRUE),0)</f>
        <v>0</v>
      </c>
      <c r="M29" s="59">
        <v>13</v>
      </c>
      <c r="N29" s="8">
        <f>IFERROR(VLOOKUP(M29,очки!H:I,2,TRUE),0)</f>
        <v>0</v>
      </c>
      <c r="O29" s="8">
        <f t="shared" si="2"/>
        <v>0</v>
      </c>
      <c r="P29" s="8" t="str">
        <f t="shared" si="3"/>
        <v>б/р</v>
      </c>
      <c r="Q29" s="8">
        <f t="shared" si="4"/>
        <v>0</v>
      </c>
      <c r="R29" s="7">
        <f t="shared" si="5"/>
        <v>14</v>
      </c>
      <c r="S29" s="6"/>
    </row>
    <row r="30" spans="1:19" ht="48" customHeight="1">
      <c r="A30" s="31">
        <v>15</v>
      </c>
      <c r="B30" s="27">
        <v>15</v>
      </c>
      <c r="C30" s="9">
        <v>46</v>
      </c>
      <c r="D30" s="54" t="s">
        <v>140</v>
      </c>
      <c r="E30" s="50" t="s">
        <v>52</v>
      </c>
      <c r="F30" s="52">
        <v>1996</v>
      </c>
      <c r="G30" s="28" t="str">
        <f>IFERROR(VLOOKUP(F30,ГОД!B:C,2,TRUE),0)</f>
        <v>до 30 лет</v>
      </c>
      <c r="H30" s="10">
        <v>1.0289351851851852E-2</v>
      </c>
      <c r="I30" s="8">
        <f>IFERROR(VLOOKUP(MINUTE(H30)+SECOND(H30)/100,очки!B17:C342,2,TRUE),0)</f>
        <v>0</v>
      </c>
      <c r="J30" s="62">
        <f t="shared" si="0"/>
        <v>1</v>
      </c>
      <c r="K30" s="10">
        <f t="shared" si="1"/>
        <v>1.0289351851851852E-2</v>
      </c>
      <c r="L30" s="8">
        <f>IFERROR(VLOOKUP(MINUTE(K30)+SECOND(K30)/100,очки!B17:C342,2,TRUE),0)</f>
        <v>0</v>
      </c>
      <c r="M30" s="59">
        <v>11</v>
      </c>
      <c r="N30" s="8">
        <f>IFERROR(VLOOKUP(M30,очки!H:I,2,TRUE),0)</f>
        <v>0</v>
      </c>
      <c r="O30" s="8">
        <f t="shared" si="2"/>
        <v>0</v>
      </c>
      <c r="P30" s="8" t="str">
        <f t="shared" si="3"/>
        <v>б/р</v>
      </c>
      <c r="Q30" s="8">
        <f t="shared" si="4"/>
        <v>0</v>
      </c>
      <c r="R30" s="7">
        <f t="shared" si="5"/>
        <v>14</v>
      </c>
      <c r="S30" s="6"/>
    </row>
    <row r="31" spans="1:19" ht="48" customHeight="1">
      <c r="A31" s="31"/>
      <c r="B31" s="27"/>
      <c r="C31" s="9"/>
      <c r="D31" s="9"/>
      <c r="E31" s="50"/>
      <c r="F31" s="52"/>
      <c r="G31" s="28"/>
      <c r="H31" s="10"/>
      <c r="I31" s="8"/>
      <c r="J31" s="62"/>
      <c r="K31" s="10"/>
      <c r="L31" s="8"/>
      <c r="M31" s="58"/>
      <c r="N31" s="8"/>
      <c r="O31" s="8"/>
      <c r="P31" s="8"/>
      <c r="Q31" s="8"/>
      <c r="R31" s="7"/>
      <c r="S31" s="6"/>
    </row>
    <row r="32" spans="1:19" ht="48" customHeight="1">
      <c r="A32" s="31"/>
      <c r="B32" s="27"/>
      <c r="C32" s="9"/>
      <c r="D32" s="9"/>
      <c r="E32" s="50"/>
      <c r="F32" s="52"/>
      <c r="G32" s="28"/>
      <c r="H32" s="10"/>
      <c r="I32" s="8"/>
      <c r="J32" s="62"/>
      <c r="K32" s="10"/>
      <c r="L32" s="8"/>
      <c r="M32" s="59"/>
      <c r="N32" s="58"/>
      <c r="O32" s="58"/>
      <c r="P32" s="8"/>
      <c r="Q32" s="8"/>
      <c r="R32" s="7"/>
      <c r="S32" s="6"/>
    </row>
    <row r="33" spans="1:19" ht="48" customHeight="1">
      <c r="A33" s="31"/>
      <c r="B33" s="27"/>
      <c r="C33" s="9"/>
      <c r="D33" s="9"/>
      <c r="E33" s="50"/>
      <c r="F33" s="52"/>
      <c r="G33" s="28"/>
      <c r="H33" s="10"/>
      <c r="I33" s="8"/>
      <c r="J33" s="62"/>
      <c r="K33" s="10"/>
      <c r="L33" s="8"/>
      <c r="M33" s="58"/>
      <c r="N33" s="8"/>
      <c r="O33" s="8"/>
      <c r="P33" s="8"/>
      <c r="Q33" s="8"/>
      <c r="R33" s="7"/>
      <c r="S33" s="6"/>
    </row>
    <row r="35" spans="1:19">
      <c r="D35" s="4"/>
      <c r="S35" s="6"/>
    </row>
    <row r="36" spans="1:19" ht="28.2">
      <c r="B36" s="97" t="s">
        <v>20</v>
      </c>
      <c r="C36" s="97"/>
      <c r="D36" s="97"/>
      <c r="E36" s="97"/>
      <c r="F36" s="87" t="s">
        <v>21</v>
      </c>
      <c r="G36" s="87"/>
      <c r="S36" s="6"/>
    </row>
    <row r="37" spans="1:19" ht="28.2">
      <c r="B37" s="29"/>
      <c r="C37" s="29"/>
      <c r="D37" s="29"/>
      <c r="F37" s="88" t="s">
        <v>2</v>
      </c>
      <c r="G37" s="88"/>
      <c r="S37" s="6"/>
    </row>
    <row r="38" spans="1:19" ht="28.2">
      <c r="B38" s="29" t="s">
        <v>22</v>
      </c>
      <c r="C38" s="29"/>
      <c r="D38" s="29"/>
      <c r="F38" s="87" t="s">
        <v>61</v>
      </c>
      <c r="G38" s="87"/>
      <c r="S38" s="6"/>
    </row>
    <row r="39" spans="1:19" ht="28.2">
      <c r="B39" s="29"/>
      <c r="C39" s="29"/>
      <c r="D39" s="29"/>
      <c r="F39" s="88" t="s">
        <v>2</v>
      </c>
      <c r="G39" s="88"/>
      <c r="S39" s="6"/>
    </row>
    <row r="40" spans="1:19">
      <c r="S40" s="6"/>
    </row>
    <row r="41" spans="1:19">
      <c r="S41" s="6"/>
    </row>
    <row r="42" spans="1:19">
      <c r="S42" s="6"/>
    </row>
    <row r="43" spans="1:19">
      <c r="S43" s="6"/>
    </row>
    <row r="44" spans="1:19">
      <c r="S44" s="6"/>
    </row>
    <row r="45" spans="1:19">
      <c r="S45" s="6"/>
    </row>
    <row r="46" spans="1:19">
      <c r="S46" s="6"/>
    </row>
    <row r="47" spans="1:19">
      <c r="S47" s="6"/>
    </row>
    <row r="48" spans="1:19">
      <c r="S48" s="6"/>
    </row>
    <row r="49" spans="19:19">
      <c r="S49" s="6"/>
    </row>
    <row r="50" spans="19:19">
      <c r="S50" s="6"/>
    </row>
    <row r="51" spans="19:19">
      <c r="S51" s="6"/>
    </row>
    <row r="52" spans="19:19">
      <c r="S52" s="6"/>
    </row>
    <row r="53" spans="19:19">
      <c r="S53" s="6"/>
    </row>
    <row r="54" spans="19:19">
      <c r="S54" s="6"/>
    </row>
    <row r="55" spans="19:19">
      <c r="S55" s="6"/>
    </row>
    <row r="56" spans="19:19">
      <c r="S56" s="6"/>
    </row>
    <row r="57" spans="19:19">
      <c r="S57" s="6"/>
    </row>
    <row r="58" spans="19:19">
      <c r="S58" s="6"/>
    </row>
    <row r="59" spans="19:19" ht="6.75" customHeight="1">
      <c r="S59" s="6"/>
    </row>
    <row r="60" spans="19:19">
      <c r="S60" s="6"/>
    </row>
    <row r="61" spans="19:19" ht="12" customHeight="1">
      <c r="S61" s="6"/>
    </row>
    <row r="62" spans="19:19">
      <c r="S62" s="6"/>
    </row>
    <row r="63" spans="19:19" ht="11.25" customHeight="1"/>
  </sheetData>
  <autoFilter ref="B15:R34">
    <sortState ref="B17:R34">
      <sortCondition descending="1" ref="Q15:Q34"/>
    </sortState>
  </autoFilter>
  <mergeCells count="30">
    <mergeCell ref="F38:G38"/>
    <mergeCell ref="F39:G39"/>
    <mergeCell ref="P14:P15"/>
    <mergeCell ref="Q14:Q15"/>
    <mergeCell ref="R14:R15"/>
    <mergeCell ref="J14:J15"/>
    <mergeCell ref="K14:L14"/>
    <mergeCell ref="M14:N14"/>
    <mergeCell ref="O14:O15"/>
    <mergeCell ref="B36:E36"/>
    <mergeCell ref="F36:G36"/>
    <mergeCell ref="F37:G37"/>
    <mergeCell ref="G14:G15"/>
    <mergeCell ref="H14:I14"/>
    <mergeCell ref="B8:R8"/>
    <mergeCell ref="B9:D9"/>
    <mergeCell ref="B10:E10"/>
    <mergeCell ref="A11:R11"/>
    <mergeCell ref="A14:A15"/>
    <mergeCell ref="B14:B15"/>
    <mergeCell ref="C14:C15"/>
    <mergeCell ref="D14:D15"/>
    <mergeCell ref="E14:E15"/>
    <mergeCell ref="F14:F15"/>
    <mergeCell ref="B7:R7"/>
    <mergeCell ref="A1:R3"/>
    <mergeCell ref="A4:R4"/>
    <mergeCell ref="A5:C5"/>
    <mergeCell ref="E5:L5"/>
    <mergeCell ref="M5:R5"/>
  </mergeCells>
  <pageMargins left="0.23" right="0.19685039370078741" top="0.19685039370078741" bottom="0.19685039370078741" header="0.31496062992125984" footer="0.31496062992125984"/>
  <pageSetup paperSize="9" scale="2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Y63"/>
  <sheetViews>
    <sheetView topLeftCell="A15" zoomScale="40" zoomScaleNormal="40" zoomScalePageLayoutView="60" workbookViewId="0">
      <selection activeCell="B16" sqref="B16:Q31"/>
    </sheetView>
  </sheetViews>
  <sheetFormatPr defaultRowHeight="14.4"/>
  <cols>
    <col min="2" max="2" width="21.44140625" customWidth="1"/>
    <col min="3" max="3" width="18.6640625" customWidth="1"/>
    <col min="4" max="4" width="62.33203125" customWidth="1"/>
    <col min="5" max="5" width="38.6640625" customWidth="1"/>
    <col min="6" max="6" width="20" customWidth="1"/>
    <col min="7" max="7" width="33.88671875" customWidth="1"/>
    <col min="8" max="8" width="21" customWidth="1"/>
    <col min="9" max="9" width="14.6640625" customWidth="1"/>
    <col min="10" max="10" width="24.5546875" customWidth="1"/>
    <col min="11" max="11" width="17.88671875" customWidth="1"/>
    <col min="12" max="14" width="14.6640625" customWidth="1"/>
    <col min="15" max="16" width="21.5546875" customWidth="1"/>
    <col min="17" max="17" width="29.109375" customWidth="1"/>
    <col min="18" max="18" width="12.6640625" customWidth="1"/>
    <col min="20" max="20" width="45.44140625" customWidth="1"/>
    <col min="21" max="21" width="36" customWidth="1"/>
    <col min="22" max="22" width="12.88671875" customWidth="1"/>
  </cols>
  <sheetData>
    <row r="1" spans="1:25" ht="18" customHeight="1">
      <c r="A1" s="89" t="s">
        <v>89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5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25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25" ht="92.25" customHeight="1">
      <c r="A4" s="89" t="s">
        <v>150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25" ht="45" customHeight="1">
      <c r="A5" s="98" t="s">
        <v>40</v>
      </c>
      <c r="B5" s="98"/>
      <c r="C5" s="98"/>
      <c r="D5" s="61">
        <v>2022</v>
      </c>
      <c r="E5" s="90" t="s">
        <v>60</v>
      </c>
      <c r="F5" s="90"/>
      <c r="G5" s="90"/>
      <c r="H5" s="90"/>
      <c r="I5" s="90"/>
      <c r="J5" s="90"/>
      <c r="K5" s="90"/>
      <c r="L5" s="90"/>
      <c r="M5" s="98" t="s">
        <v>59</v>
      </c>
      <c r="N5" s="98"/>
      <c r="O5" s="98"/>
      <c r="P5" s="98"/>
      <c r="Q5" s="98"/>
      <c r="R5" s="98"/>
    </row>
    <row r="6" spans="1:25" ht="45" customHeight="1">
      <c r="B6" s="35"/>
      <c r="C6" s="35"/>
      <c r="D6" s="35"/>
      <c r="E6" s="32"/>
      <c r="F6" s="32"/>
      <c r="G6" s="32"/>
      <c r="H6" s="32"/>
      <c r="I6" s="33"/>
      <c r="J6" s="33"/>
      <c r="K6" s="32"/>
      <c r="L6" s="33"/>
      <c r="M6" s="33"/>
      <c r="N6" s="33"/>
      <c r="O6" s="33"/>
      <c r="P6" s="33"/>
      <c r="Q6" s="33"/>
      <c r="R6" s="33"/>
    </row>
    <row r="7" spans="1:25" ht="45" customHeight="1">
      <c r="B7" s="92" t="s">
        <v>104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</row>
    <row r="8" spans="1:25" ht="50.25" customHeight="1">
      <c r="B8" s="98" t="s">
        <v>62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25" ht="47.25" customHeight="1">
      <c r="B9" s="115" t="s">
        <v>14</v>
      </c>
      <c r="C9" s="115"/>
      <c r="D9" s="115"/>
      <c r="E9" s="30"/>
      <c r="F9" s="30"/>
      <c r="G9" s="30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25" ht="39" customHeight="1">
      <c r="B10" s="116" t="s">
        <v>15</v>
      </c>
      <c r="C10" s="116"/>
      <c r="D10" s="116"/>
      <c r="E10" s="116"/>
      <c r="F10" s="25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25" ht="80.25" customHeight="1">
      <c r="A11" s="112" t="s">
        <v>168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26"/>
    </row>
    <row r="12" spans="1:25" ht="9.75" customHeight="1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5" ht="9.75" customHeight="1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5" ht="88.5" customHeight="1">
      <c r="A14" s="107" t="s">
        <v>26</v>
      </c>
      <c r="B14" s="101" t="s">
        <v>3</v>
      </c>
      <c r="C14" s="101" t="s">
        <v>0</v>
      </c>
      <c r="D14" s="108" t="s">
        <v>16</v>
      </c>
      <c r="E14" s="110" t="s">
        <v>1</v>
      </c>
      <c r="F14" s="103" t="s">
        <v>13</v>
      </c>
      <c r="G14" s="101" t="s">
        <v>38</v>
      </c>
      <c r="H14" s="105" t="s">
        <v>55</v>
      </c>
      <c r="I14" s="106"/>
      <c r="J14" s="103" t="s">
        <v>39</v>
      </c>
      <c r="K14" s="105" t="s">
        <v>57</v>
      </c>
      <c r="L14" s="106"/>
      <c r="M14" s="113" t="s">
        <v>56</v>
      </c>
      <c r="N14" s="114"/>
      <c r="O14" s="103" t="s">
        <v>18</v>
      </c>
      <c r="P14" s="101" t="s">
        <v>19</v>
      </c>
      <c r="Q14" s="101" t="s">
        <v>58</v>
      </c>
      <c r="R14" s="103" t="s">
        <v>12</v>
      </c>
    </row>
    <row r="15" spans="1:25" ht="28.5" customHeight="1">
      <c r="A15" s="107"/>
      <c r="B15" s="102"/>
      <c r="C15" s="102"/>
      <c r="D15" s="109"/>
      <c r="E15" s="111"/>
      <c r="F15" s="104"/>
      <c r="G15" s="102"/>
      <c r="H15" s="34" t="s">
        <v>4</v>
      </c>
      <c r="I15" s="34" t="s">
        <v>17</v>
      </c>
      <c r="J15" s="104"/>
      <c r="K15" s="34" t="s">
        <v>4</v>
      </c>
      <c r="L15" s="34" t="s">
        <v>17</v>
      </c>
      <c r="M15" s="34" t="s">
        <v>5</v>
      </c>
      <c r="N15" s="34" t="s">
        <v>17</v>
      </c>
      <c r="O15" s="104"/>
      <c r="P15" s="102"/>
      <c r="Q15" s="102"/>
      <c r="R15" s="104"/>
      <c r="U15" s="5"/>
      <c r="V15" s="5"/>
      <c r="W15" s="5"/>
      <c r="X15" s="5"/>
      <c r="Y15" s="5"/>
    </row>
    <row r="16" spans="1:25" ht="48" customHeight="1">
      <c r="A16" s="31">
        <v>1</v>
      </c>
      <c r="B16" s="27">
        <v>16</v>
      </c>
      <c r="C16" s="9">
        <v>62</v>
      </c>
      <c r="D16" s="9" t="s">
        <v>170</v>
      </c>
      <c r="E16" s="50" t="s">
        <v>160</v>
      </c>
      <c r="F16" s="52">
        <v>1977</v>
      </c>
      <c r="G16" s="28" t="str">
        <f>IFERROR(VLOOKUP(F16,ГОД!B:C,2,TRUE),0)</f>
        <v>от 45 до 49 лет</v>
      </c>
      <c r="H16" s="10">
        <v>8.4180555555555554E-3</v>
      </c>
      <c r="I16" s="8">
        <f>IFERROR(VLOOKUP(MINUTE(H16)+SECOND(H16)/100,очки!B18:C343,2,TRUE),0)</f>
        <v>308</v>
      </c>
      <c r="J16" s="62">
        <f t="shared" ref="J16:J31" si="0">IF($D$5-F16&lt;30,1,IF($D$5-F16&lt;35,0.98,IF($D$5-F16&lt;40,0.95,IF($D$5-F16&lt;45,0.93,IF($D$5-F16&lt;50,0.9,IF($D$5-F16&gt;=50,0.85))))))</f>
        <v>0.9</v>
      </c>
      <c r="K16" s="10">
        <f t="shared" ref="K16:K31" si="1">H16*J16</f>
        <v>7.5762499999999997E-3</v>
      </c>
      <c r="L16" s="8">
        <f>IFERROR(VLOOKUP(MINUTE(K16)+SECOND(K16)/100,очки!B18:C343,2,TRUE),0)</f>
        <v>646</v>
      </c>
      <c r="M16" s="58">
        <v>54</v>
      </c>
      <c r="N16" s="8">
        <f>IFERROR(VLOOKUP(M16,очки!H:I,2,TRUE),0)</f>
        <v>406</v>
      </c>
      <c r="O16" s="8">
        <f t="shared" ref="O16:O31" si="2">N16+I16</f>
        <v>714</v>
      </c>
      <c r="P16" s="8" t="str">
        <f t="shared" ref="P16:P31" si="3">IF(O16&lt;1200,"б/р",IF(O16&lt;1400,"3",IF(O16&lt;1600,"2",IF(O16&lt;1800,"1",IF(O16&lt;2000,"КМС",IF(O16&gt;=2000,"МС"))))))</f>
        <v>б/р</v>
      </c>
      <c r="Q16" s="8">
        <f t="shared" ref="Q16:Q31" si="4">L16+N16</f>
        <v>1052</v>
      </c>
      <c r="R16" s="7">
        <f t="shared" ref="R16:R31" si="5">RANK(Q16,$Q$16:$Q$33,0)</f>
        <v>1</v>
      </c>
      <c r="S16" s="6"/>
    </row>
    <row r="17" spans="1:19" ht="48" customHeight="1">
      <c r="A17" s="31">
        <v>2</v>
      </c>
      <c r="B17" s="27">
        <v>9</v>
      </c>
      <c r="C17" s="9">
        <v>55</v>
      </c>
      <c r="D17" s="54" t="s">
        <v>141</v>
      </c>
      <c r="E17" s="50" t="s">
        <v>52</v>
      </c>
      <c r="F17" s="52">
        <v>1987</v>
      </c>
      <c r="G17" s="28" t="str">
        <f>IFERROR(VLOOKUP(F17,ГОД!B:C,2,TRUE),0)</f>
        <v>от 35 до 39 лет</v>
      </c>
      <c r="H17" s="10">
        <v>1.2101041666666666E-2</v>
      </c>
      <c r="I17" s="8">
        <f>IFERROR(VLOOKUP(MINUTE(H17)+SECOND(H17)/100,очки!B11:C336,2,TRUE),0)</f>
        <v>0</v>
      </c>
      <c r="J17" s="62">
        <f t="shared" si="0"/>
        <v>0.95</v>
      </c>
      <c r="K17" s="10">
        <f t="shared" si="1"/>
        <v>1.1495989583333333E-2</v>
      </c>
      <c r="L17" s="8">
        <f>IFERROR(VLOOKUP(MINUTE(K17)+SECOND(K17)/100,очки!B11:C336,2,TRUE),0)</f>
        <v>0</v>
      </c>
      <c r="M17" s="59">
        <v>84</v>
      </c>
      <c r="N17" s="8">
        <f>IFERROR(VLOOKUP(M17,очки!H:I,2,TRUE),0)</f>
        <v>1002</v>
      </c>
      <c r="O17" s="8">
        <f t="shared" si="2"/>
        <v>1002</v>
      </c>
      <c r="P17" s="8" t="str">
        <f t="shared" si="3"/>
        <v>б/р</v>
      </c>
      <c r="Q17" s="8">
        <f t="shared" si="4"/>
        <v>1002</v>
      </c>
      <c r="R17" s="7">
        <f t="shared" si="5"/>
        <v>2</v>
      </c>
      <c r="S17" s="6"/>
    </row>
    <row r="18" spans="1:19" ht="48" customHeight="1">
      <c r="A18" s="31">
        <v>3</v>
      </c>
      <c r="B18" s="27">
        <v>4</v>
      </c>
      <c r="C18" s="9">
        <v>50</v>
      </c>
      <c r="D18" s="54" t="s">
        <v>128</v>
      </c>
      <c r="E18" s="50" t="s">
        <v>44</v>
      </c>
      <c r="F18" s="52">
        <v>1996</v>
      </c>
      <c r="G18" s="28" t="str">
        <f>IFERROR(VLOOKUP(F18,ГОД!B:C,2,TRUE),0)</f>
        <v>до 30 лет</v>
      </c>
      <c r="H18" s="10">
        <v>8.9464120370370374E-3</v>
      </c>
      <c r="I18" s="8">
        <f>IFERROR(VLOOKUP(MINUTE(H18)+SECOND(H18)/100,очки!B6:C331,2,TRUE),0)</f>
        <v>161</v>
      </c>
      <c r="J18" s="62">
        <f t="shared" si="0"/>
        <v>1</v>
      </c>
      <c r="K18" s="10">
        <f t="shared" si="1"/>
        <v>8.9464120370370374E-3</v>
      </c>
      <c r="L18" s="8">
        <f>IFERROR(VLOOKUP(MINUTE(K18)+SECOND(K18)/100,очки!B6:C331,2,TRUE),0)</f>
        <v>161</v>
      </c>
      <c r="M18" s="58">
        <v>76</v>
      </c>
      <c r="N18" s="8">
        <f>IFERROR(VLOOKUP(M18,очки!H:I,2,TRUE),0)</f>
        <v>835</v>
      </c>
      <c r="O18" s="8">
        <f t="shared" si="2"/>
        <v>996</v>
      </c>
      <c r="P18" s="8" t="str">
        <f t="shared" si="3"/>
        <v>б/р</v>
      </c>
      <c r="Q18" s="8">
        <f t="shared" si="4"/>
        <v>996</v>
      </c>
      <c r="R18" s="7">
        <f t="shared" si="5"/>
        <v>3</v>
      </c>
      <c r="S18" s="6"/>
    </row>
    <row r="19" spans="1:19" ht="48" customHeight="1">
      <c r="A19" s="31">
        <v>4</v>
      </c>
      <c r="B19" s="27">
        <v>14</v>
      </c>
      <c r="C19" s="9">
        <v>60</v>
      </c>
      <c r="D19" s="54" t="s">
        <v>130</v>
      </c>
      <c r="E19" s="50" t="s">
        <v>44</v>
      </c>
      <c r="F19" s="52">
        <v>1982</v>
      </c>
      <c r="G19" s="28" t="str">
        <f>IFERROR(VLOOKUP(F19,ГОД!B:C,2,TRUE),0)</f>
        <v>от 40 до 44 лет</v>
      </c>
      <c r="H19" s="10">
        <v>1.1709027777777778E-2</v>
      </c>
      <c r="I19" s="8">
        <f>IFERROR(VLOOKUP(MINUTE(H19)+SECOND(H19)/100,очки!B16:C341,2,TRUE),0)</f>
        <v>0</v>
      </c>
      <c r="J19" s="62">
        <f t="shared" si="0"/>
        <v>0.93</v>
      </c>
      <c r="K19" s="10">
        <f t="shared" si="1"/>
        <v>1.0889395833333334E-2</v>
      </c>
      <c r="L19" s="8">
        <f>IFERROR(VLOOKUP(MINUTE(K19)+SECOND(K19)/100,очки!B16:C341,2,TRUE),0)</f>
        <v>0</v>
      </c>
      <c r="M19" s="58">
        <v>83</v>
      </c>
      <c r="N19" s="8">
        <f>IFERROR(VLOOKUP(M19,очки!H:I,2,TRUE),0)</f>
        <v>981</v>
      </c>
      <c r="O19" s="8">
        <f t="shared" si="2"/>
        <v>981</v>
      </c>
      <c r="P19" s="8" t="str">
        <f t="shared" si="3"/>
        <v>б/р</v>
      </c>
      <c r="Q19" s="8">
        <f t="shared" si="4"/>
        <v>981</v>
      </c>
      <c r="R19" s="7">
        <f t="shared" si="5"/>
        <v>4</v>
      </c>
    </row>
    <row r="20" spans="1:19" ht="48" customHeight="1">
      <c r="A20" s="31">
        <v>5</v>
      </c>
      <c r="B20" s="27">
        <v>8</v>
      </c>
      <c r="C20" s="9">
        <v>54</v>
      </c>
      <c r="D20" s="54" t="s">
        <v>115</v>
      </c>
      <c r="E20" s="50" t="s">
        <v>53</v>
      </c>
      <c r="F20" s="52">
        <v>1991</v>
      </c>
      <c r="G20" s="28" t="str">
        <f>IFERROR(VLOOKUP(F20,ГОД!B:C,2,TRUE),0)</f>
        <v>от 30 до 34 лет</v>
      </c>
      <c r="H20" s="10">
        <v>9.2017361111111119E-3</v>
      </c>
      <c r="I20" s="8">
        <f>IFERROR(VLOOKUP(MINUTE(H20)+SECOND(H20)/100,очки!B10:C335,2,TRUE),0)</f>
        <v>105</v>
      </c>
      <c r="J20" s="62">
        <f t="shared" si="0"/>
        <v>0.98</v>
      </c>
      <c r="K20" s="10">
        <f t="shared" si="1"/>
        <v>9.0177013888888893E-3</v>
      </c>
      <c r="L20" s="8">
        <f>IFERROR(VLOOKUP(MINUTE(K20)+SECOND(K20)/100,очки!B10:C335,2,TRUE),0)</f>
        <v>143</v>
      </c>
      <c r="M20" s="58">
        <v>72</v>
      </c>
      <c r="N20" s="8">
        <f>IFERROR(VLOOKUP(M20,очки!H:I,2,TRUE),0)</f>
        <v>755</v>
      </c>
      <c r="O20" s="8">
        <f t="shared" si="2"/>
        <v>860</v>
      </c>
      <c r="P20" s="8" t="str">
        <f t="shared" si="3"/>
        <v>б/р</v>
      </c>
      <c r="Q20" s="8">
        <f t="shared" si="4"/>
        <v>898</v>
      </c>
      <c r="R20" s="7">
        <f t="shared" si="5"/>
        <v>5</v>
      </c>
      <c r="S20" s="6"/>
    </row>
    <row r="21" spans="1:19" ht="48" customHeight="1">
      <c r="A21" s="31">
        <v>6</v>
      </c>
      <c r="B21" s="27">
        <v>6</v>
      </c>
      <c r="C21" s="9">
        <v>52</v>
      </c>
      <c r="D21" s="54" t="s">
        <v>78</v>
      </c>
      <c r="E21" s="50" t="s">
        <v>52</v>
      </c>
      <c r="F21" s="52">
        <v>1993</v>
      </c>
      <c r="G21" s="28" t="str">
        <f>IFERROR(VLOOKUP(F21,ГОД!B:C,2,TRUE),0)</f>
        <v>до 30 лет</v>
      </c>
      <c r="H21" s="10">
        <v>9.5399305555555567E-3</v>
      </c>
      <c r="I21" s="8">
        <f>IFERROR(VLOOKUP(MINUTE(H21)+SECOND(H21)/100,очки!B8:C333,2,TRUE),0)</f>
        <v>47</v>
      </c>
      <c r="J21" s="62">
        <f t="shared" si="0"/>
        <v>1</v>
      </c>
      <c r="K21" s="10">
        <f t="shared" si="1"/>
        <v>9.5399305555555567E-3</v>
      </c>
      <c r="L21" s="8">
        <f>IFERROR(VLOOKUP(MINUTE(K21)+SECOND(K21)/100,очки!B8:C333,2,TRUE),0)</f>
        <v>47</v>
      </c>
      <c r="M21" s="58">
        <v>75</v>
      </c>
      <c r="N21" s="8">
        <f>IFERROR(VLOOKUP(M21,очки!H:I,2,TRUE),0)</f>
        <v>815</v>
      </c>
      <c r="O21" s="8">
        <f t="shared" si="2"/>
        <v>862</v>
      </c>
      <c r="P21" s="8" t="str">
        <f t="shared" si="3"/>
        <v>б/р</v>
      </c>
      <c r="Q21" s="8">
        <f t="shared" si="4"/>
        <v>862</v>
      </c>
      <c r="R21" s="7">
        <f t="shared" si="5"/>
        <v>6</v>
      </c>
      <c r="S21" s="6"/>
    </row>
    <row r="22" spans="1:19" ht="48" customHeight="1">
      <c r="A22" s="31">
        <v>7</v>
      </c>
      <c r="B22" s="27">
        <v>7</v>
      </c>
      <c r="C22" s="9">
        <v>53</v>
      </c>
      <c r="D22" s="54" t="s">
        <v>131</v>
      </c>
      <c r="E22" s="50" t="s">
        <v>51</v>
      </c>
      <c r="F22" s="52">
        <v>1994</v>
      </c>
      <c r="G22" s="28" t="str">
        <f>IFERROR(VLOOKUP(F22,ГОД!B:C,2,TRUE),0)</f>
        <v>до 30 лет</v>
      </c>
      <c r="H22" s="10">
        <v>9.1193287037037041E-3</v>
      </c>
      <c r="I22" s="8">
        <f>IFERROR(VLOOKUP(MINUTE(H22)+SECOND(H22)/100,очки!B9:C334,2,TRUE),0)</f>
        <v>119</v>
      </c>
      <c r="J22" s="62">
        <f t="shared" si="0"/>
        <v>1</v>
      </c>
      <c r="K22" s="10">
        <f t="shared" si="1"/>
        <v>9.1193287037037041E-3</v>
      </c>
      <c r="L22" s="8">
        <f>IFERROR(VLOOKUP(MINUTE(K22)+SECOND(K22)/100,очки!B9:C334,2,TRUE),0)</f>
        <v>119</v>
      </c>
      <c r="M22" s="59">
        <v>61</v>
      </c>
      <c r="N22" s="8">
        <f>IFERROR(VLOOKUP(M22,очки!H:I,2,TRUE),0)</f>
        <v>539</v>
      </c>
      <c r="O22" s="8">
        <f t="shared" si="2"/>
        <v>658</v>
      </c>
      <c r="P22" s="8" t="str">
        <f t="shared" si="3"/>
        <v>б/р</v>
      </c>
      <c r="Q22" s="8">
        <f t="shared" si="4"/>
        <v>658</v>
      </c>
      <c r="R22" s="7">
        <f t="shared" si="5"/>
        <v>7</v>
      </c>
    </row>
    <row r="23" spans="1:19" ht="48" customHeight="1">
      <c r="A23" s="31">
        <v>8</v>
      </c>
      <c r="B23" s="27">
        <v>5</v>
      </c>
      <c r="C23" s="9">
        <v>51</v>
      </c>
      <c r="D23" s="54" t="s">
        <v>74</v>
      </c>
      <c r="E23" s="50" t="s">
        <v>43</v>
      </c>
      <c r="F23" s="52">
        <v>1981</v>
      </c>
      <c r="G23" s="28" t="str">
        <f>IFERROR(VLOOKUP(F23,ГОД!B:C,2,TRUE),0)</f>
        <v>от 40 до 44 лет</v>
      </c>
      <c r="H23" s="10">
        <v>9.1665509259259269E-3</v>
      </c>
      <c r="I23" s="8">
        <f>IFERROR(VLOOKUP(MINUTE(H23)+SECOND(H23)/100,очки!B7:C332,2,TRUE),0)</f>
        <v>111</v>
      </c>
      <c r="J23" s="62">
        <f t="shared" si="0"/>
        <v>0.93</v>
      </c>
      <c r="K23" s="10">
        <f t="shared" si="1"/>
        <v>8.5248923611111124E-3</v>
      </c>
      <c r="L23" s="8">
        <f>IFERROR(VLOOKUP(MINUTE(K23)+SECOND(K23)/100,очки!B7:C332,2,TRUE),0)</f>
        <v>269</v>
      </c>
      <c r="M23" s="59">
        <v>53</v>
      </c>
      <c r="N23" s="8">
        <f>IFERROR(VLOOKUP(M23,очки!H:I,2,TRUE),0)</f>
        <v>387</v>
      </c>
      <c r="O23" s="8">
        <f t="shared" si="2"/>
        <v>498</v>
      </c>
      <c r="P23" s="8" t="str">
        <f t="shared" si="3"/>
        <v>б/р</v>
      </c>
      <c r="Q23" s="8">
        <f t="shared" si="4"/>
        <v>656</v>
      </c>
      <c r="R23" s="7">
        <f t="shared" si="5"/>
        <v>8</v>
      </c>
      <c r="S23" s="6"/>
    </row>
    <row r="24" spans="1:19" ht="48" customHeight="1">
      <c r="A24" s="31">
        <v>9</v>
      </c>
      <c r="B24" s="27">
        <v>13</v>
      </c>
      <c r="C24" s="9">
        <v>59</v>
      </c>
      <c r="D24" s="54" t="s">
        <v>125</v>
      </c>
      <c r="E24" s="50" t="s">
        <v>43</v>
      </c>
      <c r="F24" s="52">
        <v>1990</v>
      </c>
      <c r="G24" s="28" t="str">
        <f>IFERROR(VLOOKUP(F24,ГОД!B:C,2,TRUE),0)</f>
        <v>от 30 до 34 лет</v>
      </c>
      <c r="H24" s="10">
        <v>8.6296296296296295E-3</v>
      </c>
      <c r="I24" s="8">
        <f>IFERROR(VLOOKUP(MINUTE(H24)+SECOND(H24)/100,очки!B15:C340,2,TRUE),0)</f>
        <v>242</v>
      </c>
      <c r="J24" s="62">
        <f t="shared" si="0"/>
        <v>0.98</v>
      </c>
      <c r="K24" s="10">
        <f t="shared" si="1"/>
        <v>8.4570370370370372E-3</v>
      </c>
      <c r="L24" s="8">
        <f>IFERROR(VLOOKUP(MINUTE(K24)+SECOND(K24)/100,очки!B15:C340,2,TRUE),0)</f>
        <v>292</v>
      </c>
      <c r="M24" s="59">
        <v>48</v>
      </c>
      <c r="N24" s="8">
        <f>IFERROR(VLOOKUP(M24,очки!H:I,2,TRUE),0)</f>
        <v>292</v>
      </c>
      <c r="O24" s="8">
        <f t="shared" si="2"/>
        <v>534</v>
      </c>
      <c r="P24" s="8" t="str">
        <f t="shared" si="3"/>
        <v>б/р</v>
      </c>
      <c r="Q24" s="8">
        <f t="shared" si="4"/>
        <v>584</v>
      </c>
      <c r="R24" s="7">
        <f t="shared" si="5"/>
        <v>9</v>
      </c>
      <c r="S24" s="6"/>
    </row>
    <row r="25" spans="1:19" ht="48" customHeight="1">
      <c r="A25" s="31">
        <v>10</v>
      </c>
      <c r="B25" s="27">
        <v>1</v>
      </c>
      <c r="C25" s="9">
        <v>47</v>
      </c>
      <c r="D25" s="9" t="s">
        <v>163</v>
      </c>
      <c r="E25" s="50" t="s">
        <v>160</v>
      </c>
      <c r="F25" s="52">
        <v>2002</v>
      </c>
      <c r="G25" s="28" t="str">
        <f>IFERROR(VLOOKUP(F25,ГОД!B:C,2,TRUE),0)</f>
        <v>до 30 лет</v>
      </c>
      <c r="H25" s="10">
        <v>8.1839120370370364E-3</v>
      </c>
      <c r="I25" s="8">
        <f>IFERROR(VLOOKUP(MINUTE(H25)+SECOND(H25)/100,очки!B3:C328,2,TRUE),0)</f>
        <v>388</v>
      </c>
      <c r="J25" s="62">
        <f t="shared" si="0"/>
        <v>1</v>
      </c>
      <c r="K25" s="10">
        <f t="shared" si="1"/>
        <v>8.1839120370370364E-3</v>
      </c>
      <c r="L25" s="8">
        <f>IFERROR(VLOOKUP(MINUTE(K25)+SECOND(K25)/100,очки!B3:C328,2,TRUE),0)</f>
        <v>388</v>
      </c>
      <c r="M25" s="59">
        <v>38</v>
      </c>
      <c r="N25" s="8">
        <f>IFERROR(VLOOKUP(M25,очки!H:I,2,TRUE),0)</f>
        <v>112</v>
      </c>
      <c r="O25" s="8">
        <f t="shared" si="2"/>
        <v>500</v>
      </c>
      <c r="P25" s="8" t="str">
        <f t="shared" si="3"/>
        <v>б/р</v>
      </c>
      <c r="Q25" s="8">
        <f t="shared" si="4"/>
        <v>500</v>
      </c>
      <c r="R25" s="7">
        <f t="shared" si="5"/>
        <v>10</v>
      </c>
      <c r="S25" s="6"/>
    </row>
    <row r="26" spans="1:19" ht="48" customHeight="1">
      <c r="A26" s="31">
        <v>11</v>
      </c>
      <c r="B26" s="27">
        <v>10</v>
      </c>
      <c r="C26" s="9">
        <v>56</v>
      </c>
      <c r="D26" s="54" t="s">
        <v>117</v>
      </c>
      <c r="E26" s="50" t="s">
        <v>50</v>
      </c>
      <c r="F26" s="52">
        <v>1988</v>
      </c>
      <c r="G26" s="28" t="str">
        <f>IFERROR(VLOOKUP(F26,ГОД!B:C,2,TRUE),0)</f>
        <v>от 30 до 34 лет</v>
      </c>
      <c r="H26" s="10">
        <v>8.5917824074074074E-3</v>
      </c>
      <c r="I26" s="8">
        <f>IFERROR(VLOOKUP(MINUTE(H26)+SECOND(H26)/100,очки!B12:C337,2,TRUE),0)</f>
        <v>254</v>
      </c>
      <c r="J26" s="62">
        <f t="shared" si="0"/>
        <v>0.98</v>
      </c>
      <c r="K26" s="10">
        <f t="shared" si="1"/>
        <v>8.419946759259259E-3</v>
      </c>
      <c r="L26" s="8">
        <f>IFERROR(VLOOKUP(MINUTE(K26)+SECOND(K26)/100,очки!B12:C337,2,TRUE),0)</f>
        <v>308</v>
      </c>
      <c r="M26" s="58">
        <v>35</v>
      </c>
      <c r="N26" s="8">
        <f>IFERROR(VLOOKUP(M26,очки!H:I,2,TRUE),0)</f>
        <v>58</v>
      </c>
      <c r="O26" s="8">
        <f t="shared" si="2"/>
        <v>312</v>
      </c>
      <c r="P26" s="8" t="str">
        <f t="shared" si="3"/>
        <v>б/р</v>
      </c>
      <c r="Q26" s="8">
        <f t="shared" si="4"/>
        <v>366</v>
      </c>
      <c r="R26" s="7">
        <f t="shared" si="5"/>
        <v>11</v>
      </c>
      <c r="S26" s="6"/>
    </row>
    <row r="27" spans="1:19" ht="48" customHeight="1">
      <c r="A27" s="31">
        <v>12</v>
      </c>
      <c r="B27" s="27">
        <v>3</v>
      </c>
      <c r="C27" s="9">
        <v>49</v>
      </c>
      <c r="D27" s="54" t="s">
        <v>123</v>
      </c>
      <c r="E27" s="50" t="s">
        <v>43</v>
      </c>
      <c r="F27" s="52">
        <v>1996</v>
      </c>
      <c r="G27" s="28" t="str">
        <f>IFERROR(VLOOKUP(F27,ГОД!B:C,2,TRUE),0)</f>
        <v>до 30 лет</v>
      </c>
      <c r="H27" s="10">
        <v>8.8444444444444447E-3</v>
      </c>
      <c r="I27" s="8">
        <f>IFERROR(VLOOKUP(MINUTE(H27)+SECOND(H27)/100,очки!B5:C330,2,TRUE),0)</f>
        <v>188</v>
      </c>
      <c r="J27" s="62">
        <f t="shared" si="0"/>
        <v>1</v>
      </c>
      <c r="K27" s="10">
        <f t="shared" si="1"/>
        <v>8.8444444444444447E-3</v>
      </c>
      <c r="L27" s="8">
        <f>IFERROR(VLOOKUP(MINUTE(K27)+SECOND(K27)/100,очки!B5:C330,2,TRUE),0)</f>
        <v>188</v>
      </c>
      <c r="M27" s="59">
        <v>35</v>
      </c>
      <c r="N27" s="8">
        <f>IFERROR(VLOOKUP(M27,очки!H:I,2,TRUE),0)</f>
        <v>58</v>
      </c>
      <c r="O27" s="8">
        <f t="shared" si="2"/>
        <v>246</v>
      </c>
      <c r="P27" s="8" t="str">
        <f t="shared" si="3"/>
        <v>б/р</v>
      </c>
      <c r="Q27" s="8">
        <f t="shared" si="4"/>
        <v>246</v>
      </c>
      <c r="R27" s="7">
        <f t="shared" si="5"/>
        <v>12</v>
      </c>
      <c r="S27" s="6"/>
    </row>
    <row r="28" spans="1:19" ht="48" customHeight="1">
      <c r="A28" s="31">
        <v>13</v>
      </c>
      <c r="B28" s="27">
        <v>2</v>
      </c>
      <c r="C28" s="9">
        <v>48</v>
      </c>
      <c r="D28" s="54" t="s">
        <v>158</v>
      </c>
      <c r="E28" s="50" t="s">
        <v>53</v>
      </c>
      <c r="F28" s="52">
        <v>1999</v>
      </c>
      <c r="G28" s="28" t="str">
        <f>IFERROR(VLOOKUP(F28,ГОД!B:C,2,TRUE),0)</f>
        <v>до 30 лет</v>
      </c>
      <c r="H28" s="10">
        <v>1.299212962962963E-2</v>
      </c>
      <c r="I28" s="8">
        <f>IFERROR(VLOOKUP(MINUTE(H28)+SECOND(H28)/100,очки!B4:C329,2,TRUE),0)</f>
        <v>0</v>
      </c>
      <c r="J28" s="62">
        <f t="shared" si="0"/>
        <v>1</v>
      </c>
      <c r="K28" s="10">
        <f t="shared" si="1"/>
        <v>1.299212962962963E-2</v>
      </c>
      <c r="L28" s="8">
        <f>IFERROR(VLOOKUP(MINUTE(K28)+SECOND(K28)/100,очки!B4:C329,2,TRUE),0)</f>
        <v>0</v>
      </c>
      <c r="M28" s="58">
        <v>9</v>
      </c>
      <c r="N28" s="8">
        <f>IFERROR(VLOOKUP(M28,очки!H:I,2,TRUE),0)</f>
        <v>0</v>
      </c>
      <c r="O28" s="8">
        <f t="shared" si="2"/>
        <v>0</v>
      </c>
      <c r="P28" s="8" t="str">
        <f t="shared" si="3"/>
        <v>б/р</v>
      </c>
      <c r="Q28" s="8">
        <f t="shared" si="4"/>
        <v>0</v>
      </c>
      <c r="R28" s="7">
        <f t="shared" si="5"/>
        <v>13</v>
      </c>
      <c r="S28" s="6"/>
    </row>
    <row r="29" spans="1:19" ht="48" customHeight="1">
      <c r="A29" s="31">
        <v>14</v>
      </c>
      <c r="B29" s="27">
        <v>11</v>
      </c>
      <c r="C29" s="9">
        <v>57</v>
      </c>
      <c r="D29" s="54" t="s">
        <v>134</v>
      </c>
      <c r="E29" s="50" t="s">
        <v>51</v>
      </c>
      <c r="F29" s="52">
        <v>1973</v>
      </c>
      <c r="G29" s="28" t="str">
        <f>IFERROR(VLOOKUP(F29,ГОД!B:C,2,TRUE),0)</f>
        <v>от 45 до 49 лет</v>
      </c>
      <c r="H29" s="10">
        <v>0</v>
      </c>
      <c r="I29" s="8">
        <f>IFERROR(VLOOKUP(MINUTE(H29)+SECOND(H29)/100,очки!B13:C338,2,TRUE),0)</f>
        <v>0</v>
      </c>
      <c r="J29" s="62">
        <f t="shared" si="0"/>
        <v>0.9</v>
      </c>
      <c r="K29" s="10">
        <f t="shared" si="1"/>
        <v>0</v>
      </c>
      <c r="L29" s="8">
        <f>IFERROR(VLOOKUP(MINUTE(K29)+SECOND(K29)/100,очки!B13:C338,2,TRUE),0)</f>
        <v>0</v>
      </c>
      <c r="M29" s="59">
        <v>0</v>
      </c>
      <c r="N29" s="8">
        <f>IFERROR(VLOOKUP(M29,очки!H:I,2,TRUE),0)</f>
        <v>0</v>
      </c>
      <c r="O29" s="8">
        <f t="shared" si="2"/>
        <v>0</v>
      </c>
      <c r="P29" s="8" t="str">
        <f t="shared" si="3"/>
        <v>б/р</v>
      </c>
      <c r="Q29" s="8">
        <f t="shared" si="4"/>
        <v>0</v>
      </c>
      <c r="R29" s="7">
        <f t="shared" si="5"/>
        <v>13</v>
      </c>
      <c r="S29" s="6"/>
    </row>
    <row r="30" spans="1:19" ht="48" customHeight="1">
      <c r="A30" s="31">
        <v>15</v>
      </c>
      <c r="B30" s="27">
        <v>12</v>
      </c>
      <c r="C30" s="9">
        <v>58</v>
      </c>
      <c r="D30" s="54" t="s">
        <v>129</v>
      </c>
      <c r="E30" s="50" t="s">
        <v>44</v>
      </c>
      <c r="F30" s="52">
        <v>1982</v>
      </c>
      <c r="G30" s="28" t="str">
        <f>IFERROR(VLOOKUP(F30,ГОД!B:C,2,TRUE),0)</f>
        <v>от 40 до 44 лет</v>
      </c>
      <c r="H30" s="10">
        <v>0</v>
      </c>
      <c r="I30" s="8">
        <f>IFERROR(VLOOKUP(MINUTE(H30)+SECOND(H30)/100,очки!B14:C339,2,TRUE),0)</f>
        <v>0</v>
      </c>
      <c r="J30" s="62">
        <f t="shared" si="0"/>
        <v>0.93</v>
      </c>
      <c r="K30" s="10">
        <f t="shared" si="1"/>
        <v>0</v>
      </c>
      <c r="L30" s="8">
        <f>IFERROR(VLOOKUP(MINUTE(K30)+SECOND(K30)/100,очки!B14:C339,2,TRUE),0)</f>
        <v>0</v>
      </c>
      <c r="M30" s="58">
        <v>0</v>
      </c>
      <c r="N30" s="8">
        <f>IFERROR(VLOOKUP(M30,очки!H:I,2,TRUE),0)</f>
        <v>0</v>
      </c>
      <c r="O30" s="8">
        <f t="shared" si="2"/>
        <v>0</v>
      </c>
      <c r="P30" s="8" t="str">
        <f t="shared" si="3"/>
        <v>б/р</v>
      </c>
      <c r="Q30" s="8">
        <f t="shared" si="4"/>
        <v>0</v>
      </c>
      <c r="R30" s="7">
        <f t="shared" si="5"/>
        <v>13</v>
      </c>
      <c r="S30" s="6"/>
    </row>
    <row r="31" spans="1:19" ht="48" customHeight="1">
      <c r="A31" s="31">
        <v>16</v>
      </c>
      <c r="B31" s="27">
        <v>15</v>
      </c>
      <c r="C31" s="9">
        <v>61</v>
      </c>
      <c r="D31" s="54" t="s">
        <v>136</v>
      </c>
      <c r="E31" s="50" t="s">
        <v>51</v>
      </c>
      <c r="F31" s="52">
        <v>1999</v>
      </c>
      <c r="G31" s="28" t="str">
        <f>IFERROR(VLOOKUP(F31,ГОД!B:C,2,TRUE),0)</f>
        <v>до 30 лет</v>
      </c>
      <c r="H31" s="10">
        <v>0</v>
      </c>
      <c r="I31" s="8">
        <f>IFERROR(VLOOKUP(MINUTE(H31)+SECOND(H31)/100,очки!B17:C342,2,TRUE),0)</f>
        <v>0</v>
      </c>
      <c r="J31" s="62">
        <f t="shared" si="0"/>
        <v>1</v>
      </c>
      <c r="K31" s="10">
        <f t="shared" si="1"/>
        <v>0</v>
      </c>
      <c r="L31" s="8">
        <f>IFERROR(VLOOKUP(MINUTE(K31)+SECOND(K31)/100,очки!B17:C342,2,TRUE),0)</f>
        <v>0</v>
      </c>
      <c r="M31" s="59">
        <v>0</v>
      </c>
      <c r="N31" s="8">
        <f>IFERROR(VLOOKUP(M31,очки!H:I,2,TRUE),0)</f>
        <v>0</v>
      </c>
      <c r="O31" s="8">
        <f t="shared" si="2"/>
        <v>0</v>
      </c>
      <c r="P31" s="8" t="str">
        <f t="shared" si="3"/>
        <v>б/р</v>
      </c>
      <c r="Q31" s="8">
        <f t="shared" si="4"/>
        <v>0</v>
      </c>
      <c r="R31" s="7">
        <f t="shared" si="5"/>
        <v>13</v>
      </c>
      <c r="S31" s="6"/>
    </row>
    <row r="32" spans="1:19" ht="48" customHeight="1">
      <c r="A32" s="31"/>
      <c r="B32" s="27"/>
      <c r="C32" s="9"/>
      <c r="D32" s="9"/>
      <c r="E32" s="50"/>
      <c r="F32" s="52"/>
      <c r="G32" s="28"/>
      <c r="H32" s="10"/>
      <c r="I32" s="8"/>
      <c r="J32" s="62"/>
      <c r="K32" s="10"/>
      <c r="L32" s="8"/>
      <c r="M32" s="59"/>
      <c r="N32" s="58"/>
      <c r="O32" s="58"/>
      <c r="P32" s="8"/>
      <c r="Q32" s="8"/>
      <c r="R32" s="7"/>
      <c r="S32" s="6"/>
    </row>
    <row r="33" spans="1:19" ht="48" customHeight="1">
      <c r="A33" s="31"/>
      <c r="B33" s="27"/>
      <c r="C33" s="9"/>
      <c r="D33" s="9"/>
      <c r="E33" s="50"/>
      <c r="F33" s="52"/>
      <c r="G33" s="28"/>
      <c r="H33" s="10"/>
      <c r="I33" s="8"/>
      <c r="J33" s="62"/>
      <c r="K33" s="10"/>
      <c r="L33" s="8"/>
      <c r="M33" s="58"/>
      <c r="N33" s="8"/>
      <c r="O33" s="8"/>
      <c r="P33" s="8"/>
      <c r="Q33" s="8"/>
      <c r="R33" s="7"/>
      <c r="S33" s="6"/>
    </row>
    <row r="35" spans="1:19">
      <c r="D35" s="4"/>
      <c r="S35" s="6"/>
    </row>
    <row r="36" spans="1:19" ht="28.2">
      <c r="B36" s="97" t="s">
        <v>20</v>
      </c>
      <c r="C36" s="97"/>
      <c r="D36" s="97"/>
      <c r="E36" s="97"/>
      <c r="F36" s="87" t="s">
        <v>21</v>
      </c>
      <c r="G36" s="87"/>
      <c r="S36" s="6"/>
    </row>
    <row r="37" spans="1:19" ht="28.2">
      <c r="B37" s="29"/>
      <c r="C37" s="29"/>
      <c r="D37" s="29"/>
      <c r="F37" s="88" t="s">
        <v>2</v>
      </c>
      <c r="G37" s="88"/>
      <c r="S37" s="6"/>
    </row>
    <row r="38" spans="1:19" ht="28.2">
      <c r="B38" s="29" t="s">
        <v>22</v>
      </c>
      <c r="C38" s="29"/>
      <c r="D38" s="29"/>
      <c r="F38" s="87" t="s">
        <v>61</v>
      </c>
      <c r="G38" s="87"/>
      <c r="S38" s="6"/>
    </row>
    <row r="39" spans="1:19" ht="28.2">
      <c r="B39" s="29"/>
      <c r="C39" s="29"/>
      <c r="D39" s="29"/>
      <c r="F39" s="88" t="s">
        <v>2</v>
      </c>
      <c r="G39" s="88"/>
      <c r="S39" s="6"/>
    </row>
    <row r="40" spans="1:19">
      <c r="S40" s="6"/>
    </row>
    <row r="41" spans="1:19">
      <c r="S41" s="6"/>
    </row>
    <row r="42" spans="1:19">
      <c r="S42" s="6"/>
    </row>
    <row r="43" spans="1:19">
      <c r="S43" s="6"/>
    </row>
    <row r="44" spans="1:19">
      <c r="S44" s="6"/>
    </row>
    <row r="45" spans="1:19">
      <c r="S45" s="6"/>
    </row>
    <row r="46" spans="1:19">
      <c r="S46" s="6"/>
    </row>
    <row r="47" spans="1:19">
      <c r="S47" s="6"/>
    </row>
    <row r="48" spans="1:19">
      <c r="S48" s="6"/>
    </row>
    <row r="49" spans="19:19">
      <c r="S49" s="6"/>
    </row>
    <row r="50" spans="19:19">
      <c r="S50" s="6"/>
    </row>
    <row r="51" spans="19:19">
      <c r="S51" s="6"/>
    </row>
    <row r="52" spans="19:19">
      <c r="S52" s="6"/>
    </row>
    <row r="53" spans="19:19">
      <c r="S53" s="6"/>
    </row>
    <row r="54" spans="19:19">
      <c r="S54" s="6"/>
    </row>
    <row r="55" spans="19:19">
      <c r="S55" s="6"/>
    </row>
    <row r="56" spans="19:19">
      <c r="S56" s="6"/>
    </row>
    <row r="57" spans="19:19">
      <c r="S57" s="6"/>
    </row>
    <row r="58" spans="19:19">
      <c r="S58" s="6"/>
    </row>
    <row r="59" spans="19:19" ht="6.75" customHeight="1">
      <c r="S59" s="6"/>
    </row>
    <row r="60" spans="19:19">
      <c r="S60" s="6"/>
    </row>
    <row r="61" spans="19:19" ht="12" customHeight="1">
      <c r="S61" s="6"/>
    </row>
    <row r="62" spans="19:19">
      <c r="S62" s="6"/>
    </row>
    <row r="63" spans="19:19" ht="11.25" customHeight="1"/>
  </sheetData>
  <autoFilter ref="B15:R34">
    <sortState ref="B17:R34">
      <sortCondition descending="1" ref="Q15:Q34"/>
    </sortState>
  </autoFilter>
  <mergeCells count="30">
    <mergeCell ref="F38:G38"/>
    <mergeCell ref="F39:G39"/>
    <mergeCell ref="P14:P15"/>
    <mergeCell ref="Q14:Q15"/>
    <mergeCell ref="R14:R15"/>
    <mergeCell ref="J14:J15"/>
    <mergeCell ref="K14:L14"/>
    <mergeCell ref="M14:N14"/>
    <mergeCell ref="O14:O15"/>
    <mergeCell ref="B36:E36"/>
    <mergeCell ref="F36:G36"/>
    <mergeCell ref="F37:G37"/>
    <mergeCell ref="G14:G15"/>
    <mergeCell ref="H14:I14"/>
    <mergeCell ref="B8:R8"/>
    <mergeCell ref="B9:D9"/>
    <mergeCell ref="B10:E10"/>
    <mergeCell ref="A11:R11"/>
    <mergeCell ref="A14:A15"/>
    <mergeCell ref="B14:B15"/>
    <mergeCell ref="C14:C15"/>
    <mergeCell ref="D14:D15"/>
    <mergeCell ref="E14:E15"/>
    <mergeCell ref="F14:F15"/>
    <mergeCell ref="B7:R7"/>
    <mergeCell ref="A1:R3"/>
    <mergeCell ref="A4:R4"/>
    <mergeCell ref="A5:C5"/>
    <mergeCell ref="E5:L5"/>
    <mergeCell ref="M5:R5"/>
  </mergeCells>
  <pageMargins left="0.23" right="0.19685039370078741" top="0.19685039370078741" bottom="0.19685039370078741" header="0.31496062992125984" footer="0.31496062992125984"/>
  <pageSetup paperSize="9" scale="2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Y63"/>
  <sheetViews>
    <sheetView topLeftCell="A15" zoomScale="40" zoomScaleNormal="40" zoomScalePageLayoutView="60" workbookViewId="0">
      <selection activeCell="B16" sqref="B16:Q30"/>
    </sheetView>
  </sheetViews>
  <sheetFormatPr defaultRowHeight="14.4"/>
  <cols>
    <col min="2" max="2" width="21.44140625" customWidth="1"/>
    <col min="3" max="3" width="18.6640625" customWidth="1"/>
    <col min="4" max="4" width="62.33203125" customWidth="1"/>
    <col min="5" max="5" width="38.6640625" customWidth="1"/>
    <col min="6" max="6" width="20" customWidth="1"/>
    <col min="7" max="7" width="33.88671875" customWidth="1"/>
    <col min="8" max="8" width="21" customWidth="1"/>
    <col min="9" max="9" width="14.6640625" customWidth="1"/>
    <col min="10" max="10" width="24.5546875" customWidth="1"/>
    <col min="11" max="11" width="17.88671875" customWidth="1"/>
    <col min="12" max="14" width="14.6640625" customWidth="1"/>
    <col min="15" max="16" width="21.5546875" customWidth="1"/>
    <col min="17" max="17" width="29.109375" customWidth="1"/>
    <col min="18" max="18" width="12.6640625" customWidth="1"/>
    <col min="20" max="20" width="45.44140625" customWidth="1"/>
    <col min="21" max="21" width="36" customWidth="1"/>
    <col min="22" max="22" width="12.88671875" customWidth="1"/>
  </cols>
  <sheetData>
    <row r="1" spans="1:25" ht="18" customHeight="1">
      <c r="A1" s="89" t="s">
        <v>89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5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25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25" ht="92.25" customHeight="1">
      <c r="A4" s="89" t="s">
        <v>151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25" ht="45" customHeight="1">
      <c r="A5" s="98" t="s">
        <v>40</v>
      </c>
      <c r="B5" s="98"/>
      <c r="C5" s="98"/>
      <c r="D5" s="61">
        <v>2022</v>
      </c>
      <c r="E5" s="90" t="s">
        <v>60</v>
      </c>
      <c r="F5" s="90"/>
      <c r="G5" s="90"/>
      <c r="H5" s="90"/>
      <c r="I5" s="90"/>
      <c r="J5" s="90"/>
      <c r="K5" s="90"/>
      <c r="L5" s="90"/>
      <c r="M5" s="98" t="s">
        <v>59</v>
      </c>
      <c r="N5" s="98"/>
      <c r="O5" s="98"/>
      <c r="P5" s="98"/>
      <c r="Q5" s="98"/>
      <c r="R5" s="98"/>
    </row>
    <row r="6" spans="1:25" ht="45" customHeight="1">
      <c r="B6" s="35"/>
      <c r="C6" s="35"/>
      <c r="D6" s="35"/>
      <c r="E6" s="32"/>
      <c r="F6" s="32"/>
      <c r="G6" s="32"/>
      <c r="H6" s="32"/>
      <c r="I6" s="33"/>
      <c r="J6" s="33"/>
      <c r="K6" s="32"/>
      <c r="L6" s="33"/>
      <c r="M6" s="33"/>
      <c r="N6" s="33"/>
      <c r="O6" s="33"/>
      <c r="P6" s="33"/>
      <c r="Q6" s="33"/>
      <c r="R6" s="33"/>
    </row>
    <row r="7" spans="1:25" ht="45" customHeight="1">
      <c r="B7" s="92" t="s">
        <v>104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</row>
    <row r="8" spans="1:25" ht="50.25" customHeight="1">
      <c r="B8" s="98" t="s">
        <v>62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25" ht="47.25" customHeight="1">
      <c r="B9" s="115" t="s">
        <v>14</v>
      </c>
      <c r="C9" s="115"/>
      <c r="D9" s="115"/>
      <c r="E9" s="30"/>
      <c r="F9" s="30"/>
      <c r="G9" s="30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25" ht="39" customHeight="1">
      <c r="B10" s="116" t="s">
        <v>15</v>
      </c>
      <c r="C10" s="116"/>
      <c r="D10" s="116"/>
      <c r="E10" s="116"/>
      <c r="F10" s="25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25" ht="80.25" customHeight="1">
      <c r="A11" s="112" t="s">
        <v>169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26"/>
    </row>
    <row r="12" spans="1:25" ht="9.75" customHeight="1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5" ht="9.75" customHeight="1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5" ht="88.5" customHeight="1">
      <c r="A14" s="107" t="s">
        <v>26</v>
      </c>
      <c r="B14" s="101" t="s">
        <v>3</v>
      </c>
      <c r="C14" s="101" t="s">
        <v>0</v>
      </c>
      <c r="D14" s="108" t="s">
        <v>16</v>
      </c>
      <c r="E14" s="110" t="s">
        <v>1</v>
      </c>
      <c r="F14" s="103" t="s">
        <v>13</v>
      </c>
      <c r="G14" s="101" t="s">
        <v>38</v>
      </c>
      <c r="H14" s="105" t="s">
        <v>55</v>
      </c>
      <c r="I14" s="106"/>
      <c r="J14" s="103" t="s">
        <v>39</v>
      </c>
      <c r="K14" s="105" t="s">
        <v>57</v>
      </c>
      <c r="L14" s="106"/>
      <c r="M14" s="113" t="s">
        <v>56</v>
      </c>
      <c r="N14" s="114"/>
      <c r="O14" s="103" t="s">
        <v>18</v>
      </c>
      <c r="P14" s="101" t="s">
        <v>19</v>
      </c>
      <c r="Q14" s="101" t="s">
        <v>58</v>
      </c>
      <c r="R14" s="103" t="s">
        <v>12</v>
      </c>
    </row>
    <row r="15" spans="1:25" ht="28.5" customHeight="1">
      <c r="A15" s="107"/>
      <c r="B15" s="102"/>
      <c r="C15" s="102"/>
      <c r="D15" s="109"/>
      <c r="E15" s="111"/>
      <c r="F15" s="104"/>
      <c r="G15" s="102"/>
      <c r="H15" s="34" t="s">
        <v>4</v>
      </c>
      <c r="I15" s="34" t="s">
        <v>17</v>
      </c>
      <c r="J15" s="104"/>
      <c r="K15" s="34" t="s">
        <v>4</v>
      </c>
      <c r="L15" s="34" t="s">
        <v>17</v>
      </c>
      <c r="M15" s="34" t="s">
        <v>5</v>
      </c>
      <c r="N15" s="34" t="s">
        <v>17</v>
      </c>
      <c r="O15" s="104"/>
      <c r="P15" s="102"/>
      <c r="Q15" s="102"/>
      <c r="R15" s="104"/>
      <c r="U15" s="5"/>
      <c r="V15" s="5"/>
      <c r="W15" s="5"/>
      <c r="X15" s="5"/>
      <c r="Y15" s="5"/>
    </row>
    <row r="16" spans="1:25" ht="48" customHeight="1">
      <c r="A16" s="31">
        <v>1</v>
      </c>
      <c r="B16" s="27">
        <v>15</v>
      </c>
      <c r="C16" s="9">
        <v>77</v>
      </c>
      <c r="D16" s="9" t="s">
        <v>159</v>
      </c>
      <c r="E16" s="50" t="s">
        <v>160</v>
      </c>
      <c r="F16" s="52">
        <v>1971</v>
      </c>
      <c r="G16" s="28" t="str">
        <f>IFERROR(VLOOKUP(F16,ГОД!B:C,2,TRUE),0)</f>
        <v xml:space="preserve"> 50 лет и старше</v>
      </c>
      <c r="H16" s="10">
        <v>9.7724537037037033E-3</v>
      </c>
      <c r="I16" s="8">
        <f>IFERROR(VLOOKUP(MINUTE(H16)+SECOND(H16)/100,очки!B16:C341,2,TRUE),0)</f>
        <v>7</v>
      </c>
      <c r="J16" s="62">
        <f t="shared" ref="J16:J30" si="0">IF($D$5-F16&lt;30,1,IF($D$5-F16&lt;35,0.98,IF($D$5-F16&lt;40,0.95,IF($D$5-F16&lt;45,0.93,IF($D$5-F16&lt;50,0.9,IF($D$5-F16&gt;=50,0.85))))))</f>
        <v>0.85</v>
      </c>
      <c r="K16" s="10">
        <f t="shared" ref="K16:K30" si="1">H16*J16</f>
        <v>8.306585648148148E-3</v>
      </c>
      <c r="L16" s="8">
        <f>IFERROR(VLOOKUP(MINUTE(K16)+SECOND(K16)/100,очки!B16:C341,2,TRUE),0)</f>
        <v>344</v>
      </c>
      <c r="M16" s="58">
        <v>67</v>
      </c>
      <c r="N16" s="8">
        <f>IFERROR(VLOOKUP(M16,очки!H:I,2,TRUE),0)</f>
        <v>655</v>
      </c>
      <c r="O16" s="8">
        <f t="shared" ref="O16:O30" si="2">N16+I16</f>
        <v>662</v>
      </c>
      <c r="P16" s="8" t="str">
        <f t="shared" ref="P16:P30" si="3">IF(O16&lt;1200,"б/р",IF(O16&lt;1400,"3",IF(O16&lt;1600,"2",IF(O16&lt;1800,"1",IF(O16&lt;2000,"КМС",IF(O16&gt;=2000,"МС"))))))</f>
        <v>б/р</v>
      </c>
      <c r="Q16" s="8">
        <f t="shared" ref="Q16:Q30" si="4">L16+N16</f>
        <v>999</v>
      </c>
      <c r="R16" s="7">
        <f t="shared" ref="R16:R30" si="5">RANK(Q16,$Q$16:$Q$33,0)</f>
        <v>1</v>
      </c>
      <c r="S16" s="6"/>
    </row>
    <row r="17" spans="1:19" ht="48" customHeight="1">
      <c r="A17" s="31">
        <v>2</v>
      </c>
      <c r="B17" s="27">
        <v>13</v>
      </c>
      <c r="C17" s="9">
        <v>75</v>
      </c>
      <c r="D17" s="54" t="s">
        <v>142</v>
      </c>
      <c r="E17" s="50" t="s">
        <v>52</v>
      </c>
      <c r="F17" s="52">
        <v>1998</v>
      </c>
      <c r="G17" s="28" t="str">
        <f>IFERROR(VLOOKUP(F17,ГОД!B:C,2,TRUE),0)</f>
        <v>до 30 лет</v>
      </c>
      <c r="H17" s="10">
        <v>1.0898148148148148E-2</v>
      </c>
      <c r="I17" s="8">
        <f>IFERROR(VLOOKUP(MINUTE(H17)+SECOND(H17)/100,очки!B13:C338,2,TRUE),0)</f>
        <v>0</v>
      </c>
      <c r="J17" s="62">
        <f t="shared" si="0"/>
        <v>1</v>
      </c>
      <c r="K17" s="10">
        <f t="shared" si="1"/>
        <v>1.0898148148148148E-2</v>
      </c>
      <c r="L17" s="8">
        <f>IFERROR(VLOOKUP(MINUTE(K17)+SECOND(K17)/100,очки!B13:C338,2,TRUE),0)</f>
        <v>0</v>
      </c>
      <c r="M17" s="59">
        <v>83</v>
      </c>
      <c r="N17" s="8">
        <f>IFERROR(VLOOKUP(M17,очки!H:I,2,TRUE),0)</f>
        <v>981</v>
      </c>
      <c r="O17" s="8">
        <f t="shared" si="2"/>
        <v>981</v>
      </c>
      <c r="P17" s="8" t="str">
        <f t="shared" si="3"/>
        <v>б/р</v>
      </c>
      <c r="Q17" s="8">
        <f t="shared" si="4"/>
        <v>981</v>
      </c>
      <c r="R17" s="7">
        <f t="shared" si="5"/>
        <v>2</v>
      </c>
      <c r="S17" s="6"/>
    </row>
    <row r="18" spans="1:19" ht="48" customHeight="1">
      <c r="A18" s="31">
        <v>3</v>
      </c>
      <c r="B18" s="27">
        <v>11</v>
      </c>
      <c r="C18" s="9">
        <v>73</v>
      </c>
      <c r="D18" s="54" t="s">
        <v>132</v>
      </c>
      <c r="E18" s="50" t="s">
        <v>51</v>
      </c>
      <c r="F18" s="52">
        <v>1985</v>
      </c>
      <c r="G18" s="28" t="str">
        <f>IFERROR(VLOOKUP(F18,ГОД!B:C,2,TRUE),0)</f>
        <v>от 35 до 39 лет</v>
      </c>
      <c r="H18" s="10">
        <v>1.149212962962963E-2</v>
      </c>
      <c r="I18" s="8">
        <f>IFERROR(VLOOKUP(MINUTE(H18)+SECOND(H18)/100,очки!B11:C336,2,TRUE),0)</f>
        <v>0</v>
      </c>
      <c r="J18" s="62">
        <f t="shared" si="0"/>
        <v>0.95</v>
      </c>
      <c r="K18" s="10">
        <f t="shared" si="1"/>
        <v>1.0917523148148148E-2</v>
      </c>
      <c r="L18" s="8">
        <f>IFERROR(VLOOKUP(MINUTE(K18)+SECOND(K18)/100,очки!B11:C336,2,TRUE),0)</f>
        <v>0</v>
      </c>
      <c r="M18" s="59">
        <v>77</v>
      </c>
      <c r="N18" s="8">
        <f>IFERROR(VLOOKUP(M18,очки!H:I,2,TRUE),0)</f>
        <v>855</v>
      </c>
      <c r="O18" s="8">
        <f t="shared" si="2"/>
        <v>855</v>
      </c>
      <c r="P18" s="8" t="str">
        <f t="shared" si="3"/>
        <v>б/р</v>
      </c>
      <c r="Q18" s="8">
        <f t="shared" si="4"/>
        <v>855</v>
      </c>
      <c r="R18" s="7">
        <f t="shared" si="5"/>
        <v>3</v>
      </c>
      <c r="S18" s="6"/>
    </row>
    <row r="19" spans="1:19" ht="48" customHeight="1">
      <c r="A19" s="31">
        <v>4</v>
      </c>
      <c r="B19" s="27">
        <v>6</v>
      </c>
      <c r="C19" s="9">
        <v>68</v>
      </c>
      <c r="D19" s="54" t="s">
        <v>116</v>
      </c>
      <c r="E19" s="50" t="s">
        <v>50</v>
      </c>
      <c r="F19" s="52">
        <v>1995</v>
      </c>
      <c r="G19" s="28" t="str">
        <f>IFERROR(VLOOKUP(F19,ГОД!B:C,2,TRUE),0)</f>
        <v>до 30 лет</v>
      </c>
      <c r="H19" s="10">
        <v>1.0610763888888888E-2</v>
      </c>
      <c r="I19" s="8">
        <f>IFERROR(VLOOKUP(MINUTE(H19)+SECOND(H19)/100,очки!B6:C331,2,TRUE),0)</f>
        <v>0</v>
      </c>
      <c r="J19" s="62">
        <f t="shared" si="0"/>
        <v>1</v>
      </c>
      <c r="K19" s="10">
        <f t="shared" si="1"/>
        <v>1.0610763888888888E-2</v>
      </c>
      <c r="L19" s="8">
        <f>IFERROR(VLOOKUP(MINUTE(K19)+SECOND(K19)/100,очки!B6:C331,2,TRUE),0)</f>
        <v>0</v>
      </c>
      <c r="M19" s="58">
        <v>72</v>
      </c>
      <c r="N19" s="8">
        <f>IFERROR(VLOOKUP(M19,очки!H:I,2,TRUE),0)</f>
        <v>755</v>
      </c>
      <c r="O19" s="8">
        <f t="shared" si="2"/>
        <v>755</v>
      </c>
      <c r="P19" s="8" t="str">
        <f t="shared" si="3"/>
        <v>б/р</v>
      </c>
      <c r="Q19" s="8">
        <f t="shared" si="4"/>
        <v>755</v>
      </c>
      <c r="R19" s="7">
        <f t="shared" si="5"/>
        <v>4</v>
      </c>
    </row>
    <row r="20" spans="1:19" ht="48" customHeight="1">
      <c r="A20" s="31">
        <v>5</v>
      </c>
      <c r="B20" s="27">
        <v>7</v>
      </c>
      <c r="C20" s="9">
        <v>69</v>
      </c>
      <c r="D20" s="54" t="s">
        <v>143</v>
      </c>
      <c r="E20" s="50" t="s">
        <v>52</v>
      </c>
      <c r="F20" s="52">
        <v>1989</v>
      </c>
      <c r="G20" s="28" t="str">
        <f>IFERROR(VLOOKUP(F20,ГОД!B:C,2,TRUE),0)</f>
        <v>от 30 до 34 лет</v>
      </c>
      <c r="H20" s="10">
        <v>1.1541550925925926E-2</v>
      </c>
      <c r="I20" s="8">
        <f>IFERROR(VLOOKUP(MINUTE(H20)+SECOND(H20)/100,очки!B7:C332,2,TRUE),0)</f>
        <v>0</v>
      </c>
      <c r="J20" s="62">
        <f t="shared" si="0"/>
        <v>0.98</v>
      </c>
      <c r="K20" s="10">
        <f t="shared" si="1"/>
        <v>1.1310719907407406E-2</v>
      </c>
      <c r="L20" s="8">
        <f>IFERROR(VLOOKUP(MINUTE(K20)+SECOND(K20)/100,очки!B7:C332,2,TRUE),0)</f>
        <v>0</v>
      </c>
      <c r="M20" s="59">
        <v>72</v>
      </c>
      <c r="N20" s="8">
        <f>IFERROR(VLOOKUP(M20,очки!H:I,2,TRUE),0)</f>
        <v>755</v>
      </c>
      <c r="O20" s="8">
        <f t="shared" si="2"/>
        <v>755</v>
      </c>
      <c r="P20" s="8" t="str">
        <f t="shared" si="3"/>
        <v>б/р</v>
      </c>
      <c r="Q20" s="8">
        <f t="shared" si="4"/>
        <v>755</v>
      </c>
      <c r="R20" s="7">
        <f t="shared" si="5"/>
        <v>4</v>
      </c>
      <c r="S20" s="6"/>
    </row>
    <row r="21" spans="1:19" ht="48" customHeight="1">
      <c r="A21" s="31">
        <v>6</v>
      </c>
      <c r="B21" s="27">
        <v>2</v>
      </c>
      <c r="C21" s="9">
        <v>64</v>
      </c>
      <c r="D21" s="9" t="s">
        <v>162</v>
      </c>
      <c r="E21" s="50" t="s">
        <v>160</v>
      </c>
      <c r="F21" s="52">
        <v>2001</v>
      </c>
      <c r="G21" s="28" t="str">
        <f>IFERROR(VLOOKUP(F21,ГОД!B:C,2,TRUE),0)</f>
        <v>до 30 лет</v>
      </c>
      <c r="H21" s="10">
        <v>8.4098379629629627E-3</v>
      </c>
      <c r="I21" s="8">
        <f>IFERROR(VLOOKUP(MINUTE(H21)+SECOND(H21)/100,очки!B15:C340,2,TRUE),0)</f>
        <v>308</v>
      </c>
      <c r="J21" s="62">
        <f t="shared" si="0"/>
        <v>1</v>
      </c>
      <c r="K21" s="10">
        <f t="shared" si="1"/>
        <v>8.4098379629629627E-3</v>
      </c>
      <c r="L21" s="8">
        <f>IFERROR(VLOOKUP(MINUTE(K21)+SECOND(K21)/100,очки!B15:C340,2,TRUE),0)</f>
        <v>308</v>
      </c>
      <c r="M21" s="59">
        <v>55</v>
      </c>
      <c r="N21" s="8">
        <f>IFERROR(VLOOKUP(M21,очки!H:I,2,TRUE),0)</f>
        <v>425</v>
      </c>
      <c r="O21" s="8">
        <f t="shared" si="2"/>
        <v>733</v>
      </c>
      <c r="P21" s="8" t="str">
        <f t="shared" si="3"/>
        <v>б/р</v>
      </c>
      <c r="Q21" s="8">
        <f t="shared" si="4"/>
        <v>733</v>
      </c>
      <c r="R21" s="7">
        <f t="shared" si="5"/>
        <v>6</v>
      </c>
      <c r="S21" s="6"/>
    </row>
    <row r="22" spans="1:19" ht="48" customHeight="1">
      <c r="A22" s="31">
        <v>7</v>
      </c>
      <c r="B22" s="27">
        <v>10</v>
      </c>
      <c r="C22" s="9">
        <v>72</v>
      </c>
      <c r="D22" s="9" t="s">
        <v>164</v>
      </c>
      <c r="E22" s="50" t="s">
        <v>160</v>
      </c>
      <c r="F22" s="52">
        <v>2001</v>
      </c>
      <c r="G22" s="28" t="str">
        <f>IFERROR(VLOOKUP(F22,ГОД!B:C,2,TRUE),0)</f>
        <v>до 30 лет</v>
      </c>
      <c r="H22" s="10">
        <v>8.5586805555555555E-3</v>
      </c>
      <c r="I22" s="8">
        <f>IFERROR(VLOOKUP(MINUTE(H22)+SECOND(H22)/100,очки!B10:C335,2,TRUE),0)</f>
        <v>263</v>
      </c>
      <c r="J22" s="62">
        <f t="shared" si="0"/>
        <v>1</v>
      </c>
      <c r="K22" s="10">
        <f t="shared" si="1"/>
        <v>8.5586805555555555E-3</v>
      </c>
      <c r="L22" s="8">
        <f>IFERROR(VLOOKUP(MINUTE(K22)+SECOND(K22)/100,очки!B10:C335,2,TRUE),0)</f>
        <v>263</v>
      </c>
      <c r="M22" s="58">
        <v>57</v>
      </c>
      <c r="N22" s="8">
        <f>IFERROR(VLOOKUP(M22,очки!H:I,2,TRUE),0)</f>
        <v>463</v>
      </c>
      <c r="O22" s="8">
        <f t="shared" si="2"/>
        <v>726</v>
      </c>
      <c r="P22" s="8" t="str">
        <f t="shared" si="3"/>
        <v>б/р</v>
      </c>
      <c r="Q22" s="8">
        <f t="shared" si="4"/>
        <v>726</v>
      </c>
      <c r="R22" s="7">
        <f t="shared" si="5"/>
        <v>7</v>
      </c>
    </row>
    <row r="23" spans="1:19" ht="48" customHeight="1">
      <c r="A23" s="31">
        <v>8</v>
      </c>
      <c r="B23" s="27">
        <v>8</v>
      </c>
      <c r="C23" s="9">
        <v>70</v>
      </c>
      <c r="D23" s="54" t="s">
        <v>155</v>
      </c>
      <c r="E23" s="50" t="s">
        <v>53</v>
      </c>
      <c r="F23" s="52">
        <v>1979</v>
      </c>
      <c r="G23" s="28" t="str">
        <f>IFERROR(VLOOKUP(F23,ГОД!B:C,2,TRUE),0)</f>
        <v>от 40 до 44 лет</v>
      </c>
      <c r="H23" s="10">
        <v>9.7697916666666679E-3</v>
      </c>
      <c r="I23" s="8">
        <f>IFERROR(VLOOKUP(MINUTE(H23)+SECOND(H23)/100,очки!B8:C333,2,TRUE),0)</f>
        <v>7</v>
      </c>
      <c r="J23" s="62">
        <f t="shared" si="0"/>
        <v>0.93</v>
      </c>
      <c r="K23" s="10">
        <f t="shared" si="1"/>
        <v>9.0859062500000011E-3</v>
      </c>
      <c r="L23" s="8">
        <f>IFERROR(VLOOKUP(MINUTE(K23)+SECOND(K23)/100,очки!B8:C333,2,TRUE),0)</f>
        <v>125</v>
      </c>
      <c r="M23" s="58">
        <v>62</v>
      </c>
      <c r="N23" s="8">
        <f>IFERROR(VLOOKUP(M23,очки!H:I,2,TRUE),0)</f>
        <v>558</v>
      </c>
      <c r="O23" s="8">
        <f t="shared" si="2"/>
        <v>565</v>
      </c>
      <c r="P23" s="8" t="str">
        <f t="shared" si="3"/>
        <v>б/р</v>
      </c>
      <c r="Q23" s="8">
        <f t="shared" si="4"/>
        <v>683</v>
      </c>
      <c r="R23" s="7">
        <f t="shared" si="5"/>
        <v>8</v>
      </c>
      <c r="S23" s="6"/>
    </row>
    <row r="24" spans="1:19" ht="48" customHeight="1">
      <c r="A24" s="31">
        <v>9</v>
      </c>
      <c r="B24" s="27">
        <v>9</v>
      </c>
      <c r="C24" s="9">
        <v>71</v>
      </c>
      <c r="D24" s="54" t="s">
        <v>75</v>
      </c>
      <c r="E24" s="50" t="s">
        <v>52</v>
      </c>
      <c r="F24" s="52">
        <v>1992</v>
      </c>
      <c r="G24" s="28" t="str">
        <f>IFERROR(VLOOKUP(F24,ГОД!B:C,2,TRUE),0)</f>
        <v>от 30 до 34 лет</v>
      </c>
      <c r="H24" s="10">
        <v>9.1976851851851855E-3</v>
      </c>
      <c r="I24" s="8">
        <f>IFERROR(VLOOKUP(MINUTE(H24)+SECOND(H24)/100,очки!B9:C334,2,TRUE),0)</f>
        <v>105</v>
      </c>
      <c r="J24" s="62">
        <f t="shared" si="0"/>
        <v>0.98</v>
      </c>
      <c r="K24" s="10">
        <f t="shared" si="1"/>
        <v>9.0137314814814819E-3</v>
      </c>
      <c r="L24" s="8">
        <f>IFERROR(VLOOKUP(MINUTE(K24)+SECOND(K24)/100,очки!B9:C334,2,TRUE),0)</f>
        <v>143</v>
      </c>
      <c r="M24" s="59">
        <v>59</v>
      </c>
      <c r="N24" s="8">
        <f>IFERROR(VLOOKUP(M24,очки!H:I,2,TRUE),0)</f>
        <v>501</v>
      </c>
      <c r="O24" s="8">
        <f t="shared" si="2"/>
        <v>606</v>
      </c>
      <c r="P24" s="8" t="str">
        <f t="shared" si="3"/>
        <v>б/р</v>
      </c>
      <c r="Q24" s="8">
        <f t="shared" si="4"/>
        <v>644</v>
      </c>
      <c r="R24" s="7">
        <f t="shared" si="5"/>
        <v>9</v>
      </c>
      <c r="S24" s="6"/>
    </row>
    <row r="25" spans="1:19" ht="48" customHeight="1">
      <c r="A25" s="31">
        <v>10</v>
      </c>
      <c r="B25" s="27">
        <v>1</v>
      </c>
      <c r="C25" s="9">
        <v>63</v>
      </c>
      <c r="D25" s="9" t="s">
        <v>165</v>
      </c>
      <c r="E25" s="50" t="s">
        <v>160</v>
      </c>
      <c r="F25" s="52">
        <v>2001</v>
      </c>
      <c r="G25" s="28" t="str">
        <f>IFERROR(VLOOKUP(F25,ГОД!B:C,2,TRUE),0)</f>
        <v>до 30 лет</v>
      </c>
      <c r="H25" s="10">
        <v>8.4072916666666671E-3</v>
      </c>
      <c r="I25" s="8">
        <f>IFERROR(VLOOKUP(MINUTE(H25)+SECOND(H25)/100,очки!B17:C342,2,TRUE),0)</f>
        <v>312</v>
      </c>
      <c r="J25" s="62">
        <f t="shared" si="0"/>
        <v>1</v>
      </c>
      <c r="K25" s="10">
        <f t="shared" si="1"/>
        <v>8.4072916666666671E-3</v>
      </c>
      <c r="L25" s="8">
        <f>IFERROR(VLOOKUP(MINUTE(K25)+SECOND(K25)/100,очки!B17:C342,2,TRUE),0)</f>
        <v>312</v>
      </c>
      <c r="M25" s="59">
        <v>47</v>
      </c>
      <c r="N25" s="8">
        <f>IFERROR(VLOOKUP(M25,очки!H:I,2,TRUE),0)</f>
        <v>274</v>
      </c>
      <c r="O25" s="8">
        <f t="shared" si="2"/>
        <v>586</v>
      </c>
      <c r="P25" s="8" t="str">
        <f t="shared" si="3"/>
        <v>б/р</v>
      </c>
      <c r="Q25" s="8">
        <f t="shared" si="4"/>
        <v>586</v>
      </c>
      <c r="R25" s="7">
        <f t="shared" si="5"/>
        <v>10</v>
      </c>
      <c r="S25" s="6"/>
    </row>
    <row r="26" spans="1:19" ht="48" customHeight="1">
      <c r="A26" s="31">
        <v>11</v>
      </c>
      <c r="B26" s="27">
        <v>12</v>
      </c>
      <c r="C26" s="9">
        <v>74</v>
      </c>
      <c r="D26" s="54" t="s">
        <v>113</v>
      </c>
      <c r="E26" s="50" t="s">
        <v>53</v>
      </c>
      <c r="F26" s="52">
        <v>1990</v>
      </c>
      <c r="G26" s="28" t="str">
        <f>IFERROR(VLOOKUP(F26,ГОД!B:C,2,TRUE),0)</f>
        <v>от 30 до 34 лет</v>
      </c>
      <c r="H26" s="10">
        <v>1.1535532407407408E-2</v>
      </c>
      <c r="I26" s="8">
        <f>IFERROR(VLOOKUP(MINUTE(H26)+SECOND(H26)/100,очки!B12:C337,2,TRUE),0)</f>
        <v>0</v>
      </c>
      <c r="J26" s="62">
        <f t="shared" si="0"/>
        <v>0.98</v>
      </c>
      <c r="K26" s="10">
        <f t="shared" si="1"/>
        <v>1.1304821759259259E-2</v>
      </c>
      <c r="L26" s="8">
        <f>IFERROR(VLOOKUP(MINUTE(K26)+SECOND(K26)/100,очки!B12:C337,2,TRUE),0)</f>
        <v>0</v>
      </c>
      <c r="M26" s="58">
        <v>60</v>
      </c>
      <c r="N26" s="8">
        <f>IFERROR(VLOOKUP(M26,очки!H:I,2,TRUE),0)</f>
        <v>520</v>
      </c>
      <c r="O26" s="8">
        <f t="shared" si="2"/>
        <v>520</v>
      </c>
      <c r="P26" s="8" t="str">
        <f t="shared" si="3"/>
        <v>б/р</v>
      </c>
      <c r="Q26" s="8">
        <f t="shared" si="4"/>
        <v>520</v>
      </c>
      <c r="R26" s="7">
        <f t="shared" si="5"/>
        <v>11</v>
      </c>
      <c r="S26" s="6"/>
    </row>
    <row r="27" spans="1:19" ht="48" customHeight="1">
      <c r="A27" s="31">
        <v>12</v>
      </c>
      <c r="B27" s="27">
        <v>14</v>
      </c>
      <c r="C27" s="9">
        <v>76</v>
      </c>
      <c r="D27" s="54" t="s">
        <v>81</v>
      </c>
      <c r="E27" s="50" t="s">
        <v>50</v>
      </c>
      <c r="F27" s="52">
        <v>1964</v>
      </c>
      <c r="G27" s="28" t="str">
        <f>IFERROR(VLOOKUP(F27,ГОД!B:C,2,TRUE),0)</f>
        <v xml:space="preserve"> 50 лет и старше</v>
      </c>
      <c r="H27" s="10">
        <v>9.5616898148148145E-3</v>
      </c>
      <c r="I27" s="8">
        <f>IFERROR(VLOOKUP(MINUTE(H27)+SECOND(H27)/100,очки!B14:C339,2,TRUE),0)</f>
        <v>43</v>
      </c>
      <c r="J27" s="62">
        <f t="shared" si="0"/>
        <v>0.85</v>
      </c>
      <c r="K27" s="10">
        <f t="shared" si="1"/>
        <v>8.1274363425925915E-3</v>
      </c>
      <c r="L27" s="8">
        <f>IFERROR(VLOOKUP(MINUTE(K27)+SECOND(K27)/100,очки!B14:C339,2,TRUE),0)</f>
        <v>408</v>
      </c>
      <c r="M27" s="58">
        <v>19</v>
      </c>
      <c r="N27" s="8">
        <f>IFERROR(VLOOKUP(M27,очки!H:I,2,TRUE),0)</f>
        <v>0</v>
      </c>
      <c r="O27" s="8">
        <f t="shared" si="2"/>
        <v>43</v>
      </c>
      <c r="P27" s="8" t="str">
        <f t="shared" si="3"/>
        <v>б/р</v>
      </c>
      <c r="Q27" s="8">
        <f t="shared" si="4"/>
        <v>408</v>
      </c>
      <c r="R27" s="7">
        <f t="shared" si="5"/>
        <v>12</v>
      </c>
      <c r="S27" s="6"/>
    </row>
    <row r="28" spans="1:19" ht="48" customHeight="1">
      <c r="A28" s="31">
        <v>13</v>
      </c>
      <c r="B28" s="27">
        <v>3</v>
      </c>
      <c r="C28" s="9">
        <v>65</v>
      </c>
      <c r="D28" s="54" t="s">
        <v>135</v>
      </c>
      <c r="E28" s="50" t="s">
        <v>51</v>
      </c>
      <c r="F28" s="52">
        <v>1987</v>
      </c>
      <c r="G28" s="28" t="str">
        <f>IFERROR(VLOOKUP(F28,ГОД!B:C,2,TRUE),0)</f>
        <v>от 35 до 39 лет</v>
      </c>
      <c r="H28" s="10">
        <v>0</v>
      </c>
      <c r="I28" s="8">
        <f>IFERROR(VLOOKUP(MINUTE(H28)+SECOND(H28)/100,очки!B3:C328,2,TRUE),0)</f>
        <v>0</v>
      </c>
      <c r="J28" s="62">
        <f t="shared" si="0"/>
        <v>0.95</v>
      </c>
      <c r="K28" s="10">
        <f t="shared" si="1"/>
        <v>0</v>
      </c>
      <c r="L28" s="8">
        <f>IFERROR(VLOOKUP(MINUTE(K28)+SECOND(K28)/100,очки!B3:C328,2,TRUE),0)</f>
        <v>0</v>
      </c>
      <c r="M28" s="59">
        <v>0</v>
      </c>
      <c r="N28" s="8">
        <f>IFERROR(VLOOKUP(M28,очки!H:I,2,TRUE),0)</f>
        <v>0</v>
      </c>
      <c r="O28" s="8">
        <f t="shared" si="2"/>
        <v>0</v>
      </c>
      <c r="P28" s="8" t="str">
        <f t="shared" si="3"/>
        <v>б/р</v>
      </c>
      <c r="Q28" s="8">
        <f t="shared" si="4"/>
        <v>0</v>
      </c>
      <c r="R28" s="7">
        <f t="shared" si="5"/>
        <v>13</v>
      </c>
      <c r="S28" s="6"/>
    </row>
    <row r="29" spans="1:19" ht="48" customHeight="1">
      <c r="A29" s="31">
        <v>14</v>
      </c>
      <c r="B29" s="27">
        <v>4</v>
      </c>
      <c r="C29" s="9">
        <v>66</v>
      </c>
      <c r="D29" s="54" t="s">
        <v>118</v>
      </c>
      <c r="E29" s="50" t="s">
        <v>50</v>
      </c>
      <c r="F29" s="52">
        <v>1987</v>
      </c>
      <c r="G29" s="28" t="str">
        <f>IFERROR(VLOOKUP(F29,ГОД!B:C,2,TRUE),0)</f>
        <v>от 35 до 39 лет</v>
      </c>
      <c r="H29" s="10">
        <v>0</v>
      </c>
      <c r="I29" s="8">
        <f>IFERROR(VLOOKUP(MINUTE(H29)+SECOND(H29)/100,очки!B4:C329,2,TRUE),0)</f>
        <v>0</v>
      </c>
      <c r="J29" s="62">
        <f t="shared" si="0"/>
        <v>0.95</v>
      </c>
      <c r="K29" s="10">
        <f t="shared" si="1"/>
        <v>0</v>
      </c>
      <c r="L29" s="8">
        <f>IFERROR(VLOOKUP(MINUTE(K29)+SECOND(K29)/100,очки!B4:C329,2,TRUE),0)</f>
        <v>0</v>
      </c>
      <c r="M29" s="58">
        <v>0</v>
      </c>
      <c r="N29" s="8">
        <f>IFERROR(VLOOKUP(M29,очки!H:I,2,TRUE),0)</f>
        <v>0</v>
      </c>
      <c r="O29" s="8">
        <f t="shared" si="2"/>
        <v>0</v>
      </c>
      <c r="P29" s="8" t="str">
        <f t="shared" si="3"/>
        <v>б/р</v>
      </c>
      <c r="Q29" s="8">
        <f t="shared" si="4"/>
        <v>0</v>
      </c>
      <c r="R29" s="7">
        <f t="shared" si="5"/>
        <v>13</v>
      </c>
      <c r="S29" s="6"/>
    </row>
    <row r="30" spans="1:19" ht="48" customHeight="1">
      <c r="A30" s="31">
        <v>15</v>
      </c>
      <c r="B30" s="27">
        <v>5</v>
      </c>
      <c r="C30" s="9">
        <v>67</v>
      </c>
      <c r="D30" s="54" t="s">
        <v>133</v>
      </c>
      <c r="E30" s="50" t="s">
        <v>51</v>
      </c>
      <c r="F30" s="52">
        <v>1988</v>
      </c>
      <c r="G30" s="28" t="str">
        <f>IFERROR(VLOOKUP(F30,ГОД!B:C,2,TRUE),0)</f>
        <v>от 30 до 34 лет</v>
      </c>
      <c r="H30" s="10">
        <v>0</v>
      </c>
      <c r="I30" s="8">
        <f>IFERROR(VLOOKUP(MINUTE(H30)+SECOND(H30)/100,очки!B5:C330,2,TRUE),0)</f>
        <v>0</v>
      </c>
      <c r="J30" s="62">
        <f t="shared" si="0"/>
        <v>0.98</v>
      </c>
      <c r="K30" s="10">
        <f t="shared" si="1"/>
        <v>0</v>
      </c>
      <c r="L30" s="8">
        <f>IFERROR(VLOOKUP(MINUTE(K30)+SECOND(K30)/100,очки!B5:C330,2,TRUE),0)</f>
        <v>0</v>
      </c>
      <c r="M30" s="59">
        <v>0</v>
      </c>
      <c r="N30" s="8">
        <f>IFERROR(VLOOKUP(M30,очки!H:I,2,TRUE),0)</f>
        <v>0</v>
      </c>
      <c r="O30" s="8">
        <f t="shared" si="2"/>
        <v>0</v>
      </c>
      <c r="P30" s="8" t="str">
        <f t="shared" si="3"/>
        <v>б/р</v>
      </c>
      <c r="Q30" s="8">
        <f t="shared" si="4"/>
        <v>0</v>
      </c>
      <c r="R30" s="7">
        <f t="shared" si="5"/>
        <v>13</v>
      </c>
      <c r="S30" s="6"/>
    </row>
    <row r="31" spans="1:19" ht="48" customHeight="1">
      <c r="A31" s="31"/>
      <c r="B31" s="27"/>
      <c r="C31" s="9"/>
      <c r="D31" s="9"/>
      <c r="E31" s="50"/>
      <c r="F31" s="52"/>
      <c r="G31" s="28"/>
      <c r="H31" s="10"/>
      <c r="I31" s="8"/>
      <c r="J31" s="62"/>
      <c r="K31" s="10"/>
      <c r="L31" s="8"/>
      <c r="M31" s="58"/>
      <c r="N31" s="8"/>
      <c r="O31" s="8"/>
      <c r="P31" s="8"/>
      <c r="Q31" s="8"/>
      <c r="R31" s="7"/>
      <c r="S31" s="6"/>
    </row>
    <row r="32" spans="1:19" ht="48" customHeight="1">
      <c r="A32" s="31"/>
      <c r="B32" s="27"/>
      <c r="C32" s="9"/>
      <c r="D32" s="9"/>
      <c r="E32" s="50"/>
      <c r="F32" s="52"/>
      <c r="G32" s="28"/>
      <c r="H32" s="10"/>
      <c r="I32" s="8"/>
      <c r="J32" s="62"/>
      <c r="K32" s="10"/>
      <c r="L32" s="8"/>
      <c r="M32" s="59"/>
      <c r="N32" s="58"/>
      <c r="O32" s="58"/>
      <c r="P32" s="8"/>
      <c r="Q32" s="8"/>
      <c r="R32" s="7"/>
      <c r="S32" s="6"/>
    </row>
    <row r="33" spans="1:19" ht="48" customHeight="1">
      <c r="A33" s="31"/>
      <c r="B33" s="27"/>
      <c r="C33" s="9"/>
      <c r="D33" s="9"/>
      <c r="E33" s="50"/>
      <c r="F33" s="52"/>
      <c r="G33" s="28"/>
      <c r="H33" s="10"/>
      <c r="I33" s="8"/>
      <c r="J33" s="62"/>
      <c r="K33" s="10"/>
      <c r="L33" s="8"/>
      <c r="M33" s="58"/>
      <c r="N33" s="8"/>
      <c r="O33" s="8"/>
      <c r="P33" s="8"/>
      <c r="Q33" s="8"/>
      <c r="R33" s="7"/>
      <c r="S33" s="6"/>
    </row>
    <row r="35" spans="1:19">
      <c r="D35" s="4"/>
      <c r="S35" s="6"/>
    </row>
    <row r="36" spans="1:19" ht="28.2">
      <c r="B36" s="97" t="s">
        <v>20</v>
      </c>
      <c r="C36" s="97"/>
      <c r="D36" s="97"/>
      <c r="E36" s="97"/>
      <c r="F36" s="87" t="s">
        <v>21</v>
      </c>
      <c r="G36" s="87"/>
      <c r="S36" s="6"/>
    </row>
    <row r="37" spans="1:19" ht="28.2">
      <c r="B37" s="29"/>
      <c r="C37" s="29"/>
      <c r="D37" s="29"/>
      <c r="F37" s="88" t="s">
        <v>2</v>
      </c>
      <c r="G37" s="88"/>
      <c r="S37" s="6"/>
    </row>
    <row r="38" spans="1:19" ht="28.2">
      <c r="B38" s="29" t="s">
        <v>22</v>
      </c>
      <c r="C38" s="29"/>
      <c r="D38" s="29"/>
      <c r="F38" s="87" t="s">
        <v>61</v>
      </c>
      <c r="G38" s="87"/>
      <c r="S38" s="6"/>
    </row>
    <row r="39" spans="1:19" ht="28.2">
      <c r="B39" s="29"/>
      <c r="C39" s="29"/>
      <c r="D39" s="29"/>
      <c r="F39" s="88" t="s">
        <v>2</v>
      </c>
      <c r="G39" s="88"/>
      <c r="S39" s="6"/>
    </row>
    <row r="40" spans="1:19">
      <c r="S40" s="6"/>
    </row>
    <row r="41" spans="1:19">
      <c r="S41" s="6"/>
    </row>
    <row r="42" spans="1:19">
      <c r="S42" s="6"/>
    </row>
    <row r="43" spans="1:19">
      <c r="S43" s="6"/>
    </row>
    <row r="44" spans="1:19">
      <c r="S44" s="6"/>
    </row>
    <row r="45" spans="1:19">
      <c r="S45" s="6"/>
    </row>
    <row r="46" spans="1:19">
      <c r="S46" s="6"/>
    </row>
    <row r="47" spans="1:19">
      <c r="S47" s="6"/>
    </row>
    <row r="48" spans="1:19">
      <c r="S48" s="6"/>
    </row>
    <row r="49" spans="19:19">
      <c r="S49" s="6"/>
    </row>
    <row r="50" spans="19:19">
      <c r="S50" s="6"/>
    </row>
    <row r="51" spans="19:19">
      <c r="S51" s="6"/>
    </row>
    <row r="52" spans="19:19">
      <c r="S52" s="6"/>
    </row>
    <row r="53" spans="19:19">
      <c r="S53" s="6"/>
    </row>
    <row r="54" spans="19:19">
      <c r="S54" s="6"/>
    </row>
    <row r="55" spans="19:19">
      <c r="S55" s="6"/>
    </row>
    <row r="56" spans="19:19">
      <c r="S56" s="6"/>
    </row>
    <row r="57" spans="19:19">
      <c r="S57" s="6"/>
    </row>
    <row r="58" spans="19:19">
      <c r="S58" s="6"/>
    </row>
    <row r="59" spans="19:19" ht="6.75" customHeight="1">
      <c r="S59" s="6"/>
    </row>
    <row r="60" spans="19:19">
      <c r="S60" s="6"/>
    </row>
    <row r="61" spans="19:19" ht="12" customHeight="1">
      <c r="S61" s="6"/>
    </row>
    <row r="62" spans="19:19">
      <c r="S62" s="6"/>
    </row>
    <row r="63" spans="19:19" ht="11.25" customHeight="1"/>
  </sheetData>
  <autoFilter ref="B15:R34">
    <sortState ref="B17:R34">
      <sortCondition descending="1" ref="Q15:Q34"/>
    </sortState>
  </autoFilter>
  <mergeCells count="30">
    <mergeCell ref="F38:G38"/>
    <mergeCell ref="F39:G39"/>
    <mergeCell ref="P14:P15"/>
    <mergeCell ref="Q14:Q15"/>
    <mergeCell ref="R14:R15"/>
    <mergeCell ref="J14:J15"/>
    <mergeCell ref="K14:L14"/>
    <mergeCell ref="M14:N14"/>
    <mergeCell ref="O14:O15"/>
    <mergeCell ref="B36:E36"/>
    <mergeCell ref="F36:G36"/>
    <mergeCell ref="F37:G37"/>
    <mergeCell ref="G14:G15"/>
    <mergeCell ref="H14:I14"/>
    <mergeCell ref="B8:R8"/>
    <mergeCell ref="B9:D9"/>
    <mergeCell ref="B10:E10"/>
    <mergeCell ref="A11:R11"/>
    <mergeCell ref="A14:A15"/>
    <mergeCell ref="B14:B15"/>
    <mergeCell ref="C14:C15"/>
    <mergeCell ref="D14:D15"/>
    <mergeCell ref="E14:E15"/>
    <mergeCell ref="F14:F15"/>
    <mergeCell ref="B7:R7"/>
    <mergeCell ref="A1:R3"/>
    <mergeCell ref="A4:R4"/>
    <mergeCell ref="A5:C5"/>
    <mergeCell ref="E5:L5"/>
    <mergeCell ref="M5:R5"/>
  </mergeCells>
  <pageMargins left="0.23" right="0.19685039370078741" top="0.19685039370078741" bottom="0.19685039370078741" header="0.31496062992125984" footer="0.31496062992125984"/>
  <pageSetup paperSize="9" scale="2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activeCell="H53" sqref="H53:I60"/>
    </sheetView>
  </sheetViews>
  <sheetFormatPr defaultRowHeight="14.4"/>
  <cols>
    <col min="3" max="3" width="23.109375" customWidth="1"/>
    <col min="6" max="6" width="20.5546875" customWidth="1"/>
    <col min="8" max="8" width="33.88671875" customWidth="1"/>
    <col min="9" max="9" width="46.6640625" customWidth="1"/>
  </cols>
  <sheetData>
    <row r="1" spans="1:5">
      <c r="A1" s="36" t="s">
        <v>7</v>
      </c>
      <c r="B1" s="37" t="s">
        <v>27</v>
      </c>
      <c r="C1" s="37" t="s">
        <v>28</v>
      </c>
      <c r="D1" s="37">
        <v>2022</v>
      </c>
      <c r="E1" s="37" t="s">
        <v>29</v>
      </c>
    </row>
    <row r="2" spans="1:5">
      <c r="A2" s="36">
        <v>1</v>
      </c>
      <c r="B2" s="37">
        <v>1926</v>
      </c>
      <c r="C2" s="36" t="s">
        <v>30</v>
      </c>
      <c r="D2" s="37">
        <v>2022</v>
      </c>
      <c r="E2" s="37">
        <f t="shared" ref="E2:E65" si="0">D2-B2</f>
        <v>96</v>
      </c>
    </row>
    <row r="3" spans="1:5">
      <c r="A3" s="36">
        <v>2</v>
      </c>
      <c r="B3" s="37">
        <v>1927</v>
      </c>
      <c r="C3" s="36" t="s">
        <v>30</v>
      </c>
      <c r="D3" s="37">
        <v>2022</v>
      </c>
      <c r="E3" s="37">
        <f t="shared" si="0"/>
        <v>95</v>
      </c>
    </row>
    <row r="4" spans="1:5">
      <c r="A4" s="36">
        <v>3</v>
      </c>
      <c r="B4" s="37">
        <v>1928</v>
      </c>
      <c r="C4" s="36" t="s">
        <v>30</v>
      </c>
      <c r="D4" s="37">
        <v>2022</v>
      </c>
      <c r="E4" s="37">
        <f t="shared" si="0"/>
        <v>94</v>
      </c>
    </row>
    <row r="5" spans="1:5">
      <c r="A5" s="36">
        <v>4</v>
      </c>
      <c r="B5" s="37">
        <v>1929</v>
      </c>
      <c r="C5" s="36" t="s">
        <v>30</v>
      </c>
      <c r="D5" s="37">
        <v>2022</v>
      </c>
      <c r="E5" s="37">
        <f t="shared" si="0"/>
        <v>93</v>
      </c>
    </row>
    <row r="6" spans="1:5">
      <c r="A6" s="36">
        <v>5</v>
      </c>
      <c r="B6" s="37">
        <v>1930</v>
      </c>
      <c r="C6" s="36" t="s">
        <v>30</v>
      </c>
      <c r="D6" s="37">
        <v>2022</v>
      </c>
      <c r="E6" s="37">
        <f t="shared" si="0"/>
        <v>92</v>
      </c>
    </row>
    <row r="7" spans="1:5">
      <c r="A7" s="36">
        <v>6</v>
      </c>
      <c r="B7" s="37">
        <v>1931</v>
      </c>
      <c r="C7" s="36" t="s">
        <v>30</v>
      </c>
      <c r="D7" s="37">
        <v>2022</v>
      </c>
      <c r="E7" s="37">
        <f t="shared" si="0"/>
        <v>91</v>
      </c>
    </row>
    <row r="8" spans="1:5">
      <c r="A8" s="36">
        <v>7</v>
      </c>
      <c r="B8" s="37">
        <v>1932</v>
      </c>
      <c r="C8" s="36" t="s">
        <v>30</v>
      </c>
      <c r="D8" s="37">
        <v>2022</v>
      </c>
      <c r="E8" s="37">
        <f t="shared" si="0"/>
        <v>90</v>
      </c>
    </row>
    <row r="9" spans="1:5">
      <c r="A9" s="36">
        <v>8</v>
      </c>
      <c r="B9" s="37">
        <v>1933</v>
      </c>
      <c r="C9" s="36" t="s">
        <v>30</v>
      </c>
      <c r="D9" s="37">
        <v>2022</v>
      </c>
      <c r="E9" s="37">
        <f t="shared" si="0"/>
        <v>89</v>
      </c>
    </row>
    <row r="10" spans="1:5">
      <c r="A10" s="36">
        <v>9</v>
      </c>
      <c r="B10" s="37">
        <v>1934</v>
      </c>
      <c r="C10" s="36" t="s">
        <v>30</v>
      </c>
      <c r="D10" s="37">
        <v>2022</v>
      </c>
      <c r="E10" s="37">
        <f t="shared" si="0"/>
        <v>88</v>
      </c>
    </row>
    <row r="11" spans="1:5">
      <c r="A11" s="36">
        <v>10</v>
      </c>
      <c r="B11" s="37">
        <v>1935</v>
      </c>
      <c r="C11" s="36" t="s">
        <v>30</v>
      </c>
      <c r="D11" s="37">
        <v>2022</v>
      </c>
      <c r="E11" s="37">
        <f t="shared" si="0"/>
        <v>87</v>
      </c>
    </row>
    <row r="12" spans="1:5">
      <c r="A12" s="36">
        <v>11</v>
      </c>
      <c r="B12" s="37">
        <v>1936</v>
      </c>
      <c r="C12" s="36" t="s">
        <v>30</v>
      </c>
      <c r="D12" s="37">
        <v>2022</v>
      </c>
      <c r="E12" s="37">
        <f t="shared" si="0"/>
        <v>86</v>
      </c>
    </row>
    <row r="13" spans="1:5">
      <c r="A13" s="36">
        <v>12</v>
      </c>
      <c r="B13" s="37">
        <v>1937</v>
      </c>
      <c r="C13" s="36" t="s">
        <v>30</v>
      </c>
      <c r="D13" s="37">
        <v>2022</v>
      </c>
      <c r="E13" s="37">
        <f t="shared" si="0"/>
        <v>85</v>
      </c>
    </row>
    <row r="14" spans="1:5">
      <c r="A14" s="36">
        <v>13</v>
      </c>
      <c r="B14" s="37">
        <v>1938</v>
      </c>
      <c r="C14" s="36" t="s">
        <v>30</v>
      </c>
      <c r="D14" s="37">
        <v>2022</v>
      </c>
      <c r="E14" s="37">
        <f t="shared" si="0"/>
        <v>84</v>
      </c>
    </row>
    <row r="15" spans="1:5">
      <c r="A15" s="36">
        <v>14</v>
      </c>
      <c r="B15" s="37">
        <v>1939</v>
      </c>
      <c r="C15" s="36" t="s">
        <v>30</v>
      </c>
      <c r="D15" s="37">
        <v>2022</v>
      </c>
      <c r="E15" s="37">
        <f t="shared" si="0"/>
        <v>83</v>
      </c>
    </row>
    <row r="16" spans="1:5">
      <c r="A16" s="36">
        <v>15</v>
      </c>
      <c r="B16" s="37">
        <v>1940</v>
      </c>
      <c r="C16" s="36" t="s">
        <v>30</v>
      </c>
      <c r="D16" s="37">
        <v>2022</v>
      </c>
      <c r="E16" s="37">
        <f t="shared" si="0"/>
        <v>82</v>
      </c>
    </row>
    <row r="17" spans="1:5">
      <c r="A17" s="36">
        <v>16</v>
      </c>
      <c r="B17" s="37">
        <v>1941</v>
      </c>
      <c r="C17" s="36" t="s">
        <v>30</v>
      </c>
      <c r="D17" s="37">
        <v>2022</v>
      </c>
      <c r="E17" s="37">
        <f>D17-B17</f>
        <v>81</v>
      </c>
    </row>
    <row r="18" spans="1:5">
      <c r="A18" s="36">
        <v>17</v>
      </c>
      <c r="B18" s="37">
        <v>1942</v>
      </c>
      <c r="C18" s="36" t="s">
        <v>30</v>
      </c>
      <c r="D18" s="37">
        <v>2022</v>
      </c>
      <c r="E18" s="37">
        <f t="shared" si="0"/>
        <v>80</v>
      </c>
    </row>
    <row r="19" spans="1:5">
      <c r="A19" s="36">
        <v>18</v>
      </c>
      <c r="B19" s="37">
        <v>1943</v>
      </c>
      <c r="C19" s="36" t="s">
        <v>30</v>
      </c>
      <c r="D19" s="37">
        <v>2022</v>
      </c>
      <c r="E19" s="37">
        <f t="shared" si="0"/>
        <v>79</v>
      </c>
    </row>
    <row r="20" spans="1:5">
      <c r="A20" s="36">
        <v>19</v>
      </c>
      <c r="B20" s="37">
        <v>1944</v>
      </c>
      <c r="C20" s="36" t="s">
        <v>30</v>
      </c>
      <c r="D20" s="37">
        <v>2022</v>
      </c>
      <c r="E20" s="37">
        <f t="shared" si="0"/>
        <v>78</v>
      </c>
    </row>
    <row r="21" spans="1:5">
      <c r="A21" s="36">
        <v>20</v>
      </c>
      <c r="B21" s="37">
        <v>1945</v>
      </c>
      <c r="C21" s="36" t="s">
        <v>30</v>
      </c>
      <c r="D21" s="37">
        <v>2022</v>
      </c>
      <c r="E21" s="37">
        <f t="shared" si="0"/>
        <v>77</v>
      </c>
    </row>
    <row r="22" spans="1:5">
      <c r="A22" s="36">
        <v>21</v>
      </c>
      <c r="B22" s="37">
        <v>1946</v>
      </c>
      <c r="C22" s="36" t="s">
        <v>30</v>
      </c>
      <c r="D22" s="37">
        <v>2022</v>
      </c>
      <c r="E22" s="37">
        <f t="shared" si="0"/>
        <v>76</v>
      </c>
    </row>
    <row r="23" spans="1:5">
      <c r="A23" s="36">
        <v>22</v>
      </c>
      <c r="B23" s="37">
        <v>1947</v>
      </c>
      <c r="C23" s="36" t="s">
        <v>30</v>
      </c>
      <c r="D23" s="37">
        <v>2022</v>
      </c>
      <c r="E23" s="37">
        <f t="shared" si="0"/>
        <v>75</v>
      </c>
    </row>
    <row r="24" spans="1:5">
      <c r="A24" s="36">
        <v>23</v>
      </c>
      <c r="B24" s="37">
        <v>1948</v>
      </c>
      <c r="C24" s="36" t="s">
        <v>30</v>
      </c>
      <c r="D24" s="37">
        <v>2022</v>
      </c>
      <c r="E24" s="37">
        <f t="shared" si="0"/>
        <v>74</v>
      </c>
    </row>
    <row r="25" spans="1:5">
      <c r="A25" s="36">
        <v>24</v>
      </c>
      <c r="B25" s="37">
        <v>1949</v>
      </c>
      <c r="C25" s="36" t="s">
        <v>30</v>
      </c>
      <c r="D25" s="37">
        <v>2022</v>
      </c>
      <c r="E25" s="37">
        <f t="shared" si="0"/>
        <v>73</v>
      </c>
    </row>
    <row r="26" spans="1:5">
      <c r="A26" s="36">
        <v>25</v>
      </c>
      <c r="B26" s="37">
        <v>1950</v>
      </c>
      <c r="C26" s="36" t="s">
        <v>30</v>
      </c>
      <c r="D26" s="37">
        <v>2022</v>
      </c>
      <c r="E26" s="37">
        <f t="shared" si="0"/>
        <v>72</v>
      </c>
    </row>
    <row r="27" spans="1:5">
      <c r="A27" s="36">
        <v>26</v>
      </c>
      <c r="B27" s="37">
        <v>1951</v>
      </c>
      <c r="C27" s="36" t="s">
        <v>30</v>
      </c>
      <c r="D27" s="37">
        <v>2022</v>
      </c>
      <c r="E27" s="37">
        <f t="shared" si="0"/>
        <v>71</v>
      </c>
    </row>
    <row r="28" spans="1:5">
      <c r="A28" s="36">
        <v>27</v>
      </c>
      <c r="B28" s="37">
        <v>1952</v>
      </c>
      <c r="C28" s="36" t="s">
        <v>30</v>
      </c>
      <c r="D28" s="37">
        <v>2022</v>
      </c>
      <c r="E28" s="37">
        <f t="shared" si="0"/>
        <v>70</v>
      </c>
    </row>
    <row r="29" spans="1:5">
      <c r="A29" s="36">
        <v>28</v>
      </c>
      <c r="B29" s="37">
        <v>1953</v>
      </c>
      <c r="C29" s="36" t="s">
        <v>30</v>
      </c>
      <c r="D29" s="37">
        <v>2022</v>
      </c>
      <c r="E29" s="37">
        <f t="shared" si="0"/>
        <v>69</v>
      </c>
    </row>
    <row r="30" spans="1:5">
      <c r="A30" s="36">
        <v>29</v>
      </c>
      <c r="B30" s="37">
        <v>1954</v>
      </c>
      <c r="C30" s="36" t="s">
        <v>30</v>
      </c>
      <c r="D30" s="37">
        <v>2022</v>
      </c>
      <c r="E30" s="37">
        <f t="shared" si="0"/>
        <v>68</v>
      </c>
    </row>
    <row r="31" spans="1:5">
      <c r="A31" s="36">
        <v>30</v>
      </c>
      <c r="B31" s="37">
        <v>1955</v>
      </c>
      <c r="C31" s="36" t="s">
        <v>30</v>
      </c>
      <c r="D31" s="37">
        <v>2022</v>
      </c>
      <c r="E31" s="37">
        <f t="shared" si="0"/>
        <v>67</v>
      </c>
    </row>
    <row r="32" spans="1:5">
      <c r="A32" s="36">
        <v>31</v>
      </c>
      <c r="B32" s="37">
        <v>1956</v>
      </c>
      <c r="C32" s="36" t="s">
        <v>30</v>
      </c>
      <c r="D32" s="37">
        <v>2022</v>
      </c>
      <c r="E32" s="37">
        <f t="shared" si="0"/>
        <v>66</v>
      </c>
    </row>
    <row r="33" spans="1:6">
      <c r="A33" s="36">
        <v>32</v>
      </c>
      <c r="B33" s="37">
        <v>1957</v>
      </c>
      <c r="C33" s="36" t="s">
        <v>30</v>
      </c>
      <c r="D33" s="37">
        <v>2022</v>
      </c>
      <c r="E33" s="37">
        <f t="shared" si="0"/>
        <v>65</v>
      </c>
    </row>
    <row r="34" spans="1:6">
      <c r="A34" s="36">
        <v>33</v>
      </c>
      <c r="B34" s="37">
        <v>1958</v>
      </c>
      <c r="C34" s="36" t="s">
        <v>30</v>
      </c>
      <c r="D34" s="37">
        <v>2022</v>
      </c>
      <c r="E34" s="37">
        <f t="shared" si="0"/>
        <v>64</v>
      </c>
    </row>
    <row r="35" spans="1:6">
      <c r="A35" s="36">
        <v>34</v>
      </c>
      <c r="B35" s="37">
        <v>1959</v>
      </c>
      <c r="C35" s="36" t="s">
        <v>30</v>
      </c>
      <c r="D35" s="37">
        <v>2022</v>
      </c>
      <c r="E35" s="37">
        <f t="shared" si="0"/>
        <v>63</v>
      </c>
    </row>
    <row r="36" spans="1:6">
      <c r="A36" s="36">
        <v>35</v>
      </c>
      <c r="B36" s="37">
        <v>1960</v>
      </c>
      <c r="C36" s="36" t="s">
        <v>30</v>
      </c>
      <c r="D36" s="37">
        <v>2022</v>
      </c>
      <c r="E36" s="37">
        <f t="shared" si="0"/>
        <v>62</v>
      </c>
    </row>
    <row r="37" spans="1:6">
      <c r="A37" s="36">
        <v>36</v>
      </c>
      <c r="B37" s="37">
        <v>1961</v>
      </c>
      <c r="C37" s="36" t="s">
        <v>30</v>
      </c>
      <c r="D37" s="37">
        <v>2022</v>
      </c>
      <c r="E37" s="37">
        <f t="shared" si="0"/>
        <v>61</v>
      </c>
    </row>
    <row r="38" spans="1:6">
      <c r="A38" s="36">
        <v>37</v>
      </c>
      <c r="B38" s="37">
        <v>1962</v>
      </c>
      <c r="C38" s="36" t="s">
        <v>30</v>
      </c>
      <c r="D38" s="37">
        <v>2022</v>
      </c>
      <c r="E38" s="37">
        <f t="shared" si="0"/>
        <v>60</v>
      </c>
    </row>
    <row r="39" spans="1:6">
      <c r="A39" s="36">
        <v>38</v>
      </c>
      <c r="B39" s="37">
        <v>1963</v>
      </c>
      <c r="C39" s="36" t="s">
        <v>30</v>
      </c>
      <c r="D39" s="37">
        <v>2022</v>
      </c>
      <c r="E39" s="37">
        <f t="shared" si="0"/>
        <v>59</v>
      </c>
    </row>
    <row r="40" spans="1:6">
      <c r="A40" s="36">
        <v>39</v>
      </c>
      <c r="B40" s="37">
        <v>1964</v>
      </c>
      <c r="C40" s="36" t="s">
        <v>30</v>
      </c>
      <c r="D40" s="37">
        <v>2022</v>
      </c>
      <c r="E40" s="37">
        <f t="shared" si="0"/>
        <v>58</v>
      </c>
    </row>
    <row r="41" spans="1:6">
      <c r="A41" s="36">
        <v>40</v>
      </c>
      <c r="B41" s="37">
        <v>1965</v>
      </c>
      <c r="C41" s="36" t="s">
        <v>30</v>
      </c>
      <c r="D41" s="37">
        <v>2022</v>
      </c>
      <c r="E41" s="37">
        <f t="shared" si="0"/>
        <v>57</v>
      </c>
    </row>
    <row r="42" spans="1:6">
      <c r="A42" s="36">
        <v>41</v>
      </c>
      <c r="B42" s="37">
        <v>1966</v>
      </c>
      <c r="C42" s="36" t="s">
        <v>30</v>
      </c>
      <c r="D42" s="37">
        <v>2022</v>
      </c>
      <c r="E42" s="37">
        <f t="shared" si="0"/>
        <v>56</v>
      </c>
    </row>
    <row r="43" spans="1:6">
      <c r="A43" s="36">
        <v>42</v>
      </c>
      <c r="B43" s="37">
        <v>1967</v>
      </c>
      <c r="C43" s="36" t="s">
        <v>30</v>
      </c>
      <c r="D43" s="37">
        <v>2022</v>
      </c>
      <c r="E43" s="37">
        <f t="shared" si="0"/>
        <v>55</v>
      </c>
    </row>
    <row r="44" spans="1:6">
      <c r="A44" s="36">
        <v>43</v>
      </c>
      <c r="B44" s="38">
        <v>1968</v>
      </c>
      <c r="C44" s="36" t="s">
        <v>30</v>
      </c>
      <c r="D44" s="37">
        <v>2022</v>
      </c>
      <c r="E44" s="40">
        <f t="shared" si="0"/>
        <v>54</v>
      </c>
      <c r="F44" s="41"/>
    </row>
    <row r="45" spans="1:6">
      <c r="A45" s="36">
        <v>44</v>
      </c>
      <c r="B45" s="39">
        <v>1969</v>
      </c>
      <c r="C45" s="44" t="s">
        <v>30</v>
      </c>
      <c r="D45" s="39">
        <v>2022</v>
      </c>
      <c r="E45" s="39">
        <f t="shared" si="0"/>
        <v>53</v>
      </c>
      <c r="F45" s="41"/>
    </row>
    <row r="46" spans="1:6">
      <c r="A46" s="36">
        <v>45</v>
      </c>
      <c r="B46" s="39">
        <v>1970</v>
      </c>
      <c r="C46" s="44" t="s">
        <v>30</v>
      </c>
      <c r="D46" s="37">
        <v>2022</v>
      </c>
      <c r="E46" s="39">
        <f t="shared" si="0"/>
        <v>52</v>
      </c>
      <c r="F46" s="41"/>
    </row>
    <row r="47" spans="1:6">
      <c r="A47" s="36">
        <v>46</v>
      </c>
      <c r="B47" s="39">
        <v>1971</v>
      </c>
      <c r="C47" s="44" t="s">
        <v>30</v>
      </c>
      <c r="D47" s="37">
        <v>2022</v>
      </c>
      <c r="E47" s="39">
        <f t="shared" si="0"/>
        <v>51</v>
      </c>
      <c r="F47" s="41"/>
    </row>
    <row r="48" spans="1:6">
      <c r="A48" s="43">
        <v>47</v>
      </c>
      <c r="B48" s="42">
        <v>1972</v>
      </c>
      <c r="C48" s="43" t="s">
        <v>30</v>
      </c>
      <c r="D48" s="42">
        <v>2022</v>
      </c>
      <c r="E48" s="42">
        <f t="shared" si="0"/>
        <v>50</v>
      </c>
      <c r="F48" s="41"/>
    </row>
    <row r="49" spans="1:9">
      <c r="A49" s="36">
        <v>48</v>
      </c>
      <c r="B49" s="40">
        <v>1973</v>
      </c>
      <c r="C49" s="44" t="s">
        <v>31</v>
      </c>
      <c r="D49" s="37">
        <v>2022</v>
      </c>
      <c r="E49" s="40">
        <f t="shared" si="0"/>
        <v>49</v>
      </c>
      <c r="F49" s="41"/>
    </row>
    <row r="50" spans="1:9">
      <c r="A50" s="36">
        <v>49</v>
      </c>
      <c r="B50" s="39">
        <v>1974</v>
      </c>
      <c r="C50" s="44" t="s">
        <v>31</v>
      </c>
      <c r="D50" s="39">
        <v>2022</v>
      </c>
      <c r="E50" s="39">
        <f t="shared" si="0"/>
        <v>48</v>
      </c>
      <c r="F50" s="41"/>
    </row>
    <row r="51" spans="1:9">
      <c r="A51" s="36">
        <v>50</v>
      </c>
      <c r="B51" s="39">
        <v>1975</v>
      </c>
      <c r="C51" s="44" t="s">
        <v>31</v>
      </c>
      <c r="D51" s="39">
        <v>2022</v>
      </c>
      <c r="E51" s="39">
        <f t="shared" si="0"/>
        <v>47</v>
      </c>
      <c r="F51" s="41"/>
    </row>
    <row r="52" spans="1:9">
      <c r="A52" s="36">
        <v>51</v>
      </c>
      <c r="B52" s="39">
        <v>1976</v>
      </c>
      <c r="C52" s="44" t="s">
        <v>31</v>
      </c>
      <c r="D52" s="39">
        <v>2022</v>
      </c>
      <c r="E52" s="39">
        <f t="shared" si="0"/>
        <v>46</v>
      </c>
      <c r="F52" s="41"/>
    </row>
    <row r="53" spans="1:9" ht="15" thickBot="1">
      <c r="A53" s="43">
        <v>52</v>
      </c>
      <c r="B53" s="42">
        <v>1977</v>
      </c>
      <c r="C53" s="43" t="s">
        <v>31</v>
      </c>
      <c r="D53" s="42">
        <v>2022</v>
      </c>
      <c r="E53" s="42">
        <f t="shared" si="0"/>
        <v>45</v>
      </c>
      <c r="F53" s="41"/>
    </row>
    <row r="54" spans="1:9" ht="18" thickBot="1">
      <c r="A54" s="36">
        <v>53</v>
      </c>
      <c r="B54" s="40">
        <v>1978</v>
      </c>
      <c r="C54" s="44" t="s">
        <v>32</v>
      </c>
      <c r="D54" s="39">
        <v>2022</v>
      </c>
      <c r="E54" s="40">
        <f t="shared" si="0"/>
        <v>44</v>
      </c>
      <c r="F54" s="41"/>
      <c r="H54" s="45" t="s">
        <v>33</v>
      </c>
      <c r="I54" s="46" t="s">
        <v>34</v>
      </c>
    </row>
    <row r="55" spans="1:9" ht="18.600000000000001" thickBot="1">
      <c r="A55" s="36">
        <v>54</v>
      </c>
      <c r="B55" s="39">
        <v>1979</v>
      </c>
      <c r="C55" s="44" t="s">
        <v>32</v>
      </c>
      <c r="D55" s="39">
        <v>2022</v>
      </c>
      <c r="E55" s="39">
        <f t="shared" si="0"/>
        <v>43</v>
      </c>
      <c r="F55" s="41"/>
      <c r="H55" s="47" t="s">
        <v>35</v>
      </c>
      <c r="I55" s="48">
        <v>1</v>
      </c>
    </row>
    <row r="56" spans="1:9" ht="18.600000000000001" thickBot="1">
      <c r="A56" s="36">
        <v>55</v>
      </c>
      <c r="B56" s="39">
        <v>1980</v>
      </c>
      <c r="C56" s="44" t="s">
        <v>32</v>
      </c>
      <c r="D56" s="39">
        <v>2022</v>
      </c>
      <c r="E56" s="39">
        <f t="shared" si="0"/>
        <v>42</v>
      </c>
      <c r="F56" s="41"/>
      <c r="H56" s="47" t="s">
        <v>37</v>
      </c>
      <c r="I56" s="48">
        <v>0.98</v>
      </c>
    </row>
    <row r="57" spans="1:9" ht="18.600000000000001" thickBot="1">
      <c r="A57" s="36">
        <v>56</v>
      </c>
      <c r="B57" s="39">
        <v>1981</v>
      </c>
      <c r="C57" s="44" t="s">
        <v>32</v>
      </c>
      <c r="D57" s="39">
        <v>2022</v>
      </c>
      <c r="E57" s="39">
        <f t="shared" si="0"/>
        <v>41</v>
      </c>
      <c r="F57" s="41"/>
      <c r="H57" s="47" t="s">
        <v>36</v>
      </c>
      <c r="I57" s="48">
        <v>0.95</v>
      </c>
    </row>
    <row r="58" spans="1:9" ht="18.600000000000001" thickBot="1">
      <c r="A58" s="43">
        <v>57</v>
      </c>
      <c r="B58" s="42">
        <v>1982</v>
      </c>
      <c r="C58" s="43" t="s">
        <v>32</v>
      </c>
      <c r="D58" s="42">
        <v>2022</v>
      </c>
      <c r="E58" s="42">
        <f t="shared" si="0"/>
        <v>40</v>
      </c>
      <c r="F58" s="41"/>
      <c r="H58" s="47" t="s">
        <v>32</v>
      </c>
      <c r="I58" s="48">
        <v>0.93</v>
      </c>
    </row>
    <row r="59" spans="1:9" ht="18.600000000000001" thickBot="1">
      <c r="A59" s="36">
        <v>58</v>
      </c>
      <c r="B59" s="40">
        <v>1983</v>
      </c>
      <c r="C59" s="44" t="s">
        <v>36</v>
      </c>
      <c r="D59" s="39">
        <v>2022</v>
      </c>
      <c r="E59" s="40">
        <f t="shared" si="0"/>
        <v>39</v>
      </c>
      <c r="F59" s="41"/>
      <c r="H59" s="47" t="s">
        <v>31</v>
      </c>
      <c r="I59" s="64">
        <v>0.9</v>
      </c>
    </row>
    <row r="60" spans="1:9" ht="18.600000000000001" thickBot="1">
      <c r="A60" s="36">
        <v>59</v>
      </c>
      <c r="B60" s="39">
        <v>1984</v>
      </c>
      <c r="C60" s="44" t="s">
        <v>36</v>
      </c>
      <c r="D60" s="39">
        <v>2022</v>
      </c>
      <c r="E60" s="39">
        <f t="shared" si="0"/>
        <v>38</v>
      </c>
      <c r="F60" s="41"/>
      <c r="H60" s="47" t="s">
        <v>30</v>
      </c>
      <c r="I60" s="48">
        <v>0.85</v>
      </c>
    </row>
    <row r="61" spans="1:9">
      <c r="A61" s="36">
        <v>60</v>
      </c>
      <c r="B61" s="39">
        <v>1985</v>
      </c>
      <c r="C61" s="44" t="s">
        <v>36</v>
      </c>
      <c r="D61" s="39">
        <v>2022</v>
      </c>
      <c r="E61" s="39">
        <f t="shared" si="0"/>
        <v>37</v>
      </c>
      <c r="F61" s="41"/>
    </row>
    <row r="62" spans="1:9">
      <c r="A62" s="36">
        <v>61</v>
      </c>
      <c r="B62" s="39">
        <v>1986</v>
      </c>
      <c r="C62" s="44" t="s">
        <v>36</v>
      </c>
      <c r="D62" s="39">
        <v>2022</v>
      </c>
      <c r="E62" s="39">
        <f t="shared" si="0"/>
        <v>36</v>
      </c>
      <c r="F62" s="41"/>
    </row>
    <row r="63" spans="1:9">
      <c r="A63" s="43">
        <v>62</v>
      </c>
      <c r="B63" s="42">
        <v>1987</v>
      </c>
      <c r="C63" s="43" t="s">
        <v>36</v>
      </c>
      <c r="D63" s="42">
        <v>2022</v>
      </c>
      <c r="E63" s="42">
        <f t="shared" si="0"/>
        <v>35</v>
      </c>
      <c r="F63" s="41"/>
    </row>
    <row r="64" spans="1:9">
      <c r="A64" s="36">
        <v>63</v>
      </c>
      <c r="B64" s="40">
        <v>1988</v>
      </c>
      <c r="C64" s="44" t="s">
        <v>37</v>
      </c>
      <c r="D64" s="39">
        <v>2022</v>
      </c>
      <c r="E64" s="40">
        <f t="shared" si="0"/>
        <v>34</v>
      </c>
      <c r="F64" s="41"/>
    </row>
    <row r="65" spans="1:6">
      <c r="A65" s="36">
        <v>64</v>
      </c>
      <c r="B65" s="39">
        <v>1989</v>
      </c>
      <c r="C65" s="44" t="s">
        <v>37</v>
      </c>
      <c r="D65" s="39">
        <v>2022</v>
      </c>
      <c r="E65" s="39">
        <f t="shared" si="0"/>
        <v>33</v>
      </c>
      <c r="F65" s="41"/>
    </row>
    <row r="66" spans="1:6">
      <c r="A66" s="36">
        <v>65</v>
      </c>
      <c r="B66" s="39">
        <v>1990</v>
      </c>
      <c r="C66" s="44" t="s">
        <v>37</v>
      </c>
      <c r="D66" s="39">
        <v>2022</v>
      </c>
      <c r="E66" s="39">
        <f>D66-B66</f>
        <v>32</v>
      </c>
      <c r="F66" s="41"/>
    </row>
    <row r="67" spans="1:6">
      <c r="A67" s="36">
        <v>66</v>
      </c>
      <c r="B67" s="39">
        <v>1991</v>
      </c>
      <c r="C67" s="44" t="s">
        <v>37</v>
      </c>
      <c r="D67" s="37">
        <v>2022</v>
      </c>
      <c r="E67" s="39">
        <f t="shared" ref="E67:E76" si="1">D67-B67</f>
        <v>31</v>
      </c>
      <c r="F67" s="41"/>
    </row>
    <row r="68" spans="1:6">
      <c r="A68" s="43">
        <v>67</v>
      </c>
      <c r="B68" s="42">
        <v>1992</v>
      </c>
      <c r="C68" s="43" t="s">
        <v>37</v>
      </c>
      <c r="D68" s="42">
        <v>2022</v>
      </c>
      <c r="E68" s="42">
        <f t="shared" si="1"/>
        <v>30</v>
      </c>
      <c r="F68" s="41"/>
    </row>
    <row r="69" spans="1:6">
      <c r="A69" s="36">
        <v>68</v>
      </c>
      <c r="B69" s="39">
        <v>1993</v>
      </c>
      <c r="C69" s="44" t="s">
        <v>35</v>
      </c>
      <c r="D69" s="37">
        <v>2022</v>
      </c>
      <c r="E69" s="39">
        <f t="shared" si="1"/>
        <v>29</v>
      </c>
      <c r="F69" s="41"/>
    </row>
    <row r="70" spans="1:6">
      <c r="A70" s="36">
        <v>69</v>
      </c>
      <c r="B70" s="39">
        <v>1994</v>
      </c>
      <c r="C70" s="44" t="s">
        <v>35</v>
      </c>
      <c r="D70" s="37">
        <v>2022</v>
      </c>
      <c r="E70" s="39">
        <f t="shared" si="1"/>
        <v>28</v>
      </c>
      <c r="F70" s="41"/>
    </row>
    <row r="71" spans="1:6" ht="15" customHeight="1">
      <c r="A71" s="36">
        <v>70</v>
      </c>
      <c r="B71" s="39">
        <v>1995</v>
      </c>
      <c r="C71" s="44" t="s">
        <v>35</v>
      </c>
      <c r="D71" s="37">
        <v>2022</v>
      </c>
      <c r="E71" s="39">
        <f t="shared" si="1"/>
        <v>27</v>
      </c>
      <c r="F71" s="41"/>
    </row>
    <row r="72" spans="1:6" ht="15" customHeight="1">
      <c r="A72" s="36">
        <v>71</v>
      </c>
      <c r="B72" s="39">
        <v>1996</v>
      </c>
      <c r="C72" s="44" t="s">
        <v>35</v>
      </c>
      <c r="D72" s="37">
        <v>2022</v>
      </c>
      <c r="E72" s="39">
        <f t="shared" si="1"/>
        <v>26</v>
      </c>
      <c r="F72" s="41"/>
    </row>
    <row r="73" spans="1:6" ht="15" customHeight="1">
      <c r="A73" s="36">
        <v>72</v>
      </c>
      <c r="B73" s="39">
        <v>1997</v>
      </c>
      <c r="C73" s="44" t="s">
        <v>35</v>
      </c>
      <c r="D73" s="37">
        <v>2022</v>
      </c>
      <c r="E73" s="39">
        <f t="shared" si="1"/>
        <v>25</v>
      </c>
      <c r="F73" s="41"/>
    </row>
    <row r="74" spans="1:6" ht="15" customHeight="1">
      <c r="A74" s="36">
        <v>73</v>
      </c>
      <c r="B74" s="39">
        <v>1998</v>
      </c>
      <c r="C74" s="44" t="s">
        <v>35</v>
      </c>
      <c r="D74" s="37">
        <v>2022</v>
      </c>
      <c r="E74" s="39">
        <f t="shared" si="1"/>
        <v>24</v>
      </c>
      <c r="F74" s="41"/>
    </row>
    <row r="75" spans="1:6" ht="15" customHeight="1">
      <c r="A75" s="36">
        <v>74</v>
      </c>
      <c r="B75" s="39">
        <v>1999</v>
      </c>
      <c r="C75" s="44" t="s">
        <v>35</v>
      </c>
      <c r="D75" s="37">
        <v>2022</v>
      </c>
      <c r="E75" s="39">
        <f t="shared" si="1"/>
        <v>23</v>
      </c>
      <c r="F75" s="41"/>
    </row>
    <row r="76" spans="1:6" ht="15" customHeight="1">
      <c r="A76" s="36">
        <v>75</v>
      </c>
      <c r="B76" s="39">
        <v>2000</v>
      </c>
      <c r="C76" s="44" t="s">
        <v>35</v>
      </c>
      <c r="D76" s="37">
        <v>2022</v>
      </c>
      <c r="E76" s="39">
        <f t="shared" si="1"/>
        <v>22</v>
      </c>
      <c r="F76" s="41"/>
    </row>
    <row r="77" spans="1:6" ht="15" customHeight="1">
      <c r="A77" s="36">
        <v>76</v>
      </c>
      <c r="B77" s="39">
        <v>2001</v>
      </c>
      <c r="C77" s="44" t="s">
        <v>35</v>
      </c>
      <c r="D77" s="37">
        <v>2022</v>
      </c>
      <c r="E77" s="39">
        <f t="shared" ref="E77:E81" si="2">D77-B77</f>
        <v>21</v>
      </c>
      <c r="F77" s="41"/>
    </row>
    <row r="78" spans="1:6">
      <c r="A78" s="36">
        <v>77</v>
      </c>
      <c r="B78" s="39">
        <v>2002</v>
      </c>
      <c r="C78" s="44" t="s">
        <v>35</v>
      </c>
      <c r="D78" s="37">
        <v>2022</v>
      </c>
      <c r="E78" s="39">
        <f t="shared" si="2"/>
        <v>20</v>
      </c>
      <c r="F78" s="41"/>
    </row>
    <row r="79" spans="1:6">
      <c r="A79" s="36">
        <v>78</v>
      </c>
      <c r="B79" s="39">
        <v>2003</v>
      </c>
      <c r="C79" s="44" t="s">
        <v>35</v>
      </c>
      <c r="D79" s="37">
        <v>2022</v>
      </c>
      <c r="E79" s="39">
        <f t="shared" si="2"/>
        <v>19</v>
      </c>
      <c r="F79" s="41"/>
    </row>
    <row r="80" spans="1:6">
      <c r="A80" s="36">
        <v>79</v>
      </c>
      <c r="B80" s="39">
        <v>2004</v>
      </c>
      <c r="C80" s="44" t="s">
        <v>35</v>
      </c>
      <c r="D80" s="37">
        <v>2022</v>
      </c>
      <c r="E80" s="39">
        <f t="shared" si="2"/>
        <v>18</v>
      </c>
      <c r="F80" s="41"/>
    </row>
    <row r="81" spans="1:6">
      <c r="A81" s="36">
        <v>80</v>
      </c>
      <c r="B81" s="39">
        <v>2005</v>
      </c>
      <c r="C81" s="44" t="s">
        <v>35</v>
      </c>
      <c r="D81" s="37">
        <v>2022</v>
      </c>
      <c r="E81" s="39">
        <f t="shared" si="2"/>
        <v>17</v>
      </c>
      <c r="F81" s="41"/>
    </row>
    <row r="82" spans="1:6">
      <c r="D82" s="41"/>
      <c r="E82" s="41"/>
      <c r="F82" s="41"/>
    </row>
  </sheetData>
  <phoneticPr fontId="25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workbookViewId="0">
      <selection activeCell="E3" sqref="E3:F328"/>
    </sheetView>
  </sheetViews>
  <sheetFormatPr defaultRowHeight="14.4"/>
  <cols>
    <col min="2" max="2" width="9.109375" style="18"/>
    <col min="3" max="3" width="9.109375" style="20"/>
    <col min="5" max="5" width="9.109375" style="14"/>
    <col min="6" max="6" width="9.109375" style="16"/>
    <col min="8" max="8" width="9.88671875" style="22" bestFit="1" customWidth="1"/>
    <col min="9" max="9" width="9.109375" style="24"/>
  </cols>
  <sheetData>
    <row r="1" spans="1:9">
      <c r="A1" s="117" t="s">
        <v>6</v>
      </c>
      <c r="B1" s="117"/>
      <c r="C1" s="117"/>
      <c r="D1" s="117" t="s">
        <v>8</v>
      </c>
      <c r="E1" s="117"/>
      <c r="F1" s="117"/>
      <c r="G1" s="117" t="s">
        <v>9</v>
      </c>
      <c r="H1" s="117"/>
      <c r="I1" s="117"/>
    </row>
    <row r="2" spans="1:9">
      <c r="A2" s="12" t="s">
        <v>7</v>
      </c>
      <c r="B2" s="17" t="s">
        <v>4</v>
      </c>
      <c r="C2" s="19" t="s">
        <v>5</v>
      </c>
      <c r="D2" s="12" t="s">
        <v>7</v>
      </c>
      <c r="E2" s="13" t="s">
        <v>4</v>
      </c>
      <c r="F2" s="15" t="s">
        <v>5</v>
      </c>
      <c r="G2" s="12" t="s">
        <v>7</v>
      </c>
      <c r="H2" s="21" t="s">
        <v>10</v>
      </c>
      <c r="I2" s="23" t="s">
        <v>5</v>
      </c>
    </row>
    <row r="3" spans="1:9">
      <c r="A3" s="12">
        <v>1</v>
      </c>
      <c r="B3" s="17">
        <v>8.4499999999999993</v>
      </c>
      <c r="C3" s="20">
        <f t="shared" ref="C3:C17" si="0">C4+8</f>
        <v>1735</v>
      </c>
      <c r="D3" s="12">
        <v>1</v>
      </c>
      <c r="E3" s="13">
        <v>10.25</v>
      </c>
      <c r="F3" s="15">
        <f t="shared" ref="F3:F22" si="1">F4+8</f>
        <v>1735</v>
      </c>
      <c r="G3" s="12">
        <v>1</v>
      </c>
      <c r="H3" s="21">
        <v>31</v>
      </c>
      <c r="I3" s="23">
        <v>0</v>
      </c>
    </row>
    <row r="4" spans="1:9">
      <c r="A4" s="12">
        <v>2</v>
      </c>
      <c r="B4" s="17">
        <f>B3+0.01</f>
        <v>8.4599999999999991</v>
      </c>
      <c r="C4" s="20">
        <f t="shared" si="0"/>
        <v>1727</v>
      </c>
      <c r="D4" s="12">
        <v>2</v>
      </c>
      <c r="E4" s="13">
        <f>E3+0.01</f>
        <v>10.26</v>
      </c>
      <c r="F4" s="15">
        <f t="shared" si="1"/>
        <v>1727</v>
      </c>
      <c r="G4" s="12">
        <v>2</v>
      </c>
      <c r="H4" s="21">
        <v>32</v>
      </c>
      <c r="I4" s="23">
        <v>4</v>
      </c>
    </row>
    <row r="5" spans="1:9">
      <c r="A5" s="12">
        <v>3</v>
      </c>
      <c r="B5" s="17">
        <f t="shared" ref="B5:B68" si="2">B4+0.01</f>
        <v>8.4699999999999989</v>
      </c>
      <c r="C5" s="20">
        <f t="shared" si="0"/>
        <v>1719</v>
      </c>
      <c r="D5" s="12">
        <v>3</v>
      </c>
      <c r="E5" s="13">
        <f t="shared" ref="E5:E22" si="3">E4+0.01</f>
        <v>10.27</v>
      </c>
      <c r="F5" s="15">
        <f t="shared" si="1"/>
        <v>1719</v>
      </c>
      <c r="G5" s="12">
        <v>3</v>
      </c>
      <c r="H5" s="21">
        <v>33</v>
      </c>
      <c r="I5" s="23">
        <v>22</v>
      </c>
    </row>
    <row r="6" spans="1:9">
      <c r="A6" s="12">
        <v>4</v>
      </c>
      <c r="B6" s="17">
        <f t="shared" si="2"/>
        <v>8.4799999999999986</v>
      </c>
      <c r="C6" s="20">
        <f t="shared" si="0"/>
        <v>1711</v>
      </c>
      <c r="D6" s="12">
        <v>4</v>
      </c>
      <c r="E6" s="13">
        <f t="shared" si="3"/>
        <v>10.28</v>
      </c>
      <c r="F6" s="15">
        <f t="shared" si="1"/>
        <v>1711</v>
      </c>
      <c r="G6" s="12">
        <v>4</v>
      </c>
      <c r="H6" s="21">
        <v>34</v>
      </c>
      <c r="I6" s="23">
        <v>40</v>
      </c>
    </row>
    <row r="7" spans="1:9">
      <c r="A7" s="12">
        <v>5</v>
      </c>
      <c r="B7" s="17">
        <f t="shared" si="2"/>
        <v>8.4899999999999984</v>
      </c>
      <c r="C7" s="20">
        <f t="shared" si="0"/>
        <v>1703</v>
      </c>
      <c r="D7" s="12">
        <v>5</v>
      </c>
      <c r="E7" s="13">
        <f t="shared" si="3"/>
        <v>10.29</v>
      </c>
      <c r="F7" s="15">
        <f t="shared" si="1"/>
        <v>1703</v>
      </c>
      <c r="G7" s="12">
        <v>5</v>
      </c>
      <c r="H7" s="21">
        <v>35</v>
      </c>
      <c r="I7" s="23">
        <v>58</v>
      </c>
    </row>
    <row r="8" spans="1:9">
      <c r="A8" s="12">
        <v>6</v>
      </c>
      <c r="B8" s="17">
        <f t="shared" si="2"/>
        <v>8.4999999999999982</v>
      </c>
      <c r="C8" s="20">
        <f t="shared" si="0"/>
        <v>1695</v>
      </c>
      <c r="D8" s="12">
        <v>6</v>
      </c>
      <c r="E8" s="13">
        <f t="shared" si="3"/>
        <v>10.299999999999999</v>
      </c>
      <c r="F8" s="15">
        <f t="shared" si="1"/>
        <v>1695</v>
      </c>
      <c r="G8" s="12">
        <v>6</v>
      </c>
      <c r="H8" s="21">
        <v>36</v>
      </c>
      <c r="I8" s="23">
        <v>76</v>
      </c>
    </row>
    <row r="9" spans="1:9">
      <c r="A9" s="12">
        <v>7</v>
      </c>
      <c r="B9" s="17">
        <f t="shared" si="2"/>
        <v>8.509999999999998</v>
      </c>
      <c r="C9" s="20">
        <f t="shared" si="0"/>
        <v>1687</v>
      </c>
      <c r="D9" s="12">
        <v>7</v>
      </c>
      <c r="E9" s="13">
        <f t="shared" si="3"/>
        <v>10.309999999999999</v>
      </c>
      <c r="F9" s="15">
        <f t="shared" si="1"/>
        <v>1687</v>
      </c>
      <c r="G9" s="12">
        <v>7</v>
      </c>
      <c r="H9" s="21">
        <v>37</v>
      </c>
      <c r="I9" s="23">
        <v>94</v>
      </c>
    </row>
    <row r="10" spans="1:9">
      <c r="A10" s="12">
        <v>8</v>
      </c>
      <c r="B10" s="17">
        <f t="shared" si="2"/>
        <v>8.5199999999999978</v>
      </c>
      <c r="C10" s="20">
        <f t="shared" si="0"/>
        <v>1679</v>
      </c>
      <c r="D10" s="12">
        <v>8</v>
      </c>
      <c r="E10" s="13">
        <f t="shared" si="3"/>
        <v>10.319999999999999</v>
      </c>
      <c r="F10" s="15">
        <f t="shared" si="1"/>
        <v>1679</v>
      </c>
      <c r="G10" s="12">
        <v>8</v>
      </c>
      <c r="H10" s="21">
        <v>38</v>
      </c>
      <c r="I10" s="23">
        <v>112</v>
      </c>
    </row>
    <row r="11" spans="1:9">
      <c r="A11" s="12">
        <v>9</v>
      </c>
      <c r="B11" s="17">
        <f t="shared" si="2"/>
        <v>8.5299999999999976</v>
      </c>
      <c r="C11" s="20">
        <f t="shared" si="0"/>
        <v>1671</v>
      </c>
      <c r="D11" s="12">
        <v>9</v>
      </c>
      <c r="E11" s="13">
        <f t="shared" si="3"/>
        <v>10.329999999999998</v>
      </c>
      <c r="F11" s="15">
        <f t="shared" si="1"/>
        <v>1671</v>
      </c>
      <c r="G11" s="12">
        <v>9</v>
      </c>
      <c r="H11" s="21">
        <v>39</v>
      </c>
      <c r="I11" s="23">
        <v>130</v>
      </c>
    </row>
    <row r="12" spans="1:9">
      <c r="A12" s="12">
        <v>10</v>
      </c>
      <c r="B12" s="17">
        <f t="shared" si="2"/>
        <v>8.5399999999999974</v>
      </c>
      <c r="C12" s="20">
        <f t="shared" si="0"/>
        <v>1663</v>
      </c>
      <c r="D12" s="12">
        <v>10</v>
      </c>
      <c r="E12" s="13">
        <f t="shared" si="3"/>
        <v>10.339999999999998</v>
      </c>
      <c r="F12" s="15">
        <f t="shared" si="1"/>
        <v>1663</v>
      </c>
      <c r="G12" s="12">
        <v>10</v>
      </c>
      <c r="H12" s="21">
        <v>40</v>
      </c>
      <c r="I12" s="23">
        <v>148</v>
      </c>
    </row>
    <row r="13" spans="1:9">
      <c r="A13" s="12">
        <v>11</v>
      </c>
      <c r="B13" s="17">
        <f t="shared" si="2"/>
        <v>8.5499999999999972</v>
      </c>
      <c r="C13" s="20">
        <f t="shared" si="0"/>
        <v>1655</v>
      </c>
      <c r="D13" s="12">
        <v>11</v>
      </c>
      <c r="E13" s="13">
        <f t="shared" si="3"/>
        <v>10.349999999999998</v>
      </c>
      <c r="F13" s="15">
        <f t="shared" si="1"/>
        <v>1655</v>
      </c>
      <c r="G13" s="12">
        <v>11</v>
      </c>
      <c r="H13" s="21">
        <v>41</v>
      </c>
      <c r="I13" s="23">
        <v>166</v>
      </c>
    </row>
    <row r="14" spans="1:9">
      <c r="A14" s="12">
        <v>12</v>
      </c>
      <c r="B14" s="17">
        <f t="shared" si="2"/>
        <v>8.5599999999999969</v>
      </c>
      <c r="C14" s="20">
        <f t="shared" si="0"/>
        <v>1647</v>
      </c>
      <c r="D14" s="12">
        <v>12</v>
      </c>
      <c r="E14" s="13">
        <f t="shared" si="3"/>
        <v>10.359999999999998</v>
      </c>
      <c r="F14" s="15">
        <f t="shared" si="1"/>
        <v>1647</v>
      </c>
      <c r="G14" s="12">
        <v>12</v>
      </c>
      <c r="H14" s="21">
        <v>42</v>
      </c>
      <c r="I14" s="23">
        <v>184</v>
      </c>
    </row>
    <row r="15" spans="1:9">
      <c r="A15" s="12">
        <v>13</v>
      </c>
      <c r="B15" s="17">
        <f t="shared" si="2"/>
        <v>8.5699999999999967</v>
      </c>
      <c r="C15" s="20">
        <f t="shared" si="0"/>
        <v>1639</v>
      </c>
      <c r="D15" s="12">
        <v>13</v>
      </c>
      <c r="E15" s="13">
        <f t="shared" si="3"/>
        <v>10.369999999999997</v>
      </c>
      <c r="F15" s="15">
        <f t="shared" si="1"/>
        <v>1639</v>
      </c>
      <c r="G15" s="12">
        <v>13</v>
      </c>
      <c r="H15" s="21">
        <v>43</v>
      </c>
      <c r="I15" s="23">
        <v>202</v>
      </c>
    </row>
    <row r="16" spans="1:9">
      <c r="A16" s="12">
        <v>14</v>
      </c>
      <c r="B16" s="17">
        <f t="shared" si="2"/>
        <v>8.5799999999999965</v>
      </c>
      <c r="C16" s="20">
        <f t="shared" si="0"/>
        <v>1631</v>
      </c>
      <c r="D16" s="12">
        <v>14</v>
      </c>
      <c r="E16" s="13">
        <f t="shared" si="3"/>
        <v>10.379999999999997</v>
      </c>
      <c r="F16" s="15">
        <f t="shared" si="1"/>
        <v>1631</v>
      </c>
      <c r="G16" s="12">
        <v>14</v>
      </c>
      <c r="H16" s="21">
        <v>44</v>
      </c>
      <c r="I16" s="23">
        <v>220</v>
      </c>
    </row>
    <row r="17" spans="1:9">
      <c r="A17" s="12">
        <v>15</v>
      </c>
      <c r="B17" s="17">
        <f t="shared" si="2"/>
        <v>8.5899999999999963</v>
      </c>
      <c r="C17" s="20">
        <f t="shared" si="0"/>
        <v>1623</v>
      </c>
      <c r="D17" s="12">
        <v>15</v>
      </c>
      <c r="E17" s="13">
        <f t="shared" si="3"/>
        <v>10.389999999999997</v>
      </c>
      <c r="F17" s="15">
        <f t="shared" si="1"/>
        <v>1623</v>
      </c>
      <c r="G17" s="12">
        <v>15</v>
      </c>
      <c r="H17" s="21">
        <v>45</v>
      </c>
      <c r="I17" s="23">
        <v>238</v>
      </c>
    </row>
    <row r="18" spans="1:9">
      <c r="A18" s="12">
        <v>16</v>
      </c>
      <c r="B18" s="17">
        <v>9</v>
      </c>
      <c r="C18" s="20">
        <f t="shared" ref="C18:C46" si="4">C19+8</f>
        <v>1615</v>
      </c>
      <c r="D18" s="12">
        <v>16</v>
      </c>
      <c r="E18" s="13">
        <f t="shared" si="3"/>
        <v>10.399999999999997</v>
      </c>
      <c r="F18" s="15">
        <f t="shared" si="1"/>
        <v>1615</v>
      </c>
      <c r="G18" s="12">
        <v>16</v>
      </c>
      <c r="H18" s="21">
        <v>46</v>
      </c>
      <c r="I18" s="23">
        <v>256</v>
      </c>
    </row>
    <row r="19" spans="1:9">
      <c r="A19" s="12">
        <v>17</v>
      </c>
      <c r="B19" s="17">
        <f t="shared" si="2"/>
        <v>9.01</v>
      </c>
      <c r="C19" s="20">
        <f t="shared" si="4"/>
        <v>1607</v>
      </c>
      <c r="D19" s="12">
        <v>17</v>
      </c>
      <c r="E19" s="13">
        <f>E18+0.01</f>
        <v>10.409999999999997</v>
      </c>
      <c r="F19" s="15">
        <f t="shared" si="1"/>
        <v>1607</v>
      </c>
      <c r="G19" s="12">
        <v>17</v>
      </c>
      <c r="H19" s="21">
        <v>47</v>
      </c>
      <c r="I19" s="23">
        <v>274</v>
      </c>
    </row>
    <row r="20" spans="1:9">
      <c r="A20" s="12">
        <v>18</v>
      </c>
      <c r="B20" s="17">
        <f t="shared" si="2"/>
        <v>9.02</v>
      </c>
      <c r="C20" s="20">
        <f t="shared" si="4"/>
        <v>1599</v>
      </c>
      <c r="D20" s="12">
        <v>18</v>
      </c>
      <c r="E20" s="13">
        <f t="shared" si="3"/>
        <v>10.419999999999996</v>
      </c>
      <c r="F20" s="15">
        <f t="shared" si="1"/>
        <v>1599</v>
      </c>
      <c r="G20" s="12">
        <v>18</v>
      </c>
      <c r="H20" s="21">
        <v>48</v>
      </c>
      <c r="I20" s="23">
        <v>292</v>
      </c>
    </row>
    <row r="21" spans="1:9">
      <c r="A21" s="12">
        <v>19</v>
      </c>
      <c r="B21" s="17">
        <f t="shared" si="2"/>
        <v>9.0299999999999994</v>
      </c>
      <c r="C21" s="20">
        <f t="shared" si="4"/>
        <v>1591</v>
      </c>
      <c r="D21" s="12">
        <v>19</v>
      </c>
      <c r="E21" s="13">
        <f t="shared" si="3"/>
        <v>10.429999999999996</v>
      </c>
      <c r="F21" s="15">
        <f t="shared" si="1"/>
        <v>1591</v>
      </c>
      <c r="G21" s="12">
        <v>19</v>
      </c>
      <c r="H21" s="21">
        <v>49</v>
      </c>
      <c r="I21" s="23">
        <v>311</v>
      </c>
    </row>
    <row r="22" spans="1:9">
      <c r="A22" s="12">
        <v>20</v>
      </c>
      <c r="B22" s="17">
        <f t="shared" si="2"/>
        <v>9.0399999999999991</v>
      </c>
      <c r="C22" s="20">
        <f t="shared" si="4"/>
        <v>1583</v>
      </c>
      <c r="D22" s="12">
        <v>20</v>
      </c>
      <c r="E22" s="13">
        <f t="shared" si="3"/>
        <v>10.439999999999996</v>
      </c>
      <c r="F22" s="15">
        <f t="shared" si="1"/>
        <v>1583</v>
      </c>
      <c r="G22" s="12">
        <v>20</v>
      </c>
      <c r="H22" s="21">
        <v>50</v>
      </c>
      <c r="I22" s="23">
        <v>330</v>
      </c>
    </row>
    <row r="23" spans="1:9">
      <c r="A23" s="12">
        <v>21</v>
      </c>
      <c r="B23" s="17">
        <f t="shared" si="2"/>
        <v>9.0499999999999989</v>
      </c>
      <c r="C23" s="20">
        <f t="shared" si="4"/>
        <v>1575</v>
      </c>
      <c r="D23" s="12">
        <v>21</v>
      </c>
      <c r="E23" s="13">
        <v>10.45</v>
      </c>
      <c r="F23" s="15">
        <f t="shared" ref="F23:F46" si="5">F24+8</f>
        <v>1575</v>
      </c>
      <c r="G23" s="12">
        <v>21</v>
      </c>
      <c r="H23" s="21">
        <v>51</v>
      </c>
      <c r="I23" s="23">
        <v>349</v>
      </c>
    </row>
    <row r="24" spans="1:9">
      <c r="A24" s="12">
        <v>22</v>
      </c>
      <c r="B24" s="17">
        <f t="shared" si="2"/>
        <v>9.0599999999999987</v>
      </c>
      <c r="C24" s="20">
        <f t="shared" si="4"/>
        <v>1567</v>
      </c>
      <c r="D24" s="12">
        <v>22</v>
      </c>
      <c r="E24" s="13">
        <f>E23+0.01</f>
        <v>10.459999999999999</v>
      </c>
      <c r="F24" s="15">
        <f t="shared" si="5"/>
        <v>1567</v>
      </c>
      <c r="G24" s="12">
        <v>22</v>
      </c>
      <c r="H24" s="21">
        <v>52</v>
      </c>
      <c r="I24" s="23">
        <v>368</v>
      </c>
    </row>
    <row r="25" spans="1:9">
      <c r="A25" s="12">
        <v>23</v>
      </c>
      <c r="B25" s="17">
        <f t="shared" si="2"/>
        <v>9.0699999999999985</v>
      </c>
      <c r="C25" s="20">
        <f t="shared" si="4"/>
        <v>1559</v>
      </c>
      <c r="D25" s="12">
        <v>23</v>
      </c>
      <c r="E25" s="13">
        <f t="shared" ref="E25:E88" si="6">E24+0.01</f>
        <v>10.469999999999999</v>
      </c>
      <c r="F25" s="15">
        <f t="shared" si="5"/>
        <v>1559</v>
      </c>
      <c r="G25" s="12">
        <v>23</v>
      </c>
      <c r="H25" s="21">
        <v>53</v>
      </c>
      <c r="I25" s="23">
        <v>387</v>
      </c>
    </row>
    <row r="26" spans="1:9">
      <c r="A26" s="12">
        <v>24</v>
      </c>
      <c r="B26" s="17">
        <f t="shared" si="2"/>
        <v>9.0799999999999983</v>
      </c>
      <c r="C26" s="20">
        <f t="shared" si="4"/>
        <v>1551</v>
      </c>
      <c r="D26" s="12">
        <v>24</v>
      </c>
      <c r="E26" s="13">
        <f t="shared" si="6"/>
        <v>10.479999999999999</v>
      </c>
      <c r="F26" s="15">
        <f t="shared" si="5"/>
        <v>1551</v>
      </c>
      <c r="G26" s="12">
        <v>24</v>
      </c>
      <c r="H26" s="21">
        <v>54</v>
      </c>
      <c r="I26" s="23">
        <v>406</v>
      </c>
    </row>
    <row r="27" spans="1:9">
      <c r="A27" s="12">
        <v>25</v>
      </c>
      <c r="B27" s="17">
        <f t="shared" si="2"/>
        <v>9.0899999999999981</v>
      </c>
      <c r="C27" s="20">
        <f t="shared" si="4"/>
        <v>1543</v>
      </c>
      <c r="D27" s="12">
        <v>25</v>
      </c>
      <c r="E27" s="13">
        <f t="shared" si="6"/>
        <v>10.489999999999998</v>
      </c>
      <c r="F27" s="15">
        <f t="shared" si="5"/>
        <v>1543</v>
      </c>
      <c r="G27" s="12">
        <v>25</v>
      </c>
      <c r="H27" s="21">
        <v>55</v>
      </c>
      <c r="I27" s="23">
        <v>425</v>
      </c>
    </row>
    <row r="28" spans="1:9">
      <c r="A28" s="12">
        <v>26</v>
      </c>
      <c r="B28" s="17">
        <f t="shared" si="2"/>
        <v>9.0999999999999979</v>
      </c>
      <c r="C28" s="20">
        <f t="shared" si="4"/>
        <v>1535</v>
      </c>
      <c r="D28" s="12">
        <v>26</v>
      </c>
      <c r="E28" s="13">
        <f t="shared" si="6"/>
        <v>10.499999999999998</v>
      </c>
      <c r="F28" s="15">
        <f t="shared" si="5"/>
        <v>1535</v>
      </c>
      <c r="G28" s="12">
        <v>26</v>
      </c>
      <c r="H28" s="21">
        <v>56</v>
      </c>
      <c r="I28" s="23">
        <v>444</v>
      </c>
    </row>
    <row r="29" spans="1:9">
      <c r="A29" s="12">
        <v>27</v>
      </c>
      <c r="B29" s="17">
        <f t="shared" si="2"/>
        <v>9.1099999999999977</v>
      </c>
      <c r="C29" s="20">
        <f t="shared" si="4"/>
        <v>1527</v>
      </c>
      <c r="D29" s="12">
        <v>27</v>
      </c>
      <c r="E29" s="13">
        <f t="shared" si="6"/>
        <v>10.509999999999998</v>
      </c>
      <c r="F29" s="15">
        <f t="shared" si="5"/>
        <v>1527</v>
      </c>
      <c r="G29" s="12">
        <v>27</v>
      </c>
      <c r="H29" s="21">
        <v>57</v>
      </c>
      <c r="I29" s="23">
        <v>463</v>
      </c>
    </row>
    <row r="30" spans="1:9">
      <c r="A30" s="12">
        <v>28</v>
      </c>
      <c r="B30" s="17">
        <f t="shared" si="2"/>
        <v>9.1199999999999974</v>
      </c>
      <c r="C30" s="20">
        <f t="shared" si="4"/>
        <v>1519</v>
      </c>
      <c r="D30" s="12">
        <v>28</v>
      </c>
      <c r="E30" s="13">
        <f t="shared" si="6"/>
        <v>10.519999999999998</v>
      </c>
      <c r="F30" s="15">
        <f t="shared" si="5"/>
        <v>1519</v>
      </c>
      <c r="G30" s="12">
        <v>28</v>
      </c>
      <c r="H30" s="21">
        <v>58</v>
      </c>
      <c r="I30" s="23">
        <v>482</v>
      </c>
    </row>
    <row r="31" spans="1:9">
      <c r="A31" s="12">
        <v>29</v>
      </c>
      <c r="B31" s="17">
        <f t="shared" si="2"/>
        <v>9.1299999999999972</v>
      </c>
      <c r="C31" s="20">
        <f t="shared" si="4"/>
        <v>1511</v>
      </c>
      <c r="D31" s="12">
        <v>29</v>
      </c>
      <c r="E31" s="13">
        <f t="shared" si="6"/>
        <v>10.529999999999998</v>
      </c>
      <c r="F31" s="15">
        <f t="shared" si="5"/>
        <v>1511</v>
      </c>
      <c r="G31" s="12">
        <v>29</v>
      </c>
      <c r="H31" s="21">
        <v>59</v>
      </c>
      <c r="I31" s="23">
        <v>501</v>
      </c>
    </row>
    <row r="32" spans="1:9">
      <c r="A32" s="12">
        <v>30</v>
      </c>
      <c r="B32" s="17">
        <f t="shared" si="2"/>
        <v>9.139999999999997</v>
      </c>
      <c r="C32" s="20">
        <f t="shared" si="4"/>
        <v>1503</v>
      </c>
      <c r="D32" s="12">
        <v>30</v>
      </c>
      <c r="E32" s="13">
        <f t="shared" si="6"/>
        <v>10.539999999999997</v>
      </c>
      <c r="F32" s="15">
        <f t="shared" si="5"/>
        <v>1503</v>
      </c>
      <c r="G32" s="12">
        <v>30</v>
      </c>
      <c r="H32" s="21">
        <v>60</v>
      </c>
      <c r="I32" s="23">
        <v>520</v>
      </c>
    </row>
    <row r="33" spans="1:9">
      <c r="A33" s="12">
        <v>31</v>
      </c>
      <c r="B33" s="17">
        <f t="shared" si="2"/>
        <v>9.1499999999999968</v>
      </c>
      <c r="C33" s="20">
        <f t="shared" si="4"/>
        <v>1495</v>
      </c>
      <c r="D33" s="12">
        <v>31</v>
      </c>
      <c r="E33" s="13">
        <f t="shared" si="6"/>
        <v>10.549999999999997</v>
      </c>
      <c r="F33" s="15">
        <f t="shared" si="5"/>
        <v>1495</v>
      </c>
      <c r="G33" s="12">
        <v>31</v>
      </c>
      <c r="H33" s="21">
        <v>61</v>
      </c>
      <c r="I33" s="23">
        <v>539</v>
      </c>
    </row>
    <row r="34" spans="1:9">
      <c r="A34" s="12">
        <v>32</v>
      </c>
      <c r="B34" s="17">
        <f t="shared" si="2"/>
        <v>9.1599999999999966</v>
      </c>
      <c r="C34" s="20">
        <f t="shared" si="4"/>
        <v>1487</v>
      </c>
      <c r="D34" s="12">
        <v>32</v>
      </c>
      <c r="E34" s="13">
        <f t="shared" si="6"/>
        <v>10.559999999999997</v>
      </c>
      <c r="F34" s="15">
        <f t="shared" si="5"/>
        <v>1487</v>
      </c>
      <c r="G34" s="12">
        <v>32</v>
      </c>
      <c r="H34" s="21">
        <v>62</v>
      </c>
      <c r="I34" s="23">
        <v>558</v>
      </c>
    </row>
    <row r="35" spans="1:9">
      <c r="A35" s="12">
        <v>33</v>
      </c>
      <c r="B35" s="17">
        <f t="shared" si="2"/>
        <v>9.1699999999999964</v>
      </c>
      <c r="C35" s="20">
        <f t="shared" si="4"/>
        <v>1479</v>
      </c>
      <c r="D35" s="12">
        <v>33</v>
      </c>
      <c r="E35" s="13">
        <f t="shared" si="6"/>
        <v>10.569999999999997</v>
      </c>
      <c r="F35" s="15">
        <f t="shared" si="5"/>
        <v>1479</v>
      </c>
      <c r="G35" s="12">
        <v>33</v>
      </c>
      <c r="H35" s="21">
        <v>63</v>
      </c>
      <c r="I35" s="23">
        <v>577</v>
      </c>
    </row>
    <row r="36" spans="1:9">
      <c r="A36" s="12">
        <v>34</v>
      </c>
      <c r="B36" s="17">
        <f t="shared" si="2"/>
        <v>9.1799999999999962</v>
      </c>
      <c r="C36" s="20">
        <f t="shared" si="4"/>
        <v>1471</v>
      </c>
      <c r="D36" s="12">
        <v>34</v>
      </c>
      <c r="E36" s="13">
        <f t="shared" si="6"/>
        <v>10.579999999999997</v>
      </c>
      <c r="F36" s="15">
        <f t="shared" si="5"/>
        <v>1471</v>
      </c>
      <c r="G36" s="12">
        <v>34</v>
      </c>
      <c r="H36" s="21">
        <v>64</v>
      </c>
      <c r="I36" s="23">
        <v>596</v>
      </c>
    </row>
    <row r="37" spans="1:9">
      <c r="A37" s="12">
        <v>35</v>
      </c>
      <c r="B37" s="17">
        <f t="shared" si="2"/>
        <v>9.1899999999999959</v>
      </c>
      <c r="C37" s="20">
        <f t="shared" si="4"/>
        <v>1463</v>
      </c>
      <c r="D37" s="12">
        <v>35</v>
      </c>
      <c r="E37" s="13">
        <f t="shared" si="6"/>
        <v>10.589999999999996</v>
      </c>
      <c r="F37" s="15">
        <f t="shared" si="5"/>
        <v>1463</v>
      </c>
      <c r="G37" s="12">
        <v>35</v>
      </c>
      <c r="H37" s="21">
        <v>65</v>
      </c>
      <c r="I37" s="23">
        <v>615</v>
      </c>
    </row>
    <row r="38" spans="1:9">
      <c r="A38" s="12">
        <v>36</v>
      </c>
      <c r="B38" s="17">
        <f t="shared" si="2"/>
        <v>9.1999999999999957</v>
      </c>
      <c r="C38" s="20">
        <f t="shared" si="4"/>
        <v>1455</v>
      </c>
      <c r="D38" s="12">
        <v>36</v>
      </c>
      <c r="E38" s="13">
        <v>11</v>
      </c>
      <c r="F38" s="15">
        <f t="shared" si="5"/>
        <v>1455</v>
      </c>
      <c r="G38" s="12">
        <v>36</v>
      </c>
      <c r="H38" s="21">
        <v>66</v>
      </c>
      <c r="I38" s="23">
        <v>635</v>
      </c>
    </row>
    <row r="39" spans="1:9">
      <c r="A39" s="12">
        <v>37</v>
      </c>
      <c r="B39" s="17">
        <f t="shared" si="2"/>
        <v>9.2099999999999955</v>
      </c>
      <c r="C39" s="20">
        <f t="shared" si="4"/>
        <v>1447</v>
      </c>
      <c r="D39" s="12">
        <v>37</v>
      </c>
      <c r="E39" s="13">
        <f t="shared" si="6"/>
        <v>11.01</v>
      </c>
      <c r="F39" s="15">
        <f t="shared" si="5"/>
        <v>1447</v>
      </c>
      <c r="G39" s="12">
        <v>37</v>
      </c>
      <c r="H39" s="21">
        <v>67</v>
      </c>
      <c r="I39" s="23">
        <v>655</v>
      </c>
    </row>
    <row r="40" spans="1:9">
      <c r="A40" s="12">
        <v>38</v>
      </c>
      <c r="B40" s="17">
        <f t="shared" si="2"/>
        <v>9.2199999999999953</v>
      </c>
      <c r="C40" s="20">
        <f t="shared" si="4"/>
        <v>1439</v>
      </c>
      <c r="D40" s="12">
        <v>38</v>
      </c>
      <c r="E40" s="13">
        <f t="shared" si="6"/>
        <v>11.02</v>
      </c>
      <c r="F40" s="15">
        <f t="shared" si="5"/>
        <v>1439</v>
      </c>
      <c r="G40" s="12">
        <v>38</v>
      </c>
      <c r="H40" s="21">
        <v>68</v>
      </c>
      <c r="I40" s="23">
        <v>675</v>
      </c>
    </row>
    <row r="41" spans="1:9">
      <c r="A41" s="12">
        <v>39</v>
      </c>
      <c r="B41" s="17">
        <f t="shared" si="2"/>
        <v>9.2299999999999951</v>
      </c>
      <c r="C41" s="20">
        <f t="shared" si="4"/>
        <v>1431</v>
      </c>
      <c r="D41" s="12">
        <v>39</v>
      </c>
      <c r="E41" s="13">
        <f t="shared" si="6"/>
        <v>11.03</v>
      </c>
      <c r="F41" s="15">
        <f t="shared" si="5"/>
        <v>1431</v>
      </c>
      <c r="G41" s="12">
        <v>39</v>
      </c>
      <c r="H41" s="21">
        <v>69</v>
      </c>
      <c r="I41" s="23">
        <v>695</v>
      </c>
    </row>
    <row r="42" spans="1:9">
      <c r="A42" s="12">
        <v>40</v>
      </c>
      <c r="B42" s="17">
        <f t="shared" si="2"/>
        <v>9.2399999999999949</v>
      </c>
      <c r="C42" s="20">
        <f t="shared" si="4"/>
        <v>1423</v>
      </c>
      <c r="D42" s="12">
        <v>40</v>
      </c>
      <c r="E42" s="13">
        <f t="shared" si="6"/>
        <v>11.04</v>
      </c>
      <c r="F42" s="15">
        <f t="shared" si="5"/>
        <v>1423</v>
      </c>
      <c r="G42" s="12">
        <v>40</v>
      </c>
      <c r="H42" s="21">
        <v>70</v>
      </c>
      <c r="I42" s="23">
        <v>715</v>
      </c>
    </row>
    <row r="43" spans="1:9">
      <c r="A43" s="12">
        <v>41</v>
      </c>
      <c r="B43" s="17">
        <f t="shared" si="2"/>
        <v>9.2499999999999947</v>
      </c>
      <c r="C43" s="20">
        <f t="shared" si="4"/>
        <v>1415</v>
      </c>
      <c r="D43" s="12">
        <v>41</v>
      </c>
      <c r="E43" s="13">
        <f t="shared" si="6"/>
        <v>11.049999999999999</v>
      </c>
      <c r="F43" s="15">
        <f t="shared" si="5"/>
        <v>1415</v>
      </c>
      <c r="G43" s="12">
        <v>41</v>
      </c>
      <c r="H43" s="21">
        <v>71</v>
      </c>
      <c r="I43" s="23">
        <v>735</v>
      </c>
    </row>
    <row r="44" spans="1:9">
      <c r="A44" s="12">
        <v>42</v>
      </c>
      <c r="B44" s="17">
        <f t="shared" si="2"/>
        <v>9.2599999999999945</v>
      </c>
      <c r="C44" s="20">
        <f t="shared" si="4"/>
        <v>1407</v>
      </c>
      <c r="D44" s="12">
        <v>42</v>
      </c>
      <c r="E44" s="13">
        <f t="shared" si="6"/>
        <v>11.059999999999999</v>
      </c>
      <c r="F44" s="15">
        <f t="shared" si="5"/>
        <v>1407</v>
      </c>
      <c r="G44" s="12">
        <v>42</v>
      </c>
      <c r="H44" s="21">
        <v>72</v>
      </c>
      <c r="I44" s="23">
        <v>755</v>
      </c>
    </row>
    <row r="45" spans="1:9">
      <c r="A45" s="12">
        <v>43</v>
      </c>
      <c r="B45" s="17">
        <f t="shared" si="2"/>
        <v>9.2699999999999942</v>
      </c>
      <c r="C45" s="20">
        <f t="shared" si="4"/>
        <v>1399</v>
      </c>
      <c r="D45" s="12">
        <v>43</v>
      </c>
      <c r="E45" s="13">
        <f t="shared" si="6"/>
        <v>11.069999999999999</v>
      </c>
      <c r="F45" s="15">
        <f t="shared" si="5"/>
        <v>1399</v>
      </c>
      <c r="G45" s="12">
        <v>43</v>
      </c>
      <c r="H45" s="21">
        <v>73</v>
      </c>
      <c r="I45" s="23">
        <v>775</v>
      </c>
    </row>
    <row r="46" spans="1:9">
      <c r="A46" s="12">
        <v>44</v>
      </c>
      <c r="B46" s="17">
        <f t="shared" si="2"/>
        <v>9.279999999999994</v>
      </c>
      <c r="C46" s="20">
        <f t="shared" si="4"/>
        <v>1391</v>
      </c>
      <c r="D46" s="12">
        <v>44</v>
      </c>
      <c r="E46" s="13">
        <f t="shared" si="6"/>
        <v>11.079999999999998</v>
      </c>
      <c r="F46" s="15">
        <f t="shared" si="5"/>
        <v>1391</v>
      </c>
      <c r="G46" s="12">
        <v>44</v>
      </c>
      <c r="H46" s="21">
        <v>74</v>
      </c>
      <c r="I46" s="23">
        <v>795</v>
      </c>
    </row>
    <row r="47" spans="1:9">
      <c r="A47" s="12">
        <v>45</v>
      </c>
      <c r="B47" s="17">
        <f t="shared" si="2"/>
        <v>9.2899999999999938</v>
      </c>
      <c r="C47" s="20">
        <f>C48+8</f>
        <v>1383</v>
      </c>
      <c r="D47" s="12">
        <v>45</v>
      </c>
      <c r="E47" s="13">
        <f t="shared" si="6"/>
        <v>11.089999999999998</v>
      </c>
      <c r="F47" s="15">
        <f>F48+8</f>
        <v>1383</v>
      </c>
      <c r="G47" s="12">
        <v>45</v>
      </c>
      <c r="H47" s="21">
        <v>75</v>
      </c>
      <c r="I47" s="23">
        <v>815</v>
      </c>
    </row>
    <row r="48" spans="1:9">
      <c r="A48" s="12">
        <v>46</v>
      </c>
      <c r="B48" s="17">
        <f t="shared" si="2"/>
        <v>9.2999999999999936</v>
      </c>
      <c r="C48" s="20">
        <f t="shared" ref="C48:C51" si="7">C49+13</f>
        <v>1375</v>
      </c>
      <c r="D48" s="12">
        <v>46</v>
      </c>
      <c r="E48" s="13">
        <f t="shared" si="6"/>
        <v>11.099999999999998</v>
      </c>
      <c r="F48" s="15">
        <f t="shared" ref="F48:F51" si="8">F49+13</f>
        <v>1375</v>
      </c>
      <c r="G48" s="12">
        <v>46</v>
      </c>
      <c r="H48" s="21">
        <v>76</v>
      </c>
      <c r="I48" s="23">
        <v>835</v>
      </c>
    </row>
    <row r="49" spans="1:9">
      <c r="A49" s="12">
        <v>47</v>
      </c>
      <c r="B49" s="17">
        <f t="shared" si="2"/>
        <v>9.3099999999999934</v>
      </c>
      <c r="C49" s="20">
        <f t="shared" si="7"/>
        <v>1362</v>
      </c>
      <c r="D49" s="12">
        <v>47</v>
      </c>
      <c r="E49" s="13">
        <f t="shared" si="6"/>
        <v>11.109999999999998</v>
      </c>
      <c r="F49" s="15">
        <f t="shared" si="8"/>
        <v>1362</v>
      </c>
      <c r="G49" s="12">
        <v>47</v>
      </c>
      <c r="H49" s="21">
        <v>77</v>
      </c>
      <c r="I49" s="23">
        <v>855</v>
      </c>
    </row>
    <row r="50" spans="1:9">
      <c r="A50" s="12">
        <v>48</v>
      </c>
      <c r="B50" s="17">
        <f t="shared" si="2"/>
        <v>9.3199999999999932</v>
      </c>
      <c r="C50" s="20">
        <f t="shared" si="7"/>
        <v>1349</v>
      </c>
      <c r="D50" s="12">
        <v>48</v>
      </c>
      <c r="E50" s="13">
        <f t="shared" si="6"/>
        <v>11.119999999999997</v>
      </c>
      <c r="F50" s="15">
        <f t="shared" si="8"/>
        <v>1349</v>
      </c>
      <c r="G50" s="12">
        <v>48</v>
      </c>
      <c r="H50" s="21">
        <v>78</v>
      </c>
      <c r="I50" s="23">
        <v>876</v>
      </c>
    </row>
    <row r="51" spans="1:9">
      <c r="A51" s="12">
        <v>49</v>
      </c>
      <c r="B51" s="17">
        <f t="shared" si="2"/>
        <v>9.329999999999993</v>
      </c>
      <c r="C51" s="20">
        <f t="shared" si="7"/>
        <v>1336</v>
      </c>
      <c r="D51" s="12">
        <v>49</v>
      </c>
      <c r="E51" s="13">
        <f t="shared" si="6"/>
        <v>11.129999999999997</v>
      </c>
      <c r="F51" s="15">
        <f t="shared" si="8"/>
        <v>1336</v>
      </c>
      <c r="G51" s="12">
        <v>49</v>
      </c>
      <c r="H51" s="21">
        <v>79</v>
      </c>
      <c r="I51" s="23">
        <v>897</v>
      </c>
    </row>
    <row r="52" spans="1:9">
      <c r="A52" s="12">
        <v>50</v>
      </c>
      <c r="B52" s="17">
        <f t="shared" si="2"/>
        <v>9.3399999999999928</v>
      </c>
      <c r="C52" s="20">
        <f>C53+13</f>
        <v>1323</v>
      </c>
      <c r="D52" s="12">
        <v>50</v>
      </c>
      <c r="E52" s="13">
        <f t="shared" si="6"/>
        <v>11.139999999999997</v>
      </c>
      <c r="F52" s="15">
        <f>F53+13</f>
        <v>1323</v>
      </c>
      <c r="G52" s="12">
        <v>50</v>
      </c>
      <c r="H52" s="21">
        <v>80</v>
      </c>
      <c r="I52" s="23">
        <v>918</v>
      </c>
    </row>
    <row r="53" spans="1:9">
      <c r="A53" s="12">
        <v>51</v>
      </c>
      <c r="B53" s="17">
        <f t="shared" si="2"/>
        <v>9.3499999999999925</v>
      </c>
      <c r="C53" s="20">
        <f t="shared" ref="C53:C55" si="9">C54+12</f>
        <v>1310</v>
      </c>
      <c r="D53" s="12">
        <v>51</v>
      </c>
      <c r="E53" s="13">
        <f t="shared" si="6"/>
        <v>11.149999999999997</v>
      </c>
      <c r="F53" s="15">
        <f t="shared" ref="F53:F57" si="10">F54+12</f>
        <v>1310</v>
      </c>
      <c r="G53" s="12">
        <v>51</v>
      </c>
      <c r="H53" s="21">
        <v>81</v>
      </c>
      <c r="I53" s="23">
        <v>939</v>
      </c>
    </row>
    <row r="54" spans="1:9">
      <c r="A54" s="12">
        <v>52</v>
      </c>
      <c r="B54" s="17">
        <f t="shared" si="2"/>
        <v>9.3599999999999923</v>
      </c>
      <c r="C54" s="20">
        <f t="shared" si="9"/>
        <v>1298</v>
      </c>
      <c r="D54" s="12">
        <v>52</v>
      </c>
      <c r="E54" s="13">
        <f t="shared" si="6"/>
        <v>11.159999999999997</v>
      </c>
      <c r="F54" s="15">
        <f t="shared" si="10"/>
        <v>1298</v>
      </c>
      <c r="G54" s="12">
        <v>52</v>
      </c>
      <c r="H54" s="21">
        <v>82</v>
      </c>
      <c r="I54" s="23">
        <v>960</v>
      </c>
    </row>
    <row r="55" spans="1:9">
      <c r="A55" s="12">
        <v>53</v>
      </c>
      <c r="B55" s="17">
        <f t="shared" si="2"/>
        <v>9.3699999999999921</v>
      </c>
      <c r="C55" s="20">
        <f t="shared" si="9"/>
        <v>1286</v>
      </c>
      <c r="D55" s="12">
        <v>53</v>
      </c>
      <c r="E55" s="13">
        <f t="shared" si="6"/>
        <v>11.169999999999996</v>
      </c>
      <c r="F55" s="15">
        <f t="shared" si="10"/>
        <v>1286</v>
      </c>
      <c r="G55" s="12">
        <v>53</v>
      </c>
      <c r="H55" s="21">
        <v>83</v>
      </c>
      <c r="I55" s="23">
        <v>981</v>
      </c>
    </row>
    <row r="56" spans="1:9">
      <c r="A56" s="12">
        <v>54</v>
      </c>
      <c r="B56" s="17">
        <f t="shared" si="2"/>
        <v>9.3799999999999919</v>
      </c>
      <c r="C56" s="20">
        <f t="shared" ref="C56:C60" si="11">C57+12</f>
        <v>1274</v>
      </c>
      <c r="D56" s="12">
        <v>54</v>
      </c>
      <c r="E56" s="13">
        <f t="shared" si="6"/>
        <v>11.179999999999996</v>
      </c>
      <c r="F56" s="15">
        <f t="shared" si="10"/>
        <v>1274</v>
      </c>
      <c r="G56" s="12">
        <v>54</v>
      </c>
      <c r="H56" s="21">
        <v>84</v>
      </c>
      <c r="I56" s="23">
        <v>1002</v>
      </c>
    </row>
    <row r="57" spans="1:9">
      <c r="A57" s="12">
        <v>55</v>
      </c>
      <c r="B57" s="17">
        <f>B56+0.01</f>
        <v>9.3899999999999917</v>
      </c>
      <c r="C57" s="20">
        <f t="shared" si="11"/>
        <v>1262</v>
      </c>
      <c r="D57" s="12">
        <v>55</v>
      </c>
      <c r="E57" s="13">
        <f t="shared" si="6"/>
        <v>11.189999999999996</v>
      </c>
      <c r="F57" s="15">
        <f t="shared" si="10"/>
        <v>1262</v>
      </c>
      <c r="G57" s="12">
        <v>55</v>
      </c>
      <c r="H57" s="21">
        <v>85</v>
      </c>
      <c r="I57" s="23">
        <v>1023</v>
      </c>
    </row>
    <row r="58" spans="1:9">
      <c r="A58" s="12">
        <v>56</v>
      </c>
      <c r="B58" s="17">
        <f>B57+0.01</f>
        <v>9.3999999999999915</v>
      </c>
      <c r="C58" s="20">
        <f t="shared" si="11"/>
        <v>1250</v>
      </c>
      <c r="D58" s="12">
        <v>56</v>
      </c>
      <c r="E58" s="13">
        <f t="shared" si="6"/>
        <v>11.199999999999996</v>
      </c>
      <c r="F58" s="15">
        <f t="shared" ref="F58:F60" si="12">F59+12</f>
        <v>1250</v>
      </c>
      <c r="G58" s="12">
        <v>56</v>
      </c>
      <c r="H58" s="21">
        <v>86</v>
      </c>
      <c r="I58" s="23">
        <v>1045</v>
      </c>
    </row>
    <row r="59" spans="1:9">
      <c r="A59" s="12">
        <v>57</v>
      </c>
      <c r="B59" s="17">
        <f t="shared" si="2"/>
        <v>9.4099999999999913</v>
      </c>
      <c r="C59" s="20">
        <f t="shared" si="11"/>
        <v>1238</v>
      </c>
      <c r="D59" s="12">
        <v>57</v>
      </c>
      <c r="E59" s="13">
        <f t="shared" si="6"/>
        <v>11.209999999999996</v>
      </c>
      <c r="F59" s="15">
        <f t="shared" si="12"/>
        <v>1238</v>
      </c>
      <c r="G59" s="12">
        <v>57</v>
      </c>
      <c r="H59" s="21">
        <v>87</v>
      </c>
      <c r="I59" s="23">
        <v>1067</v>
      </c>
    </row>
    <row r="60" spans="1:9">
      <c r="A60" s="12">
        <v>58</v>
      </c>
      <c r="B60" s="17">
        <f t="shared" si="2"/>
        <v>9.419999999999991</v>
      </c>
      <c r="C60" s="20">
        <f t="shared" si="11"/>
        <v>1226</v>
      </c>
      <c r="D60" s="12">
        <v>58</v>
      </c>
      <c r="E60" s="13">
        <f t="shared" si="6"/>
        <v>11.219999999999995</v>
      </c>
      <c r="F60" s="15">
        <f t="shared" si="12"/>
        <v>1226</v>
      </c>
      <c r="G60" s="12">
        <v>58</v>
      </c>
      <c r="H60" s="21">
        <v>88</v>
      </c>
      <c r="I60" s="23">
        <v>1089</v>
      </c>
    </row>
    <row r="61" spans="1:9">
      <c r="A61" s="12">
        <v>59</v>
      </c>
      <c r="B61" s="17">
        <f t="shared" si="2"/>
        <v>9.4299999999999908</v>
      </c>
      <c r="C61" s="20">
        <f>C62+12</f>
        <v>1214</v>
      </c>
      <c r="D61" s="12">
        <v>59</v>
      </c>
      <c r="E61" s="13">
        <f t="shared" si="6"/>
        <v>11.229999999999995</v>
      </c>
      <c r="F61" s="15">
        <f>F62+12</f>
        <v>1214</v>
      </c>
      <c r="G61" s="12">
        <v>59</v>
      </c>
      <c r="H61" s="21">
        <v>89</v>
      </c>
      <c r="I61" s="23">
        <v>1111</v>
      </c>
    </row>
    <row r="62" spans="1:9">
      <c r="A62" s="12">
        <v>60</v>
      </c>
      <c r="B62" s="17">
        <f t="shared" si="2"/>
        <v>9.4399999999999906</v>
      </c>
      <c r="C62" s="20">
        <f t="shared" ref="C62:C64" si="13">C63+11</f>
        <v>1202</v>
      </c>
      <c r="D62" s="12">
        <v>60</v>
      </c>
      <c r="E62" s="13">
        <f t="shared" si="6"/>
        <v>11.239999999999995</v>
      </c>
      <c r="F62" s="15">
        <f t="shared" ref="F62:F65" si="14">F63+11</f>
        <v>1202</v>
      </c>
      <c r="G62" s="12">
        <v>60</v>
      </c>
      <c r="H62" s="21">
        <v>90</v>
      </c>
      <c r="I62" s="23">
        <v>1133</v>
      </c>
    </row>
    <row r="63" spans="1:9">
      <c r="A63" s="12">
        <v>61</v>
      </c>
      <c r="B63" s="17">
        <f t="shared" si="2"/>
        <v>9.4499999999999904</v>
      </c>
      <c r="C63" s="20">
        <f t="shared" si="13"/>
        <v>1191</v>
      </c>
      <c r="D63" s="12">
        <v>61</v>
      </c>
      <c r="E63" s="13">
        <f t="shared" si="6"/>
        <v>11.249999999999995</v>
      </c>
      <c r="F63" s="15">
        <f t="shared" si="14"/>
        <v>1191</v>
      </c>
      <c r="G63" s="12">
        <v>61</v>
      </c>
      <c r="H63" s="21">
        <v>91</v>
      </c>
      <c r="I63" s="23">
        <v>1156</v>
      </c>
    </row>
    <row r="64" spans="1:9">
      <c r="A64" s="12">
        <v>62</v>
      </c>
      <c r="B64" s="17">
        <f t="shared" si="2"/>
        <v>9.4599999999999902</v>
      </c>
      <c r="C64" s="20">
        <f t="shared" si="13"/>
        <v>1180</v>
      </c>
      <c r="D64" s="12">
        <v>62</v>
      </c>
      <c r="E64" s="13">
        <f t="shared" si="6"/>
        <v>11.259999999999994</v>
      </c>
      <c r="F64" s="15">
        <f t="shared" si="14"/>
        <v>1180</v>
      </c>
      <c r="G64" s="12">
        <v>62</v>
      </c>
      <c r="H64" s="21">
        <v>92</v>
      </c>
      <c r="I64" s="23">
        <v>1179</v>
      </c>
    </row>
    <row r="65" spans="1:9">
      <c r="A65" s="12">
        <v>63</v>
      </c>
      <c r="B65" s="17">
        <f t="shared" si="2"/>
        <v>9.46999999999999</v>
      </c>
      <c r="C65" s="20">
        <f>C66+11</f>
        <v>1169</v>
      </c>
      <c r="D65" s="12">
        <v>63</v>
      </c>
      <c r="E65" s="13">
        <f t="shared" si="6"/>
        <v>11.269999999999994</v>
      </c>
      <c r="F65" s="15">
        <f t="shared" si="14"/>
        <v>1169</v>
      </c>
      <c r="G65" s="12">
        <v>63</v>
      </c>
      <c r="H65" s="21">
        <v>93</v>
      </c>
      <c r="I65" s="23">
        <v>1202</v>
      </c>
    </row>
    <row r="66" spans="1:9">
      <c r="A66" s="12">
        <v>64</v>
      </c>
      <c r="B66" s="17">
        <f t="shared" si="2"/>
        <v>9.4799999999999898</v>
      </c>
      <c r="C66" s="20">
        <f>C67+11</f>
        <v>1158</v>
      </c>
      <c r="D66" s="12">
        <v>64</v>
      </c>
      <c r="E66" s="13">
        <f t="shared" si="6"/>
        <v>11.279999999999994</v>
      </c>
      <c r="F66" s="15">
        <f>F67+11</f>
        <v>1158</v>
      </c>
      <c r="G66" s="12">
        <v>64</v>
      </c>
      <c r="H66" s="21">
        <v>94</v>
      </c>
      <c r="I66" s="23">
        <v>1226</v>
      </c>
    </row>
    <row r="67" spans="1:9">
      <c r="A67" s="12">
        <v>65</v>
      </c>
      <c r="B67" s="17">
        <f t="shared" si="2"/>
        <v>9.4899999999999896</v>
      </c>
      <c r="C67" s="20">
        <f t="shared" ref="C67:C72" si="15">C68+10</f>
        <v>1147</v>
      </c>
      <c r="D67" s="12">
        <v>65</v>
      </c>
      <c r="E67" s="13">
        <f t="shared" si="6"/>
        <v>11.289999999999994</v>
      </c>
      <c r="F67" s="15">
        <f t="shared" ref="F67:F72" si="16">F68+10</f>
        <v>1147</v>
      </c>
      <c r="G67" s="12">
        <v>65</v>
      </c>
      <c r="H67" s="21">
        <v>95</v>
      </c>
      <c r="I67" s="23">
        <v>1250</v>
      </c>
    </row>
    <row r="68" spans="1:9">
      <c r="A68" s="12">
        <v>66</v>
      </c>
      <c r="B68" s="17">
        <f t="shared" si="2"/>
        <v>9.4999999999999893</v>
      </c>
      <c r="C68" s="20">
        <f t="shared" si="15"/>
        <v>1137</v>
      </c>
      <c r="D68" s="12">
        <v>66</v>
      </c>
      <c r="E68" s="13">
        <f t="shared" si="6"/>
        <v>11.299999999999994</v>
      </c>
      <c r="F68" s="15">
        <f t="shared" si="16"/>
        <v>1137</v>
      </c>
      <c r="G68" s="12">
        <v>66</v>
      </c>
      <c r="H68" s="21">
        <v>96</v>
      </c>
      <c r="I68" s="23">
        <v>1275</v>
      </c>
    </row>
    <row r="69" spans="1:9">
      <c r="A69" s="12">
        <v>67</v>
      </c>
      <c r="B69" s="17">
        <f t="shared" ref="B69:B132" si="17">B68+0.01</f>
        <v>9.5099999999999891</v>
      </c>
      <c r="C69" s="20">
        <f t="shared" si="15"/>
        <v>1127</v>
      </c>
      <c r="D69" s="12">
        <v>67</v>
      </c>
      <c r="E69" s="13">
        <f t="shared" si="6"/>
        <v>11.309999999999993</v>
      </c>
      <c r="F69" s="15">
        <f t="shared" si="16"/>
        <v>1127</v>
      </c>
      <c r="G69" s="12">
        <v>67</v>
      </c>
      <c r="H69" s="21">
        <v>97</v>
      </c>
      <c r="I69" s="23">
        <v>1300</v>
      </c>
    </row>
    <row r="70" spans="1:9">
      <c r="A70" s="12">
        <v>68</v>
      </c>
      <c r="B70" s="17">
        <f t="shared" si="17"/>
        <v>9.5199999999999889</v>
      </c>
      <c r="C70" s="20">
        <f t="shared" si="15"/>
        <v>1117</v>
      </c>
      <c r="D70" s="12">
        <v>68</v>
      </c>
      <c r="E70" s="13">
        <f t="shared" si="6"/>
        <v>11.319999999999993</v>
      </c>
      <c r="F70" s="15">
        <f t="shared" si="16"/>
        <v>1117</v>
      </c>
      <c r="G70" s="12">
        <v>68</v>
      </c>
      <c r="H70" s="21">
        <v>98</v>
      </c>
      <c r="I70" s="23">
        <v>1325</v>
      </c>
    </row>
    <row r="71" spans="1:9">
      <c r="A71" s="12">
        <v>69</v>
      </c>
      <c r="B71" s="17">
        <f t="shared" si="17"/>
        <v>9.5299999999999887</v>
      </c>
      <c r="C71" s="20">
        <f t="shared" si="15"/>
        <v>1107</v>
      </c>
      <c r="D71" s="12">
        <v>69</v>
      </c>
      <c r="E71" s="13">
        <f t="shared" si="6"/>
        <v>11.329999999999993</v>
      </c>
      <c r="F71" s="15">
        <f t="shared" si="16"/>
        <v>1107</v>
      </c>
      <c r="G71" s="12">
        <v>69</v>
      </c>
      <c r="H71" s="21">
        <v>99</v>
      </c>
      <c r="I71" s="23">
        <v>1350</v>
      </c>
    </row>
    <row r="72" spans="1:9">
      <c r="A72" s="12">
        <v>70</v>
      </c>
      <c r="B72" s="17">
        <f t="shared" si="17"/>
        <v>9.5399999999999885</v>
      </c>
      <c r="C72" s="20">
        <f t="shared" si="15"/>
        <v>1097</v>
      </c>
      <c r="D72" s="12">
        <v>70</v>
      </c>
      <c r="E72" s="13">
        <f t="shared" si="6"/>
        <v>11.339999999999993</v>
      </c>
      <c r="F72" s="15">
        <f t="shared" si="16"/>
        <v>1097</v>
      </c>
      <c r="G72" s="12">
        <v>70</v>
      </c>
      <c r="H72" s="21">
        <v>100</v>
      </c>
      <c r="I72" s="23">
        <v>1375</v>
      </c>
    </row>
    <row r="73" spans="1:9">
      <c r="A73" s="12">
        <v>71</v>
      </c>
      <c r="B73" s="17">
        <f t="shared" si="17"/>
        <v>9.5499999999999883</v>
      </c>
      <c r="C73" s="20">
        <f>C74+10</f>
        <v>1087</v>
      </c>
      <c r="D73" s="12">
        <v>71</v>
      </c>
      <c r="E73" s="13">
        <f t="shared" si="6"/>
        <v>11.349999999999993</v>
      </c>
      <c r="F73" s="15">
        <f>F74+10</f>
        <v>1087</v>
      </c>
      <c r="G73" s="12">
        <v>71</v>
      </c>
      <c r="H73" s="21"/>
      <c r="I73" s="23"/>
    </row>
    <row r="74" spans="1:9">
      <c r="A74" s="12">
        <v>72</v>
      </c>
      <c r="B74" s="17">
        <f t="shared" si="17"/>
        <v>9.5599999999999881</v>
      </c>
      <c r="C74" s="20">
        <f t="shared" ref="C74:C82" si="18">C75+9</f>
        <v>1077</v>
      </c>
      <c r="D74" s="12">
        <v>72</v>
      </c>
      <c r="E74" s="13">
        <f t="shared" si="6"/>
        <v>11.359999999999992</v>
      </c>
      <c r="F74" s="15">
        <f t="shared" ref="F74:F82" si="19">F75+9</f>
        <v>1077</v>
      </c>
      <c r="G74" s="12">
        <v>72</v>
      </c>
      <c r="H74" s="21"/>
      <c r="I74" s="23"/>
    </row>
    <row r="75" spans="1:9">
      <c r="A75" s="12">
        <v>73</v>
      </c>
      <c r="B75" s="17">
        <f t="shared" si="17"/>
        <v>9.5699999999999878</v>
      </c>
      <c r="C75" s="20">
        <f t="shared" si="18"/>
        <v>1068</v>
      </c>
      <c r="D75" s="12">
        <v>73</v>
      </c>
      <c r="E75" s="13">
        <f t="shared" si="6"/>
        <v>11.369999999999992</v>
      </c>
      <c r="F75" s="15">
        <f t="shared" si="19"/>
        <v>1068</v>
      </c>
      <c r="G75" s="12">
        <v>73</v>
      </c>
      <c r="H75" s="21"/>
      <c r="I75" s="23"/>
    </row>
    <row r="76" spans="1:9">
      <c r="A76" s="12">
        <v>74</v>
      </c>
      <c r="B76" s="17">
        <f t="shared" si="17"/>
        <v>9.5799999999999876</v>
      </c>
      <c r="C76" s="20">
        <f t="shared" si="18"/>
        <v>1059</v>
      </c>
      <c r="D76" s="12">
        <v>74</v>
      </c>
      <c r="E76" s="13">
        <f t="shared" si="6"/>
        <v>11.379999999999992</v>
      </c>
      <c r="F76" s="15">
        <f t="shared" si="19"/>
        <v>1059</v>
      </c>
      <c r="G76" s="12">
        <v>74</v>
      </c>
      <c r="H76" s="21"/>
      <c r="I76" s="23"/>
    </row>
    <row r="77" spans="1:9">
      <c r="A77" s="12">
        <v>75</v>
      </c>
      <c r="B77" s="17">
        <f t="shared" si="17"/>
        <v>9.5899999999999874</v>
      </c>
      <c r="C77" s="20">
        <f t="shared" si="18"/>
        <v>1050</v>
      </c>
      <c r="D77" s="12">
        <v>75</v>
      </c>
      <c r="E77" s="13">
        <f t="shared" si="6"/>
        <v>11.389999999999992</v>
      </c>
      <c r="F77" s="15">
        <f t="shared" si="19"/>
        <v>1050</v>
      </c>
      <c r="G77" s="12">
        <v>75</v>
      </c>
      <c r="H77" s="21"/>
      <c r="I77" s="23"/>
    </row>
    <row r="78" spans="1:9">
      <c r="A78" s="12">
        <v>76</v>
      </c>
      <c r="B78" s="17">
        <v>10</v>
      </c>
      <c r="C78" s="20">
        <f t="shared" si="18"/>
        <v>1041</v>
      </c>
      <c r="D78" s="12">
        <v>76</v>
      </c>
      <c r="E78" s="13">
        <f t="shared" si="6"/>
        <v>11.399999999999991</v>
      </c>
      <c r="F78" s="15">
        <f t="shared" si="19"/>
        <v>1041</v>
      </c>
      <c r="G78" s="12">
        <v>76</v>
      </c>
      <c r="H78" s="21"/>
      <c r="I78" s="23"/>
    </row>
    <row r="79" spans="1:9">
      <c r="A79" s="12">
        <v>77</v>
      </c>
      <c r="B79" s="17">
        <f t="shared" si="17"/>
        <v>10.01</v>
      </c>
      <c r="C79" s="20">
        <f t="shared" si="18"/>
        <v>1032</v>
      </c>
      <c r="D79" s="12">
        <v>77</v>
      </c>
      <c r="E79" s="13">
        <f t="shared" si="6"/>
        <v>11.409999999999991</v>
      </c>
      <c r="F79" s="15">
        <f t="shared" si="19"/>
        <v>1032</v>
      </c>
      <c r="G79" s="12">
        <v>77</v>
      </c>
      <c r="H79" s="21"/>
      <c r="I79" s="23"/>
    </row>
    <row r="80" spans="1:9">
      <c r="A80" s="12">
        <v>78</v>
      </c>
      <c r="B80" s="17">
        <f t="shared" si="17"/>
        <v>10.02</v>
      </c>
      <c r="C80" s="20">
        <f t="shared" si="18"/>
        <v>1023</v>
      </c>
      <c r="D80" s="12">
        <v>78</v>
      </c>
      <c r="E80" s="13">
        <f t="shared" si="6"/>
        <v>11.419999999999991</v>
      </c>
      <c r="F80" s="15">
        <f t="shared" si="19"/>
        <v>1023</v>
      </c>
      <c r="G80" s="12">
        <v>78</v>
      </c>
      <c r="H80" s="21"/>
      <c r="I80" s="23"/>
    </row>
    <row r="81" spans="1:9">
      <c r="A81" s="12">
        <v>79</v>
      </c>
      <c r="B81" s="17">
        <f t="shared" si="17"/>
        <v>10.029999999999999</v>
      </c>
      <c r="C81" s="20">
        <f t="shared" si="18"/>
        <v>1014</v>
      </c>
      <c r="D81" s="12">
        <v>79</v>
      </c>
      <c r="E81" s="13">
        <f t="shared" si="6"/>
        <v>11.429999999999991</v>
      </c>
      <c r="F81" s="15">
        <f t="shared" si="19"/>
        <v>1014</v>
      </c>
      <c r="G81" s="12">
        <v>79</v>
      </c>
      <c r="H81" s="21"/>
      <c r="I81" s="23"/>
    </row>
    <row r="82" spans="1:9">
      <c r="A82" s="12">
        <v>80</v>
      </c>
      <c r="B82" s="17">
        <f t="shared" si="17"/>
        <v>10.039999999999999</v>
      </c>
      <c r="C82" s="20">
        <f t="shared" si="18"/>
        <v>1005</v>
      </c>
      <c r="D82" s="12">
        <v>80</v>
      </c>
      <c r="E82" s="13">
        <f t="shared" si="6"/>
        <v>11.439999999999991</v>
      </c>
      <c r="F82" s="15">
        <f t="shared" si="19"/>
        <v>1005</v>
      </c>
      <c r="G82" s="12">
        <v>80</v>
      </c>
      <c r="H82" s="21"/>
      <c r="I82" s="23"/>
    </row>
    <row r="83" spans="1:9">
      <c r="A83" s="12">
        <v>81</v>
      </c>
      <c r="B83" s="17">
        <f t="shared" si="17"/>
        <v>10.049999999999999</v>
      </c>
      <c r="C83" s="20">
        <f>C84+9</f>
        <v>996</v>
      </c>
      <c r="D83" s="12">
        <v>81</v>
      </c>
      <c r="E83" s="13">
        <f t="shared" si="6"/>
        <v>11.44999999999999</v>
      </c>
      <c r="F83" s="15">
        <f>F84+9</f>
        <v>996</v>
      </c>
      <c r="G83" s="12">
        <v>81</v>
      </c>
      <c r="H83" s="21"/>
      <c r="I83" s="23"/>
    </row>
    <row r="84" spans="1:9">
      <c r="A84" s="12">
        <v>82</v>
      </c>
      <c r="B84" s="17">
        <f t="shared" si="17"/>
        <v>10.059999999999999</v>
      </c>
      <c r="C84" s="20">
        <f>C85+8</f>
        <v>987</v>
      </c>
      <c r="D84" s="12">
        <v>82</v>
      </c>
      <c r="E84" s="13">
        <f t="shared" si="6"/>
        <v>11.45999999999999</v>
      </c>
      <c r="F84" s="15">
        <f t="shared" ref="F84:F96" si="20">F85+8</f>
        <v>987</v>
      </c>
      <c r="G84" s="12">
        <v>82</v>
      </c>
      <c r="H84" s="21"/>
      <c r="I84" s="23"/>
    </row>
    <row r="85" spans="1:9">
      <c r="A85" s="12">
        <v>83</v>
      </c>
      <c r="B85" s="17">
        <f t="shared" si="17"/>
        <v>10.069999999999999</v>
      </c>
      <c r="C85" s="20">
        <f t="shared" ref="C85:C97" si="21">C86+8</f>
        <v>979</v>
      </c>
      <c r="D85" s="12">
        <v>83</v>
      </c>
      <c r="E85" s="13">
        <f t="shared" si="6"/>
        <v>11.46999999999999</v>
      </c>
      <c r="F85" s="15">
        <f t="shared" si="20"/>
        <v>979</v>
      </c>
      <c r="G85" s="12">
        <v>83</v>
      </c>
      <c r="H85" s="21"/>
      <c r="I85" s="23"/>
    </row>
    <row r="86" spans="1:9">
      <c r="A86" s="12">
        <v>84</v>
      </c>
      <c r="B86" s="17">
        <f t="shared" si="17"/>
        <v>10.079999999999998</v>
      </c>
      <c r="C86" s="20">
        <f t="shared" si="21"/>
        <v>971</v>
      </c>
      <c r="D86" s="12">
        <v>84</v>
      </c>
      <c r="E86" s="13">
        <f t="shared" si="6"/>
        <v>11.47999999999999</v>
      </c>
      <c r="F86" s="15">
        <f t="shared" si="20"/>
        <v>971</v>
      </c>
      <c r="G86" s="12">
        <v>84</v>
      </c>
      <c r="H86" s="21"/>
      <c r="I86" s="23"/>
    </row>
    <row r="87" spans="1:9">
      <c r="A87" s="12">
        <v>85</v>
      </c>
      <c r="B87" s="17">
        <f t="shared" si="17"/>
        <v>10.089999999999998</v>
      </c>
      <c r="C87" s="20">
        <f t="shared" si="21"/>
        <v>963</v>
      </c>
      <c r="D87" s="12">
        <v>85</v>
      </c>
      <c r="E87" s="13">
        <f t="shared" si="6"/>
        <v>11.48999999999999</v>
      </c>
      <c r="F87" s="15">
        <f t="shared" si="20"/>
        <v>963</v>
      </c>
      <c r="G87" s="12">
        <v>85</v>
      </c>
      <c r="H87" s="21"/>
      <c r="I87" s="23"/>
    </row>
    <row r="88" spans="1:9">
      <c r="A88" s="12">
        <v>86</v>
      </c>
      <c r="B88" s="17">
        <f t="shared" si="17"/>
        <v>10.099999999999998</v>
      </c>
      <c r="C88" s="20">
        <f t="shared" si="21"/>
        <v>955</v>
      </c>
      <c r="D88" s="12">
        <v>86</v>
      </c>
      <c r="E88" s="13">
        <f t="shared" si="6"/>
        <v>11.499999999999989</v>
      </c>
      <c r="F88" s="15">
        <f t="shared" si="20"/>
        <v>955</v>
      </c>
      <c r="G88" s="12">
        <v>86</v>
      </c>
      <c r="H88" s="21"/>
      <c r="I88" s="23"/>
    </row>
    <row r="89" spans="1:9">
      <c r="A89" s="12">
        <v>87</v>
      </c>
      <c r="B89" s="17">
        <f t="shared" si="17"/>
        <v>10.109999999999998</v>
      </c>
      <c r="C89" s="20">
        <f t="shared" si="21"/>
        <v>947</v>
      </c>
      <c r="D89" s="12">
        <v>87</v>
      </c>
      <c r="E89" s="13">
        <f t="shared" ref="E89:E152" si="22">E88+0.01</f>
        <v>11.509999999999989</v>
      </c>
      <c r="F89" s="15">
        <f t="shared" si="20"/>
        <v>947</v>
      </c>
      <c r="G89" s="12">
        <v>87</v>
      </c>
      <c r="H89" s="21"/>
      <c r="I89" s="23"/>
    </row>
    <row r="90" spans="1:9">
      <c r="A90" s="12">
        <v>88</v>
      </c>
      <c r="B90" s="17">
        <f t="shared" si="17"/>
        <v>10.119999999999997</v>
      </c>
      <c r="C90" s="20">
        <f t="shared" si="21"/>
        <v>939</v>
      </c>
      <c r="D90" s="12">
        <v>88</v>
      </c>
      <c r="E90" s="13">
        <f t="shared" si="22"/>
        <v>11.519999999999989</v>
      </c>
      <c r="F90" s="15">
        <f t="shared" si="20"/>
        <v>939</v>
      </c>
      <c r="G90" s="12">
        <v>88</v>
      </c>
      <c r="H90" s="21"/>
      <c r="I90" s="23"/>
    </row>
    <row r="91" spans="1:9">
      <c r="A91" s="12">
        <v>89</v>
      </c>
      <c r="B91" s="17">
        <f t="shared" si="17"/>
        <v>10.129999999999997</v>
      </c>
      <c r="C91" s="20">
        <f t="shared" si="21"/>
        <v>931</v>
      </c>
      <c r="D91" s="12">
        <v>89</v>
      </c>
      <c r="E91" s="13">
        <f t="shared" si="22"/>
        <v>11.529999999999989</v>
      </c>
      <c r="F91" s="15">
        <f t="shared" si="20"/>
        <v>931</v>
      </c>
      <c r="G91" s="12">
        <v>89</v>
      </c>
      <c r="H91" s="21"/>
      <c r="I91" s="23"/>
    </row>
    <row r="92" spans="1:9">
      <c r="A92" s="12">
        <v>90</v>
      </c>
      <c r="B92" s="17">
        <f t="shared" si="17"/>
        <v>10.139999999999997</v>
      </c>
      <c r="C92" s="20">
        <f t="shared" si="21"/>
        <v>923</v>
      </c>
      <c r="D92" s="12">
        <v>90</v>
      </c>
      <c r="E92" s="13">
        <f t="shared" si="22"/>
        <v>11.539999999999988</v>
      </c>
      <c r="F92" s="15">
        <f t="shared" si="20"/>
        <v>923</v>
      </c>
      <c r="G92" s="12">
        <v>90</v>
      </c>
      <c r="H92" s="21"/>
      <c r="I92" s="23"/>
    </row>
    <row r="93" spans="1:9">
      <c r="A93" s="12">
        <v>91</v>
      </c>
      <c r="B93" s="17">
        <f t="shared" si="17"/>
        <v>10.149999999999997</v>
      </c>
      <c r="C93" s="20">
        <f t="shared" si="21"/>
        <v>915</v>
      </c>
      <c r="D93" s="12">
        <v>91</v>
      </c>
      <c r="E93" s="13">
        <f t="shared" si="22"/>
        <v>11.549999999999988</v>
      </c>
      <c r="F93" s="15">
        <f t="shared" si="20"/>
        <v>915</v>
      </c>
      <c r="G93" s="12">
        <v>91</v>
      </c>
      <c r="H93" s="21"/>
      <c r="I93" s="23"/>
    </row>
    <row r="94" spans="1:9">
      <c r="A94" s="12">
        <v>92</v>
      </c>
      <c r="B94" s="17">
        <f t="shared" si="17"/>
        <v>10.159999999999997</v>
      </c>
      <c r="C94" s="20">
        <f t="shared" si="21"/>
        <v>907</v>
      </c>
      <c r="D94" s="12">
        <v>92</v>
      </c>
      <c r="E94" s="13">
        <f t="shared" si="22"/>
        <v>11.559999999999988</v>
      </c>
      <c r="F94" s="15">
        <f t="shared" si="20"/>
        <v>907</v>
      </c>
      <c r="G94" s="12">
        <v>92</v>
      </c>
      <c r="H94" s="21"/>
      <c r="I94" s="23"/>
    </row>
    <row r="95" spans="1:9">
      <c r="A95" s="12">
        <v>93</v>
      </c>
      <c r="B95" s="17">
        <f t="shared" si="17"/>
        <v>10.169999999999996</v>
      </c>
      <c r="C95" s="20">
        <f t="shared" si="21"/>
        <v>899</v>
      </c>
      <c r="D95" s="12">
        <v>93</v>
      </c>
      <c r="E95" s="13">
        <f t="shared" si="22"/>
        <v>11.569999999999988</v>
      </c>
      <c r="F95" s="15">
        <f t="shared" si="20"/>
        <v>899</v>
      </c>
      <c r="G95" s="12">
        <v>93</v>
      </c>
      <c r="H95" s="21"/>
      <c r="I95" s="23"/>
    </row>
    <row r="96" spans="1:9">
      <c r="A96" s="12">
        <v>94</v>
      </c>
      <c r="B96" s="17">
        <f t="shared" si="17"/>
        <v>10.179999999999996</v>
      </c>
      <c r="C96" s="20">
        <f t="shared" si="21"/>
        <v>891</v>
      </c>
      <c r="D96" s="12">
        <v>94</v>
      </c>
      <c r="E96" s="13">
        <f t="shared" si="22"/>
        <v>11.579999999999988</v>
      </c>
      <c r="F96" s="15">
        <f t="shared" si="20"/>
        <v>891</v>
      </c>
      <c r="G96" s="12">
        <v>94</v>
      </c>
      <c r="H96" s="21"/>
      <c r="I96" s="23"/>
    </row>
    <row r="97" spans="1:9">
      <c r="A97" s="12">
        <v>95</v>
      </c>
      <c r="B97" s="17">
        <f t="shared" si="17"/>
        <v>10.189999999999996</v>
      </c>
      <c r="C97" s="20">
        <f t="shared" si="21"/>
        <v>883</v>
      </c>
      <c r="D97" s="12">
        <v>95</v>
      </c>
      <c r="E97" s="13">
        <f t="shared" si="22"/>
        <v>11.589999999999987</v>
      </c>
      <c r="F97" s="15">
        <f>F98+8</f>
        <v>883</v>
      </c>
      <c r="G97" s="12">
        <v>95</v>
      </c>
      <c r="H97" s="21"/>
      <c r="I97" s="23"/>
    </row>
    <row r="98" spans="1:9">
      <c r="A98" s="12">
        <v>96</v>
      </c>
      <c r="B98" s="17">
        <f t="shared" si="17"/>
        <v>10.199999999999996</v>
      </c>
      <c r="C98" s="20">
        <f t="shared" ref="C98:C115" si="23">C99+7</f>
        <v>875</v>
      </c>
      <c r="D98" s="12">
        <v>96</v>
      </c>
      <c r="E98" s="13">
        <v>12</v>
      </c>
      <c r="F98" s="15">
        <f t="shared" ref="F98:F115" si="24">F99+7</f>
        <v>875</v>
      </c>
      <c r="G98" s="12">
        <v>96</v>
      </c>
      <c r="H98" s="21"/>
      <c r="I98" s="23"/>
    </row>
    <row r="99" spans="1:9">
      <c r="A99" s="12">
        <v>97</v>
      </c>
      <c r="B99" s="17">
        <f t="shared" si="17"/>
        <v>10.209999999999996</v>
      </c>
      <c r="C99" s="20">
        <f t="shared" si="23"/>
        <v>868</v>
      </c>
      <c r="D99" s="12">
        <v>97</v>
      </c>
      <c r="E99" s="13">
        <f t="shared" si="22"/>
        <v>12.01</v>
      </c>
      <c r="F99" s="15">
        <f t="shared" si="24"/>
        <v>868</v>
      </c>
      <c r="G99" s="12">
        <v>97</v>
      </c>
      <c r="H99" s="21"/>
      <c r="I99" s="23"/>
    </row>
    <row r="100" spans="1:9">
      <c r="A100" s="12">
        <v>98</v>
      </c>
      <c r="B100" s="17">
        <f t="shared" si="17"/>
        <v>10.219999999999995</v>
      </c>
      <c r="C100" s="20">
        <f t="shared" si="23"/>
        <v>861</v>
      </c>
      <c r="D100" s="12">
        <v>98</v>
      </c>
      <c r="E100" s="13">
        <f t="shared" si="22"/>
        <v>12.02</v>
      </c>
      <c r="F100" s="15">
        <f t="shared" si="24"/>
        <v>861</v>
      </c>
      <c r="G100" s="12">
        <v>98</v>
      </c>
      <c r="H100" s="21"/>
      <c r="I100" s="23"/>
    </row>
    <row r="101" spans="1:9">
      <c r="A101" s="12">
        <v>99</v>
      </c>
      <c r="B101" s="17">
        <f t="shared" si="17"/>
        <v>10.229999999999995</v>
      </c>
      <c r="C101" s="20">
        <f t="shared" si="23"/>
        <v>854</v>
      </c>
      <c r="D101" s="12">
        <v>99</v>
      </c>
      <c r="E101" s="13">
        <f t="shared" si="22"/>
        <v>12.03</v>
      </c>
      <c r="F101" s="15">
        <f t="shared" si="24"/>
        <v>854</v>
      </c>
      <c r="G101" s="12">
        <v>99</v>
      </c>
      <c r="H101" s="21"/>
      <c r="I101" s="23"/>
    </row>
    <row r="102" spans="1:9">
      <c r="A102" s="12">
        <v>100</v>
      </c>
      <c r="B102" s="17">
        <f t="shared" si="17"/>
        <v>10.239999999999995</v>
      </c>
      <c r="C102" s="20">
        <f t="shared" si="23"/>
        <v>847</v>
      </c>
      <c r="D102" s="12">
        <v>100</v>
      </c>
      <c r="E102" s="13">
        <f t="shared" si="22"/>
        <v>12.04</v>
      </c>
      <c r="F102" s="15">
        <f t="shared" si="24"/>
        <v>847</v>
      </c>
      <c r="G102" s="12">
        <v>100</v>
      </c>
      <c r="H102" s="21"/>
      <c r="I102" s="23"/>
    </row>
    <row r="103" spans="1:9">
      <c r="A103" s="12">
        <v>101</v>
      </c>
      <c r="B103" s="17">
        <f t="shared" si="17"/>
        <v>10.249999999999995</v>
      </c>
      <c r="C103" s="20">
        <f t="shared" si="23"/>
        <v>840</v>
      </c>
      <c r="D103" s="12">
        <v>101</v>
      </c>
      <c r="E103" s="13">
        <f t="shared" si="22"/>
        <v>12.049999999999999</v>
      </c>
      <c r="F103" s="15">
        <f t="shared" si="24"/>
        <v>840</v>
      </c>
      <c r="G103" s="12">
        <v>101</v>
      </c>
      <c r="H103" s="21"/>
      <c r="I103" s="23"/>
    </row>
    <row r="104" spans="1:9">
      <c r="A104" s="12">
        <v>102</v>
      </c>
      <c r="B104" s="17">
        <f t="shared" si="17"/>
        <v>10.259999999999994</v>
      </c>
      <c r="C104" s="20">
        <f t="shared" si="23"/>
        <v>833</v>
      </c>
      <c r="D104" s="12">
        <v>102</v>
      </c>
      <c r="E104" s="13">
        <f t="shared" si="22"/>
        <v>12.059999999999999</v>
      </c>
      <c r="F104" s="15">
        <f t="shared" si="24"/>
        <v>833</v>
      </c>
      <c r="G104" s="12">
        <v>102</v>
      </c>
      <c r="H104" s="21"/>
      <c r="I104" s="23"/>
    </row>
    <row r="105" spans="1:9">
      <c r="A105" s="12">
        <v>103</v>
      </c>
      <c r="B105" s="17">
        <f t="shared" si="17"/>
        <v>10.269999999999994</v>
      </c>
      <c r="C105" s="20">
        <f t="shared" si="23"/>
        <v>826</v>
      </c>
      <c r="D105" s="12">
        <v>103</v>
      </c>
      <c r="E105" s="13">
        <f t="shared" si="22"/>
        <v>12.069999999999999</v>
      </c>
      <c r="F105" s="15">
        <f t="shared" si="24"/>
        <v>826</v>
      </c>
      <c r="G105" s="12">
        <v>103</v>
      </c>
      <c r="H105" s="21"/>
      <c r="I105" s="23"/>
    </row>
    <row r="106" spans="1:9">
      <c r="A106" s="12">
        <v>104</v>
      </c>
      <c r="B106" s="17">
        <f t="shared" si="17"/>
        <v>10.279999999999994</v>
      </c>
      <c r="C106" s="20">
        <f t="shared" si="23"/>
        <v>819</v>
      </c>
      <c r="D106" s="12">
        <v>104</v>
      </c>
      <c r="E106" s="13">
        <f t="shared" si="22"/>
        <v>12.079999999999998</v>
      </c>
      <c r="F106" s="15">
        <f t="shared" si="24"/>
        <v>819</v>
      </c>
      <c r="G106" s="12">
        <v>104</v>
      </c>
      <c r="H106" s="21"/>
      <c r="I106" s="23"/>
    </row>
    <row r="107" spans="1:9">
      <c r="A107" s="12">
        <v>105</v>
      </c>
      <c r="B107" s="17">
        <f t="shared" si="17"/>
        <v>10.289999999999994</v>
      </c>
      <c r="C107" s="20">
        <f t="shared" si="23"/>
        <v>812</v>
      </c>
      <c r="D107" s="12">
        <v>105</v>
      </c>
      <c r="E107" s="13">
        <f t="shared" si="22"/>
        <v>12.089999999999998</v>
      </c>
      <c r="F107" s="15">
        <f t="shared" si="24"/>
        <v>812</v>
      </c>
      <c r="G107" s="12">
        <v>105</v>
      </c>
      <c r="H107" s="21"/>
      <c r="I107" s="23"/>
    </row>
    <row r="108" spans="1:9">
      <c r="A108" s="12">
        <v>106</v>
      </c>
      <c r="B108" s="17">
        <f t="shared" si="17"/>
        <v>10.299999999999994</v>
      </c>
      <c r="C108" s="20">
        <f t="shared" si="23"/>
        <v>805</v>
      </c>
      <c r="D108" s="12">
        <v>106</v>
      </c>
      <c r="E108" s="13">
        <f t="shared" si="22"/>
        <v>12.099999999999998</v>
      </c>
      <c r="F108" s="15">
        <f t="shared" si="24"/>
        <v>805</v>
      </c>
      <c r="G108" s="12">
        <v>106</v>
      </c>
      <c r="H108" s="21"/>
      <c r="I108" s="23"/>
    </row>
    <row r="109" spans="1:9">
      <c r="A109" s="12">
        <v>107</v>
      </c>
      <c r="B109" s="17">
        <f t="shared" si="17"/>
        <v>10.309999999999993</v>
      </c>
      <c r="C109" s="20">
        <f t="shared" si="23"/>
        <v>798</v>
      </c>
      <c r="D109" s="12">
        <v>107</v>
      </c>
      <c r="E109" s="13">
        <f t="shared" si="22"/>
        <v>12.109999999999998</v>
      </c>
      <c r="F109" s="15">
        <f t="shared" si="24"/>
        <v>798</v>
      </c>
      <c r="G109" s="12">
        <v>107</v>
      </c>
      <c r="H109" s="21"/>
      <c r="I109" s="23"/>
    </row>
    <row r="110" spans="1:9">
      <c r="A110" s="12">
        <v>108</v>
      </c>
      <c r="B110" s="17">
        <f t="shared" si="17"/>
        <v>10.319999999999993</v>
      </c>
      <c r="C110" s="20">
        <f t="shared" si="23"/>
        <v>791</v>
      </c>
      <c r="D110" s="12">
        <v>108</v>
      </c>
      <c r="E110" s="13">
        <f t="shared" si="22"/>
        <v>12.119999999999997</v>
      </c>
      <c r="F110" s="15">
        <f t="shared" si="24"/>
        <v>791</v>
      </c>
      <c r="G110" s="12">
        <v>108</v>
      </c>
      <c r="H110" s="21"/>
      <c r="I110" s="23"/>
    </row>
    <row r="111" spans="1:9">
      <c r="A111" s="12">
        <v>109</v>
      </c>
      <c r="B111" s="17">
        <f t="shared" si="17"/>
        <v>10.329999999999993</v>
      </c>
      <c r="C111" s="20">
        <f t="shared" si="23"/>
        <v>784</v>
      </c>
      <c r="D111" s="12">
        <v>109</v>
      </c>
      <c r="E111" s="13">
        <f t="shared" si="22"/>
        <v>12.129999999999997</v>
      </c>
      <c r="F111" s="15">
        <f t="shared" si="24"/>
        <v>784</v>
      </c>
      <c r="G111" s="12">
        <v>109</v>
      </c>
      <c r="H111" s="21"/>
      <c r="I111" s="23"/>
    </row>
    <row r="112" spans="1:9">
      <c r="A112" s="12">
        <v>110</v>
      </c>
      <c r="B112" s="17">
        <f t="shared" si="17"/>
        <v>10.339999999999993</v>
      </c>
      <c r="C112" s="20">
        <f t="shared" si="23"/>
        <v>777</v>
      </c>
      <c r="D112" s="12">
        <v>110</v>
      </c>
      <c r="E112" s="13">
        <f t="shared" si="22"/>
        <v>12.139999999999997</v>
      </c>
      <c r="F112" s="15">
        <f t="shared" si="24"/>
        <v>777</v>
      </c>
      <c r="G112" s="12">
        <v>110</v>
      </c>
      <c r="H112" s="21"/>
      <c r="I112" s="23"/>
    </row>
    <row r="113" spans="1:9">
      <c r="A113" s="12">
        <v>111</v>
      </c>
      <c r="B113" s="17">
        <f t="shared" si="17"/>
        <v>10.349999999999993</v>
      </c>
      <c r="C113" s="20">
        <f t="shared" si="23"/>
        <v>770</v>
      </c>
      <c r="D113" s="12">
        <v>111</v>
      </c>
      <c r="E113" s="13">
        <f t="shared" si="22"/>
        <v>12.149999999999997</v>
      </c>
      <c r="F113" s="15">
        <f t="shared" si="24"/>
        <v>770</v>
      </c>
      <c r="G113" s="12">
        <v>111</v>
      </c>
      <c r="H113" s="21"/>
      <c r="I113" s="23"/>
    </row>
    <row r="114" spans="1:9">
      <c r="A114" s="12">
        <v>112</v>
      </c>
      <c r="B114" s="17">
        <f t="shared" si="17"/>
        <v>10.359999999999992</v>
      </c>
      <c r="C114" s="20">
        <f t="shared" si="23"/>
        <v>763</v>
      </c>
      <c r="D114" s="12">
        <v>112</v>
      </c>
      <c r="E114" s="13">
        <f t="shared" si="22"/>
        <v>12.159999999999997</v>
      </c>
      <c r="F114" s="15">
        <f t="shared" si="24"/>
        <v>763</v>
      </c>
      <c r="G114" s="12">
        <v>112</v>
      </c>
      <c r="H114" s="21"/>
      <c r="I114" s="23"/>
    </row>
    <row r="115" spans="1:9">
      <c r="A115" s="12">
        <v>113</v>
      </c>
      <c r="B115" s="17">
        <f t="shared" si="17"/>
        <v>10.369999999999992</v>
      </c>
      <c r="C115" s="20">
        <f t="shared" si="23"/>
        <v>756</v>
      </c>
      <c r="D115" s="12">
        <v>113</v>
      </c>
      <c r="E115" s="13">
        <f t="shared" si="22"/>
        <v>12.169999999999996</v>
      </c>
      <c r="F115" s="15">
        <f t="shared" si="24"/>
        <v>756</v>
      </c>
      <c r="G115" s="12">
        <v>113</v>
      </c>
      <c r="H115" s="21"/>
      <c r="I115" s="23"/>
    </row>
    <row r="116" spans="1:9">
      <c r="A116" s="12">
        <v>114</v>
      </c>
      <c r="B116" s="17">
        <f t="shared" si="17"/>
        <v>10.379999999999992</v>
      </c>
      <c r="C116" s="20">
        <f>C117+7</f>
        <v>749</v>
      </c>
      <c r="D116" s="12">
        <v>114</v>
      </c>
      <c r="E116" s="13">
        <f t="shared" si="22"/>
        <v>12.179999999999996</v>
      </c>
      <c r="F116" s="15">
        <f>F117+7</f>
        <v>749</v>
      </c>
      <c r="G116" s="12">
        <v>114</v>
      </c>
      <c r="H116" s="21"/>
      <c r="I116" s="23"/>
    </row>
    <row r="117" spans="1:9">
      <c r="A117" s="12">
        <v>115</v>
      </c>
      <c r="B117" s="17">
        <f t="shared" si="17"/>
        <v>10.389999999999992</v>
      </c>
      <c r="C117" s="20">
        <f t="shared" ref="C117:C140" si="25">C118+6</f>
        <v>742</v>
      </c>
      <c r="D117" s="12">
        <v>115</v>
      </c>
      <c r="E117" s="13">
        <f t="shared" si="22"/>
        <v>12.189999999999996</v>
      </c>
      <c r="F117" s="15">
        <f t="shared" ref="F117:F139" si="26">F118+6</f>
        <v>742</v>
      </c>
      <c r="G117" s="12">
        <v>115</v>
      </c>
      <c r="H117" s="21"/>
      <c r="I117" s="23"/>
    </row>
    <row r="118" spans="1:9">
      <c r="A118" s="12">
        <v>116</v>
      </c>
      <c r="B118" s="17">
        <f t="shared" si="17"/>
        <v>10.399999999999991</v>
      </c>
      <c r="C118" s="20">
        <f t="shared" si="25"/>
        <v>736</v>
      </c>
      <c r="D118" s="12">
        <v>116</v>
      </c>
      <c r="E118" s="13">
        <f t="shared" si="22"/>
        <v>12.199999999999996</v>
      </c>
      <c r="F118" s="15">
        <f t="shared" si="26"/>
        <v>736</v>
      </c>
      <c r="G118" s="12">
        <v>116</v>
      </c>
      <c r="H118" s="21"/>
      <c r="I118" s="23"/>
    </row>
    <row r="119" spans="1:9">
      <c r="A119" s="12">
        <v>117</v>
      </c>
      <c r="B119" s="17">
        <f t="shared" si="17"/>
        <v>10.409999999999991</v>
      </c>
      <c r="C119" s="20">
        <f t="shared" si="25"/>
        <v>730</v>
      </c>
      <c r="D119" s="12">
        <v>117</v>
      </c>
      <c r="E119" s="13">
        <f t="shared" si="22"/>
        <v>12.209999999999996</v>
      </c>
      <c r="F119" s="15">
        <f t="shared" si="26"/>
        <v>730</v>
      </c>
      <c r="G119" s="12">
        <v>117</v>
      </c>
      <c r="H119" s="21"/>
      <c r="I119" s="23"/>
    </row>
    <row r="120" spans="1:9">
      <c r="A120" s="12">
        <v>118</v>
      </c>
      <c r="B120" s="17">
        <f t="shared" si="17"/>
        <v>10.419999999999991</v>
      </c>
      <c r="C120" s="20">
        <f t="shared" si="25"/>
        <v>724</v>
      </c>
      <c r="D120" s="12">
        <v>118</v>
      </c>
      <c r="E120" s="13">
        <f t="shared" si="22"/>
        <v>12.219999999999995</v>
      </c>
      <c r="F120" s="15">
        <f t="shared" si="26"/>
        <v>724</v>
      </c>
      <c r="G120" s="12">
        <v>118</v>
      </c>
      <c r="H120" s="21"/>
      <c r="I120" s="23"/>
    </row>
    <row r="121" spans="1:9">
      <c r="A121" s="12">
        <v>119</v>
      </c>
      <c r="B121" s="17">
        <f t="shared" si="17"/>
        <v>10.429999999999991</v>
      </c>
      <c r="C121" s="20">
        <f t="shared" si="25"/>
        <v>718</v>
      </c>
      <c r="D121" s="12">
        <v>119</v>
      </c>
      <c r="E121" s="13">
        <f t="shared" si="22"/>
        <v>12.229999999999995</v>
      </c>
      <c r="F121" s="15">
        <f t="shared" si="26"/>
        <v>718</v>
      </c>
      <c r="G121" s="12">
        <v>119</v>
      </c>
      <c r="H121" s="21"/>
      <c r="I121" s="23"/>
    </row>
    <row r="122" spans="1:9">
      <c r="A122" s="12">
        <v>120</v>
      </c>
      <c r="B122" s="17">
        <f t="shared" si="17"/>
        <v>10.439999999999991</v>
      </c>
      <c r="C122" s="20">
        <f t="shared" si="25"/>
        <v>712</v>
      </c>
      <c r="D122" s="12">
        <v>120</v>
      </c>
      <c r="E122" s="13">
        <f t="shared" si="22"/>
        <v>12.239999999999995</v>
      </c>
      <c r="F122" s="15">
        <f t="shared" si="26"/>
        <v>712</v>
      </c>
      <c r="G122" s="12">
        <v>120</v>
      </c>
      <c r="H122" s="21"/>
      <c r="I122" s="23"/>
    </row>
    <row r="123" spans="1:9">
      <c r="A123" s="12">
        <v>121</v>
      </c>
      <c r="B123" s="17">
        <f t="shared" si="17"/>
        <v>10.44999999999999</v>
      </c>
      <c r="C123" s="20">
        <f t="shared" si="25"/>
        <v>706</v>
      </c>
      <c r="D123" s="12">
        <v>121</v>
      </c>
      <c r="E123" s="13">
        <f t="shared" si="22"/>
        <v>12.249999999999995</v>
      </c>
      <c r="F123" s="15">
        <f t="shared" si="26"/>
        <v>706</v>
      </c>
      <c r="G123" s="12">
        <v>121</v>
      </c>
      <c r="H123" s="21"/>
      <c r="I123" s="23"/>
    </row>
    <row r="124" spans="1:9">
      <c r="A124" s="12">
        <v>122</v>
      </c>
      <c r="B124" s="17">
        <f t="shared" si="17"/>
        <v>10.45999999999999</v>
      </c>
      <c r="C124" s="20">
        <f t="shared" si="25"/>
        <v>700</v>
      </c>
      <c r="D124" s="12">
        <v>122</v>
      </c>
      <c r="E124" s="13">
        <f t="shared" si="22"/>
        <v>12.259999999999994</v>
      </c>
      <c r="F124" s="15">
        <f t="shared" si="26"/>
        <v>700</v>
      </c>
      <c r="G124" s="12">
        <v>122</v>
      </c>
      <c r="H124" s="21"/>
      <c r="I124" s="23"/>
    </row>
    <row r="125" spans="1:9">
      <c r="A125" s="12">
        <v>123</v>
      </c>
      <c r="B125" s="17">
        <f t="shared" si="17"/>
        <v>10.46999999999999</v>
      </c>
      <c r="C125" s="20">
        <f t="shared" si="25"/>
        <v>694</v>
      </c>
      <c r="D125" s="12">
        <v>123</v>
      </c>
      <c r="E125" s="13">
        <f t="shared" si="22"/>
        <v>12.269999999999994</v>
      </c>
      <c r="F125" s="15">
        <f t="shared" si="26"/>
        <v>694</v>
      </c>
      <c r="G125" s="12">
        <v>123</v>
      </c>
      <c r="H125" s="21"/>
      <c r="I125" s="23"/>
    </row>
    <row r="126" spans="1:9">
      <c r="A126" s="12">
        <v>124</v>
      </c>
      <c r="B126" s="17">
        <f t="shared" si="17"/>
        <v>10.47999999999999</v>
      </c>
      <c r="C126" s="20">
        <f t="shared" si="25"/>
        <v>688</v>
      </c>
      <c r="D126" s="12">
        <v>124</v>
      </c>
      <c r="E126" s="13">
        <f t="shared" si="22"/>
        <v>12.279999999999994</v>
      </c>
      <c r="F126" s="15">
        <f t="shared" si="26"/>
        <v>688</v>
      </c>
      <c r="G126" s="12">
        <v>124</v>
      </c>
      <c r="H126" s="21"/>
      <c r="I126" s="23"/>
    </row>
    <row r="127" spans="1:9">
      <c r="A127" s="12">
        <v>125</v>
      </c>
      <c r="B127" s="17">
        <f t="shared" si="17"/>
        <v>10.48999999999999</v>
      </c>
      <c r="C127" s="20">
        <f t="shared" si="25"/>
        <v>682</v>
      </c>
      <c r="D127" s="12">
        <v>125</v>
      </c>
      <c r="E127" s="13">
        <f t="shared" si="22"/>
        <v>12.289999999999994</v>
      </c>
      <c r="F127" s="15">
        <f t="shared" si="26"/>
        <v>682</v>
      </c>
      <c r="G127" s="12">
        <v>125</v>
      </c>
      <c r="H127" s="21"/>
      <c r="I127" s="23"/>
    </row>
    <row r="128" spans="1:9">
      <c r="A128" s="12">
        <v>126</v>
      </c>
      <c r="B128" s="17">
        <f t="shared" si="17"/>
        <v>10.499999999999989</v>
      </c>
      <c r="C128" s="20">
        <f t="shared" si="25"/>
        <v>676</v>
      </c>
      <c r="D128" s="12">
        <v>126</v>
      </c>
      <c r="E128" s="13">
        <f t="shared" si="22"/>
        <v>12.299999999999994</v>
      </c>
      <c r="F128" s="15">
        <f t="shared" si="26"/>
        <v>676</v>
      </c>
      <c r="G128" s="12">
        <v>126</v>
      </c>
      <c r="H128" s="21"/>
      <c r="I128" s="23"/>
    </row>
    <row r="129" spans="1:9">
      <c r="A129" s="12">
        <v>127</v>
      </c>
      <c r="B129" s="17">
        <f t="shared" si="17"/>
        <v>10.509999999999989</v>
      </c>
      <c r="C129" s="20">
        <f t="shared" si="25"/>
        <v>670</v>
      </c>
      <c r="D129" s="12">
        <v>127</v>
      </c>
      <c r="E129" s="13">
        <f t="shared" si="22"/>
        <v>12.309999999999993</v>
      </c>
      <c r="F129" s="15">
        <f t="shared" si="26"/>
        <v>670</v>
      </c>
      <c r="G129" s="12">
        <v>127</v>
      </c>
      <c r="H129" s="21"/>
      <c r="I129" s="23"/>
    </row>
    <row r="130" spans="1:9">
      <c r="A130" s="12">
        <v>128</v>
      </c>
      <c r="B130" s="17">
        <f t="shared" si="17"/>
        <v>10.519999999999989</v>
      </c>
      <c r="C130" s="20">
        <f t="shared" si="25"/>
        <v>664</v>
      </c>
      <c r="D130" s="12">
        <v>128</v>
      </c>
      <c r="E130" s="13">
        <f t="shared" si="22"/>
        <v>12.319999999999993</v>
      </c>
      <c r="F130" s="15">
        <f t="shared" si="26"/>
        <v>664</v>
      </c>
      <c r="G130" s="12">
        <v>128</v>
      </c>
      <c r="H130" s="21"/>
      <c r="I130" s="23"/>
    </row>
    <row r="131" spans="1:9">
      <c r="A131" s="12">
        <v>129</v>
      </c>
      <c r="B131" s="17">
        <f t="shared" si="17"/>
        <v>10.529999999999989</v>
      </c>
      <c r="C131" s="20">
        <f t="shared" si="25"/>
        <v>658</v>
      </c>
      <c r="D131" s="12">
        <v>129</v>
      </c>
      <c r="E131" s="13">
        <f t="shared" si="22"/>
        <v>12.329999999999993</v>
      </c>
      <c r="F131" s="15">
        <f t="shared" si="26"/>
        <v>658</v>
      </c>
      <c r="G131" s="12">
        <v>129</v>
      </c>
      <c r="H131" s="21"/>
      <c r="I131" s="23"/>
    </row>
    <row r="132" spans="1:9">
      <c r="A132" s="12">
        <v>130</v>
      </c>
      <c r="B132" s="17">
        <f t="shared" si="17"/>
        <v>10.539999999999988</v>
      </c>
      <c r="C132" s="20">
        <f t="shared" si="25"/>
        <v>652</v>
      </c>
      <c r="D132" s="12">
        <v>130</v>
      </c>
      <c r="E132" s="13">
        <f t="shared" si="22"/>
        <v>12.339999999999993</v>
      </c>
      <c r="F132" s="15">
        <f t="shared" si="26"/>
        <v>652</v>
      </c>
      <c r="G132" s="12">
        <v>130</v>
      </c>
      <c r="H132" s="21"/>
      <c r="I132" s="23"/>
    </row>
    <row r="133" spans="1:9">
      <c r="A133" s="12">
        <v>131</v>
      </c>
      <c r="B133" s="17">
        <f t="shared" ref="B133:B196" si="27">B132+0.01</f>
        <v>10.549999999999988</v>
      </c>
      <c r="C133" s="20">
        <f t="shared" si="25"/>
        <v>646</v>
      </c>
      <c r="D133" s="12">
        <v>131</v>
      </c>
      <c r="E133" s="13">
        <f t="shared" si="22"/>
        <v>12.349999999999993</v>
      </c>
      <c r="F133" s="15">
        <f t="shared" si="26"/>
        <v>646</v>
      </c>
      <c r="G133" s="12">
        <v>131</v>
      </c>
      <c r="H133" s="21"/>
      <c r="I133" s="23"/>
    </row>
    <row r="134" spans="1:9">
      <c r="A134" s="12">
        <v>132</v>
      </c>
      <c r="B134" s="17">
        <f t="shared" si="27"/>
        <v>10.559999999999988</v>
      </c>
      <c r="C134" s="20">
        <f t="shared" si="25"/>
        <v>640</v>
      </c>
      <c r="D134" s="12">
        <v>132</v>
      </c>
      <c r="E134" s="13">
        <f t="shared" si="22"/>
        <v>12.359999999999992</v>
      </c>
      <c r="F134" s="15">
        <f t="shared" si="26"/>
        <v>640</v>
      </c>
      <c r="G134" s="12">
        <v>132</v>
      </c>
      <c r="H134" s="21"/>
      <c r="I134" s="23"/>
    </row>
    <row r="135" spans="1:9">
      <c r="A135" s="12">
        <v>133</v>
      </c>
      <c r="B135" s="17">
        <f t="shared" si="27"/>
        <v>10.569999999999988</v>
      </c>
      <c r="C135" s="20">
        <f t="shared" si="25"/>
        <v>634</v>
      </c>
      <c r="D135" s="12">
        <v>133</v>
      </c>
      <c r="E135" s="13">
        <f t="shared" si="22"/>
        <v>12.369999999999992</v>
      </c>
      <c r="F135" s="15">
        <f t="shared" si="26"/>
        <v>634</v>
      </c>
      <c r="G135" s="12">
        <v>133</v>
      </c>
      <c r="H135" s="21"/>
      <c r="I135" s="23"/>
    </row>
    <row r="136" spans="1:9">
      <c r="A136" s="12">
        <v>134</v>
      </c>
      <c r="B136" s="17">
        <f t="shared" si="27"/>
        <v>10.579999999999988</v>
      </c>
      <c r="C136" s="20">
        <f t="shared" si="25"/>
        <v>628</v>
      </c>
      <c r="D136" s="12">
        <v>134</v>
      </c>
      <c r="E136" s="13">
        <f t="shared" si="22"/>
        <v>12.379999999999992</v>
      </c>
      <c r="F136" s="15">
        <f t="shared" si="26"/>
        <v>628</v>
      </c>
      <c r="G136" s="12">
        <v>134</v>
      </c>
      <c r="H136" s="21"/>
      <c r="I136" s="23"/>
    </row>
    <row r="137" spans="1:9">
      <c r="A137" s="12">
        <v>135</v>
      </c>
      <c r="B137" s="17">
        <f t="shared" si="27"/>
        <v>10.589999999999987</v>
      </c>
      <c r="C137" s="20">
        <f t="shared" si="25"/>
        <v>622</v>
      </c>
      <c r="D137" s="12">
        <v>135</v>
      </c>
      <c r="E137" s="13">
        <f t="shared" si="22"/>
        <v>12.389999999999992</v>
      </c>
      <c r="F137" s="15">
        <f t="shared" si="26"/>
        <v>622</v>
      </c>
      <c r="G137" s="12">
        <v>135</v>
      </c>
      <c r="H137" s="21"/>
      <c r="I137" s="23"/>
    </row>
    <row r="138" spans="1:9">
      <c r="A138" s="12">
        <v>136</v>
      </c>
      <c r="B138" s="17">
        <v>11</v>
      </c>
      <c r="C138" s="20">
        <f t="shared" si="25"/>
        <v>616</v>
      </c>
      <c r="D138" s="12">
        <v>136</v>
      </c>
      <c r="E138" s="13">
        <f t="shared" si="22"/>
        <v>12.399999999999991</v>
      </c>
      <c r="F138" s="15">
        <f t="shared" si="26"/>
        <v>616</v>
      </c>
      <c r="G138" s="12">
        <v>136</v>
      </c>
      <c r="H138" s="21"/>
      <c r="I138" s="23"/>
    </row>
    <row r="139" spans="1:9">
      <c r="A139" s="12">
        <v>137</v>
      </c>
      <c r="B139" s="17">
        <f t="shared" si="27"/>
        <v>11.01</v>
      </c>
      <c r="C139" s="20">
        <f t="shared" si="25"/>
        <v>610</v>
      </c>
      <c r="D139" s="12">
        <v>137</v>
      </c>
      <c r="E139" s="13">
        <f t="shared" si="22"/>
        <v>12.409999999999991</v>
      </c>
      <c r="F139" s="15">
        <f t="shared" si="26"/>
        <v>610</v>
      </c>
      <c r="G139" s="12">
        <v>137</v>
      </c>
      <c r="H139" s="21"/>
      <c r="I139" s="23"/>
    </row>
    <row r="140" spans="1:9">
      <c r="A140" s="12">
        <v>138</v>
      </c>
      <c r="B140" s="17">
        <f t="shared" si="27"/>
        <v>11.02</v>
      </c>
      <c r="C140" s="20">
        <f t="shared" si="25"/>
        <v>604</v>
      </c>
      <c r="D140" s="12">
        <v>138</v>
      </c>
      <c r="E140" s="13">
        <f t="shared" si="22"/>
        <v>12.419999999999991</v>
      </c>
      <c r="F140" s="15">
        <f>F141+6</f>
        <v>604</v>
      </c>
      <c r="G140" s="12">
        <v>138</v>
      </c>
      <c r="H140" s="21"/>
      <c r="I140" s="23"/>
    </row>
    <row r="141" spans="1:9">
      <c r="A141" s="12">
        <v>139</v>
      </c>
      <c r="B141" s="17">
        <f t="shared" si="27"/>
        <v>11.03</v>
      </c>
      <c r="C141" s="20">
        <f>C142+6</f>
        <v>598</v>
      </c>
      <c r="D141" s="12">
        <v>139</v>
      </c>
      <c r="E141" s="13">
        <f t="shared" si="22"/>
        <v>12.429999999999991</v>
      </c>
      <c r="F141" s="15">
        <f t="shared" ref="F141:F172" si="28">F142+5</f>
        <v>598</v>
      </c>
      <c r="G141" s="12">
        <v>139</v>
      </c>
      <c r="H141" s="21"/>
      <c r="I141" s="23"/>
    </row>
    <row r="142" spans="1:9">
      <c r="A142" s="12">
        <v>140</v>
      </c>
      <c r="B142" s="17">
        <f t="shared" si="27"/>
        <v>11.04</v>
      </c>
      <c r="C142" s="20">
        <f t="shared" ref="C142:C172" si="29">C143+5</f>
        <v>592</v>
      </c>
      <c r="D142" s="12">
        <v>140</v>
      </c>
      <c r="E142" s="13">
        <f t="shared" si="22"/>
        <v>12.439999999999991</v>
      </c>
      <c r="F142" s="15">
        <f>F143+6</f>
        <v>593</v>
      </c>
      <c r="G142" s="12">
        <v>140</v>
      </c>
      <c r="H142" s="21"/>
      <c r="I142" s="23"/>
    </row>
    <row r="143" spans="1:9">
      <c r="A143" s="12">
        <v>141</v>
      </c>
      <c r="B143" s="17">
        <f t="shared" si="27"/>
        <v>11.049999999999999</v>
      </c>
      <c r="C143" s="20">
        <f t="shared" si="29"/>
        <v>587</v>
      </c>
      <c r="D143" s="12">
        <v>141</v>
      </c>
      <c r="E143" s="13">
        <f t="shared" si="22"/>
        <v>12.44999999999999</v>
      </c>
      <c r="F143" s="15">
        <f t="shared" si="28"/>
        <v>587</v>
      </c>
      <c r="G143" s="12">
        <v>141</v>
      </c>
      <c r="H143" s="21"/>
      <c r="I143" s="23"/>
    </row>
    <row r="144" spans="1:9">
      <c r="A144" s="12">
        <v>142</v>
      </c>
      <c r="B144" s="17">
        <f t="shared" si="27"/>
        <v>11.059999999999999</v>
      </c>
      <c r="C144" s="20">
        <f t="shared" si="29"/>
        <v>582</v>
      </c>
      <c r="D144" s="12">
        <v>142</v>
      </c>
      <c r="E144" s="13">
        <f t="shared" si="22"/>
        <v>12.45999999999999</v>
      </c>
      <c r="F144" s="15">
        <f t="shared" si="28"/>
        <v>582</v>
      </c>
      <c r="G144" s="12">
        <v>142</v>
      </c>
      <c r="H144" s="21"/>
      <c r="I144" s="23"/>
    </row>
    <row r="145" spans="1:9">
      <c r="A145" s="12">
        <v>143</v>
      </c>
      <c r="B145" s="17">
        <f t="shared" si="27"/>
        <v>11.069999999999999</v>
      </c>
      <c r="C145" s="20">
        <f t="shared" si="29"/>
        <v>577</v>
      </c>
      <c r="D145" s="12">
        <v>143</v>
      </c>
      <c r="E145" s="13">
        <f t="shared" si="22"/>
        <v>12.46999999999999</v>
      </c>
      <c r="F145" s="15">
        <f t="shared" si="28"/>
        <v>577</v>
      </c>
      <c r="G145" s="12">
        <v>143</v>
      </c>
      <c r="H145" s="21"/>
      <c r="I145" s="23"/>
    </row>
    <row r="146" spans="1:9">
      <c r="A146" s="12">
        <v>144</v>
      </c>
      <c r="B146" s="17">
        <f t="shared" si="27"/>
        <v>11.079999999999998</v>
      </c>
      <c r="C146" s="20">
        <f t="shared" si="29"/>
        <v>572</v>
      </c>
      <c r="D146" s="12">
        <v>144</v>
      </c>
      <c r="E146" s="13">
        <f t="shared" si="22"/>
        <v>12.47999999999999</v>
      </c>
      <c r="F146" s="15">
        <f t="shared" si="28"/>
        <v>572</v>
      </c>
      <c r="G146" s="12">
        <v>144</v>
      </c>
      <c r="H146" s="21"/>
      <c r="I146" s="23"/>
    </row>
    <row r="147" spans="1:9">
      <c r="A147" s="12">
        <v>145</v>
      </c>
      <c r="B147" s="17">
        <f t="shared" si="27"/>
        <v>11.089999999999998</v>
      </c>
      <c r="C147" s="20">
        <f t="shared" si="29"/>
        <v>567</v>
      </c>
      <c r="D147" s="12">
        <v>145</v>
      </c>
      <c r="E147" s="13">
        <f t="shared" si="22"/>
        <v>12.48999999999999</v>
      </c>
      <c r="F147" s="15">
        <f t="shared" si="28"/>
        <v>567</v>
      </c>
      <c r="G147" s="12">
        <v>145</v>
      </c>
      <c r="H147" s="21"/>
      <c r="I147" s="23"/>
    </row>
    <row r="148" spans="1:9">
      <c r="A148" s="12">
        <v>146</v>
      </c>
      <c r="B148" s="17">
        <f t="shared" si="27"/>
        <v>11.099999999999998</v>
      </c>
      <c r="C148" s="20">
        <f t="shared" si="29"/>
        <v>562</v>
      </c>
      <c r="D148" s="12">
        <v>146</v>
      </c>
      <c r="E148" s="13">
        <f t="shared" si="22"/>
        <v>12.499999999999989</v>
      </c>
      <c r="F148" s="15">
        <f t="shared" si="28"/>
        <v>562</v>
      </c>
      <c r="G148" s="12">
        <v>146</v>
      </c>
      <c r="H148" s="21"/>
      <c r="I148" s="23"/>
    </row>
    <row r="149" spans="1:9">
      <c r="A149" s="12">
        <v>147</v>
      </c>
      <c r="B149" s="17">
        <f t="shared" si="27"/>
        <v>11.109999999999998</v>
      </c>
      <c r="C149" s="20">
        <f t="shared" si="29"/>
        <v>557</v>
      </c>
      <c r="D149" s="12">
        <v>147</v>
      </c>
      <c r="E149" s="13">
        <f t="shared" si="22"/>
        <v>12.509999999999989</v>
      </c>
      <c r="F149" s="15">
        <f t="shared" si="28"/>
        <v>557</v>
      </c>
      <c r="G149" s="12">
        <v>147</v>
      </c>
      <c r="H149" s="21"/>
      <c r="I149" s="23"/>
    </row>
    <row r="150" spans="1:9">
      <c r="A150" s="12">
        <v>148</v>
      </c>
      <c r="B150" s="17">
        <f t="shared" si="27"/>
        <v>11.119999999999997</v>
      </c>
      <c r="C150" s="20">
        <f t="shared" si="29"/>
        <v>552</v>
      </c>
      <c r="D150" s="12">
        <v>148</v>
      </c>
      <c r="E150" s="13">
        <f t="shared" si="22"/>
        <v>12.519999999999989</v>
      </c>
      <c r="F150" s="15">
        <f t="shared" si="28"/>
        <v>552</v>
      </c>
      <c r="G150" s="12">
        <v>148</v>
      </c>
      <c r="H150" s="21"/>
      <c r="I150" s="23"/>
    </row>
    <row r="151" spans="1:9">
      <c r="A151" s="12">
        <v>149</v>
      </c>
      <c r="B151" s="17">
        <f t="shared" si="27"/>
        <v>11.129999999999997</v>
      </c>
      <c r="C151" s="20">
        <f t="shared" si="29"/>
        <v>547</v>
      </c>
      <c r="D151" s="12">
        <v>149</v>
      </c>
      <c r="E151" s="13">
        <f t="shared" si="22"/>
        <v>12.529999999999989</v>
      </c>
      <c r="F151" s="15">
        <f t="shared" si="28"/>
        <v>547</v>
      </c>
      <c r="G151" s="12">
        <v>149</v>
      </c>
      <c r="H151" s="21"/>
      <c r="I151" s="23"/>
    </row>
    <row r="152" spans="1:9">
      <c r="A152" s="12">
        <v>150</v>
      </c>
      <c r="B152" s="17">
        <f t="shared" si="27"/>
        <v>11.139999999999997</v>
      </c>
      <c r="C152" s="20">
        <f t="shared" si="29"/>
        <v>542</v>
      </c>
      <c r="D152" s="12">
        <v>150</v>
      </c>
      <c r="E152" s="13">
        <f t="shared" si="22"/>
        <v>12.539999999999988</v>
      </c>
      <c r="F152" s="15">
        <f t="shared" si="28"/>
        <v>542</v>
      </c>
      <c r="G152" s="12">
        <v>150</v>
      </c>
      <c r="H152" s="21"/>
      <c r="I152" s="23"/>
    </row>
    <row r="153" spans="1:9">
      <c r="A153" s="12">
        <v>151</v>
      </c>
      <c r="B153" s="17">
        <f t="shared" si="27"/>
        <v>11.149999999999997</v>
      </c>
      <c r="C153" s="20">
        <f t="shared" si="29"/>
        <v>537</v>
      </c>
      <c r="D153" s="12">
        <v>151</v>
      </c>
      <c r="E153" s="13">
        <f t="shared" ref="E153:E216" si="30">E152+0.01</f>
        <v>12.549999999999988</v>
      </c>
      <c r="F153" s="15">
        <f t="shared" si="28"/>
        <v>537</v>
      </c>
      <c r="G153" s="12">
        <v>151</v>
      </c>
      <c r="H153" s="21"/>
      <c r="I153" s="23"/>
    </row>
    <row r="154" spans="1:9">
      <c r="A154" s="12">
        <v>152</v>
      </c>
      <c r="B154" s="17">
        <f t="shared" si="27"/>
        <v>11.159999999999997</v>
      </c>
      <c r="C154" s="20">
        <f t="shared" si="29"/>
        <v>532</v>
      </c>
      <c r="D154" s="12">
        <v>152</v>
      </c>
      <c r="E154" s="13">
        <f t="shared" si="30"/>
        <v>12.559999999999988</v>
      </c>
      <c r="F154" s="15">
        <f t="shared" si="28"/>
        <v>532</v>
      </c>
      <c r="G154" s="12">
        <v>152</v>
      </c>
      <c r="H154" s="21"/>
      <c r="I154" s="23"/>
    </row>
    <row r="155" spans="1:9">
      <c r="A155" s="12">
        <v>153</v>
      </c>
      <c r="B155" s="17">
        <f t="shared" si="27"/>
        <v>11.169999999999996</v>
      </c>
      <c r="C155" s="20">
        <f t="shared" si="29"/>
        <v>527</v>
      </c>
      <c r="D155" s="12">
        <v>153</v>
      </c>
      <c r="E155" s="13">
        <f t="shared" si="30"/>
        <v>12.569999999999988</v>
      </c>
      <c r="F155" s="15">
        <f t="shared" si="28"/>
        <v>527</v>
      </c>
      <c r="G155" s="12">
        <v>153</v>
      </c>
      <c r="H155" s="21"/>
      <c r="I155" s="23"/>
    </row>
    <row r="156" spans="1:9">
      <c r="A156" s="12">
        <v>154</v>
      </c>
      <c r="B156" s="17">
        <f t="shared" si="27"/>
        <v>11.179999999999996</v>
      </c>
      <c r="C156" s="20">
        <f t="shared" si="29"/>
        <v>522</v>
      </c>
      <c r="D156" s="12">
        <v>154</v>
      </c>
      <c r="E156" s="13">
        <f t="shared" si="30"/>
        <v>12.579999999999988</v>
      </c>
      <c r="F156" s="15">
        <f t="shared" si="28"/>
        <v>522</v>
      </c>
      <c r="G156" s="12">
        <v>154</v>
      </c>
      <c r="H156" s="21"/>
      <c r="I156" s="23"/>
    </row>
    <row r="157" spans="1:9">
      <c r="A157" s="12">
        <v>155</v>
      </c>
      <c r="B157" s="17">
        <f t="shared" si="27"/>
        <v>11.189999999999996</v>
      </c>
      <c r="C157" s="20">
        <f t="shared" si="29"/>
        <v>517</v>
      </c>
      <c r="D157" s="12">
        <v>155</v>
      </c>
      <c r="E157" s="13">
        <f t="shared" si="30"/>
        <v>12.589999999999987</v>
      </c>
      <c r="F157" s="15">
        <f t="shared" si="28"/>
        <v>517</v>
      </c>
      <c r="G157" s="12">
        <v>155</v>
      </c>
      <c r="H157" s="21"/>
      <c r="I157" s="23"/>
    </row>
    <row r="158" spans="1:9">
      <c r="A158" s="12">
        <v>156</v>
      </c>
      <c r="B158" s="17">
        <f t="shared" si="27"/>
        <v>11.199999999999996</v>
      </c>
      <c r="C158" s="20">
        <f t="shared" si="29"/>
        <v>512</v>
      </c>
      <c r="D158" s="12">
        <v>156</v>
      </c>
      <c r="E158" s="13">
        <v>13</v>
      </c>
      <c r="F158" s="15">
        <f t="shared" si="28"/>
        <v>512</v>
      </c>
      <c r="G158" s="12">
        <v>156</v>
      </c>
      <c r="H158" s="21"/>
      <c r="I158" s="23"/>
    </row>
    <row r="159" spans="1:9">
      <c r="A159" s="12">
        <v>157</v>
      </c>
      <c r="B159" s="17">
        <f t="shared" si="27"/>
        <v>11.209999999999996</v>
      </c>
      <c r="C159" s="20">
        <f t="shared" si="29"/>
        <v>507</v>
      </c>
      <c r="D159" s="12">
        <v>157</v>
      </c>
      <c r="E159" s="13">
        <f t="shared" si="30"/>
        <v>13.01</v>
      </c>
      <c r="F159" s="15">
        <f t="shared" si="28"/>
        <v>507</v>
      </c>
      <c r="G159" s="12">
        <v>157</v>
      </c>
      <c r="H159" s="21"/>
      <c r="I159" s="23"/>
    </row>
    <row r="160" spans="1:9">
      <c r="A160" s="12">
        <v>158</v>
      </c>
      <c r="B160" s="17">
        <f t="shared" si="27"/>
        <v>11.219999999999995</v>
      </c>
      <c r="C160" s="20">
        <f t="shared" si="29"/>
        <v>502</v>
      </c>
      <c r="D160" s="12">
        <v>158</v>
      </c>
      <c r="E160" s="13">
        <f t="shared" si="30"/>
        <v>13.02</v>
      </c>
      <c r="F160" s="15">
        <f t="shared" si="28"/>
        <v>502</v>
      </c>
      <c r="G160" s="12">
        <v>158</v>
      </c>
      <c r="H160" s="21"/>
      <c r="I160" s="23"/>
    </row>
    <row r="161" spans="1:9">
      <c r="A161" s="12">
        <v>159</v>
      </c>
      <c r="B161" s="17">
        <f t="shared" si="27"/>
        <v>11.229999999999995</v>
      </c>
      <c r="C161" s="20">
        <f t="shared" si="29"/>
        <v>497</v>
      </c>
      <c r="D161" s="12">
        <v>159</v>
      </c>
      <c r="E161" s="13">
        <f t="shared" si="30"/>
        <v>13.03</v>
      </c>
      <c r="F161" s="15">
        <f t="shared" si="28"/>
        <v>497</v>
      </c>
      <c r="G161" s="12">
        <v>159</v>
      </c>
      <c r="H161" s="21"/>
      <c r="I161" s="23"/>
    </row>
    <row r="162" spans="1:9">
      <c r="A162" s="12">
        <v>160</v>
      </c>
      <c r="B162" s="17">
        <f t="shared" si="27"/>
        <v>11.239999999999995</v>
      </c>
      <c r="C162" s="20">
        <f t="shared" si="29"/>
        <v>492</v>
      </c>
      <c r="D162" s="12">
        <v>160</v>
      </c>
      <c r="E162" s="13">
        <f t="shared" si="30"/>
        <v>13.04</v>
      </c>
      <c r="F162" s="15">
        <f t="shared" si="28"/>
        <v>492</v>
      </c>
      <c r="G162" s="12">
        <v>160</v>
      </c>
      <c r="H162" s="21"/>
      <c r="I162" s="23"/>
    </row>
    <row r="163" spans="1:9">
      <c r="A163" s="12">
        <v>161</v>
      </c>
      <c r="B163" s="17">
        <f t="shared" si="27"/>
        <v>11.249999999999995</v>
      </c>
      <c r="C163" s="20">
        <f t="shared" si="29"/>
        <v>487</v>
      </c>
      <c r="D163" s="12">
        <v>161</v>
      </c>
      <c r="E163" s="13">
        <f t="shared" si="30"/>
        <v>13.049999999999999</v>
      </c>
      <c r="F163" s="15">
        <f t="shared" si="28"/>
        <v>487</v>
      </c>
      <c r="G163" s="12">
        <v>161</v>
      </c>
      <c r="H163" s="21"/>
      <c r="I163" s="23"/>
    </row>
    <row r="164" spans="1:9">
      <c r="A164" s="12">
        <v>162</v>
      </c>
      <c r="B164" s="17">
        <f t="shared" si="27"/>
        <v>11.259999999999994</v>
      </c>
      <c r="C164" s="20">
        <f t="shared" si="29"/>
        <v>482</v>
      </c>
      <c r="D164" s="12">
        <v>162</v>
      </c>
      <c r="E164" s="13">
        <f t="shared" si="30"/>
        <v>13.059999999999999</v>
      </c>
      <c r="F164" s="15">
        <f t="shared" si="28"/>
        <v>482</v>
      </c>
      <c r="G164" s="12">
        <v>162</v>
      </c>
      <c r="H164" s="21"/>
      <c r="I164" s="23"/>
    </row>
    <row r="165" spans="1:9">
      <c r="A165" s="12">
        <v>163</v>
      </c>
      <c r="B165" s="17">
        <f t="shared" si="27"/>
        <v>11.269999999999994</v>
      </c>
      <c r="C165" s="20">
        <f t="shared" si="29"/>
        <v>477</v>
      </c>
      <c r="D165" s="12">
        <v>163</v>
      </c>
      <c r="E165" s="13">
        <f t="shared" si="30"/>
        <v>13.069999999999999</v>
      </c>
      <c r="F165" s="15">
        <f t="shared" si="28"/>
        <v>477</v>
      </c>
      <c r="G165" s="12">
        <v>163</v>
      </c>
      <c r="H165" s="21"/>
      <c r="I165" s="23"/>
    </row>
    <row r="166" spans="1:9">
      <c r="A166" s="12">
        <v>164</v>
      </c>
      <c r="B166" s="17">
        <f t="shared" si="27"/>
        <v>11.279999999999994</v>
      </c>
      <c r="C166" s="20">
        <f t="shared" si="29"/>
        <v>472</v>
      </c>
      <c r="D166" s="12">
        <v>164</v>
      </c>
      <c r="E166" s="13">
        <f t="shared" si="30"/>
        <v>13.079999999999998</v>
      </c>
      <c r="F166" s="15">
        <f t="shared" si="28"/>
        <v>472</v>
      </c>
      <c r="G166" s="12">
        <v>164</v>
      </c>
      <c r="H166" s="21"/>
      <c r="I166" s="23"/>
    </row>
    <row r="167" spans="1:9">
      <c r="A167" s="12">
        <v>165</v>
      </c>
      <c r="B167" s="17">
        <f t="shared" si="27"/>
        <v>11.289999999999994</v>
      </c>
      <c r="C167" s="20">
        <f t="shared" si="29"/>
        <v>467</v>
      </c>
      <c r="D167" s="12">
        <v>165</v>
      </c>
      <c r="E167" s="13">
        <f t="shared" si="30"/>
        <v>13.089999999999998</v>
      </c>
      <c r="F167" s="15">
        <f t="shared" si="28"/>
        <v>467</v>
      </c>
      <c r="G167" s="12">
        <v>165</v>
      </c>
      <c r="H167" s="21"/>
      <c r="I167" s="23"/>
    </row>
    <row r="168" spans="1:9">
      <c r="A168" s="12">
        <v>166</v>
      </c>
      <c r="B168" s="17">
        <f t="shared" si="27"/>
        <v>11.299999999999994</v>
      </c>
      <c r="C168" s="20">
        <f t="shared" si="29"/>
        <v>462</v>
      </c>
      <c r="D168" s="12">
        <v>166</v>
      </c>
      <c r="E168" s="13">
        <f t="shared" si="30"/>
        <v>13.099999999999998</v>
      </c>
      <c r="F168" s="15">
        <f t="shared" si="28"/>
        <v>462</v>
      </c>
      <c r="G168" s="12">
        <v>166</v>
      </c>
      <c r="H168" s="21"/>
      <c r="I168" s="23"/>
    </row>
    <row r="169" spans="1:9">
      <c r="A169" s="12">
        <v>167</v>
      </c>
      <c r="B169" s="17">
        <f t="shared" si="27"/>
        <v>11.309999999999993</v>
      </c>
      <c r="C169" s="20">
        <f t="shared" si="29"/>
        <v>457</v>
      </c>
      <c r="D169" s="12">
        <v>167</v>
      </c>
      <c r="E169" s="13">
        <f t="shared" si="30"/>
        <v>13.109999999999998</v>
      </c>
      <c r="F169" s="15">
        <f t="shared" si="28"/>
        <v>457</v>
      </c>
      <c r="G169" s="12">
        <v>167</v>
      </c>
      <c r="H169" s="21"/>
      <c r="I169" s="23"/>
    </row>
    <row r="170" spans="1:9">
      <c r="A170" s="12">
        <v>168</v>
      </c>
      <c r="B170" s="17">
        <f t="shared" si="27"/>
        <v>11.319999999999993</v>
      </c>
      <c r="C170" s="20">
        <f t="shared" si="29"/>
        <v>452</v>
      </c>
      <c r="D170" s="12">
        <v>168</v>
      </c>
      <c r="E170" s="13">
        <f t="shared" si="30"/>
        <v>13.119999999999997</v>
      </c>
      <c r="F170" s="15">
        <f t="shared" si="28"/>
        <v>452</v>
      </c>
      <c r="G170" s="12">
        <v>168</v>
      </c>
      <c r="H170" s="21"/>
      <c r="I170" s="23"/>
    </row>
    <row r="171" spans="1:9">
      <c r="A171" s="12">
        <v>169</v>
      </c>
      <c r="B171" s="17">
        <f t="shared" si="27"/>
        <v>11.329999999999993</v>
      </c>
      <c r="C171" s="20">
        <f t="shared" si="29"/>
        <v>447</v>
      </c>
      <c r="D171" s="12">
        <v>169</v>
      </c>
      <c r="E171" s="13">
        <f t="shared" si="30"/>
        <v>13.129999999999997</v>
      </c>
      <c r="F171" s="15">
        <f t="shared" si="28"/>
        <v>447</v>
      </c>
      <c r="G171" s="12">
        <v>169</v>
      </c>
      <c r="H171" s="21"/>
      <c r="I171" s="23"/>
    </row>
    <row r="172" spans="1:9">
      <c r="A172" s="12">
        <v>170</v>
      </c>
      <c r="B172" s="17">
        <f t="shared" si="27"/>
        <v>11.339999999999993</v>
      </c>
      <c r="C172" s="20">
        <f t="shared" si="29"/>
        <v>442</v>
      </c>
      <c r="D172" s="12">
        <v>170</v>
      </c>
      <c r="E172" s="13">
        <f t="shared" si="30"/>
        <v>13.139999999999997</v>
      </c>
      <c r="F172" s="15">
        <f t="shared" si="28"/>
        <v>442</v>
      </c>
      <c r="G172" s="12">
        <v>170</v>
      </c>
      <c r="H172" s="21"/>
      <c r="I172" s="23"/>
    </row>
    <row r="173" spans="1:9">
      <c r="A173" s="12">
        <v>171</v>
      </c>
      <c r="B173" s="17">
        <f t="shared" si="27"/>
        <v>11.349999999999993</v>
      </c>
      <c r="C173" s="20">
        <f>C174+5</f>
        <v>437</v>
      </c>
      <c r="D173" s="12">
        <v>171</v>
      </c>
      <c r="E173" s="13">
        <f t="shared" si="30"/>
        <v>13.149999999999997</v>
      </c>
      <c r="F173" s="15">
        <f>F174+5</f>
        <v>437</v>
      </c>
      <c r="G173" s="12">
        <v>171</v>
      </c>
      <c r="H173" s="21"/>
      <c r="I173" s="23"/>
    </row>
    <row r="174" spans="1:9">
      <c r="A174" s="12">
        <v>172</v>
      </c>
      <c r="B174" s="17">
        <f t="shared" si="27"/>
        <v>11.359999999999992</v>
      </c>
      <c r="C174" s="20">
        <f t="shared" ref="C174:C212" si="31">C175+4</f>
        <v>432</v>
      </c>
      <c r="D174" s="12">
        <v>172</v>
      </c>
      <c r="E174" s="13">
        <f t="shared" si="30"/>
        <v>13.159999999999997</v>
      </c>
      <c r="F174" s="15">
        <f t="shared" ref="F174:F212" si="32">F175+4</f>
        <v>432</v>
      </c>
      <c r="G174" s="12">
        <v>172</v>
      </c>
      <c r="H174" s="21"/>
      <c r="I174" s="23"/>
    </row>
    <row r="175" spans="1:9">
      <c r="A175" s="12">
        <v>173</v>
      </c>
      <c r="B175" s="17">
        <f t="shared" si="27"/>
        <v>11.369999999999992</v>
      </c>
      <c r="C175" s="20">
        <f t="shared" si="31"/>
        <v>428</v>
      </c>
      <c r="D175" s="12">
        <v>173</v>
      </c>
      <c r="E175" s="13">
        <f t="shared" si="30"/>
        <v>13.169999999999996</v>
      </c>
      <c r="F175" s="15">
        <f t="shared" si="32"/>
        <v>428</v>
      </c>
      <c r="G175" s="12">
        <v>173</v>
      </c>
      <c r="H175" s="21"/>
      <c r="I175" s="23"/>
    </row>
    <row r="176" spans="1:9">
      <c r="A176" s="12">
        <v>174</v>
      </c>
      <c r="B176" s="17">
        <f t="shared" si="27"/>
        <v>11.379999999999992</v>
      </c>
      <c r="C176" s="20">
        <f t="shared" si="31"/>
        <v>424</v>
      </c>
      <c r="D176" s="12">
        <v>174</v>
      </c>
      <c r="E176" s="13">
        <f t="shared" si="30"/>
        <v>13.179999999999996</v>
      </c>
      <c r="F176" s="15">
        <f t="shared" si="32"/>
        <v>424</v>
      </c>
      <c r="G176" s="12">
        <v>174</v>
      </c>
      <c r="H176" s="21"/>
      <c r="I176" s="23"/>
    </row>
    <row r="177" spans="1:9">
      <c r="A177" s="12">
        <v>175</v>
      </c>
      <c r="B177" s="17">
        <f t="shared" si="27"/>
        <v>11.389999999999992</v>
      </c>
      <c r="C177" s="20">
        <f t="shared" si="31"/>
        <v>420</v>
      </c>
      <c r="D177" s="12">
        <v>175</v>
      </c>
      <c r="E177" s="13">
        <f t="shared" si="30"/>
        <v>13.189999999999996</v>
      </c>
      <c r="F177" s="15">
        <f t="shared" si="32"/>
        <v>420</v>
      </c>
      <c r="G177" s="12">
        <v>175</v>
      </c>
      <c r="H177" s="21"/>
      <c r="I177" s="23"/>
    </row>
    <row r="178" spans="1:9">
      <c r="A178" s="12">
        <v>176</v>
      </c>
      <c r="B178" s="17">
        <f t="shared" si="27"/>
        <v>11.399999999999991</v>
      </c>
      <c r="C178" s="20">
        <f t="shared" si="31"/>
        <v>416</v>
      </c>
      <c r="D178" s="12">
        <v>176</v>
      </c>
      <c r="E178" s="13">
        <f t="shared" si="30"/>
        <v>13.199999999999996</v>
      </c>
      <c r="F178" s="15">
        <f t="shared" si="32"/>
        <v>416</v>
      </c>
      <c r="G178" s="12">
        <v>176</v>
      </c>
      <c r="H178" s="21"/>
      <c r="I178" s="23"/>
    </row>
    <row r="179" spans="1:9">
      <c r="A179" s="12">
        <v>177</v>
      </c>
      <c r="B179" s="17">
        <f t="shared" si="27"/>
        <v>11.409999999999991</v>
      </c>
      <c r="C179" s="20">
        <f t="shared" si="31"/>
        <v>412</v>
      </c>
      <c r="D179" s="12">
        <v>177</v>
      </c>
      <c r="E179" s="13">
        <f t="shared" si="30"/>
        <v>13.209999999999996</v>
      </c>
      <c r="F179" s="15">
        <f t="shared" si="32"/>
        <v>412</v>
      </c>
      <c r="G179" s="12">
        <v>177</v>
      </c>
      <c r="H179" s="21"/>
      <c r="I179" s="23"/>
    </row>
    <row r="180" spans="1:9">
      <c r="A180" s="12">
        <v>178</v>
      </c>
      <c r="B180" s="17">
        <f t="shared" si="27"/>
        <v>11.419999999999991</v>
      </c>
      <c r="C180" s="20">
        <f t="shared" si="31"/>
        <v>408</v>
      </c>
      <c r="D180" s="12">
        <v>178</v>
      </c>
      <c r="E180" s="13">
        <f t="shared" si="30"/>
        <v>13.219999999999995</v>
      </c>
      <c r="F180" s="15">
        <f t="shared" si="32"/>
        <v>408</v>
      </c>
      <c r="G180" s="12">
        <v>178</v>
      </c>
      <c r="H180" s="21"/>
      <c r="I180" s="23"/>
    </row>
    <row r="181" spans="1:9">
      <c r="A181" s="12">
        <v>179</v>
      </c>
      <c r="B181" s="17">
        <f t="shared" si="27"/>
        <v>11.429999999999991</v>
      </c>
      <c r="C181" s="20">
        <f t="shared" si="31"/>
        <v>404</v>
      </c>
      <c r="D181" s="12">
        <v>179</v>
      </c>
      <c r="E181" s="13">
        <f t="shared" si="30"/>
        <v>13.229999999999995</v>
      </c>
      <c r="F181" s="15">
        <f t="shared" si="32"/>
        <v>404</v>
      </c>
      <c r="G181" s="12">
        <v>179</v>
      </c>
      <c r="H181" s="21"/>
      <c r="I181" s="23"/>
    </row>
    <row r="182" spans="1:9">
      <c r="A182" s="12">
        <v>180</v>
      </c>
      <c r="B182" s="17">
        <f t="shared" si="27"/>
        <v>11.439999999999991</v>
      </c>
      <c r="C182" s="20">
        <f t="shared" si="31"/>
        <v>400</v>
      </c>
      <c r="D182" s="12">
        <v>180</v>
      </c>
      <c r="E182" s="13">
        <f t="shared" si="30"/>
        <v>13.239999999999995</v>
      </c>
      <c r="F182" s="15">
        <f t="shared" si="32"/>
        <v>400</v>
      </c>
      <c r="G182" s="12">
        <v>180</v>
      </c>
      <c r="H182" s="21"/>
      <c r="I182" s="23"/>
    </row>
    <row r="183" spans="1:9">
      <c r="A183" s="12">
        <v>181</v>
      </c>
      <c r="B183" s="17">
        <f t="shared" si="27"/>
        <v>11.44999999999999</v>
      </c>
      <c r="C183" s="20">
        <f t="shared" si="31"/>
        <v>396</v>
      </c>
      <c r="D183" s="12">
        <v>181</v>
      </c>
      <c r="E183" s="13">
        <f t="shared" si="30"/>
        <v>13.249999999999995</v>
      </c>
      <c r="F183" s="15">
        <f t="shared" si="32"/>
        <v>396</v>
      </c>
      <c r="G183" s="12">
        <v>181</v>
      </c>
      <c r="H183" s="21"/>
      <c r="I183" s="23"/>
    </row>
    <row r="184" spans="1:9">
      <c r="A184" s="12">
        <v>182</v>
      </c>
      <c r="B184" s="17">
        <f t="shared" si="27"/>
        <v>11.45999999999999</v>
      </c>
      <c r="C184" s="20">
        <f t="shared" si="31"/>
        <v>392</v>
      </c>
      <c r="D184" s="12">
        <v>182</v>
      </c>
      <c r="E184" s="13">
        <f t="shared" si="30"/>
        <v>13.259999999999994</v>
      </c>
      <c r="F184" s="15">
        <f t="shared" si="32"/>
        <v>392</v>
      </c>
      <c r="G184" s="12">
        <v>182</v>
      </c>
      <c r="H184" s="21"/>
      <c r="I184" s="23"/>
    </row>
    <row r="185" spans="1:9">
      <c r="A185" s="12">
        <v>183</v>
      </c>
      <c r="B185" s="17">
        <f t="shared" si="27"/>
        <v>11.46999999999999</v>
      </c>
      <c r="C185" s="20">
        <f t="shared" si="31"/>
        <v>388</v>
      </c>
      <c r="D185" s="12">
        <v>183</v>
      </c>
      <c r="E185" s="13">
        <f t="shared" si="30"/>
        <v>13.269999999999994</v>
      </c>
      <c r="F185" s="15">
        <f t="shared" si="32"/>
        <v>388</v>
      </c>
      <c r="G185" s="12">
        <v>183</v>
      </c>
      <c r="H185" s="21"/>
      <c r="I185" s="23"/>
    </row>
    <row r="186" spans="1:9">
      <c r="A186" s="12">
        <v>184</v>
      </c>
      <c r="B186" s="17">
        <f t="shared" si="27"/>
        <v>11.47999999999999</v>
      </c>
      <c r="C186" s="20">
        <f t="shared" si="31"/>
        <v>384</v>
      </c>
      <c r="D186" s="12">
        <v>184</v>
      </c>
      <c r="E186" s="13">
        <f t="shared" si="30"/>
        <v>13.279999999999994</v>
      </c>
      <c r="F186" s="15">
        <f t="shared" si="32"/>
        <v>384</v>
      </c>
      <c r="G186" s="12">
        <v>184</v>
      </c>
      <c r="H186" s="21"/>
      <c r="I186" s="23"/>
    </row>
    <row r="187" spans="1:9">
      <c r="A187" s="12">
        <v>185</v>
      </c>
      <c r="B187" s="17">
        <f t="shared" si="27"/>
        <v>11.48999999999999</v>
      </c>
      <c r="C187" s="20">
        <f t="shared" si="31"/>
        <v>380</v>
      </c>
      <c r="D187" s="12">
        <v>185</v>
      </c>
      <c r="E187" s="13">
        <f t="shared" si="30"/>
        <v>13.289999999999994</v>
      </c>
      <c r="F187" s="15">
        <f t="shared" si="32"/>
        <v>380</v>
      </c>
      <c r="G187" s="12">
        <v>185</v>
      </c>
      <c r="H187" s="21"/>
      <c r="I187" s="23"/>
    </row>
    <row r="188" spans="1:9">
      <c r="A188" s="12">
        <v>186</v>
      </c>
      <c r="B188" s="17">
        <f t="shared" si="27"/>
        <v>11.499999999999989</v>
      </c>
      <c r="C188" s="20">
        <f t="shared" si="31"/>
        <v>376</v>
      </c>
      <c r="D188" s="12">
        <v>186</v>
      </c>
      <c r="E188" s="13">
        <f t="shared" si="30"/>
        <v>13.299999999999994</v>
      </c>
      <c r="F188" s="15">
        <f t="shared" si="32"/>
        <v>376</v>
      </c>
      <c r="G188" s="12">
        <v>186</v>
      </c>
      <c r="H188" s="21"/>
      <c r="I188" s="23"/>
    </row>
    <row r="189" spans="1:9">
      <c r="A189" s="12">
        <v>187</v>
      </c>
      <c r="B189" s="17">
        <f t="shared" si="27"/>
        <v>11.509999999999989</v>
      </c>
      <c r="C189" s="20">
        <f t="shared" si="31"/>
        <v>372</v>
      </c>
      <c r="D189" s="12">
        <v>187</v>
      </c>
      <c r="E189" s="13">
        <f t="shared" si="30"/>
        <v>13.309999999999993</v>
      </c>
      <c r="F189" s="15">
        <f t="shared" si="32"/>
        <v>372</v>
      </c>
      <c r="G189" s="12">
        <v>187</v>
      </c>
      <c r="H189" s="21"/>
      <c r="I189" s="23"/>
    </row>
    <row r="190" spans="1:9">
      <c r="A190" s="12">
        <v>188</v>
      </c>
      <c r="B190" s="17">
        <f t="shared" si="27"/>
        <v>11.519999999999989</v>
      </c>
      <c r="C190" s="20">
        <f t="shared" si="31"/>
        <v>368</v>
      </c>
      <c r="D190" s="12">
        <v>188</v>
      </c>
      <c r="E190" s="13">
        <f t="shared" si="30"/>
        <v>13.319999999999993</v>
      </c>
      <c r="F190" s="15">
        <f t="shared" si="32"/>
        <v>368</v>
      </c>
      <c r="G190" s="12">
        <v>188</v>
      </c>
      <c r="H190" s="21"/>
      <c r="I190" s="23"/>
    </row>
    <row r="191" spans="1:9">
      <c r="A191" s="12">
        <v>189</v>
      </c>
      <c r="B191" s="17">
        <f t="shared" si="27"/>
        <v>11.529999999999989</v>
      </c>
      <c r="C191" s="20">
        <f t="shared" si="31"/>
        <v>364</v>
      </c>
      <c r="D191" s="12">
        <v>189</v>
      </c>
      <c r="E191" s="13">
        <f t="shared" si="30"/>
        <v>13.329999999999993</v>
      </c>
      <c r="F191" s="15">
        <f t="shared" si="32"/>
        <v>364</v>
      </c>
      <c r="G191" s="12">
        <v>189</v>
      </c>
      <c r="H191" s="21"/>
      <c r="I191" s="23"/>
    </row>
    <row r="192" spans="1:9">
      <c r="A192" s="12">
        <v>190</v>
      </c>
      <c r="B192" s="17">
        <f t="shared" si="27"/>
        <v>11.539999999999988</v>
      </c>
      <c r="C192" s="20">
        <f t="shared" si="31"/>
        <v>360</v>
      </c>
      <c r="D192" s="12">
        <v>190</v>
      </c>
      <c r="E192" s="13">
        <f t="shared" si="30"/>
        <v>13.339999999999993</v>
      </c>
      <c r="F192" s="15">
        <f t="shared" si="32"/>
        <v>360</v>
      </c>
      <c r="G192" s="12">
        <v>190</v>
      </c>
      <c r="H192" s="21"/>
      <c r="I192" s="23"/>
    </row>
    <row r="193" spans="1:9">
      <c r="A193" s="12">
        <v>191</v>
      </c>
      <c r="B193" s="17">
        <f t="shared" si="27"/>
        <v>11.549999999999988</v>
      </c>
      <c r="C193" s="20">
        <f t="shared" si="31"/>
        <v>356</v>
      </c>
      <c r="D193" s="12">
        <v>191</v>
      </c>
      <c r="E193" s="13">
        <f t="shared" si="30"/>
        <v>13.349999999999993</v>
      </c>
      <c r="F193" s="15">
        <f t="shared" si="32"/>
        <v>356</v>
      </c>
      <c r="G193" s="12">
        <v>191</v>
      </c>
      <c r="H193" s="21"/>
      <c r="I193" s="23"/>
    </row>
    <row r="194" spans="1:9">
      <c r="A194" s="12">
        <v>192</v>
      </c>
      <c r="B194" s="17">
        <f t="shared" si="27"/>
        <v>11.559999999999988</v>
      </c>
      <c r="C194" s="20">
        <f t="shared" si="31"/>
        <v>352</v>
      </c>
      <c r="D194" s="12">
        <v>192</v>
      </c>
      <c r="E194" s="13">
        <f t="shared" si="30"/>
        <v>13.359999999999992</v>
      </c>
      <c r="F194" s="15">
        <f t="shared" si="32"/>
        <v>352</v>
      </c>
      <c r="G194" s="12">
        <v>192</v>
      </c>
      <c r="H194" s="21"/>
      <c r="I194" s="23"/>
    </row>
    <row r="195" spans="1:9">
      <c r="A195" s="12">
        <v>193</v>
      </c>
      <c r="B195" s="17">
        <f t="shared" si="27"/>
        <v>11.569999999999988</v>
      </c>
      <c r="C195" s="20">
        <f t="shared" si="31"/>
        <v>348</v>
      </c>
      <c r="D195" s="12">
        <v>193</v>
      </c>
      <c r="E195" s="13">
        <f t="shared" si="30"/>
        <v>13.369999999999992</v>
      </c>
      <c r="F195" s="15">
        <f t="shared" si="32"/>
        <v>348</v>
      </c>
      <c r="G195" s="12">
        <v>193</v>
      </c>
      <c r="H195" s="21"/>
      <c r="I195" s="23"/>
    </row>
    <row r="196" spans="1:9">
      <c r="A196" s="12">
        <v>194</v>
      </c>
      <c r="B196" s="17">
        <f t="shared" si="27"/>
        <v>11.579999999999988</v>
      </c>
      <c r="C196" s="20">
        <f t="shared" si="31"/>
        <v>344</v>
      </c>
      <c r="D196" s="12">
        <v>194</v>
      </c>
      <c r="E196" s="13">
        <f t="shared" si="30"/>
        <v>13.379999999999992</v>
      </c>
      <c r="F196" s="15">
        <f t="shared" si="32"/>
        <v>344</v>
      </c>
      <c r="G196" s="12">
        <v>194</v>
      </c>
      <c r="H196" s="21"/>
      <c r="I196" s="23"/>
    </row>
    <row r="197" spans="1:9">
      <c r="A197" s="12">
        <v>195</v>
      </c>
      <c r="B197" s="17">
        <f t="shared" ref="B197:B260" si="33">B196+0.01</f>
        <v>11.589999999999987</v>
      </c>
      <c r="C197" s="20">
        <f t="shared" si="31"/>
        <v>340</v>
      </c>
      <c r="D197" s="12">
        <v>195</v>
      </c>
      <c r="E197" s="13">
        <f t="shared" si="30"/>
        <v>13.389999999999992</v>
      </c>
      <c r="F197" s="15">
        <f t="shared" si="32"/>
        <v>340</v>
      </c>
      <c r="G197" s="12">
        <v>195</v>
      </c>
      <c r="H197" s="21"/>
      <c r="I197" s="23"/>
    </row>
    <row r="198" spans="1:9">
      <c r="A198" s="12">
        <v>196</v>
      </c>
      <c r="B198" s="17">
        <v>12</v>
      </c>
      <c r="C198" s="20">
        <f t="shared" si="31"/>
        <v>336</v>
      </c>
      <c r="D198" s="12">
        <v>196</v>
      </c>
      <c r="E198" s="13">
        <f t="shared" si="30"/>
        <v>13.399999999999991</v>
      </c>
      <c r="F198" s="15">
        <f t="shared" si="32"/>
        <v>336</v>
      </c>
      <c r="G198" s="12">
        <v>196</v>
      </c>
      <c r="H198" s="21"/>
      <c r="I198" s="23"/>
    </row>
    <row r="199" spans="1:9">
      <c r="A199" s="12">
        <v>197</v>
      </c>
      <c r="B199" s="17">
        <f t="shared" si="33"/>
        <v>12.01</v>
      </c>
      <c r="C199" s="20">
        <f t="shared" si="31"/>
        <v>332</v>
      </c>
      <c r="D199" s="12">
        <v>197</v>
      </c>
      <c r="E199" s="13">
        <f t="shared" si="30"/>
        <v>13.409999999999991</v>
      </c>
      <c r="F199" s="15">
        <f t="shared" si="32"/>
        <v>332</v>
      </c>
      <c r="G199" s="12">
        <v>197</v>
      </c>
      <c r="H199" s="21"/>
      <c r="I199" s="23"/>
    </row>
    <row r="200" spans="1:9">
      <c r="A200" s="12">
        <v>198</v>
      </c>
      <c r="B200" s="17">
        <f t="shared" si="33"/>
        <v>12.02</v>
      </c>
      <c r="C200" s="20">
        <f t="shared" si="31"/>
        <v>328</v>
      </c>
      <c r="D200" s="12">
        <v>198</v>
      </c>
      <c r="E200" s="13">
        <f t="shared" si="30"/>
        <v>13.419999999999991</v>
      </c>
      <c r="F200" s="15">
        <f t="shared" si="32"/>
        <v>328</v>
      </c>
      <c r="G200" s="12">
        <v>198</v>
      </c>
      <c r="H200" s="21"/>
      <c r="I200" s="23"/>
    </row>
    <row r="201" spans="1:9">
      <c r="A201" s="12">
        <v>199</v>
      </c>
      <c r="B201" s="17">
        <f t="shared" si="33"/>
        <v>12.03</v>
      </c>
      <c r="C201" s="20">
        <f t="shared" si="31"/>
        <v>324</v>
      </c>
      <c r="D201" s="12">
        <v>199</v>
      </c>
      <c r="E201" s="13">
        <f t="shared" si="30"/>
        <v>13.429999999999991</v>
      </c>
      <c r="F201" s="15">
        <f t="shared" si="32"/>
        <v>324</v>
      </c>
      <c r="G201" s="12">
        <v>199</v>
      </c>
      <c r="H201" s="21"/>
      <c r="I201" s="23"/>
    </row>
    <row r="202" spans="1:9">
      <c r="A202" s="12">
        <v>200</v>
      </c>
      <c r="B202" s="17">
        <f t="shared" si="33"/>
        <v>12.04</v>
      </c>
      <c r="C202" s="20">
        <f t="shared" si="31"/>
        <v>320</v>
      </c>
      <c r="D202" s="12">
        <v>200</v>
      </c>
      <c r="E202" s="13">
        <f t="shared" si="30"/>
        <v>13.439999999999991</v>
      </c>
      <c r="F202" s="15">
        <f t="shared" si="32"/>
        <v>320</v>
      </c>
      <c r="G202" s="12">
        <v>200</v>
      </c>
      <c r="H202" s="21"/>
      <c r="I202" s="23"/>
    </row>
    <row r="203" spans="1:9">
      <c r="A203" s="12">
        <v>201</v>
      </c>
      <c r="B203" s="17">
        <f t="shared" si="33"/>
        <v>12.049999999999999</v>
      </c>
      <c r="C203" s="20">
        <f t="shared" si="31"/>
        <v>316</v>
      </c>
      <c r="D203" s="12">
        <v>201</v>
      </c>
      <c r="E203" s="13">
        <f t="shared" si="30"/>
        <v>13.44999999999999</v>
      </c>
      <c r="F203" s="15">
        <f t="shared" si="32"/>
        <v>316</v>
      </c>
      <c r="G203" s="12">
        <v>201</v>
      </c>
      <c r="H203" s="21"/>
      <c r="I203" s="23"/>
    </row>
    <row r="204" spans="1:9">
      <c r="A204" s="12">
        <v>202</v>
      </c>
      <c r="B204" s="17">
        <f t="shared" si="33"/>
        <v>12.059999999999999</v>
      </c>
      <c r="C204" s="20">
        <f t="shared" si="31"/>
        <v>312</v>
      </c>
      <c r="D204" s="12">
        <v>202</v>
      </c>
      <c r="E204" s="13">
        <f t="shared" si="30"/>
        <v>13.45999999999999</v>
      </c>
      <c r="F204" s="15">
        <f t="shared" si="32"/>
        <v>312</v>
      </c>
      <c r="G204" s="12">
        <v>202</v>
      </c>
      <c r="H204" s="21"/>
      <c r="I204" s="23"/>
    </row>
    <row r="205" spans="1:9">
      <c r="A205" s="12">
        <v>203</v>
      </c>
      <c r="B205" s="17">
        <f t="shared" si="33"/>
        <v>12.069999999999999</v>
      </c>
      <c r="C205" s="20">
        <f t="shared" si="31"/>
        <v>308</v>
      </c>
      <c r="D205" s="12">
        <v>203</v>
      </c>
      <c r="E205" s="13">
        <f t="shared" si="30"/>
        <v>13.46999999999999</v>
      </c>
      <c r="F205" s="15">
        <f t="shared" si="32"/>
        <v>308</v>
      </c>
      <c r="G205" s="12">
        <v>203</v>
      </c>
      <c r="H205" s="21"/>
      <c r="I205" s="23"/>
    </row>
    <row r="206" spans="1:9">
      <c r="A206" s="12">
        <v>204</v>
      </c>
      <c r="B206" s="17">
        <f t="shared" si="33"/>
        <v>12.079999999999998</v>
      </c>
      <c r="C206" s="20">
        <f t="shared" si="31"/>
        <v>304</v>
      </c>
      <c r="D206" s="12">
        <v>204</v>
      </c>
      <c r="E206" s="13">
        <f t="shared" si="30"/>
        <v>13.47999999999999</v>
      </c>
      <c r="F206" s="15">
        <f t="shared" si="32"/>
        <v>304</v>
      </c>
      <c r="G206" s="12">
        <v>204</v>
      </c>
      <c r="H206" s="21"/>
      <c r="I206" s="23"/>
    </row>
    <row r="207" spans="1:9">
      <c r="A207" s="12">
        <v>205</v>
      </c>
      <c r="B207" s="17">
        <f t="shared" si="33"/>
        <v>12.089999999999998</v>
      </c>
      <c r="C207" s="20">
        <f t="shared" si="31"/>
        <v>300</v>
      </c>
      <c r="D207" s="12">
        <v>205</v>
      </c>
      <c r="E207" s="13">
        <f t="shared" si="30"/>
        <v>13.48999999999999</v>
      </c>
      <c r="F207" s="15">
        <f t="shared" si="32"/>
        <v>300</v>
      </c>
      <c r="G207" s="12">
        <v>205</v>
      </c>
      <c r="H207" s="21"/>
      <c r="I207" s="23"/>
    </row>
    <row r="208" spans="1:9">
      <c r="A208" s="12">
        <v>206</v>
      </c>
      <c r="B208" s="17">
        <f t="shared" si="33"/>
        <v>12.099999999999998</v>
      </c>
      <c r="C208" s="20">
        <f t="shared" si="31"/>
        <v>296</v>
      </c>
      <c r="D208" s="12">
        <v>206</v>
      </c>
      <c r="E208" s="13">
        <f t="shared" si="30"/>
        <v>13.499999999999989</v>
      </c>
      <c r="F208" s="15">
        <f t="shared" si="32"/>
        <v>296</v>
      </c>
      <c r="G208" s="12">
        <v>206</v>
      </c>
      <c r="H208" s="21"/>
      <c r="I208" s="23"/>
    </row>
    <row r="209" spans="1:9">
      <c r="A209" s="12">
        <v>207</v>
      </c>
      <c r="B209" s="17">
        <f t="shared" si="33"/>
        <v>12.109999999999998</v>
      </c>
      <c r="C209" s="20">
        <f t="shared" si="31"/>
        <v>292</v>
      </c>
      <c r="D209" s="12">
        <v>207</v>
      </c>
      <c r="E209" s="13">
        <f t="shared" si="30"/>
        <v>13.509999999999989</v>
      </c>
      <c r="F209" s="15">
        <f t="shared" si="32"/>
        <v>292</v>
      </c>
      <c r="G209" s="12">
        <v>207</v>
      </c>
      <c r="H209" s="21"/>
      <c r="I209" s="23"/>
    </row>
    <row r="210" spans="1:9">
      <c r="A210" s="12">
        <v>208</v>
      </c>
      <c r="B210" s="17">
        <f t="shared" si="33"/>
        <v>12.119999999999997</v>
      </c>
      <c r="C210" s="20">
        <f t="shared" si="31"/>
        <v>288</v>
      </c>
      <c r="D210" s="12">
        <v>208</v>
      </c>
      <c r="E210" s="13">
        <f t="shared" si="30"/>
        <v>13.519999999999989</v>
      </c>
      <c r="F210" s="15">
        <f t="shared" si="32"/>
        <v>288</v>
      </c>
      <c r="G210" s="12">
        <v>208</v>
      </c>
      <c r="H210" s="21"/>
      <c r="I210" s="23"/>
    </row>
    <row r="211" spans="1:9">
      <c r="A211" s="12">
        <v>209</v>
      </c>
      <c r="B211" s="17">
        <f t="shared" si="33"/>
        <v>12.129999999999997</v>
      </c>
      <c r="C211" s="20">
        <f t="shared" si="31"/>
        <v>284</v>
      </c>
      <c r="D211" s="12">
        <v>209</v>
      </c>
      <c r="E211" s="13">
        <f t="shared" si="30"/>
        <v>13.529999999999989</v>
      </c>
      <c r="F211" s="15">
        <f t="shared" si="32"/>
        <v>284</v>
      </c>
      <c r="G211" s="12">
        <v>209</v>
      </c>
      <c r="H211" s="21"/>
      <c r="I211" s="23"/>
    </row>
    <row r="212" spans="1:9">
      <c r="A212" s="12">
        <v>210</v>
      </c>
      <c r="B212" s="17">
        <f t="shared" si="33"/>
        <v>12.139999999999997</v>
      </c>
      <c r="C212" s="20">
        <f t="shared" si="31"/>
        <v>280</v>
      </c>
      <c r="D212" s="12">
        <v>210</v>
      </c>
      <c r="E212" s="13">
        <f t="shared" si="30"/>
        <v>13.539999999999988</v>
      </c>
      <c r="F212" s="15">
        <f t="shared" si="32"/>
        <v>280</v>
      </c>
      <c r="G212" s="12">
        <v>210</v>
      </c>
      <c r="H212" s="21"/>
      <c r="I212" s="23"/>
    </row>
    <row r="213" spans="1:9">
      <c r="A213" s="12">
        <v>211</v>
      </c>
      <c r="B213" s="17">
        <f t="shared" si="33"/>
        <v>12.149999999999997</v>
      </c>
      <c r="C213" s="20">
        <f>C214+4</f>
        <v>276</v>
      </c>
      <c r="D213" s="12">
        <v>211</v>
      </c>
      <c r="E213" s="13">
        <f t="shared" si="30"/>
        <v>13.549999999999988</v>
      </c>
      <c r="F213" s="15">
        <f>F214+4</f>
        <v>276</v>
      </c>
      <c r="G213" s="12">
        <v>211</v>
      </c>
      <c r="H213" s="21"/>
      <c r="I213" s="23"/>
    </row>
    <row r="214" spans="1:9">
      <c r="A214" s="12">
        <v>212</v>
      </c>
      <c r="B214" s="17">
        <f t="shared" si="33"/>
        <v>12.159999999999997</v>
      </c>
      <c r="C214" s="20">
        <f>C215+3</f>
        <v>272</v>
      </c>
      <c r="D214" s="12">
        <v>212</v>
      </c>
      <c r="E214" s="13">
        <f t="shared" si="30"/>
        <v>13.559999999999988</v>
      </c>
      <c r="F214" s="15">
        <f t="shared" ref="F214:F261" si="34">F215+3</f>
        <v>272</v>
      </c>
      <c r="G214" s="12">
        <v>212</v>
      </c>
      <c r="H214" s="21"/>
      <c r="I214" s="23"/>
    </row>
    <row r="215" spans="1:9">
      <c r="A215" s="12">
        <v>213</v>
      </c>
      <c r="B215" s="17">
        <f t="shared" si="33"/>
        <v>12.169999999999996</v>
      </c>
      <c r="C215" s="20">
        <f t="shared" ref="C215:C261" si="35">C216+3</f>
        <v>269</v>
      </c>
      <c r="D215" s="12">
        <v>213</v>
      </c>
      <c r="E215" s="13">
        <f t="shared" si="30"/>
        <v>13.569999999999988</v>
      </c>
      <c r="F215" s="15">
        <f t="shared" si="34"/>
        <v>269</v>
      </c>
      <c r="G215" s="12">
        <v>213</v>
      </c>
      <c r="H215" s="21"/>
      <c r="I215" s="23"/>
    </row>
    <row r="216" spans="1:9">
      <c r="A216" s="12">
        <v>214</v>
      </c>
      <c r="B216" s="17">
        <f t="shared" si="33"/>
        <v>12.179999999999996</v>
      </c>
      <c r="C216" s="20">
        <f t="shared" si="35"/>
        <v>266</v>
      </c>
      <c r="D216" s="12">
        <v>214</v>
      </c>
      <c r="E216" s="13">
        <f t="shared" si="30"/>
        <v>13.579999999999988</v>
      </c>
      <c r="F216" s="15">
        <f t="shared" si="34"/>
        <v>266</v>
      </c>
      <c r="G216" s="12">
        <v>214</v>
      </c>
      <c r="H216" s="21"/>
      <c r="I216" s="23"/>
    </row>
    <row r="217" spans="1:9">
      <c r="A217" s="12">
        <v>215</v>
      </c>
      <c r="B217" s="17">
        <f t="shared" si="33"/>
        <v>12.189999999999996</v>
      </c>
      <c r="C217" s="20">
        <f t="shared" si="35"/>
        <v>263</v>
      </c>
      <c r="D217" s="12">
        <v>215</v>
      </c>
      <c r="E217" s="13">
        <f t="shared" ref="E217:E280" si="36">E216+0.01</f>
        <v>13.589999999999987</v>
      </c>
      <c r="F217" s="15">
        <f t="shared" si="34"/>
        <v>263</v>
      </c>
      <c r="G217" s="12">
        <v>215</v>
      </c>
      <c r="H217" s="21"/>
      <c r="I217" s="23"/>
    </row>
    <row r="218" spans="1:9">
      <c r="A218" s="12">
        <v>216</v>
      </c>
      <c r="B218" s="17">
        <f t="shared" si="33"/>
        <v>12.199999999999996</v>
      </c>
      <c r="C218" s="20">
        <f t="shared" si="35"/>
        <v>260</v>
      </c>
      <c r="D218" s="12">
        <v>216</v>
      </c>
      <c r="E218" s="13">
        <v>14</v>
      </c>
      <c r="F218" s="15">
        <f t="shared" si="34"/>
        <v>260</v>
      </c>
      <c r="G218" s="12">
        <v>216</v>
      </c>
      <c r="H218" s="21"/>
      <c r="I218" s="23"/>
    </row>
    <row r="219" spans="1:9">
      <c r="A219" s="12">
        <v>217</v>
      </c>
      <c r="B219" s="17">
        <f t="shared" si="33"/>
        <v>12.209999999999996</v>
      </c>
      <c r="C219" s="20">
        <f t="shared" si="35"/>
        <v>257</v>
      </c>
      <c r="D219" s="12">
        <v>217</v>
      </c>
      <c r="E219" s="13">
        <f t="shared" si="36"/>
        <v>14.01</v>
      </c>
      <c r="F219" s="15">
        <f t="shared" si="34"/>
        <v>257</v>
      </c>
      <c r="G219" s="12">
        <v>217</v>
      </c>
      <c r="H219" s="21"/>
      <c r="I219" s="23"/>
    </row>
    <row r="220" spans="1:9">
      <c r="A220" s="12">
        <v>218</v>
      </c>
      <c r="B220" s="17">
        <f t="shared" si="33"/>
        <v>12.219999999999995</v>
      </c>
      <c r="C220" s="20">
        <f t="shared" si="35"/>
        <v>254</v>
      </c>
      <c r="D220" s="12">
        <v>218</v>
      </c>
      <c r="E220" s="13">
        <f t="shared" si="36"/>
        <v>14.02</v>
      </c>
      <c r="F220" s="15">
        <f t="shared" si="34"/>
        <v>254</v>
      </c>
      <c r="G220" s="12">
        <v>218</v>
      </c>
      <c r="H220" s="21"/>
      <c r="I220" s="23"/>
    </row>
    <row r="221" spans="1:9">
      <c r="A221" s="12">
        <v>219</v>
      </c>
      <c r="B221" s="17">
        <f t="shared" si="33"/>
        <v>12.229999999999995</v>
      </c>
      <c r="C221" s="20">
        <f t="shared" si="35"/>
        <v>251</v>
      </c>
      <c r="D221" s="12">
        <v>219</v>
      </c>
      <c r="E221" s="13">
        <f t="shared" si="36"/>
        <v>14.03</v>
      </c>
      <c r="F221" s="15">
        <f t="shared" si="34"/>
        <v>251</v>
      </c>
      <c r="G221" s="12">
        <v>219</v>
      </c>
      <c r="H221" s="21"/>
      <c r="I221" s="23"/>
    </row>
    <row r="222" spans="1:9">
      <c r="A222" s="12">
        <v>220</v>
      </c>
      <c r="B222" s="17">
        <f t="shared" si="33"/>
        <v>12.239999999999995</v>
      </c>
      <c r="C222" s="20">
        <f t="shared" si="35"/>
        <v>248</v>
      </c>
      <c r="D222" s="12">
        <v>220</v>
      </c>
      <c r="E222" s="13">
        <f t="shared" si="36"/>
        <v>14.04</v>
      </c>
      <c r="F222" s="15">
        <f t="shared" si="34"/>
        <v>248</v>
      </c>
      <c r="G222" s="12">
        <v>220</v>
      </c>
      <c r="H222" s="21"/>
      <c r="I222" s="23"/>
    </row>
    <row r="223" spans="1:9">
      <c r="A223" s="12">
        <v>221</v>
      </c>
      <c r="B223" s="17">
        <f t="shared" si="33"/>
        <v>12.249999999999995</v>
      </c>
      <c r="C223" s="20">
        <f t="shared" si="35"/>
        <v>245</v>
      </c>
      <c r="D223" s="12">
        <v>221</v>
      </c>
      <c r="E223" s="13">
        <f t="shared" si="36"/>
        <v>14.049999999999999</v>
      </c>
      <c r="F223" s="15">
        <f t="shared" si="34"/>
        <v>245</v>
      </c>
      <c r="G223" s="12">
        <v>221</v>
      </c>
      <c r="H223" s="21"/>
      <c r="I223" s="23"/>
    </row>
    <row r="224" spans="1:9">
      <c r="A224" s="12">
        <v>222</v>
      </c>
      <c r="B224" s="17">
        <f t="shared" si="33"/>
        <v>12.259999999999994</v>
      </c>
      <c r="C224" s="20">
        <f t="shared" si="35"/>
        <v>242</v>
      </c>
      <c r="D224" s="12">
        <v>222</v>
      </c>
      <c r="E224" s="13">
        <f t="shared" si="36"/>
        <v>14.059999999999999</v>
      </c>
      <c r="F224" s="15">
        <f t="shared" si="34"/>
        <v>242</v>
      </c>
      <c r="G224" s="12">
        <v>222</v>
      </c>
      <c r="H224" s="21"/>
      <c r="I224" s="23"/>
    </row>
    <row r="225" spans="1:9">
      <c r="A225" s="12">
        <v>223</v>
      </c>
      <c r="B225" s="17">
        <f t="shared" si="33"/>
        <v>12.269999999999994</v>
      </c>
      <c r="C225" s="20">
        <f t="shared" si="35"/>
        <v>239</v>
      </c>
      <c r="D225" s="12">
        <v>223</v>
      </c>
      <c r="E225" s="13">
        <f t="shared" si="36"/>
        <v>14.069999999999999</v>
      </c>
      <c r="F225" s="15">
        <f t="shared" si="34"/>
        <v>239</v>
      </c>
      <c r="G225" s="12">
        <v>223</v>
      </c>
      <c r="H225" s="21"/>
      <c r="I225" s="23"/>
    </row>
    <row r="226" spans="1:9">
      <c r="A226" s="12">
        <v>224</v>
      </c>
      <c r="B226" s="17">
        <f t="shared" si="33"/>
        <v>12.279999999999994</v>
      </c>
      <c r="C226" s="20">
        <f t="shared" si="35"/>
        <v>236</v>
      </c>
      <c r="D226" s="12">
        <v>224</v>
      </c>
      <c r="E226" s="13">
        <f t="shared" si="36"/>
        <v>14.079999999999998</v>
      </c>
      <c r="F226" s="15">
        <f t="shared" si="34"/>
        <v>236</v>
      </c>
      <c r="G226" s="12">
        <v>224</v>
      </c>
      <c r="H226" s="21"/>
      <c r="I226" s="23"/>
    </row>
    <row r="227" spans="1:9">
      <c r="A227" s="12">
        <v>225</v>
      </c>
      <c r="B227" s="17">
        <f t="shared" si="33"/>
        <v>12.289999999999994</v>
      </c>
      <c r="C227" s="20">
        <f t="shared" si="35"/>
        <v>233</v>
      </c>
      <c r="D227" s="12">
        <v>225</v>
      </c>
      <c r="E227" s="13">
        <f t="shared" si="36"/>
        <v>14.089999999999998</v>
      </c>
      <c r="F227" s="15">
        <f t="shared" si="34"/>
        <v>233</v>
      </c>
      <c r="G227" s="12">
        <v>225</v>
      </c>
      <c r="H227" s="21"/>
      <c r="I227" s="23"/>
    </row>
    <row r="228" spans="1:9">
      <c r="A228" s="12">
        <v>226</v>
      </c>
      <c r="B228" s="17">
        <f t="shared" si="33"/>
        <v>12.299999999999994</v>
      </c>
      <c r="C228" s="20">
        <f t="shared" si="35"/>
        <v>230</v>
      </c>
      <c r="D228" s="12">
        <v>226</v>
      </c>
      <c r="E228" s="13">
        <f t="shared" si="36"/>
        <v>14.099999999999998</v>
      </c>
      <c r="F228" s="15">
        <f t="shared" si="34"/>
        <v>230</v>
      </c>
      <c r="G228" s="12">
        <v>226</v>
      </c>
      <c r="H228" s="21"/>
      <c r="I228" s="23"/>
    </row>
    <row r="229" spans="1:9">
      <c r="A229" s="12">
        <v>227</v>
      </c>
      <c r="B229" s="17">
        <f t="shared" si="33"/>
        <v>12.309999999999993</v>
      </c>
      <c r="C229" s="20">
        <f t="shared" si="35"/>
        <v>227</v>
      </c>
      <c r="D229" s="12">
        <v>227</v>
      </c>
      <c r="E229" s="13">
        <f t="shared" si="36"/>
        <v>14.109999999999998</v>
      </c>
      <c r="F229" s="15">
        <f t="shared" si="34"/>
        <v>227</v>
      </c>
      <c r="G229" s="12">
        <v>227</v>
      </c>
      <c r="H229" s="21"/>
    </row>
    <row r="230" spans="1:9">
      <c r="A230" s="12">
        <v>228</v>
      </c>
      <c r="B230" s="17">
        <f t="shared" si="33"/>
        <v>12.319999999999993</v>
      </c>
      <c r="C230" s="20">
        <f t="shared" si="35"/>
        <v>224</v>
      </c>
      <c r="D230" s="12">
        <v>228</v>
      </c>
      <c r="E230" s="13">
        <f t="shared" si="36"/>
        <v>14.119999999999997</v>
      </c>
      <c r="F230" s="15">
        <f t="shared" si="34"/>
        <v>224</v>
      </c>
      <c r="G230" s="12">
        <v>228</v>
      </c>
      <c r="H230" s="21"/>
    </row>
    <row r="231" spans="1:9">
      <c r="A231" s="12">
        <v>229</v>
      </c>
      <c r="B231" s="17">
        <f t="shared" si="33"/>
        <v>12.329999999999993</v>
      </c>
      <c r="C231" s="20">
        <f t="shared" si="35"/>
        <v>221</v>
      </c>
      <c r="D231" s="12">
        <v>229</v>
      </c>
      <c r="E231" s="13">
        <f t="shared" si="36"/>
        <v>14.129999999999997</v>
      </c>
      <c r="F231" s="15">
        <f t="shared" si="34"/>
        <v>221</v>
      </c>
      <c r="G231" s="12">
        <v>229</v>
      </c>
      <c r="H231" s="21"/>
    </row>
    <row r="232" spans="1:9">
      <c r="A232" s="12">
        <v>230</v>
      </c>
      <c r="B232" s="17">
        <f t="shared" si="33"/>
        <v>12.339999999999993</v>
      </c>
      <c r="C232" s="20">
        <f t="shared" si="35"/>
        <v>218</v>
      </c>
      <c r="D232" s="12">
        <v>230</v>
      </c>
      <c r="E232" s="13">
        <f t="shared" si="36"/>
        <v>14.139999999999997</v>
      </c>
      <c r="F232" s="15">
        <f t="shared" si="34"/>
        <v>218</v>
      </c>
      <c r="G232" s="12">
        <v>230</v>
      </c>
      <c r="H232" s="21"/>
    </row>
    <row r="233" spans="1:9">
      <c r="A233" s="12">
        <v>231</v>
      </c>
      <c r="B233" s="17">
        <f t="shared" si="33"/>
        <v>12.349999999999993</v>
      </c>
      <c r="C233" s="20">
        <f t="shared" si="35"/>
        <v>215</v>
      </c>
      <c r="D233" s="12">
        <v>231</v>
      </c>
      <c r="E233" s="13">
        <f t="shared" si="36"/>
        <v>14.149999999999997</v>
      </c>
      <c r="F233" s="15">
        <f t="shared" si="34"/>
        <v>215</v>
      </c>
      <c r="G233" s="12">
        <v>231</v>
      </c>
      <c r="H233" s="21"/>
    </row>
    <row r="234" spans="1:9">
      <c r="A234" s="12">
        <v>232</v>
      </c>
      <c r="B234" s="17">
        <f t="shared" si="33"/>
        <v>12.359999999999992</v>
      </c>
      <c r="C234" s="20">
        <f t="shared" si="35"/>
        <v>212</v>
      </c>
      <c r="D234" s="12">
        <v>232</v>
      </c>
      <c r="E234" s="13">
        <f t="shared" si="36"/>
        <v>14.159999999999997</v>
      </c>
      <c r="F234" s="15">
        <f t="shared" si="34"/>
        <v>212</v>
      </c>
      <c r="G234" s="12">
        <v>232</v>
      </c>
      <c r="H234" s="21"/>
    </row>
    <row r="235" spans="1:9">
      <c r="A235" s="12">
        <v>233</v>
      </c>
      <c r="B235" s="17">
        <f t="shared" si="33"/>
        <v>12.369999999999992</v>
      </c>
      <c r="C235" s="20">
        <f t="shared" si="35"/>
        <v>209</v>
      </c>
      <c r="D235" s="12">
        <v>233</v>
      </c>
      <c r="E235" s="13">
        <f t="shared" si="36"/>
        <v>14.169999999999996</v>
      </c>
      <c r="F235" s="15">
        <f t="shared" si="34"/>
        <v>209</v>
      </c>
      <c r="G235" s="12">
        <v>233</v>
      </c>
      <c r="H235" s="21"/>
    </row>
    <row r="236" spans="1:9">
      <c r="A236" s="12">
        <v>234</v>
      </c>
      <c r="B236" s="17">
        <f t="shared" si="33"/>
        <v>12.379999999999992</v>
      </c>
      <c r="C236" s="20">
        <f t="shared" si="35"/>
        <v>206</v>
      </c>
      <c r="D236" s="12">
        <v>234</v>
      </c>
      <c r="E236" s="13">
        <f t="shared" si="36"/>
        <v>14.179999999999996</v>
      </c>
      <c r="F236" s="15">
        <f t="shared" si="34"/>
        <v>206</v>
      </c>
      <c r="G236" s="12">
        <v>234</v>
      </c>
      <c r="H236" s="21"/>
    </row>
    <row r="237" spans="1:9">
      <c r="A237" s="12">
        <v>235</v>
      </c>
      <c r="B237" s="17">
        <f t="shared" si="33"/>
        <v>12.389999999999992</v>
      </c>
      <c r="C237" s="20">
        <f t="shared" si="35"/>
        <v>203</v>
      </c>
      <c r="D237" s="12">
        <v>235</v>
      </c>
      <c r="E237" s="13">
        <f t="shared" si="36"/>
        <v>14.189999999999996</v>
      </c>
      <c r="F237" s="15">
        <f t="shared" si="34"/>
        <v>203</v>
      </c>
      <c r="G237" s="12">
        <v>235</v>
      </c>
      <c r="H237" s="21"/>
    </row>
    <row r="238" spans="1:9">
      <c r="A238" s="12">
        <v>236</v>
      </c>
      <c r="B238" s="17">
        <f t="shared" si="33"/>
        <v>12.399999999999991</v>
      </c>
      <c r="C238" s="20">
        <f t="shared" si="35"/>
        <v>200</v>
      </c>
      <c r="D238" s="12">
        <v>236</v>
      </c>
      <c r="E238" s="13">
        <f t="shared" si="36"/>
        <v>14.199999999999996</v>
      </c>
      <c r="F238" s="15">
        <f t="shared" si="34"/>
        <v>200</v>
      </c>
      <c r="G238" s="12">
        <v>236</v>
      </c>
      <c r="H238" s="21"/>
    </row>
    <row r="239" spans="1:9">
      <c r="A239" s="12">
        <v>237</v>
      </c>
      <c r="B239" s="17">
        <f t="shared" si="33"/>
        <v>12.409999999999991</v>
      </c>
      <c r="C239" s="20">
        <f t="shared" si="35"/>
        <v>197</v>
      </c>
      <c r="D239" s="12">
        <v>237</v>
      </c>
      <c r="E239" s="13">
        <f t="shared" si="36"/>
        <v>14.209999999999996</v>
      </c>
      <c r="F239" s="15">
        <f t="shared" si="34"/>
        <v>197</v>
      </c>
      <c r="G239" s="12">
        <v>237</v>
      </c>
      <c r="H239" s="21"/>
    </row>
    <row r="240" spans="1:9">
      <c r="A240" s="12">
        <v>238</v>
      </c>
      <c r="B240" s="17">
        <f t="shared" si="33"/>
        <v>12.419999999999991</v>
      </c>
      <c r="C240" s="20">
        <f t="shared" si="35"/>
        <v>194</v>
      </c>
      <c r="D240" s="12">
        <v>238</v>
      </c>
      <c r="E240" s="13">
        <f t="shared" si="36"/>
        <v>14.219999999999995</v>
      </c>
      <c r="F240" s="15">
        <f t="shared" si="34"/>
        <v>194</v>
      </c>
      <c r="G240" s="12">
        <v>238</v>
      </c>
      <c r="H240" s="21"/>
    </row>
    <row r="241" spans="1:8">
      <c r="A241" s="12">
        <v>239</v>
      </c>
      <c r="B241" s="17">
        <f t="shared" si="33"/>
        <v>12.429999999999991</v>
      </c>
      <c r="C241" s="20">
        <f t="shared" si="35"/>
        <v>191</v>
      </c>
      <c r="D241" s="12">
        <v>239</v>
      </c>
      <c r="E241" s="13">
        <f t="shared" si="36"/>
        <v>14.229999999999995</v>
      </c>
      <c r="F241" s="15">
        <f t="shared" si="34"/>
        <v>191</v>
      </c>
      <c r="G241" s="12">
        <v>239</v>
      </c>
      <c r="H241" s="21"/>
    </row>
    <row r="242" spans="1:8">
      <c r="A242" s="12">
        <v>240</v>
      </c>
      <c r="B242" s="17">
        <f t="shared" si="33"/>
        <v>12.439999999999991</v>
      </c>
      <c r="C242" s="20">
        <f t="shared" si="35"/>
        <v>188</v>
      </c>
      <c r="D242" s="12">
        <v>240</v>
      </c>
      <c r="E242" s="13">
        <f t="shared" si="36"/>
        <v>14.239999999999995</v>
      </c>
      <c r="F242" s="15">
        <f t="shared" si="34"/>
        <v>188</v>
      </c>
      <c r="G242" s="12">
        <v>240</v>
      </c>
      <c r="H242" s="21"/>
    </row>
    <row r="243" spans="1:8">
      <c r="A243" s="12">
        <v>241</v>
      </c>
      <c r="B243" s="17">
        <f t="shared" si="33"/>
        <v>12.44999999999999</v>
      </c>
      <c r="C243" s="20">
        <f t="shared" si="35"/>
        <v>185</v>
      </c>
      <c r="D243" s="12">
        <v>241</v>
      </c>
      <c r="E243" s="13">
        <f t="shared" si="36"/>
        <v>14.249999999999995</v>
      </c>
      <c r="F243" s="15">
        <f t="shared" si="34"/>
        <v>185</v>
      </c>
      <c r="G243" s="12">
        <v>241</v>
      </c>
      <c r="H243" s="21"/>
    </row>
    <row r="244" spans="1:8">
      <c r="A244" s="12">
        <v>242</v>
      </c>
      <c r="B244" s="17">
        <f t="shared" si="33"/>
        <v>12.45999999999999</v>
      </c>
      <c r="C244" s="20">
        <f t="shared" si="35"/>
        <v>182</v>
      </c>
      <c r="D244" s="12">
        <v>242</v>
      </c>
      <c r="E244" s="13">
        <f t="shared" si="36"/>
        <v>14.259999999999994</v>
      </c>
      <c r="F244" s="15">
        <f t="shared" si="34"/>
        <v>182</v>
      </c>
      <c r="G244" s="12">
        <v>242</v>
      </c>
      <c r="H244" s="21"/>
    </row>
    <row r="245" spans="1:8">
      <c r="A245" s="12">
        <v>243</v>
      </c>
      <c r="B245" s="17">
        <f t="shared" si="33"/>
        <v>12.46999999999999</v>
      </c>
      <c r="C245" s="20">
        <f t="shared" si="35"/>
        <v>179</v>
      </c>
      <c r="D245" s="12">
        <v>243</v>
      </c>
      <c r="E245" s="13">
        <f t="shared" si="36"/>
        <v>14.269999999999994</v>
      </c>
      <c r="F245" s="15">
        <f t="shared" si="34"/>
        <v>179</v>
      </c>
      <c r="G245" s="12">
        <v>243</v>
      </c>
      <c r="H245" s="21"/>
    </row>
    <row r="246" spans="1:8">
      <c r="A246" s="12">
        <v>244</v>
      </c>
      <c r="B246" s="17">
        <f t="shared" si="33"/>
        <v>12.47999999999999</v>
      </c>
      <c r="C246" s="20">
        <f t="shared" si="35"/>
        <v>176</v>
      </c>
      <c r="D246" s="12">
        <v>244</v>
      </c>
      <c r="E246" s="13">
        <f t="shared" si="36"/>
        <v>14.279999999999994</v>
      </c>
      <c r="F246" s="15">
        <f t="shared" si="34"/>
        <v>176</v>
      </c>
      <c r="G246" s="12">
        <v>244</v>
      </c>
      <c r="H246" s="21"/>
    </row>
    <row r="247" spans="1:8">
      <c r="A247" s="12">
        <v>245</v>
      </c>
      <c r="B247" s="17">
        <f t="shared" si="33"/>
        <v>12.48999999999999</v>
      </c>
      <c r="C247" s="20">
        <f t="shared" si="35"/>
        <v>173</v>
      </c>
      <c r="D247" s="12">
        <v>245</v>
      </c>
      <c r="E247" s="13">
        <f t="shared" si="36"/>
        <v>14.289999999999994</v>
      </c>
      <c r="F247" s="15">
        <f t="shared" si="34"/>
        <v>173</v>
      </c>
      <c r="G247" s="12">
        <v>245</v>
      </c>
      <c r="H247" s="21"/>
    </row>
    <row r="248" spans="1:8">
      <c r="A248" s="12">
        <v>246</v>
      </c>
      <c r="B248" s="17">
        <f t="shared" si="33"/>
        <v>12.499999999999989</v>
      </c>
      <c r="C248" s="20">
        <f t="shared" si="35"/>
        <v>170</v>
      </c>
      <c r="D248" s="12">
        <v>246</v>
      </c>
      <c r="E248" s="13">
        <f t="shared" si="36"/>
        <v>14.299999999999994</v>
      </c>
      <c r="F248" s="15">
        <f t="shared" si="34"/>
        <v>170</v>
      </c>
      <c r="G248" s="12">
        <v>246</v>
      </c>
      <c r="H248" s="21"/>
    </row>
    <row r="249" spans="1:8">
      <c r="A249" s="12">
        <v>247</v>
      </c>
      <c r="B249" s="17">
        <f t="shared" si="33"/>
        <v>12.509999999999989</v>
      </c>
      <c r="C249" s="20">
        <f t="shared" si="35"/>
        <v>167</v>
      </c>
      <c r="D249" s="12">
        <v>247</v>
      </c>
      <c r="E249" s="13">
        <f t="shared" si="36"/>
        <v>14.309999999999993</v>
      </c>
      <c r="F249" s="15">
        <f t="shared" si="34"/>
        <v>167</v>
      </c>
      <c r="G249" s="12">
        <v>247</v>
      </c>
      <c r="H249" s="21"/>
    </row>
    <row r="250" spans="1:8">
      <c r="A250" s="12">
        <v>248</v>
      </c>
      <c r="B250" s="17">
        <f t="shared" si="33"/>
        <v>12.519999999999989</v>
      </c>
      <c r="C250" s="20">
        <f t="shared" si="35"/>
        <v>164</v>
      </c>
      <c r="D250" s="12">
        <v>248</v>
      </c>
      <c r="E250" s="13">
        <f t="shared" si="36"/>
        <v>14.319999999999993</v>
      </c>
      <c r="F250" s="15">
        <f t="shared" si="34"/>
        <v>164</v>
      </c>
      <c r="G250" s="12">
        <v>248</v>
      </c>
      <c r="H250" s="21"/>
    </row>
    <row r="251" spans="1:8">
      <c r="A251" s="12">
        <v>249</v>
      </c>
      <c r="B251" s="17">
        <f t="shared" si="33"/>
        <v>12.529999999999989</v>
      </c>
      <c r="C251" s="20">
        <f t="shared" si="35"/>
        <v>161</v>
      </c>
      <c r="D251" s="12">
        <v>249</v>
      </c>
      <c r="E251" s="13">
        <f t="shared" si="36"/>
        <v>14.329999999999993</v>
      </c>
      <c r="F251" s="15">
        <f t="shared" si="34"/>
        <v>161</v>
      </c>
      <c r="G251" s="12">
        <v>249</v>
      </c>
      <c r="H251" s="21"/>
    </row>
    <row r="252" spans="1:8">
      <c r="A252" s="12">
        <v>250</v>
      </c>
      <c r="B252" s="17">
        <f t="shared" si="33"/>
        <v>12.539999999999988</v>
      </c>
      <c r="C252" s="20">
        <f t="shared" si="35"/>
        <v>158</v>
      </c>
      <c r="D252" s="12">
        <v>250</v>
      </c>
      <c r="E252" s="13">
        <f t="shared" si="36"/>
        <v>14.339999999999993</v>
      </c>
      <c r="F252" s="15">
        <f t="shared" si="34"/>
        <v>158</v>
      </c>
      <c r="G252" s="12">
        <v>250</v>
      </c>
      <c r="H252" s="21"/>
    </row>
    <row r="253" spans="1:8">
      <c r="A253" s="12">
        <v>251</v>
      </c>
      <c r="B253" s="17">
        <f t="shared" si="33"/>
        <v>12.549999999999988</v>
      </c>
      <c r="C253" s="20">
        <f t="shared" si="35"/>
        <v>155</v>
      </c>
      <c r="D253" s="12">
        <v>251</v>
      </c>
      <c r="E253" s="13">
        <f t="shared" si="36"/>
        <v>14.349999999999993</v>
      </c>
      <c r="F253" s="15">
        <f t="shared" si="34"/>
        <v>155</v>
      </c>
      <c r="G253" s="12">
        <v>251</v>
      </c>
      <c r="H253" s="21"/>
    </row>
    <row r="254" spans="1:8">
      <c r="A254" s="12">
        <v>252</v>
      </c>
      <c r="B254" s="17">
        <f t="shared" si="33"/>
        <v>12.559999999999988</v>
      </c>
      <c r="C254" s="20">
        <f t="shared" si="35"/>
        <v>152</v>
      </c>
      <c r="D254" s="12">
        <v>252</v>
      </c>
      <c r="E254" s="13">
        <f t="shared" si="36"/>
        <v>14.359999999999992</v>
      </c>
      <c r="F254" s="15">
        <f t="shared" si="34"/>
        <v>152</v>
      </c>
      <c r="G254" s="12">
        <v>252</v>
      </c>
      <c r="H254" s="21"/>
    </row>
    <row r="255" spans="1:8">
      <c r="A255" s="12">
        <v>253</v>
      </c>
      <c r="B255" s="17">
        <f t="shared" si="33"/>
        <v>12.569999999999988</v>
      </c>
      <c r="C255" s="20">
        <f t="shared" si="35"/>
        <v>149</v>
      </c>
      <c r="D255" s="12">
        <v>253</v>
      </c>
      <c r="E255" s="13">
        <f t="shared" si="36"/>
        <v>14.369999999999992</v>
      </c>
      <c r="F255" s="15">
        <f t="shared" si="34"/>
        <v>149</v>
      </c>
      <c r="G255" s="12">
        <v>253</v>
      </c>
      <c r="H255" s="21"/>
    </row>
    <row r="256" spans="1:8">
      <c r="A256" s="12">
        <v>254</v>
      </c>
      <c r="B256" s="17">
        <f t="shared" si="33"/>
        <v>12.579999999999988</v>
      </c>
      <c r="C256" s="20">
        <f t="shared" si="35"/>
        <v>146</v>
      </c>
      <c r="D256" s="12">
        <v>254</v>
      </c>
      <c r="E256" s="13">
        <f t="shared" si="36"/>
        <v>14.379999999999992</v>
      </c>
      <c r="F256" s="15">
        <f t="shared" si="34"/>
        <v>146</v>
      </c>
      <c r="G256" s="12">
        <v>254</v>
      </c>
      <c r="H256" s="21"/>
    </row>
    <row r="257" spans="1:8">
      <c r="A257" s="12">
        <v>255</v>
      </c>
      <c r="B257" s="17">
        <f t="shared" si="33"/>
        <v>12.589999999999987</v>
      </c>
      <c r="C257" s="20">
        <f t="shared" si="35"/>
        <v>143</v>
      </c>
      <c r="D257" s="12">
        <v>255</v>
      </c>
      <c r="E257" s="13">
        <f t="shared" si="36"/>
        <v>14.389999999999992</v>
      </c>
      <c r="F257" s="15">
        <f t="shared" si="34"/>
        <v>143</v>
      </c>
      <c r="G257" s="12">
        <v>255</v>
      </c>
      <c r="H257" s="21"/>
    </row>
    <row r="258" spans="1:8">
      <c r="A258" s="12">
        <v>256</v>
      </c>
      <c r="B258" s="17">
        <v>13</v>
      </c>
      <c r="C258" s="20">
        <f t="shared" si="35"/>
        <v>140</v>
      </c>
      <c r="D258" s="12">
        <v>256</v>
      </c>
      <c r="E258" s="13">
        <f t="shared" si="36"/>
        <v>14.399999999999991</v>
      </c>
      <c r="F258" s="15">
        <f t="shared" si="34"/>
        <v>140</v>
      </c>
      <c r="G258" s="12">
        <v>256</v>
      </c>
      <c r="H258" s="21"/>
    </row>
    <row r="259" spans="1:8">
      <c r="A259" s="12">
        <v>257</v>
      </c>
      <c r="B259" s="17">
        <f t="shared" si="33"/>
        <v>13.01</v>
      </c>
      <c r="C259" s="20">
        <f t="shared" si="35"/>
        <v>137</v>
      </c>
      <c r="D259" s="12">
        <v>257</v>
      </c>
      <c r="E259" s="13">
        <f t="shared" si="36"/>
        <v>14.409999999999991</v>
      </c>
      <c r="F259" s="15">
        <f t="shared" si="34"/>
        <v>137</v>
      </c>
      <c r="G259" s="12">
        <v>257</v>
      </c>
      <c r="H259" s="21"/>
    </row>
    <row r="260" spans="1:8">
      <c r="A260" s="12">
        <v>258</v>
      </c>
      <c r="B260" s="17">
        <f t="shared" si="33"/>
        <v>13.02</v>
      </c>
      <c r="C260" s="20">
        <f t="shared" si="35"/>
        <v>134</v>
      </c>
      <c r="D260" s="12">
        <v>258</v>
      </c>
      <c r="E260" s="13">
        <f t="shared" si="36"/>
        <v>14.419999999999991</v>
      </c>
      <c r="F260" s="15">
        <f t="shared" si="34"/>
        <v>134</v>
      </c>
      <c r="G260" s="12">
        <v>258</v>
      </c>
      <c r="H260" s="21"/>
    </row>
    <row r="261" spans="1:8">
      <c r="A261" s="12">
        <v>259</v>
      </c>
      <c r="B261" s="17">
        <f t="shared" ref="B261:B265" si="37">B260+0.01</f>
        <v>13.03</v>
      </c>
      <c r="C261" s="20">
        <f t="shared" si="35"/>
        <v>131</v>
      </c>
      <c r="D261" s="12">
        <v>259</v>
      </c>
      <c r="E261" s="13">
        <f t="shared" si="36"/>
        <v>14.429999999999991</v>
      </c>
      <c r="F261" s="15">
        <f t="shared" si="34"/>
        <v>131</v>
      </c>
      <c r="G261" s="12">
        <v>259</v>
      </c>
      <c r="H261" s="21"/>
    </row>
    <row r="262" spans="1:8">
      <c r="A262" s="12">
        <v>260</v>
      </c>
      <c r="B262" s="17">
        <f t="shared" si="37"/>
        <v>13.04</v>
      </c>
      <c r="C262" s="20">
        <f>C263+3</f>
        <v>128</v>
      </c>
      <c r="D262" s="12">
        <v>260</v>
      </c>
      <c r="E262" s="13">
        <f t="shared" si="36"/>
        <v>14.439999999999991</v>
      </c>
      <c r="F262" s="15">
        <f>F263+3</f>
        <v>128</v>
      </c>
      <c r="G262" s="12">
        <v>260</v>
      </c>
      <c r="H262" s="21"/>
    </row>
    <row r="263" spans="1:8">
      <c r="A263" s="12">
        <v>261</v>
      </c>
      <c r="B263" s="17">
        <f t="shared" si="37"/>
        <v>13.049999999999999</v>
      </c>
      <c r="C263" s="20">
        <f t="shared" ref="C263:C320" si="38">C264+2</f>
        <v>125</v>
      </c>
      <c r="D263" s="12">
        <v>261</v>
      </c>
      <c r="E263" s="13">
        <f t="shared" si="36"/>
        <v>14.44999999999999</v>
      </c>
      <c r="F263" s="15">
        <f t="shared" ref="F263:F319" si="39">F264+2</f>
        <v>125</v>
      </c>
      <c r="G263" s="12">
        <v>261</v>
      </c>
      <c r="H263" s="21"/>
    </row>
    <row r="264" spans="1:8">
      <c r="A264" s="12">
        <v>262</v>
      </c>
      <c r="B264" s="17">
        <f t="shared" si="37"/>
        <v>13.059999999999999</v>
      </c>
      <c r="C264" s="20">
        <f t="shared" si="38"/>
        <v>123</v>
      </c>
      <c r="D264" s="12">
        <v>262</v>
      </c>
      <c r="E264" s="13">
        <f t="shared" si="36"/>
        <v>14.45999999999999</v>
      </c>
      <c r="F264" s="15">
        <f t="shared" si="39"/>
        <v>123</v>
      </c>
      <c r="G264" s="12">
        <v>262</v>
      </c>
      <c r="H264" s="21"/>
    </row>
    <row r="265" spans="1:8">
      <c r="A265" s="12">
        <v>263</v>
      </c>
      <c r="B265" s="17">
        <f t="shared" si="37"/>
        <v>13.069999999999999</v>
      </c>
      <c r="C265" s="20">
        <f t="shared" si="38"/>
        <v>121</v>
      </c>
      <c r="D265" s="12">
        <v>263</v>
      </c>
      <c r="E265" s="13">
        <f t="shared" si="36"/>
        <v>14.46999999999999</v>
      </c>
      <c r="F265" s="15">
        <f t="shared" si="39"/>
        <v>121</v>
      </c>
      <c r="G265" s="12">
        <v>263</v>
      </c>
      <c r="H265" s="21"/>
    </row>
    <row r="266" spans="1:8">
      <c r="A266" s="12">
        <v>264</v>
      </c>
      <c r="B266" s="17">
        <f>B265+0.01</f>
        <v>13.079999999999998</v>
      </c>
      <c r="C266" s="20">
        <f t="shared" si="38"/>
        <v>119</v>
      </c>
      <c r="D266" s="12">
        <v>264</v>
      </c>
      <c r="E266" s="13">
        <f t="shared" si="36"/>
        <v>14.47999999999999</v>
      </c>
      <c r="F266" s="15">
        <f t="shared" si="39"/>
        <v>119</v>
      </c>
      <c r="G266" s="12">
        <v>264</v>
      </c>
      <c r="H266" s="21"/>
    </row>
    <row r="267" spans="1:8">
      <c r="B267" s="17">
        <f t="shared" ref="B267:B328" si="40">B266+0.01</f>
        <v>13.089999999999998</v>
      </c>
      <c r="C267" s="20">
        <f t="shared" si="38"/>
        <v>117</v>
      </c>
      <c r="E267" s="13">
        <f t="shared" si="36"/>
        <v>14.48999999999999</v>
      </c>
      <c r="F267" s="15">
        <f t="shared" si="39"/>
        <v>117</v>
      </c>
      <c r="H267" s="21"/>
    </row>
    <row r="268" spans="1:8">
      <c r="B268" s="17">
        <f t="shared" si="40"/>
        <v>13.099999999999998</v>
      </c>
      <c r="C268" s="20">
        <f t="shared" si="38"/>
        <v>115</v>
      </c>
      <c r="E268" s="13">
        <f t="shared" si="36"/>
        <v>14.499999999999989</v>
      </c>
      <c r="F268" s="15">
        <f t="shared" si="39"/>
        <v>115</v>
      </c>
      <c r="H268" s="21"/>
    </row>
    <row r="269" spans="1:8">
      <c r="B269" s="17">
        <f t="shared" si="40"/>
        <v>13.109999999999998</v>
      </c>
      <c r="C269" s="20">
        <f t="shared" si="38"/>
        <v>113</v>
      </c>
      <c r="E269" s="13">
        <f t="shared" si="36"/>
        <v>14.509999999999989</v>
      </c>
      <c r="F269" s="15">
        <f t="shared" si="39"/>
        <v>113</v>
      </c>
      <c r="H269" s="21"/>
    </row>
    <row r="270" spans="1:8">
      <c r="B270" s="17">
        <f t="shared" si="40"/>
        <v>13.119999999999997</v>
      </c>
      <c r="C270" s="20">
        <f t="shared" si="38"/>
        <v>111</v>
      </c>
      <c r="E270" s="13">
        <f t="shared" si="36"/>
        <v>14.519999999999989</v>
      </c>
      <c r="F270" s="15">
        <f t="shared" si="39"/>
        <v>111</v>
      </c>
      <c r="H270" s="21"/>
    </row>
    <row r="271" spans="1:8">
      <c r="B271" s="17">
        <f t="shared" si="40"/>
        <v>13.129999999999997</v>
      </c>
      <c r="C271" s="20">
        <f t="shared" si="38"/>
        <v>109</v>
      </c>
      <c r="E271" s="13">
        <f t="shared" si="36"/>
        <v>14.529999999999989</v>
      </c>
      <c r="F271" s="15">
        <f t="shared" si="39"/>
        <v>109</v>
      </c>
      <c r="H271" s="21"/>
    </row>
    <row r="272" spans="1:8">
      <c r="B272" s="17">
        <f t="shared" si="40"/>
        <v>13.139999999999997</v>
      </c>
      <c r="C272" s="20">
        <f t="shared" si="38"/>
        <v>107</v>
      </c>
      <c r="E272" s="13">
        <f t="shared" si="36"/>
        <v>14.539999999999988</v>
      </c>
      <c r="F272" s="15">
        <f t="shared" si="39"/>
        <v>107</v>
      </c>
      <c r="H272" s="21"/>
    </row>
    <row r="273" spans="2:9">
      <c r="B273" s="17">
        <f t="shared" si="40"/>
        <v>13.149999999999997</v>
      </c>
      <c r="C273" s="20">
        <f t="shared" si="38"/>
        <v>105</v>
      </c>
      <c r="E273" s="13">
        <f t="shared" si="36"/>
        <v>14.549999999999988</v>
      </c>
      <c r="F273" s="15">
        <f t="shared" si="39"/>
        <v>105</v>
      </c>
      <c r="H273" s="21"/>
    </row>
    <row r="274" spans="2:9">
      <c r="B274" s="17">
        <f t="shared" si="40"/>
        <v>13.159999999999997</v>
      </c>
      <c r="C274" s="20">
        <f t="shared" si="38"/>
        <v>103</v>
      </c>
      <c r="E274" s="13">
        <f t="shared" si="36"/>
        <v>14.559999999999988</v>
      </c>
      <c r="F274" s="15">
        <f t="shared" si="39"/>
        <v>103</v>
      </c>
      <c r="H274" s="21"/>
    </row>
    <row r="275" spans="2:9">
      <c r="B275" s="17">
        <f t="shared" si="40"/>
        <v>13.169999999999996</v>
      </c>
      <c r="C275" s="20">
        <f t="shared" si="38"/>
        <v>101</v>
      </c>
      <c r="E275" s="13">
        <f t="shared" si="36"/>
        <v>14.569999999999988</v>
      </c>
      <c r="F275" s="15">
        <f t="shared" si="39"/>
        <v>101</v>
      </c>
      <c r="H275" s="21"/>
    </row>
    <row r="276" spans="2:9">
      <c r="B276" s="17">
        <f t="shared" si="40"/>
        <v>13.179999999999996</v>
      </c>
      <c r="C276" s="20">
        <f t="shared" si="38"/>
        <v>99</v>
      </c>
      <c r="E276" s="13">
        <f t="shared" si="36"/>
        <v>14.579999999999988</v>
      </c>
      <c r="F276" s="15">
        <f t="shared" si="39"/>
        <v>99</v>
      </c>
      <c r="H276" s="21"/>
    </row>
    <row r="277" spans="2:9">
      <c r="B277" s="17">
        <f t="shared" si="40"/>
        <v>13.189999999999996</v>
      </c>
      <c r="C277" s="20">
        <f t="shared" si="38"/>
        <v>97</v>
      </c>
      <c r="E277" s="13">
        <f t="shared" si="36"/>
        <v>14.589999999999987</v>
      </c>
      <c r="F277" s="15">
        <f t="shared" si="39"/>
        <v>97</v>
      </c>
      <c r="H277" s="21"/>
    </row>
    <row r="278" spans="2:9">
      <c r="B278" s="17">
        <f t="shared" si="40"/>
        <v>13.199999999999996</v>
      </c>
      <c r="C278" s="20">
        <f t="shared" si="38"/>
        <v>95</v>
      </c>
      <c r="E278" s="13">
        <v>15</v>
      </c>
      <c r="F278" s="15">
        <f t="shared" si="39"/>
        <v>95</v>
      </c>
      <c r="H278" s="21"/>
    </row>
    <row r="279" spans="2:9">
      <c r="B279" s="17">
        <f t="shared" si="40"/>
        <v>13.209999999999996</v>
      </c>
      <c r="C279" s="20">
        <f t="shared" si="38"/>
        <v>93</v>
      </c>
      <c r="E279" s="13">
        <f t="shared" si="36"/>
        <v>15.01</v>
      </c>
      <c r="F279" s="15">
        <f t="shared" si="39"/>
        <v>93</v>
      </c>
      <c r="H279" s="21"/>
    </row>
    <row r="280" spans="2:9">
      <c r="B280" s="17">
        <f t="shared" si="40"/>
        <v>13.219999999999995</v>
      </c>
      <c r="C280" s="20">
        <f t="shared" si="38"/>
        <v>91</v>
      </c>
      <c r="E280" s="13">
        <f t="shared" si="36"/>
        <v>15.02</v>
      </c>
      <c r="F280" s="15">
        <f t="shared" si="39"/>
        <v>91</v>
      </c>
      <c r="H280" s="21"/>
    </row>
    <row r="281" spans="2:9">
      <c r="B281" s="17">
        <f t="shared" si="40"/>
        <v>13.229999999999995</v>
      </c>
      <c r="C281" s="20">
        <f t="shared" si="38"/>
        <v>89</v>
      </c>
      <c r="E281" s="13">
        <f t="shared" ref="E281:E328" si="41">E280+0.01</f>
        <v>15.03</v>
      </c>
      <c r="F281" s="15">
        <f t="shared" si="39"/>
        <v>89</v>
      </c>
      <c r="H281" s="21"/>
    </row>
    <row r="282" spans="2:9">
      <c r="B282" s="17">
        <f t="shared" si="40"/>
        <v>13.239999999999995</v>
      </c>
      <c r="C282" s="20">
        <f t="shared" si="38"/>
        <v>87</v>
      </c>
      <c r="E282" s="13">
        <f t="shared" si="41"/>
        <v>15.04</v>
      </c>
      <c r="F282" s="15">
        <f t="shared" si="39"/>
        <v>87</v>
      </c>
      <c r="H282" s="21"/>
    </row>
    <row r="283" spans="2:9">
      <c r="B283" s="17">
        <f t="shared" si="40"/>
        <v>13.249999999999995</v>
      </c>
      <c r="C283" s="20">
        <f t="shared" si="38"/>
        <v>85</v>
      </c>
      <c r="E283" s="13">
        <f t="shared" si="41"/>
        <v>15.049999999999999</v>
      </c>
      <c r="F283" s="15">
        <f t="shared" si="39"/>
        <v>85</v>
      </c>
      <c r="H283" s="21"/>
    </row>
    <row r="284" spans="2:9">
      <c r="B284" s="17">
        <f t="shared" si="40"/>
        <v>13.259999999999994</v>
      </c>
      <c r="C284" s="20">
        <f t="shared" si="38"/>
        <v>83</v>
      </c>
      <c r="E284" s="13">
        <f t="shared" si="41"/>
        <v>15.059999999999999</v>
      </c>
      <c r="F284" s="15">
        <f t="shared" si="39"/>
        <v>83</v>
      </c>
      <c r="H284" s="21"/>
    </row>
    <row r="285" spans="2:9">
      <c r="B285" s="17">
        <f t="shared" si="40"/>
        <v>13.269999999999994</v>
      </c>
      <c r="C285" s="20">
        <f t="shared" si="38"/>
        <v>81</v>
      </c>
      <c r="E285" s="13">
        <f t="shared" si="41"/>
        <v>15.069999999999999</v>
      </c>
      <c r="F285" s="15">
        <f t="shared" si="39"/>
        <v>81</v>
      </c>
      <c r="H285" s="21"/>
    </row>
    <row r="286" spans="2:9">
      <c r="B286" s="17">
        <f t="shared" si="40"/>
        <v>13.279999999999994</v>
      </c>
      <c r="C286" s="20">
        <f t="shared" si="38"/>
        <v>79</v>
      </c>
      <c r="E286" s="13">
        <f t="shared" si="41"/>
        <v>15.079999999999998</v>
      </c>
      <c r="F286" s="15">
        <f t="shared" si="39"/>
        <v>79</v>
      </c>
      <c r="H286" s="21"/>
      <c r="I286" s="23"/>
    </row>
    <row r="287" spans="2:9">
      <c r="B287" s="17">
        <f t="shared" si="40"/>
        <v>13.289999999999994</v>
      </c>
      <c r="C287" s="20">
        <f t="shared" si="38"/>
        <v>77</v>
      </c>
      <c r="E287" s="13">
        <f t="shared" si="41"/>
        <v>15.089999999999998</v>
      </c>
      <c r="F287" s="15">
        <f t="shared" si="39"/>
        <v>77</v>
      </c>
      <c r="H287" s="21"/>
      <c r="I287" s="23"/>
    </row>
    <row r="288" spans="2:9">
      <c r="B288" s="17">
        <f t="shared" si="40"/>
        <v>13.299999999999994</v>
      </c>
      <c r="C288" s="20">
        <f t="shared" si="38"/>
        <v>75</v>
      </c>
      <c r="E288" s="13">
        <f t="shared" si="41"/>
        <v>15.099999999999998</v>
      </c>
      <c r="F288" s="15">
        <f t="shared" si="39"/>
        <v>75</v>
      </c>
      <c r="H288" s="21"/>
      <c r="I288" s="23"/>
    </row>
    <row r="289" spans="2:9">
      <c r="B289" s="17">
        <f t="shared" si="40"/>
        <v>13.309999999999993</v>
      </c>
      <c r="C289" s="20">
        <f t="shared" si="38"/>
        <v>73</v>
      </c>
      <c r="E289" s="13">
        <f t="shared" si="41"/>
        <v>15.109999999999998</v>
      </c>
      <c r="F289" s="15">
        <f t="shared" si="39"/>
        <v>73</v>
      </c>
      <c r="H289" s="21"/>
      <c r="I289" s="23"/>
    </row>
    <row r="290" spans="2:9">
      <c r="B290" s="17">
        <f t="shared" si="40"/>
        <v>13.319999999999993</v>
      </c>
      <c r="C290" s="20">
        <f t="shared" si="38"/>
        <v>71</v>
      </c>
      <c r="E290" s="13">
        <f t="shared" si="41"/>
        <v>15.119999999999997</v>
      </c>
      <c r="F290" s="15">
        <f t="shared" si="39"/>
        <v>71</v>
      </c>
      <c r="H290" s="21"/>
      <c r="I290" s="23"/>
    </row>
    <row r="291" spans="2:9">
      <c r="B291" s="17">
        <f t="shared" si="40"/>
        <v>13.329999999999993</v>
      </c>
      <c r="C291" s="20">
        <f t="shared" si="38"/>
        <v>69</v>
      </c>
      <c r="E291" s="13">
        <f t="shared" si="41"/>
        <v>15.129999999999997</v>
      </c>
      <c r="F291" s="15">
        <f t="shared" si="39"/>
        <v>69</v>
      </c>
      <c r="H291" s="21"/>
      <c r="I291" s="23"/>
    </row>
    <row r="292" spans="2:9">
      <c r="B292" s="17">
        <f t="shared" si="40"/>
        <v>13.339999999999993</v>
      </c>
      <c r="C292" s="20">
        <f t="shared" si="38"/>
        <v>67</v>
      </c>
      <c r="E292" s="13">
        <f t="shared" si="41"/>
        <v>15.139999999999997</v>
      </c>
      <c r="F292" s="15">
        <f t="shared" si="39"/>
        <v>67</v>
      </c>
      <c r="H292" s="21"/>
      <c r="I292" s="23"/>
    </row>
    <row r="293" spans="2:9">
      <c r="B293" s="17">
        <f t="shared" si="40"/>
        <v>13.349999999999993</v>
      </c>
      <c r="C293" s="20">
        <f t="shared" si="38"/>
        <v>65</v>
      </c>
      <c r="E293" s="13">
        <f t="shared" si="41"/>
        <v>15.149999999999997</v>
      </c>
      <c r="F293" s="15">
        <f t="shared" si="39"/>
        <v>65</v>
      </c>
      <c r="H293" s="21"/>
      <c r="I293" s="23"/>
    </row>
    <row r="294" spans="2:9">
      <c r="B294" s="17">
        <f t="shared" si="40"/>
        <v>13.359999999999992</v>
      </c>
      <c r="C294" s="20">
        <f t="shared" si="38"/>
        <v>63</v>
      </c>
      <c r="E294" s="13">
        <f t="shared" si="41"/>
        <v>15.159999999999997</v>
      </c>
      <c r="F294" s="15">
        <f t="shared" si="39"/>
        <v>63</v>
      </c>
      <c r="H294" s="21"/>
      <c r="I294" s="23"/>
    </row>
    <row r="295" spans="2:9">
      <c r="B295" s="17">
        <f t="shared" si="40"/>
        <v>13.369999999999992</v>
      </c>
      <c r="C295" s="20">
        <f t="shared" si="38"/>
        <v>61</v>
      </c>
      <c r="E295" s="13">
        <f t="shared" si="41"/>
        <v>15.169999999999996</v>
      </c>
      <c r="F295" s="15">
        <f t="shared" si="39"/>
        <v>61</v>
      </c>
      <c r="H295" s="21"/>
      <c r="I295" s="23"/>
    </row>
    <row r="296" spans="2:9">
      <c r="B296" s="17">
        <f t="shared" si="40"/>
        <v>13.379999999999992</v>
      </c>
      <c r="C296" s="20">
        <f t="shared" si="38"/>
        <v>59</v>
      </c>
      <c r="E296" s="13">
        <f t="shared" si="41"/>
        <v>15.179999999999996</v>
      </c>
      <c r="F296" s="15">
        <f t="shared" si="39"/>
        <v>59</v>
      </c>
      <c r="H296" s="21"/>
      <c r="I296" s="23"/>
    </row>
    <row r="297" spans="2:9">
      <c r="B297" s="17">
        <f t="shared" si="40"/>
        <v>13.389999999999992</v>
      </c>
      <c r="C297" s="20">
        <f t="shared" si="38"/>
        <v>57</v>
      </c>
      <c r="E297" s="13">
        <f t="shared" si="41"/>
        <v>15.189999999999996</v>
      </c>
      <c r="F297" s="15">
        <f t="shared" si="39"/>
        <v>57</v>
      </c>
      <c r="H297" s="21"/>
      <c r="I297" s="23"/>
    </row>
    <row r="298" spans="2:9">
      <c r="B298" s="17">
        <f t="shared" si="40"/>
        <v>13.399999999999991</v>
      </c>
      <c r="C298" s="20">
        <f t="shared" si="38"/>
        <v>55</v>
      </c>
      <c r="E298" s="13">
        <f t="shared" si="41"/>
        <v>15.199999999999996</v>
      </c>
      <c r="F298" s="15">
        <f t="shared" si="39"/>
        <v>55</v>
      </c>
      <c r="H298" s="21"/>
      <c r="I298" s="23"/>
    </row>
    <row r="299" spans="2:9">
      <c r="B299" s="17">
        <f t="shared" si="40"/>
        <v>13.409999999999991</v>
      </c>
      <c r="C299" s="20">
        <f t="shared" si="38"/>
        <v>53</v>
      </c>
      <c r="E299" s="13">
        <f t="shared" si="41"/>
        <v>15.209999999999996</v>
      </c>
      <c r="F299" s="15">
        <f t="shared" si="39"/>
        <v>53</v>
      </c>
      <c r="H299" s="21"/>
      <c r="I299" s="23"/>
    </row>
    <row r="300" spans="2:9">
      <c r="B300" s="17">
        <f t="shared" si="40"/>
        <v>13.419999999999991</v>
      </c>
      <c r="C300" s="20">
        <f t="shared" si="38"/>
        <v>51</v>
      </c>
      <c r="E300" s="13">
        <f t="shared" si="41"/>
        <v>15.219999999999995</v>
      </c>
      <c r="F300" s="15">
        <f t="shared" si="39"/>
        <v>51</v>
      </c>
      <c r="H300" s="21"/>
      <c r="I300" s="23"/>
    </row>
    <row r="301" spans="2:9">
      <c r="B301" s="17">
        <f t="shared" si="40"/>
        <v>13.429999999999991</v>
      </c>
      <c r="C301" s="20">
        <f t="shared" si="38"/>
        <v>49</v>
      </c>
      <c r="E301" s="13">
        <f t="shared" si="41"/>
        <v>15.229999999999995</v>
      </c>
      <c r="F301" s="15">
        <f t="shared" si="39"/>
        <v>49</v>
      </c>
      <c r="H301" s="21"/>
      <c r="I301" s="23"/>
    </row>
    <row r="302" spans="2:9">
      <c r="B302" s="17">
        <f t="shared" si="40"/>
        <v>13.439999999999991</v>
      </c>
      <c r="C302" s="20">
        <f t="shared" si="38"/>
        <v>47</v>
      </c>
      <c r="E302" s="13">
        <f t="shared" si="41"/>
        <v>15.239999999999995</v>
      </c>
      <c r="F302" s="15">
        <f t="shared" si="39"/>
        <v>47</v>
      </c>
      <c r="H302" s="21"/>
      <c r="I302" s="23"/>
    </row>
    <row r="303" spans="2:9">
      <c r="B303" s="17">
        <f>B302+0.01</f>
        <v>13.44999999999999</v>
      </c>
      <c r="C303" s="20">
        <f t="shared" si="38"/>
        <v>45</v>
      </c>
      <c r="E303" s="13">
        <f t="shared" si="41"/>
        <v>15.249999999999995</v>
      </c>
      <c r="F303" s="15">
        <f t="shared" si="39"/>
        <v>45</v>
      </c>
      <c r="H303" s="21"/>
      <c r="I303" s="23"/>
    </row>
    <row r="304" spans="2:9">
      <c r="B304" s="17">
        <f t="shared" si="40"/>
        <v>13.45999999999999</v>
      </c>
      <c r="C304" s="20">
        <f t="shared" si="38"/>
        <v>43</v>
      </c>
      <c r="E304" s="13">
        <f t="shared" si="41"/>
        <v>15.259999999999994</v>
      </c>
      <c r="F304" s="15">
        <f t="shared" si="39"/>
        <v>43</v>
      </c>
      <c r="H304" s="21"/>
      <c r="I304" s="23"/>
    </row>
    <row r="305" spans="2:9">
      <c r="B305" s="17">
        <f t="shared" si="40"/>
        <v>13.46999999999999</v>
      </c>
      <c r="C305" s="20">
        <f t="shared" si="38"/>
        <v>41</v>
      </c>
      <c r="E305" s="13">
        <f t="shared" si="41"/>
        <v>15.269999999999994</v>
      </c>
      <c r="F305" s="15">
        <f t="shared" si="39"/>
        <v>41</v>
      </c>
      <c r="H305" s="21"/>
      <c r="I305" s="23"/>
    </row>
    <row r="306" spans="2:9">
      <c r="B306" s="17">
        <f t="shared" si="40"/>
        <v>13.47999999999999</v>
      </c>
      <c r="C306" s="20">
        <f t="shared" si="38"/>
        <v>39</v>
      </c>
      <c r="E306" s="13">
        <f t="shared" si="41"/>
        <v>15.279999999999994</v>
      </c>
      <c r="F306" s="15">
        <f t="shared" si="39"/>
        <v>39</v>
      </c>
      <c r="H306" s="21"/>
      <c r="I306" s="23"/>
    </row>
    <row r="307" spans="2:9">
      <c r="B307" s="17">
        <f>B306+0.01</f>
        <v>13.48999999999999</v>
      </c>
      <c r="C307" s="20">
        <f t="shared" si="38"/>
        <v>37</v>
      </c>
      <c r="E307" s="13">
        <f t="shared" si="41"/>
        <v>15.289999999999994</v>
      </c>
      <c r="F307" s="15">
        <f t="shared" si="39"/>
        <v>37</v>
      </c>
      <c r="H307" s="21"/>
      <c r="I307" s="23"/>
    </row>
    <row r="308" spans="2:9">
      <c r="B308" s="17">
        <f t="shared" si="40"/>
        <v>13.499999999999989</v>
      </c>
      <c r="C308" s="20">
        <f t="shared" si="38"/>
        <v>35</v>
      </c>
      <c r="E308" s="13">
        <f t="shared" si="41"/>
        <v>15.299999999999994</v>
      </c>
      <c r="F308" s="15">
        <f t="shared" si="39"/>
        <v>35</v>
      </c>
      <c r="H308" s="21"/>
      <c r="I308" s="23"/>
    </row>
    <row r="309" spans="2:9">
      <c r="B309" s="17">
        <f t="shared" si="40"/>
        <v>13.509999999999989</v>
      </c>
      <c r="C309" s="20">
        <f t="shared" si="38"/>
        <v>33</v>
      </c>
      <c r="E309" s="13">
        <f t="shared" si="41"/>
        <v>15.309999999999993</v>
      </c>
      <c r="F309" s="15">
        <f t="shared" si="39"/>
        <v>33</v>
      </c>
      <c r="H309" s="21"/>
      <c r="I309" s="23"/>
    </row>
    <row r="310" spans="2:9">
      <c r="B310" s="17">
        <f t="shared" si="40"/>
        <v>13.519999999999989</v>
      </c>
      <c r="C310" s="20">
        <f t="shared" si="38"/>
        <v>31</v>
      </c>
      <c r="E310" s="13">
        <f t="shared" si="41"/>
        <v>15.319999999999993</v>
      </c>
      <c r="F310" s="15">
        <f t="shared" si="39"/>
        <v>31</v>
      </c>
      <c r="H310" s="21"/>
      <c r="I310" s="23"/>
    </row>
    <row r="311" spans="2:9">
      <c r="B311" s="17">
        <f t="shared" si="40"/>
        <v>13.529999999999989</v>
      </c>
      <c r="C311" s="20">
        <f t="shared" si="38"/>
        <v>29</v>
      </c>
      <c r="E311" s="13">
        <f t="shared" si="41"/>
        <v>15.329999999999993</v>
      </c>
      <c r="F311" s="15">
        <f t="shared" si="39"/>
        <v>29</v>
      </c>
      <c r="H311" s="21"/>
    </row>
    <row r="312" spans="2:9">
      <c r="B312" s="17">
        <f t="shared" si="40"/>
        <v>13.539999999999988</v>
      </c>
      <c r="C312" s="20">
        <f t="shared" si="38"/>
        <v>27</v>
      </c>
      <c r="E312" s="13">
        <f t="shared" si="41"/>
        <v>15.339999999999993</v>
      </c>
      <c r="F312" s="15">
        <f t="shared" si="39"/>
        <v>27</v>
      </c>
      <c r="H312" s="21"/>
    </row>
    <row r="313" spans="2:9">
      <c r="B313" s="17">
        <f>B312+0.01</f>
        <v>13.549999999999988</v>
      </c>
      <c r="C313" s="20">
        <f t="shared" si="38"/>
        <v>25</v>
      </c>
      <c r="E313" s="13">
        <f t="shared" si="41"/>
        <v>15.349999999999993</v>
      </c>
      <c r="F313" s="15">
        <f t="shared" si="39"/>
        <v>25</v>
      </c>
      <c r="H313" s="21"/>
    </row>
    <row r="314" spans="2:9">
      <c r="B314" s="17">
        <f t="shared" si="40"/>
        <v>13.559999999999988</v>
      </c>
      <c r="C314" s="20">
        <f t="shared" si="38"/>
        <v>23</v>
      </c>
      <c r="E314" s="13">
        <f t="shared" si="41"/>
        <v>15.359999999999992</v>
      </c>
      <c r="F314" s="15">
        <f t="shared" si="39"/>
        <v>23</v>
      </c>
      <c r="H314" s="21"/>
    </row>
    <row r="315" spans="2:9">
      <c r="B315" s="17">
        <f t="shared" si="40"/>
        <v>13.569999999999988</v>
      </c>
      <c r="C315" s="20">
        <f t="shared" si="38"/>
        <v>21</v>
      </c>
      <c r="E315" s="13">
        <f t="shared" si="41"/>
        <v>15.369999999999992</v>
      </c>
      <c r="F315" s="15">
        <f t="shared" si="39"/>
        <v>21</v>
      </c>
      <c r="H315" s="21"/>
    </row>
    <row r="316" spans="2:9">
      <c r="B316" s="17">
        <f t="shared" si="40"/>
        <v>13.579999999999988</v>
      </c>
      <c r="C316" s="20">
        <f t="shared" si="38"/>
        <v>19</v>
      </c>
      <c r="E316" s="13">
        <f t="shared" si="41"/>
        <v>15.379999999999992</v>
      </c>
      <c r="F316" s="15">
        <f t="shared" si="39"/>
        <v>19</v>
      </c>
      <c r="H316" s="21"/>
    </row>
    <row r="317" spans="2:9">
      <c r="B317" s="17">
        <f t="shared" si="40"/>
        <v>13.589999999999987</v>
      </c>
      <c r="C317" s="20">
        <f t="shared" si="38"/>
        <v>17</v>
      </c>
      <c r="E317" s="13">
        <f t="shared" si="41"/>
        <v>15.389999999999992</v>
      </c>
      <c r="F317" s="15">
        <f t="shared" si="39"/>
        <v>17</v>
      </c>
      <c r="H317" s="21"/>
    </row>
    <row r="318" spans="2:9">
      <c r="B318" s="17">
        <v>14</v>
      </c>
      <c r="C318" s="20">
        <f t="shared" si="38"/>
        <v>15</v>
      </c>
      <c r="E318" s="13">
        <f t="shared" si="41"/>
        <v>15.399999999999991</v>
      </c>
      <c r="F318" s="15">
        <f t="shared" si="39"/>
        <v>15</v>
      </c>
      <c r="H318" s="21"/>
    </row>
    <row r="319" spans="2:9">
      <c r="B319" s="17">
        <f t="shared" si="40"/>
        <v>14.01</v>
      </c>
      <c r="C319" s="20">
        <f t="shared" si="38"/>
        <v>13</v>
      </c>
      <c r="E319" s="13">
        <f t="shared" si="41"/>
        <v>15.409999999999991</v>
      </c>
      <c r="F319" s="15">
        <f t="shared" si="39"/>
        <v>13</v>
      </c>
      <c r="H319" s="21"/>
    </row>
    <row r="320" spans="2:9">
      <c r="B320" s="17">
        <f t="shared" si="40"/>
        <v>14.02</v>
      </c>
      <c r="C320" s="20">
        <f t="shared" si="38"/>
        <v>11</v>
      </c>
      <c r="E320" s="13">
        <f t="shared" si="41"/>
        <v>15.419999999999991</v>
      </c>
      <c r="F320" s="15">
        <f>F321+2</f>
        <v>11</v>
      </c>
      <c r="H320" s="21"/>
    </row>
    <row r="321" spans="2:8">
      <c r="B321" s="17">
        <f t="shared" si="40"/>
        <v>14.03</v>
      </c>
      <c r="C321" s="20">
        <f>C322+2</f>
        <v>9</v>
      </c>
      <c r="E321" s="13">
        <f t="shared" si="41"/>
        <v>15.429999999999991</v>
      </c>
      <c r="F321" s="15">
        <f t="shared" ref="F321:F322" si="42">F322+2</f>
        <v>9</v>
      </c>
      <c r="H321" s="21"/>
    </row>
    <row r="322" spans="2:8">
      <c r="B322" s="17">
        <f t="shared" si="40"/>
        <v>14.04</v>
      </c>
      <c r="C322" s="20">
        <f>C323+2</f>
        <v>7</v>
      </c>
      <c r="E322" s="13">
        <f t="shared" si="41"/>
        <v>15.439999999999991</v>
      </c>
      <c r="F322" s="15">
        <f t="shared" si="42"/>
        <v>7</v>
      </c>
      <c r="H322" s="21"/>
    </row>
    <row r="323" spans="2:8">
      <c r="B323" s="17">
        <f t="shared" si="40"/>
        <v>14.049999999999999</v>
      </c>
      <c r="C323" s="20">
        <v>5</v>
      </c>
      <c r="E323" s="13">
        <f t="shared" si="41"/>
        <v>15.44999999999999</v>
      </c>
      <c r="F323" s="15">
        <v>5</v>
      </c>
      <c r="H323" s="21"/>
    </row>
    <row r="324" spans="2:8">
      <c r="B324" s="17">
        <f t="shared" si="40"/>
        <v>14.059999999999999</v>
      </c>
      <c r="C324" s="20">
        <v>4</v>
      </c>
      <c r="E324" s="13">
        <f t="shared" si="41"/>
        <v>15.45999999999999</v>
      </c>
      <c r="F324" s="15">
        <v>4</v>
      </c>
      <c r="H324" s="21"/>
    </row>
    <row r="325" spans="2:8">
      <c r="B325" s="17">
        <f t="shared" si="40"/>
        <v>14.069999999999999</v>
      </c>
      <c r="C325" s="20">
        <v>3</v>
      </c>
      <c r="E325" s="13">
        <f t="shared" si="41"/>
        <v>15.46999999999999</v>
      </c>
      <c r="F325" s="15">
        <v>3</v>
      </c>
      <c r="H325" s="21"/>
    </row>
    <row r="326" spans="2:8">
      <c r="B326" s="17">
        <f t="shared" si="40"/>
        <v>14.079999999999998</v>
      </c>
      <c r="C326" s="20">
        <v>2</v>
      </c>
      <c r="E326" s="13">
        <f t="shared" si="41"/>
        <v>15.47999999999999</v>
      </c>
      <c r="F326" s="15">
        <v>2</v>
      </c>
      <c r="H326" s="21"/>
    </row>
    <row r="327" spans="2:8">
      <c r="B327" s="17">
        <f t="shared" si="40"/>
        <v>14.089999999999998</v>
      </c>
      <c r="C327" s="20">
        <v>1</v>
      </c>
      <c r="E327" s="13">
        <f t="shared" si="41"/>
        <v>15.48999999999999</v>
      </c>
      <c r="F327" s="15">
        <v>1</v>
      </c>
      <c r="H327" s="21"/>
    </row>
    <row r="328" spans="2:8">
      <c r="B328" s="17">
        <f t="shared" si="40"/>
        <v>14.099999999999998</v>
      </c>
      <c r="C328" s="20">
        <v>0</v>
      </c>
      <c r="E328" s="13">
        <f t="shared" si="41"/>
        <v>15.499999999999989</v>
      </c>
      <c r="F328" s="15">
        <v>0</v>
      </c>
      <c r="H328" s="21"/>
    </row>
    <row r="329" spans="2:8">
      <c r="E329" s="13"/>
      <c r="H329" s="21"/>
    </row>
    <row r="330" spans="2:8">
      <c r="E330" s="13"/>
      <c r="H330" s="21"/>
    </row>
    <row r="331" spans="2:8">
      <c r="E331" s="13"/>
      <c r="H331" s="21"/>
    </row>
    <row r="332" spans="2:8">
      <c r="E332" s="13"/>
      <c r="H332" s="21"/>
    </row>
    <row r="333" spans="2:8">
      <c r="E333" s="13"/>
      <c r="H333" s="21"/>
    </row>
    <row r="334" spans="2:8">
      <c r="E334" s="13"/>
      <c r="H334" s="21"/>
    </row>
    <row r="335" spans="2:8">
      <c r="E335" s="13"/>
      <c r="H335" s="21"/>
    </row>
    <row r="336" spans="2:8">
      <c r="E336" s="13"/>
      <c r="H336" s="21"/>
    </row>
    <row r="337" spans="5:8">
      <c r="E337" s="13"/>
      <c r="H337" s="21"/>
    </row>
    <row r="338" spans="5:8">
      <c r="E338" s="13"/>
      <c r="H338" s="21"/>
    </row>
    <row r="339" spans="5:8">
      <c r="E339" s="13"/>
      <c r="H339" s="21"/>
    </row>
    <row r="340" spans="5:8">
      <c r="E340" s="13"/>
      <c r="H340" s="21"/>
    </row>
    <row r="341" spans="5:8">
      <c r="E341" s="13"/>
      <c r="H341" s="21"/>
    </row>
    <row r="342" spans="5:8">
      <c r="E342" s="13"/>
      <c r="H342" s="21"/>
    </row>
    <row r="343" spans="5:8">
      <c r="E343" s="13"/>
      <c r="H343" s="21"/>
    </row>
    <row r="344" spans="5:8">
      <c r="E344" s="13"/>
      <c r="H344" s="21"/>
    </row>
    <row r="345" spans="5:8">
      <c r="E345" s="13"/>
      <c r="H345" s="21"/>
    </row>
    <row r="346" spans="5:8">
      <c r="E346" s="13"/>
      <c r="H346" s="21"/>
    </row>
    <row r="347" spans="5:8">
      <c r="E347" s="13"/>
      <c r="H347" s="21"/>
    </row>
    <row r="348" spans="5:8">
      <c r="E348" s="13"/>
      <c r="H348" s="21"/>
    </row>
    <row r="349" spans="5:8">
      <c r="E349" s="13"/>
      <c r="H349" s="21"/>
    </row>
    <row r="350" spans="5:8">
      <c r="E350" s="13"/>
      <c r="H350" s="21"/>
    </row>
    <row r="351" spans="5:8">
      <c r="E351" s="13"/>
      <c r="H351" s="21"/>
    </row>
    <row r="352" spans="5:8">
      <c r="E352" s="13"/>
      <c r="H352" s="21"/>
    </row>
    <row r="353" spans="5:8">
      <c r="E353" s="13"/>
      <c r="H353" s="21"/>
    </row>
    <row r="354" spans="5:8">
      <c r="E354" s="13"/>
      <c r="H354" s="21"/>
    </row>
    <row r="355" spans="5:8">
      <c r="E355" s="13"/>
      <c r="H355" s="21"/>
    </row>
    <row r="356" spans="5:8">
      <c r="E356" s="13"/>
      <c r="H356" s="21"/>
    </row>
    <row r="357" spans="5:8">
      <c r="E357" s="13"/>
      <c r="H357" s="21"/>
    </row>
    <row r="358" spans="5:8">
      <c r="E358" s="13"/>
      <c r="H358" s="21"/>
    </row>
    <row r="359" spans="5:8">
      <c r="E359" s="13"/>
      <c r="H359" s="21"/>
    </row>
    <row r="360" spans="5:8">
      <c r="E360" s="13"/>
      <c r="H360" s="21"/>
    </row>
    <row r="361" spans="5:8">
      <c r="E361" s="13"/>
      <c r="H361" s="21"/>
    </row>
    <row r="362" spans="5:8">
      <c r="E362" s="13"/>
      <c r="H362" s="21"/>
    </row>
    <row r="363" spans="5:8">
      <c r="E363" s="13"/>
      <c r="H363" s="21"/>
    </row>
    <row r="364" spans="5:8">
      <c r="E364" s="13"/>
      <c r="H364" s="21"/>
    </row>
    <row r="365" spans="5:8">
      <c r="E365" s="13"/>
      <c r="H365" s="21"/>
    </row>
    <row r="366" spans="5:8">
      <c r="E366" s="13"/>
      <c r="H366" s="21"/>
    </row>
    <row r="367" spans="5:8">
      <c r="E367" s="13"/>
      <c r="H367" s="21"/>
    </row>
    <row r="368" spans="5:8">
      <c r="E368" s="13"/>
      <c r="H368" s="21"/>
    </row>
    <row r="369" spans="5:8">
      <c r="E369" s="13"/>
      <c r="H369" s="21"/>
    </row>
    <row r="370" spans="5:8">
      <c r="E370" s="13"/>
      <c r="H370" s="21"/>
    </row>
    <row r="371" spans="5:8">
      <c r="E371" s="13"/>
      <c r="H371" s="21"/>
    </row>
    <row r="372" spans="5:8">
      <c r="E372" s="13"/>
      <c r="H372" s="21"/>
    </row>
    <row r="373" spans="5:8">
      <c r="E373" s="13"/>
      <c r="H373" s="21"/>
    </row>
    <row r="374" spans="5:8">
      <c r="E374" s="13"/>
      <c r="H374" s="21"/>
    </row>
    <row r="375" spans="5:8">
      <c r="E375" s="13"/>
      <c r="H375" s="21"/>
    </row>
    <row r="376" spans="5:8">
      <c r="E376" s="13"/>
      <c r="H376" s="21"/>
    </row>
    <row r="377" spans="5:8">
      <c r="E377" s="13"/>
      <c r="H377" s="21"/>
    </row>
    <row r="378" spans="5:8">
      <c r="E378" s="13"/>
      <c r="H378" s="21"/>
    </row>
    <row r="379" spans="5:8">
      <c r="E379" s="13"/>
      <c r="H379" s="21"/>
    </row>
    <row r="380" spans="5:8">
      <c r="E380" s="13"/>
      <c r="H380" s="21"/>
    </row>
    <row r="381" spans="5:8">
      <c r="E381" s="13"/>
      <c r="H381" s="21"/>
    </row>
    <row r="382" spans="5:8">
      <c r="E382" s="13"/>
      <c r="H382" s="21"/>
    </row>
    <row r="383" spans="5:8">
      <c r="E383" s="13"/>
      <c r="H383" s="21"/>
    </row>
    <row r="384" spans="5:8">
      <c r="E384" s="13"/>
      <c r="H384" s="21"/>
    </row>
    <row r="385" spans="5:8">
      <c r="E385" s="13"/>
      <c r="H385" s="21"/>
    </row>
    <row r="386" spans="5:8">
      <c r="E386" s="13"/>
      <c r="H386" s="21"/>
    </row>
    <row r="387" spans="5:8">
      <c r="E387" s="13"/>
      <c r="H387" s="21"/>
    </row>
    <row r="388" spans="5:8">
      <c r="E388" s="13"/>
      <c r="H388" s="21"/>
    </row>
    <row r="389" spans="5:8">
      <c r="E389" s="13"/>
      <c r="H389" s="21"/>
    </row>
    <row r="390" spans="5:8">
      <c r="E390" s="13"/>
      <c r="H390" s="21"/>
    </row>
    <row r="391" spans="5:8">
      <c r="E391" s="13"/>
      <c r="H391" s="21"/>
    </row>
    <row r="392" spans="5:8">
      <c r="E392" s="13"/>
      <c r="H392" s="21"/>
    </row>
    <row r="393" spans="5:8">
      <c r="E393" s="13"/>
      <c r="H393" s="21"/>
    </row>
    <row r="394" spans="5:8">
      <c r="E394" s="13"/>
      <c r="H394" s="21"/>
    </row>
    <row r="395" spans="5:8">
      <c r="E395" s="13"/>
      <c r="H395" s="21"/>
    </row>
    <row r="396" spans="5:8">
      <c r="E396" s="13"/>
      <c r="H396" s="21"/>
    </row>
    <row r="397" spans="5:8">
      <c r="E397" s="13"/>
      <c r="H397" s="21"/>
    </row>
    <row r="398" spans="5:8">
      <c r="E398" s="13"/>
      <c r="H398" s="21"/>
    </row>
    <row r="399" spans="5:8">
      <c r="E399" s="13"/>
      <c r="H399" s="21"/>
    </row>
    <row r="400" spans="5:8">
      <c r="E400" s="13"/>
      <c r="H400" s="21"/>
    </row>
    <row r="401" spans="5:8">
      <c r="E401" s="13"/>
      <c r="H401" s="21"/>
    </row>
    <row r="402" spans="5:8">
      <c r="E402" s="13"/>
      <c r="H402" s="21"/>
    </row>
    <row r="403" spans="5:8">
      <c r="E403" s="13"/>
      <c r="H403" s="21"/>
    </row>
    <row r="404" spans="5:8">
      <c r="E404" s="13"/>
      <c r="H404" s="21"/>
    </row>
    <row r="405" spans="5:8">
      <c r="E405" s="13"/>
      <c r="H405" s="21"/>
    </row>
    <row r="406" spans="5:8">
      <c r="E406" s="13"/>
      <c r="H406" s="21"/>
    </row>
    <row r="407" spans="5:8">
      <c r="E407" s="13"/>
      <c r="H407" s="21"/>
    </row>
    <row r="408" spans="5:8">
      <c r="E408" s="13"/>
      <c r="H408" s="21"/>
    </row>
    <row r="409" spans="5:8">
      <c r="E409" s="13"/>
      <c r="H409" s="21"/>
    </row>
    <row r="410" spans="5:8">
      <c r="E410" s="13"/>
      <c r="H410" s="21"/>
    </row>
    <row r="411" spans="5:8">
      <c r="E411" s="13"/>
      <c r="H411" s="21"/>
    </row>
    <row r="412" spans="5:8">
      <c r="E412" s="13"/>
      <c r="H412" s="2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workbookViewId="0">
      <selection activeCell="G6" sqref="G6"/>
    </sheetView>
  </sheetViews>
  <sheetFormatPr defaultRowHeight="14.4"/>
  <sheetData>
    <row r="1" spans="1:6">
      <c r="A1" s="84">
        <f t="shared" ref="A1:A44" si="0">A2+8</f>
        <v>1735</v>
      </c>
      <c r="B1" s="86">
        <v>525</v>
      </c>
      <c r="C1" s="85">
        <f t="shared" ref="C1:C44" si="1">C2+8</f>
        <v>1735</v>
      </c>
      <c r="D1" s="86">
        <v>625</v>
      </c>
      <c r="E1" s="13">
        <v>1735</v>
      </c>
      <c r="F1" s="15"/>
    </row>
    <row r="2" spans="1:6">
      <c r="A2" s="84">
        <f t="shared" si="0"/>
        <v>1727</v>
      </c>
      <c r="B2" s="86">
        <v>526</v>
      </c>
      <c r="C2" s="85">
        <f t="shared" si="1"/>
        <v>1727</v>
      </c>
      <c r="D2" s="86">
        <v>626</v>
      </c>
      <c r="E2" s="13">
        <v>1727</v>
      </c>
      <c r="F2" s="15"/>
    </row>
    <row r="3" spans="1:6">
      <c r="A3" s="84">
        <f t="shared" si="0"/>
        <v>1719</v>
      </c>
      <c r="B3" s="86">
        <v>527</v>
      </c>
      <c r="C3" s="85">
        <f t="shared" si="1"/>
        <v>1719</v>
      </c>
      <c r="D3" s="86">
        <v>627</v>
      </c>
      <c r="E3" s="13">
        <v>1719</v>
      </c>
      <c r="F3" s="15"/>
    </row>
    <row r="4" spans="1:6">
      <c r="A4" s="84">
        <f t="shared" si="0"/>
        <v>1711</v>
      </c>
      <c r="B4" s="86">
        <v>528</v>
      </c>
      <c r="C4" s="85">
        <f t="shared" si="1"/>
        <v>1711</v>
      </c>
      <c r="D4" s="86">
        <v>628</v>
      </c>
      <c r="E4" s="13">
        <v>1711</v>
      </c>
      <c r="F4" s="15"/>
    </row>
    <row r="5" spans="1:6">
      <c r="A5" s="84">
        <f t="shared" si="0"/>
        <v>1703</v>
      </c>
      <c r="B5" s="86">
        <v>529</v>
      </c>
      <c r="C5" s="85">
        <f t="shared" si="1"/>
        <v>1703</v>
      </c>
      <c r="D5" s="86">
        <v>629</v>
      </c>
      <c r="E5" s="13">
        <v>1703</v>
      </c>
      <c r="F5" s="15"/>
    </row>
    <row r="6" spans="1:6">
      <c r="A6" s="84">
        <f t="shared" si="0"/>
        <v>1695</v>
      </c>
      <c r="B6" s="86">
        <v>530</v>
      </c>
      <c r="C6" s="85">
        <f t="shared" si="1"/>
        <v>1695</v>
      </c>
      <c r="D6" s="86">
        <v>630</v>
      </c>
      <c r="E6" s="13">
        <v>1695</v>
      </c>
      <c r="F6" s="15"/>
    </row>
    <row r="7" spans="1:6">
      <c r="A7" s="84">
        <f t="shared" si="0"/>
        <v>1687</v>
      </c>
      <c r="B7" s="86">
        <v>531</v>
      </c>
      <c r="C7" s="85">
        <f t="shared" si="1"/>
        <v>1687</v>
      </c>
      <c r="D7" s="86">
        <v>631</v>
      </c>
      <c r="E7" s="13">
        <v>1687</v>
      </c>
      <c r="F7" s="15"/>
    </row>
    <row r="8" spans="1:6">
      <c r="A8" s="84">
        <f t="shared" si="0"/>
        <v>1679</v>
      </c>
      <c r="B8" s="86">
        <v>532</v>
      </c>
      <c r="C8" s="85">
        <f t="shared" si="1"/>
        <v>1679</v>
      </c>
      <c r="D8" s="86">
        <v>632</v>
      </c>
      <c r="E8" s="13">
        <v>1679</v>
      </c>
      <c r="F8" s="15"/>
    </row>
    <row r="9" spans="1:6">
      <c r="A9" s="84">
        <f t="shared" si="0"/>
        <v>1671</v>
      </c>
      <c r="B9" s="86">
        <v>533</v>
      </c>
      <c r="C9" s="85">
        <f t="shared" si="1"/>
        <v>1671</v>
      </c>
      <c r="D9" s="86">
        <v>633</v>
      </c>
      <c r="E9" s="13">
        <v>1671</v>
      </c>
      <c r="F9" s="15"/>
    </row>
    <row r="10" spans="1:6">
      <c r="A10" s="84">
        <f t="shared" si="0"/>
        <v>1663</v>
      </c>
      <c r="B10" s="86">
        <v>534</v>
      </c>
      <c r="C10" s="85">
        <f t="shared" si="1"/>
        <v>1663</v>
      </c>
      <c r="D10" s="86">
        <v>634</v>
      </c>
      <c r="E10" s="13">
        <v>1663</v>
      </c>
      <c r="F10" s="15"/>
    </row>
    <row r="11" spans="1:6">
      <c r="A11" s="84">
        <f t="shared" si="0"/>
        <v>1655</v>
      </c>
      <c r="B11" s="86">
        <v>535</v>
      </c>
      <c r="C11" s="85">
        <f t="shared" si="1"/>
        <v>1655</v>
      </c>
      <c r="D11" s="86">
        <v>635</v>
      </c>
      <c r="E11" s="13">
        <v>1655</v>
      </c>
      <c r="F11" s="15"/>
    </row>
    <row r="12" spans="1:6">
      <c r="A12" s="84">
        <f t="shared" si="0"/>
        <v>1647</v>
      </c>
      <c r="B12" s="86">
        <v>536</v>
      </c>
      <c r="C12" s="85">
        <f t="shared" si="1"/>
        <v>1647</v>
      </c>
      <c r="D12" s="86">
        <v>636</v>
      </c>
      <c r="E12" s="13">
        <v>1647</v>
      </c>
      <c r="F12" s="15"/>
    </row>
    <row r="13" spans="1:6">
      <c r="A13" s="84">
        <f t="shared" si="0"/>
        <v>1639</v>
      </c>
      <c r="B13" s="86">
        <v>537</v>
      </c>
      <c r="C13" s="85">
        <f t="shared" si="1"/>
        <v>1639</v>
      </c>
      <c r="D13" s="86">
        <v>637</v>
      </c>
      <c r="E13" s="13">
        <v>1639</v>
      </c>
      <c r="F13" s="15"/>
    </row>
    <row r="14" spans="1:6">
      <c r="A14" s="84">
        <f t="shared" si="0"/>
        <v>1631</v>
      </c>
      <c r="B14" s="86">
        <v>538</v>
      </c>
      <c r="C14" s="85">
        <f t="shared" si="1"/>
        <v>1631</v>
      </c>
      <c r="D14" s="86">
        <v>638</v>
      </c>
      <c r="E14" s="13">
        <v>1631</v>
      </c>
      <c r="F14" s="15"/>
    </row>
    <row r="15" spans="1:6">
      <c r="A15" s="84">
        <f t="shared" si="0"/>
        <v>1623</v>
      </c>
      <c r="B15" s="86">
        <v>539</v>
      </c>
      <c r="C15" s="85">
        <f t="shared" si="1"/>
        <v>1623</v>
      </c>
      <c r="D15" s="86">
        <v>639</v>
      </c>
      <c r="E15" s="13">
        <v>1623</v>
      </c>
      <c r="F15" s="15"/>
    </row>
    <row r="16" spans="1:6">
      <c r="A16" s="84">
        <f t="shared" si="0"/>
        <v>1615</v>
      </c>
      <c r="B16" s="86">
        <v>540</v>
      </c>
      <c r="C16" s="85">
        <f t="shared" si="1"/>
        <v>1615</v>
      </c>
      <c r="D16" s="86">
        <v>640</v>
      </c>
      <c r="E16" s="13">
        <v>1615</v>
      </c>
      <c r="F16" s="15"/>
    </row>
    <row r="17" spans="1:6">
      <c r="A17" s="84">
        <f t="shared" si="0"/>
        <v>1607</v>
      </c>
      <c r="B17" s="86">
        <v>541</v>
      </c>
      <c r="C17" s="85">
        <f t="shared" si="1"/>
        <v>1607</v>
      </c>
      <c r="D17" s="86">
        <v>641</v>
      </c>
      <c r="E17" s="13">
        <v>1607</v>
      </c>
      <c r="F17" s="15"/>
    </row>
    <row r="18" spans="1:6">
      <c r="A18" s="84">
        <f t="shared" si="0"/>
        <v>1599</v>
      </c>
      <c r="B18" s="86">
        <v>542</v>
      </c>
      <c r="C18" s="85">
        <f t="shared" si="1"/>
        <v>1599</v>
      </c>
      <c r="D18" s="86">
        <v>642</v>
      </c>
      <c r="E18" s="13">
        <v>1599</v>
      </c>
      <c r="F18" s="15"/>
    </row>
    <row r="19" spans="1:6">
      <c r="A19" s="84">
        <f t="shared" si="0"/>
        <v>1591</v>
      </c>
      <c r="B19" s="86">
        <v>543</v>
      </c>
      <c r="C19" s="85">
        <f t="shared" si="1"/>
        <v>1591</v>
      </c>
      <c r="D19" s="86">
        <v>643</v>
      </c>
      <c r="E19" s="13">
        <v>1591</v>
      </c>
      <c r="F19" s="15"/>
    </row>
    <row r="20" spans="1:6">
      <c r="A20" s="84">
        <f t="shared" si="0"/>
        <v>1583</v>
      </c>
      <c r="B20" s="86">
        <v>544</v>
      </c>
      <c r="C20" s="85">
        <f t="shared" si="1"/>
        <v>1583</v>
      </c>
      <c r="D20" s="86">
        <v>644</v>
      </c>
      <c r="E20" s="13">
        <v>1583</v>
      </c>
      <c r="F20" s="15"/>
    </row>
    <row r="21" spans="1:6">
      <c r="A21" s="84">
        <f t="shared" si="0"/>
        <v>1575</v>
      </c>
      <c r="B21" s="86">
        <v>545</v>
      </c>
      <c r="C21" s="85">
        <f t="shared" si="1"/>
        <v>1575</v>
      </c>
      <c r="D21" s="86">
        <v>645</v>
      </c>
      <c r="E21" s="13">
        <v>1575</v>
      </c>
      <c r="F21" s="15"/>
    </row>
    <row r="22" spans="1:6">
      <c r="A22" s="84">
        <f t="shared" si="0"/>
        <v>1567</v>
      </c>
      <c r="B22" s="86">
        <v>546</v>
      </c>
      <c r="C22" s="85">
        <f t="shared" si="1"/>
        <v>1567</v>
      </c>
      <c r="D22" s="86">
        <v>646</v>
      </c>
      <c r="E22" s="13">
        <v>1567</v>
      </c>
      <c r="F22" s="15"/>
    </row>
    <row r="23" spans="1:6">
      <c r="A23" s="84">
        <f t="shared" si="0"/>
        <v>1559</v>
      </c>
      <c r="B23" s="86">
        <v>547</v>
      </c>
      <c r="C23" s="85">
        <f t="shared" si="1"/>
        <v>1559</v>
      </c>
      <c r="D23" s="86">
        <v>647</v>
      </c>
      <c r="E23" s="13">
        <v>1559</v>
      </c>
      <c r="F23" s="15"/>
    </row>
    <row r="24" spans="1:6">
      <c r="A24" s="84">
        <f t="shared" si="0"/>
        <v>1551</v>
      </c>
      <c r="B24" s="86">
        <v>548</v>
      </c>
      <c r="C24" s="85">
        <f t="shared" si="1"/>
        <v>1551</v>
      </c>
      <c r="D24" s="86">
        <v>648</v>
      </c>
      <c r="E24" s="13">
        <v>1551</v>
      </c>
      <c r="F24" s="15"/>
    </row>
    <row r="25" spans="1:6">
      <c r="A25" s="84">
        <f t="shared" si="0"/>
        <v>1543</v>
      </c>
      <c r="B25" s="86">
        <v>549</v>
      </c>
      <c r="C25" s="85">
        <f t="shared" si="1"/>
        <v>1543</v>
      </c>
      <c r="D25" s="86">
        <v>649</v>
      </c>
      <c r="E25" s="13">
        <v>1543</v>
      </c>
      <c r="F25" s="15"/>
    </row>
    <row r="26" spans="1:6">
      <c r="A26" s="84">
        <f t="shared" si="0"/>
        <v>1535</v>
      </c>
      <c r="B26" s="86">
        <v>550</v>
      </c>
      <c r="C26" s="85">
        <f t="shared" si="1"/>
        <v>1535</v>
      </c>
      <c r="D26" s="86">
        <v>650</v>
      </c>
      <c r="E26" s="13">
        <v>1535</v>
      </c>
      <c r="F26" s="15"/>
    </row>
    <row r="27" spans="1:6">
      <c r="A27" s="84">
        <f t="shared" si="0"/>
        <v>1527</v>
      </c>
      <c r="B27" s="86">
        <v>551</v>
      </c>
      <c r="C27" s="85">
        <f t="shared" si="1"/>
        <v>1527</v>
      </c>
      <c r="D27" s="86">
        <v>651</v>
      </c>
      <c r="E27" s="13">
        <v>1527</v>
      </c>
      <c r="F27" s="15"/>
    </row>
    <row r="28" spans="1:6">
      <c r="A28" s="84">
        <f t="shared" si="0"/>
        <v>1519</v>
      </c>
      <c r="B28" s="86">
        <v>552</v>
      </c>
      <c r="C28" s="85">
        <f t="shared" si="1"/>
        <v>1519</v>
      </c>
      <c r="D28" s="86">
        <v>652</v>
      </c>
      <c r="E28" s="13">
        <v>1519</v>
      </c>
      <c r="F28" s="15"/>
    </row>
    <row r="29" spans="1:6">
      <c r="A29" s="84">
        <f t="shared" si="0"/>
        <v>1511</v>
      </c>
      <c r="B29" s="86">
        <v>553</v>
      </c>
      <c r="C29" s="85">
        <f t="shared" si="1"/>
        <v>1511</v>
      </c>
      <c r="D29" s="86">
        <v>653</v>
      </c>
      <c r="E29" s="13">
        <v>1511</v>
      </c>
      <c r="F29" s="15"/>
    </row>
    <row r="30" spans="1:6">
      <c r="A30" s="84">
        <f t="shared" si="0"/>
        <v>1503</v>
      </c>
      <c r="B30" s="86">
        <v>554</v>
      </c>
      <c r="C30" s="85">
        <f t="shared" si="1"/>
        <v>1503</v>
      </c>
      <c r="D30" s="86">
        <v>654</v>
      </c>
      <c r="E30" s="13">
        <v>1503</v>
      </c>
      <c r="F30" s="15"/>
    </row>
    <row r="31" spans="1:6">
      <c r="A31" s="84">
        <f t="shared" si="0"/>
        <v>1495</v>
      </c>
      <c r="B31" s="86">
        <v>555</v>
      </c>
      <c r="C31" s="85">
        <f t="shared" si="1"/>
        <v>1495</v>
      </c>
      <c r="D31" s="86">
        <v>655</v>
      </c>
      <c r="E31" s="13">
        <v>1495</v>
      </c>
      <c r="F31" s="15"/>
    </row>
    <row r="32" spans="1:6">
      <c r="A32" s="84">
        <f t="shared" si="0"/>
        <v>1487</v>
      </c>
      <c r="B32" s="86">
        <v>556</v>
      </c>
      <c r="C32" s="85">
        <f t="shared" si="1"/>
        <v>1487</v>
      </c>
      <c r="D32" s="86">
        <v>656</v>
      </c>
      <c r="E32" s="13">
        <v>1487</v>
      </c>
      <c r="F32" s="15"/>
    </row>
    <row r="33" spans="1:6">
      <c r="A33" s="84">
        <f t="shared" si="0"/>
        <v>1479</v>
      </c>
      <c r="B33" s="86">
        <v>557</v>
      </c>
      <c r="C33" s="85">
        <f t="shared" si="1"/>
        <v>1479</v>
      </c>
      <c r="D33" s="86">
        <v>657</v>
      </c>
      <c r="E33" s="13">
        <v>1479</v>
      </c>
      <c r="F33" s="15"/>
    </row>
    <row r="34" spans="1:6">
      <c r="A34" s="84">
        <f t="shared" si="0"/>
        <v>1471</v>
      </c>
      <c r="B34" s="86">
        <v>558</v>
      </c>
      <c r="C34" s="85">
        <f t="shared" si="1"/>
        <v>1471</v>
      </c>
      <c r="D34" s="86">
        <v>658</v>
      </c>
      <c r="E34" s="13">
        <v>1471</v>
      </c>
      <c r="F34" s="15"/>
    </row>
    <row r="35" spans="1:6">
      <c r="A35" s="84">
        <f t="shared" si="0"/>
        <v>1463</v>
      </c>
      <c r="B35" s="86">
        <v>559</v>
      </c>
      <c r="C35" s="85">
        <f t="shared" si="1"/>
        <v>1463</v>
      </c>
      <c r="D35" s="86">
        <v>659</v>
      </c>
      <c r="E35" s="13">
        <v>1463</v>
      </c>
      <c r="F35" s="15"/>
    </row>
    <row r="36" spans="1:6">
      <c r="A36" s="84">
        <f t="shared" si="0"/>
        <v>1455</v>
      </c>
      <c r="B36" s="86">
        <v>560</v>
      </c>
      <c r="C36" s="85">
        <f t="shared" si="1"/>
        <v>1455</v>
      </c>
      <c r="D36" s="86">
        <v>660</v>
      </c>
      <c r="E36" s="13">
        <v>1455</v>
      </c>
      <c r="F36" s="15"/>
    </row>
    <row r="37" spans="1:6">
      <c r="A37" s="84">
        <f t="shared" si="0"/>
        <v>1447</v>
      </c>
      <c r="B37" s="86">
        <v>561</v>
      </c>
      <c r="C37" s="85">
        <f t="shared" si="1"/>
        <v>1447</v>
      </c>
      <c r="D37" s="86">
        <v>661</v>
      </c>
      <c r="E37" s="13">
        <v>1447</v>
      </c>
      <c r="F37" s="15"/>
    </row>
    <row r="38" spans="1:6">
      <c r="A38" s="84">
        <f t="shared" si="0"/>
        <v>1439</v>
      </c>
      <c r="B38" s="86">
        <v>562</v>
      </c>
      <c r="C38" s="85">
        <f t="shared" si="1"/>
        <v>1439</v>
      </c>
      <c r="D38" s="86">
        <v>662</v>
      </c>
      <c r="E38" s="13">
        <v>1439</v>
      </c>
      <c r="F38" s="15"/>
    </row>
    <row r="39" spans="1:6">
      <c r="A39" s="84">
        <f t="shared" si="0"/>
        <v>1431</v>
      </c>
      <c r="B39" s="86">
        <v>563</v>
      </c>
      <c r="C39" s="85">
        <f t="shared" si="1"/>
        <v>1431</v>
      </c>
      <c r="D39" s="86">
        <v>663</v>
      </c>
      <c r="E39" s="13">
        <v>1431</v>
      </c>
      <c r="F39" s="15"/>
    </row>
    <row r="40" spans="1:6">
      <c r="A40" s="84">
        <f t="shared" si="0"/>
        <v>1423</v>
      </c>
      <c r="B40" s="86">
        <v>564</v>
      </c>
      <c r="C40" s="85">
        <f t="shared" si="1"/>
        <v>1423</v>
      </c>
      <c r="D40" s="86">
        <v>664</v>
      </c>
      <c r="E40" s="13">
        <v>1423</v>
      </c>
      <c r="F40" s="15"/>
    </row>
    <row r="41" spans="1:6">
      <c r="A41" s="84">
        <f t="shared" si="0"/>
        <v>1415</v>
      </c>
      <c r="B41" s="86">
        <v>565</v>
      </c>
      <c r="C41" s="85">
        <f t="shared" si="1"/>
        <v>1415</v>
      </c>
      <c r="D41" s="86">
        <v>665</v>
      </c>
      <c r="E41" s="13">
        <v>1415</v>
      </c>
      <c r="F41" s="15"/>
    </row>
    <row r="42" spans="1:6">
      <c r="A42" s="84">
        <f t="shared" si="0"/>
        <v>1407</v>
      </c>
      <c r="B42" s="86">
        <v>566</v>
      </c>
      <c r="C42" s="85">
        <f t="shared" si="1"/>
        <v>1407</v>
      </c>
      <c r="D42" s="86">
        <v>666</v>
      </c>
      <c r="E42" s="13">
        <v>1407</v>
      </c>
      <c r="F42" s="15"/>
    </row>
    <row r="43" spans="1:6">
      <c r="A43" s="84">
        <f t="shared" si="0"/>
        <v>1399</v>
      </c>
      <c r="B43" s="86">
        <v>567</v>
      </c>
      <c r="C43" s="85">
        <f t="shared" si="1"/>
        <v>1399</v>
      </c>
      <c r="D43" s="86">
        <v>667</v>
      </c>
      <c r="E43" s="13">
        <v>1399</v>
      </c>
      <c r="F43" s="15"/>
    </row>
    <row r="44" spans="1:6">
      <c r="A44" s="84">
        <f t="shared" si="0"/>
        <v>1391</v>
      </c>
      <c r="B44" s="86">
        <v>568</v>
      </c>
      <c r="C44" s="85">
        <f t="shared" si="1"/>
        <v>1391</v>
      </c>
      <c r="D44" s="86">
        <v>668</v>
      </c>
      <c r="E44" s="13">
        <v>1391</v>
      </c>
      <c r="F44" s="15"/>
    </row>
    <row r="45" spans="1:6">
      <c r="A45" s="84">
        <f>A46+8</f>
        <v>1383</v>
      </c>
      <c r="B45" s="86">
        <v>569</v>
      </c>
      <c r="C45" s="85">
        <f>C46+8</f>
        <v>1383</v>
      </c>
      <c r="D45" s="86">
        <v>669</v>
      </c>
      <c r="E45" s="13">
        <v>1383</v>
      </c>
      <c r="F45" s="15"/>
    </row>
    <row r="46" spans="1:6">
      <c r="A46" s="84">
        <f t="shared" ref="A46:A49" si="2">A47+13</f>
        <v>1375</v>
      </c>
      <c r="B46" s="86">
        <v>570</v>
      </c>
      <c r="C46" s="85">
        <f t="shared" ref="C46:C49" si="3">C47+13</f>
        <v>1375</v>
      </c>
      <c r="D46" s="86">
        <v>670</v>
      </c>
      <c r="E46" s="13">
        <v>1375</v>
      </c>
      <c r="F46" s="15"/>
    </row>
    <row r="47" spans="1:6">
      <c r="A47" s="84">
        <f t="shared" si="2"/>
        <v>1362</v>
      </c>
      <c r="B47" s="86">
        <v>571</v>
      </c>
      <c r="C47" s="85">
        <f t="shared" si="3"/>
        <v>1362</v>
      </c>
      <c r="D47" s="86">
        <v>671</v>
      </c>
      <c r="E47" s="13"/>
      <c r="F47" s="15"/>
    </row>
    <row r="48" spans="1:6">
      <c r="A48" s="84">
        <f t="shared" si="2"/>
        <v>1349</v>
      </c>
      <c r="B48" s="86">
        <v>572</v>
      </c>
      <c r="C48" s="85">
        <f t="shared" si="3"/>
        <v>1349</v>
      </c>
      <c r="D48" s="86">
        <v>672</v>
      </c>
      <c r="E48" s="13"/>
      <c r="F48" s="15"/>
    </row>
    <row r="49" spans="1:6">
      <c r="A49" s="84">
        <f t="shared" si="2"/>
        <v>1336</v>
      </c>
      <c r="B49" s="86">
        <v>573</v>
      </c>
      <c r="C49" s="85">
        <f t="shared" si="3"/>
        <v>1336</v>
      </c>
      <c r="D49" s="86">
        <v>673</v>
      </c>
      <c r="E49" s="13"/>
      <c r="F49" s="15"/>
    </row>
    <row r="50" spans="1:6">
      <c r="A50" s="84">
        <f>A51+13</f>
        <v>1323</v>
      </c>
      <c r="B50" s="86">
        <v>574</v>
      </c>
      <c r="C50" s="85">
        <f>C51+13</f>
        <v>1323</v>
      </c>
      <c r="D50" s="86">
        <v>674</v>
      </c>
      <c r="E50" s="13"/>
      <c r="F50" s="15"/>
    </row>
    <row r="51" spans="1:6">
      <c r="A51" s="84">
        <f t="shared" ref="A51:A58" si="4">A52+12</f>
        <v>1310</v>
      </c>
      <c r="B51" s="86">
        <v>575</v>
      </c>
      <c r="C51" s="85">
        <f t="shared" ref="C51:C58" si="5">C52+12</f>
        <v>1310</v>
      </c>
      <c r="D51" s="86">
        <v>675</v>
      </c>
      <c r="E51" s="13"/>
      <c r="F51" s="15"/>
    </row>
    <row r="52" spans="1:6">
      <c r="A52" s="84">
        <f t="shared" si="4"/>
        <v>1298</v>
      </c>
      <c r="B52" s="86">
        <v>576</v>
      </c>
      <c r="C52" s="85">
        <f t="shared" si="5"/>
        <v>1298</v>
      </c>
      <c r="D52" s="86">
        <v>676</v>
      </c>
      <c r="E52" s="13"/>
      <c r="F52" s="15"/>
    </row>
    <row r="53" spans="1:6">
      <c r="A53" s="84">
        <f t="shared" si="4"/>
        <v>1286</v>
      </c>
      <c r="B53" s="86">
        <v>577</v>
      </c>
      <c r="C53" s="85">
        <f t="shared" si="5"/>
        <v>1286</v>
      </c>
      <c r="D53" s="86">
        <v>677</v>
      </c>
      <c r="E53" s="13"/>
      <c r="F53" s="15"/>
    </row>
    <row r="54" spans="1:6">
      <c r="A54" s="84">
        <f t="shared" si="4"/>
        <v>1274</v>
      </c>
      <c r="B54" s="86">
        <v>578</v>
      </c>
      <c r="C54" s="85">
        <f t="shared" si="5"/>
        <v>1274</v>
      </c>
      <c r="D54" s="86">
        <v>678</v>
      </c>
      <c r="E54" s="13"/>
      <c r="F54" s="15"/>
    </row>
    <row r="55" spans="1:6">
      <c r="A55" s="84">
        <f t="shared" si="4"/>
        <v>1262</v>
      </c>
      <c r="B55" s="86">
        <v>579</v>
      </c>
      <c r="C55" s="85">
        <f t="shared" si="5"/>
        <v>1262</v>
      </c>
      <c r="D55" s="86">
        <v>679</v>
      </c>
      <c r="E55" s="13"/>
      <c r="F55" s="15"/>
    </row>
    <row r="56" spans="1:6">
      <c r="A56" s="84">
        <f t="shared" si="4"/>
        <v>1250</v>
      </c>
      <c r="B56" s="86">
        <v>580</v>
      </c>
      <c r="C56" s="85">
        <f t="shared" si="5"/>
        <v>1250</v>
      </c>
      <c r="D56" s="86">
        <v>680</v>
      </c>
      <c r="E56" s="13"/>
      <c r="F56" s="15"/>
    </row>
    <row r="57" spans="1:6">
      <c r="A57" s="84">
        <f t="shared" si="4"/>
        <v>1238</v>
      </c>
      <c r="B57" s="86">
        <v>581</v>
      </c>
      <c r="C57" s="85">
        <f t="shared" si="5"/>
        <v>1238</v>
      </c>
      <c r="D57" s="86">
        <v>681</v>
      </c>
      <c r="E57" s="13"/>
      <c r="F57" s="15"/>
    </row>
    <row r="58" spans="1:6">
      <c r="A58" s="84">
        <f t="shared" si="4"/>
        <v>1226</v>
      </c>
      <c r="B58" s="86">
        <v>582</v>
      </c>
      <c r="C58" s="85">
        <f t="shared" si="5"/>
        <v>1226</v>
      </c>
      <c r="D58" s="86">
        <v>682</v>
      </c>
      <c r="E58" s="13"/>
      <c r="F58" s="15"/>
    </row>
    <row r="59" spans="1:6">
      <c r="A59" s="84">
        <f>A60+12</f>
        <v>1214</v>
      </c>
      <c r="B59" s="86">
        <v>583</v>
      </c>
      <c r="C59" s="85">
        <f>C60+12</f>
        <v>1214</v>
      </c>
      <c r="D59" s="86">
        <v>683</v>
      </c>
      <c r="E59" s="13"/>
      <c r="F59" s="15"/>
    </row>
    <row r="60" spans="1:6">
      <c r="A60" s="84">
        <f t="shared" ref="A60:A62" si="6">A61+11</f>
        <v>1202</v>
      </c>
      <c r="B60" s="86">
        <v>584</v>
      </c>
      <c r="C60" s="85">
        <f t="shared" ref="C60:C63" si="7">C61+11</f>
        <v>1202</v>
      </c>
      <c r="D60" s="86">
        <v>684</v>
      </c>
      <c r="E60" s="13"/>
      <c r="F60" s="15"/>
    </row>
    <row r="61" spans="1:6">
      <c r="A61" s="84">
        <f t="shared" si="6"/>
        <v>1191</v>
      </c>
      <c r="B61" s="86">
        <v>585</v>
      </c>
      <c r="C61" s="85">
        <f t="shared" si="7"/>
        <v>1191</v>
      </c>
      <c r="D61" s="86">
        <v>685</v>
      </c>
      <c r="E61" s="13"/>
      <c r="F61" s="15"/>
    </row>
    <row r="62" spans="1:6">
      <c r="A62" s="84">
        <f t="shared" si="6"/>
        <v>1180</v>
      </c>
      <c r="B62" s="86">
        <v>586</v>
      </c>
      <c r="C62" s="85">
        <f t="shared" si="7"/>
        <v>1180</v>
      </c>
      <c r="D62" s="86">
        <v>686</v>
      </c>
      <c r="E62" s="13"/>
      <c r="F62" s="15"/>
    </row>
    <row r="63" spans="1:6">
      <c r="A63" s="84">
        <f>A64+11</f>
        <v>1169</v>
      </c>
      <c r="B63" s="86">
        <v>587</v>
      </c>
      <c r="C63" s="85">
        <f t="shared" si="7"/>
        <v>1169</v>
      </c>
      <c r="D63" s="86">
        <v>687</v>
      </c>
      <c r="E63" s="13"/>
      <c r="F63" s="15"/>
    </row>
    <row r="64" spans="1:6">
      <c r="A64" s="84">
        <f>A65+11</f>
        <v>1158</v>
      </c>
      <c r="B64" s="86">
        <v>588</v>
      </c>
      <c r="C64" s="85">
        <f>C65+11</f>
        <v>1158</v>
      </c>
      <c r="D64" s="86">
        <v>688</v>
      </c>
      <c r="E64" s="13"/>
      <c r="F64" s="15"/>
    </row>
    <row r="65" spans="1:6">
      <c r="A65" s="84">
        <f t="shared" ref="A65:A70" si="8">A66+10</f>
        <v>1147</v>
      </c>
      <c r="B65" s="86">
        <v>589</v>
      </c>
      <c r="C65" s="85">
        <f t="shared" ref="C65:C70" si="9">C66+10</f>
        <v>1147</v>
      </c>
      <c r="D65" s="86">
        <v>689</v>
      </c>
      <c r="E65" s="13"/>
      <c r="F65" s="15"/>
    </row>
    <row r="66" spans="1:6">
      <c r="A66" s="84">
        <f t="shared" si="8"/>
        <v>1137</v>
      </c>
      <c r="B66" s="86">
        <v>590</v>
      </c>
      <c r="C66" s="85">
        <f t="shared" si="9"/>
        <v>1137</v>
      </c>
      <c r="D66" s="86">
        <v>690</v>
      </c>
      <c r="E66" s="13"/>
      <c r="F66" s="15"/>
    </row>
    <row r="67" spans="1:6">
      <c r="A67" s="84">
        <f t="shared" si="8"/>
        <v>1127</v>
      </c>
      <c r="B67" s="86">
        <v>591</v>
      </c>
      <c r="C67" s="85">
        <f t="shared" si="9"/>
        <v>1127</v>
      </c>
      <c r="D67" s="86">
        <v>691</v>
      </c>
      <c r="E67" s="13"/>
      <c r="F67" s="15"/>
    </row>
    <row r="68" spans="1:6">
      <c r="A68" s="84">
        <f t="shared" si="8"/>
        <v>1117</v>
      </c>
      <c r="B68" s="86">
        <v>592</v>
      </c>
      <c r="C68" s="85">
        <f t="shared" si="9"/>
        <v>1117</v>
      </c>
      <c r="D68" s="86">
        <v>692</v>
      </c>
      <c r="E68" s="13"/>
      <c r="F68" s="15"/>
    </row>
    <row r="69" spans="1:6">
      <c r="A69" s="84">
        <f t="shared" si="8"/>
        <v>1107</v>
      </c>
      <c r="B69" s="86">
        <v>593</v>
      </c>
      <c r="C69" s="85">
        <f t="shared" si="9"/>
        <v>1107</v>
      </c>
      <c r="D69" s="86">
        <v>693</v>
      </c>
      <c r="E69" s="13"/>
      <c r="F69" s="15"/>
    </row>
    <row r="70" spans="1:6">
      <c r="A70" s="84">
        <f t="shared" si="8"/>
        <v>1097</v>
      </c>
      <c r="B70" s="86">
        <v>594</v>
      </c>
      <c r="C70" s="85">
        <f t="shared" si="9"/>
        <v>1097</v>
      </c>
      <c r="D70" s="86">
        <v>694</v>
      </c>
      <c r="E70" s="13"/>
      <c r="F70" s="15"/>
    </row>
    <row r="71" spans="1:6">
      <c r="A71" s="84">
        <f>A72+10</f>
        <v>1087</v>
      </c>
      <c r="B71" s="86">
        <v>595</v>
      </c>
      <c r="C71" s="85">
        <f>C72+10</f>
        <v>1087</v>
      </c>
      <c r="D71" s="86">
        <v>695</v>
      </c>
      <c r="E71" s="13"/>
      <c r="F71" s="15"/>
    </row>
    <row r="72" spans="1:6">
      <c r="A72" s="84">
        <f t="shared" ref="A72:A80" si="10">A73+9</f>
        <v>1077</v>
      </c>
      <c r="B72" s="86">
        <v>596</v>
      </c>
      <c r="C72" s="85">
        <f t="shared" ref="C72:C80" si="11">C73+9</f>
        <v>1077</v>
      </c>
      <c r="D72" s="86">
        <v>696</v>
      </c>
      <c r="E72" s="13"/>
      <c r="F72" s="15"/>
    </row>
    <row r="73" spans="1:6">
      <c r="A73" s="84">
        <f t="shared" si="10"/>
        <v>1068</v>
      </c>
      <c r="B73" s="86">
        <v>597</v>
      </c>
      <c r="C73" s="85">
        <f t="shared" si="11"/>
        <v>1068</v>
      </c>
      <c r="D73" s="86">
        <v>697</v>
      </c>
      <c r="E73" s="13"/>
      <c r="F73" s="15"/>
    </row>
    <row r="74" spans="1:6">
      <c r="A74" s="84">
        <f t="shared" si="10"/>
        <v>1059</v>
      </c>
      <c r="B74" s="86">
        <v>598</v>
      </c>
      <c r="C74" s="85">
        <f t="shared" si="11"/>
        <v>1059</v>
      </c>
      <c r="D74" s="86">
        <v>698</v>
      </c>
      <c r="E74" s="13"/>
      <c r="F74" s="15"/>
    </row>
    <row r="75" spans="1:6">
      <c r="A75" s="84">
        <f t="shared" si="10"/>
        <v>1050</v>
      </c>
      <c r="B75" s="86">
        <v>599</v>
      </c>
      <c r="C75" s="85">
        <f t="shared" si="11"/>
        <v>1050</v>
      </c>
      <c r="D75" s="86">
        <v>699</v>
      </c>
      <c r="E75" s="13"/>
      <c r="F75" s="15"/>
    </row>
    <row r="76" spans="1:6">
      <c r="A76" s="84">
        <f t="shared" si="10"/>
        <v>1041</v>
      </c>
      <c r="B76" s="86">
        <v>600</v>
      </c>
      <c r="C76" s="85">
        <f t="shared" si="11"/>
        <v>1041</v>
      </c>
      <c r="D76" s="86">
        <v>700</v>
      </c>
      <c r="E76" s="13"/>
      <c r="F76" s="15"/>
    </row>
    <row r="77" spans="1:6">
      <c r="A77" s="84">
        <f t="shared" si="10"/>
        <v>1032</v>
      </c>
      <c r="B77" s="86">
        <v>601</v>
      </c>
      <c r="C77" s="85">
        <f t="shared" si="11"/>
        <v>1032</v>
      </c>
      <c r="D77" s="86">
        <v>701</v>
      </c>
      <c r="E77" s="13"/>
      <c r="F77" s="15"/>
    </row>
    <row r="78" spans="1:6">
      <c r="A78" s="84">
        <f t="shared" si="10"/>
        <v>1023</v>
      </c>
      <c r="B78" s="86">
        <v>602</v>
      </c>
      <c r="C78" s="85">
        <f t="shared" si="11"/>
        <v>1023</v>
      </c>
      <c r="D78" s="86">
        <v>702</v>
      </c>
      <c r="E78" s="13"/>
      <c r="F78" s="15"/>
    </row>
    <row r="79" spans="1:6">
      <c r="A79" s="84">
        <f t="shared" si="10"/>
        <v>1014</v>
      </c>
      <c r="B79" s="86">
        <v>603</v>
      </c>
      <c r="C79" s="85">
        <f t="shared" si="11"/>
        <v>1014</v>
      </c>
      <c r="D79" s="86">
        <v>703</v>
      </c>
      <c r="E79" s="13"/>
      <c r="F79" s="15"/>
    </row>
    <row r="80" spans="1:6">
      <c r="A80" s="84">
        <f t="shared" si="10"/>
        <v>1005</v>
      </c>
      <c r="B80" s="86">
        <v>604</v>
      </c>
      <c r="C80" s="85">
        <f t="shared" si="11"/>
        <v>1005</v>
      </c>
      <c r="D80" s="86">
        <v>704</v>
      </c>
      <c r="E80" s="13"/>
      <c r="F80" s="15"/>
    </row>
    <row r="81" spans="1:6">
      <c r="A81" s="84">
        <f>A82+9</f>
        <v>996</v>
      </c>
      <c r="B81" s="86">
        <v>605</v>
      </c>
      <c r="C81" s="85">
        <f>C82+9</f>
        <v>996</v>
      </c>
      <c r="D81" s="86">
        <v>705</v>
      </c>
      <c r="E81" s="13"/>
      <c r="F81" s="15"/>
    </row>
    <row r="82" spans="1:6">
      <c r="A82" s="84">
        <f>A83+8</f>
        <v>987</v>
      </c>
      <c r="B82" s="86">
        <v>606</v>
      </c>
      <c r="C82" s="85">
        <f t="shared" ref="C82:C94" si="12">C83+8</f>
        <v>987</v>
      </c>
      <c r="D82" s="86">
        <v>706</v>
      </c>
      <c r="E82" s="13"/>
      <c r="F82" s="15"/>
    </row>
    <row r="83" spans="1:6">
      <c r="A83" s="84">
        <f t="shared" ref="A83:A95" si="13">A84+8</f>
        <v>979</v>
      </c>
      <c r="B83" s="86">
        <v>607</v>
      </c>
      <c r="C83" s="85">
        <f t="shared" si="12"/>
        <v>979</v>
      </c>
      <c r="D83" s="86">
        <v>707</v>
      </c>
      <c r="E83" s="13"/>
      <c r="F83" s="15"/>
    </row>
    <row r="84" spans="1:6">
      <c r="A84" s="84">
        <f t="shared" si="13"/>
        <v>971</v>
      </c>
      <c r="B84" s="86">
        <v>608</v>
      </c>
      <c r="C84" s="85">
        <f t="shared" si="12"/>
        <v>971</v>
      </c>
      <c r="D84" s="86">
        <v>708</v>
      </c>
      <c r="E84" s="13"/>
      <c r="F84" s="15"/>
    </row>
    <row r="85" spans="1:6">
      <c r="A85" s="84">
        <f t="shared" si="13"/>
        <v>963</v>
      </c>
      <c r="B85" s="86">
        <v>609</v>
      </c>
      <c r="C85" s="85">
        <f t="shared" si="12"/>
        <v>963</v>
      </c>
      <c r="D85" s="86">
        <v>709</v>
      </c>
      <c r="E85" s="13"/>
      <c r="F85" s="15"/>
    </row>
    <row r="86" spans="1:6">
      <c r="A86" s="84">
        <f t="shared" si="13"/>
        <v>955</v>
      </c>
      <c r="B86" s="86">
        <v>610</v>
      </c>
      <c r="C86" s="85">
        <f t="shared" si="12"/>
        <v>955</v>
      </c>
      <c r="D86" s="86">
        <v>710</v>
      </c>
      <c r="E86" s="13"/>
      <c r="F86" s="15"/>
    </row>
    <row r="87" spans="1:6">
      <c r="A87" s="84">
        <f t="shared" si="13"/>
        <v>947</v>
      </c>
      <c r="B87" s="86">
        <v>611</v>
      </c>
      <c r="C87" s="85">
        <f t="shared" si="12"/>
        <v>947</v>
      </c>
      <c r="D87" s="86">
        <v>711</v>
      </c>
      <c r="E87" s="13"/>
      <c r="F87" s="15"/>
    </row>
    <row r="88" spans="1:6">
      <c r="A88" s="84">
        <f t="shared" si="13"/>
        <v>939</v>
      </c>
      <c r="B88" s="86">
        <v>612</v>
      </c>
      <c r="C88" s="85">
        <f t="shared" si="12"/>
        <v>939</v>
      </c>
      <c r="D88" s="86">
        <v>712</v>
      </c>
      <c r="E88" s="13"/>
      <c r="F88" s="15"/>
    </row>
    <row r="89" spans="1:6">
      <c r="A89" s="84">
        <f t="shared" si="13"/>
        <v>931</v>
      </c>
      <c r="B89" s="86">
        <v>613</v>
      </c>
      <c r="C89" s="85">
        <f t="shared" si="12"/>
        <v>931</v>
      </c>
      <c r="D89" s="86">
        <v>713</v>
      </c>
      <c r="E89" s="13"/>
      <c r="F89" s="15"/>
    </row>
    <row r="90" spans="1:6">
      <c r="A90" s="84">
        <f t="shared" si="13"/>
        <v>923</v>
      </c>
      <c r="B90" s="86">
        <v>614</v>
      </c>
      <c r="C90" s="85">
        <f t="shared" si="12"/>
        <v>923</v>
      </c>
      <c r="D90" s="86">
        <v>714</v>
      </c>
      <c r="E90" s="13"/>
      <c r="F90" s="15"/>
    </row>
    <row r="91" spans="1:6">
      <c r="A91" s="84">
        <f t="shared" si="13"/>
        <v>915</v>
      </c>
      <c r="B91" s="86">
        <v>615</v>
      </c>
      <c r="C91" s="85">
        <f t="shared" si="12"/>
        <v>915</v>
      </c>
      <c r="D91" s="86">
        <v>715</v>
      </c>
      <c r="E91" s="13"/>
      <c r="F91" s="15"/>
    </row>
    <row r="92" spans="1:6">
      <c r="A92" s="84">
        <f t="shared" si="13"/>
        <v>907</v>
      </c>
      <c r="B92" s="86">
        <v>616</v>
      </c>
      <c r="C92" s="85">
        <f t="shared" si="12"/>
        <v>907</v>
      </c>
      <c r="D92" s="86">
        <v>716</v>
      </c>
      <c r="E92" s="13"/>
      <c r="F92" s="15"/>
    </row>
    <row r="93" spans="1:6">
      <c r="A93" s="84">
        <f t="shared" si="13"/>
        <v>899</v>
      </c>
      <c r="B93" s="86">
        <v>617</v>
      </c>
      <c r="C93" s="85">
        <f t="shared" si="12"/>
        <v>899</v>
      </c>
      <c r="D93" s="86">
        <v>717</v>
      </c>
      <c r="E93" s="13"/>
      <c r="F93" s="15"/>
    </row>
    <row r="94" spans="1:6">
      <c r="A94" s="84">
        <f t="shared" si="13"/>
        <v>891</v>
      </c>
      <c r="B94" s="86">
        <v>618</v>
      </c>
      <c r="C94" s="85">
        <f t="shared" si="12"/>
        <v>891</v>
      </c>
      <c r="D94" s="86">
        <v>718</v>
      </c>
      <c r="E94" s="13"/>
      <c r="F94" s="15"/>
    </row>
    <row r="95" spans="1:6">
      <c r="A95" s="84">
        <f t="shared" si="13"/>
        <v>883</v>
      </c>
      <c r="B95" s="86">
        <v>619</v>
      </c>
      <c r="C95" s="85">
        <f>C96+8</f>
        <v>883</v>
      </c>
      <c r="D95" s="86">
        <v>719</v>
      </c>
      <c r="E95" s="13"/>
      <c r="F95" s="15"/>
    </row>
    <row r="96" spans="1:6">
      <c r="A96" s="84">
        <f t="shared" ref="A96:A113" si="14">A97+7</f>
        <v>875</v>
      </c>
      <c r="B96" s="86">
        <v>620</v>
      </c>
      <c r="C96" s="85">
        <f t="shared" ref="C96:C113" si="15">C97+7</f>
        <v>875</v>
      </c>
      <c r="D96" s="86">
        <v>720</v>
      </c>
      <c r="E96" s="13"/>
      <c r="F96" s="15"/>
    </row>
    <row r="97" spans="1:6">
      <c r="A97" s="84">
        <f t="shared" si="14"/>
        <v>868</v>
      </c>
      <c r="B97" s="86">
        <v>621</v>
      </c>
      <c r="C97" s="85">
        <f t="shared" si="15"/>
        <v>868</v>
      </c>
      <c r="D97" s="86">
        <v>721</v>
      </c>
      <c r="E97" s="13"/>
      <c r="F97" s="15"/>
    </row>
    <row r="98" spans="1:6">
      <c r="A98" s="84">
        <f t="shared" si="14"/>
        <v>861</v>
      </c>
      <c r="B98" s="86">
        <v>622</v>
      </c>
      <c r="C98" s="85">
        <f t="shared" si="15"/>
        <v>861</v>
      </c>
      <c r="D98" s="86">
        <v>722</v>
      </c>
      <c r="E98" s="13"/>
      <c r="F98" s="15"/>
    </row>
    <row r="99" spans="1:6">
      <c r="A99" s="84">
        <f t="shared" si="14"/>
        <v>854</v>
      </c>
      <c r="B99" s="86">
        <v>623</v>
      </c>
      <c r="C99" s="85">
        <f t="shared" si="15"/>
        <v>854</v>
      </c>
      <c r="D99" s="86">
        <v>723</v>
      </c>
      <c r="E99" s="13"/>
      <c r="F99" s="15"/>
    </row>
    <row r="100" spans="1:6">
      <c r="A100" s="84">
        <f t="shared" si="14"/>
        <v>847</v>
      </c>
      <c r="B100" s="86">
        <v>624</v>
      </c>
      <c r="C100" s="85">
        <f t="shared" si="15"/>
        <v>847</v>
      </c>
      <c r="D100" s="86">
        <v>724</v>
      </c>
      <c r="E100" s="13"/>
      <c r="F100" s="15"/>
    </row>
    <row r="101" spans="1:6">
      <c r="A101" s="84">
        <f t="shared" si="14"/>
        <v>840</v>
      </c>
      <c r="B101" s="86">
        <v>625</v>
      </c>
      <c r="C101" s="85">
        <f t="shared" si="15"/>
        <v>840</v>
      </c>
      <c r="D101" s="86">
        <v>725</v>
      </c>
      <c r="E101" s="13"/>
      <c r="F101" s="15"/>
    </row>
    <row r="102" spans="1:6">
      <c r="A102" s="84">
        <f t="shared" si="14"/>
        <v>833</v>
      </c>
      <c r="B102" s="86">
        <v>626</v>
      </c>
      <c r="C102" s="85">
        <f t="shared" si="15"/>
        <v>833</v>
      </c>
      <c r="D102" s="86">
        <v>726</v>
      </c>
      <c r="E102" s="13"/>
      <c r="F102" s="15"/>
    </row>
    <row r="103" spans="1:6">
      <c r="A103" s="84">
        <f t="shared" si="14"/>
        <v>826</v>
      </c>
      <c r="B103" s="86">
        <v>627</v>
      </c>
      <c r="C103" s="85">
        <f t="shared" si="15"/>
        <v>826</v>
      </c>
      <c r="D103" s="86">
        <v>727</v>
      </c>
      <c r="E103" s="13"/>
      <c r="F103" s="15"/>
    </row>
    <row r="104" spans="1:6">
      <c r="A104" s="84">
        <f t="shared" si="14"/>
        <v>819</v>
      </c>
      <c r="B104" s="86">
        <v>628</v>
      </c>
      <c r="C104" s="85">
        <f t="shared" si="15"/>
        <v>819</v>
      </c>
      <c r="D104" s="86">
        <v>728</v>
      </c>
      <c r="E104" s="13"/>
      <c r="F104" s="15"/>
    </row>
    <row r="105" spans="1:6">
      <c r="A105" s="84">
        <f t="shared" si="14"/>
        <v>812</v>
      </c>
      <c r="B105" s="86">
        <v>629</v>
      </c>
      <c r="C105" s="85">
        <f t="shared" si="15"/>
        <v>812</v>
      </c>
      <c r="D105" s="86">
        <v>729</v>
      </c>
      <c r="E105" s="13"/>
      <c r="F105" s="15"/>
    </row>
    <row r="106" spans="1:6">
      <c r="A106" s="84">
        <f t="shared" si="14"/>
        <v>805</v>
      </c>
      <c r="B106" s="86">
        <v>630</v>
      </c>
      <c r="C106" s="85">
        <f t="shared" si="15"/>
        <v>805</v>
      </c>
      <c r="D106" s="86">
        <v>730</v>
      </c>
      <c r="E106" s="13"/>
      <c r="F106" s="15"/>
    </row>
    <row r="107" spans="1:6">
      <c r="A107" s="84">
        <f t="shared" si="14"/>
        <v>798</v>
      </c>
      <c r="B107" s="86">
        <v>631</v>
      </c>
      <c r="C107" s="85">
        <f t="shared" si="15"/>
        <v>798</v>
      </c>
      <c r="D107" s="86">
        <v>731</v>
      </c>
      <c r="E107" s="13"/>
      <c r="F107" s="15"/>
    </row>
    <row r="108" spans="1:6">
      <c r="A108" s="84">
        <f t="shared" si="14"/>
        <v>791</v>
      </c>
      <c r="B108" s="86">
        <v>632</v>
      </c>
      <c r="C108" s="85">
        <f t="shared" si="15"/>
        <v>791</v>
      </c>
      <c r="D108" s="86">
        <v>732</v>
      </c>
      <c r="E108" s="13"/>
      <c r="F108" s="15"/>
    </row>
    <row r="109" spans="1:6">
      <c r="A109" s="84">
        <f t="shared" si="14"/>
        <v>784</v>
      </c>
      <c r="B109" s="86">
        <v>633</v>
      </c>
      <c r="C109" s="85">
        <f t="shared" si="15"/>
        <v>784</v>
      </c>
      <c r="D109" s="86">
        <v>733</v>
      </c>
      <c r="E109" s="13"/>
      <c r="F109" s="15"/>
    </row>
    <row r="110" spans="1:6">
      <c r="A110" s="84">
        <f t="shared" si="14"/>
        <v>777</v>
      </c>
      <c r="B110" s="86">
        <v>634</v>
      </c>
      <c r="C110" s="85">
        <f t="shared" si="15"/>
        <v>777</v>
      </c>
      <c r="D110" s="86">
        <v>734</v>
      </c>
      <c r="E110" s="13"/>
      <c r="F110" s="15"/>
    </row>
    <row r="111" spans="1:6">
      <c r="A111" s="84">
        <f t="shared" si="14"/>
        <v>770</v>
      </c>
      <c r="B111" s="86">
        <v>635</v>
      </c>
      <c r="C111" s="85">
        <f t="shared" si="15"/>
        <v>770</v>
      </c>
      <c r="D111" s="86">
        <v>735</v>
      </c>
      <c r="E111" s="13"/>
      <c r="F111" s="15"/>
    </row>
    <row r="112" spans="1:6">
      <c r="A112" s="84">
        <f t="shared" si="14"/>
        <v>763</v>
      </c>
      <c r="B112" s="86">
        <v>636</v>
      </c>
      <c r="C112" s="85">
        <f t="shared" si="15"/>
        <v>763</v>
      </c>
      <c r="D112" s="86">
        <v>736</v>
      </c>
      <c r="E112" s="13"/>
      <c r="F112" s="15"/>
    </row>
    <row r="113" spans="1:6">
      <c r="A113" s="84">
        <f t="shared" si="14"/>
        <v>756</v>
      </c>
      <c r="B113" s="86">
        <v>637</v>
      </c>
      <c r="C113" s="85">
        <f t="shared" si="15"/>
        <v>756</v>
      </c>
      <c r="D113" s="86">
        <v>737</v>
      </c>
      <c r="E113" s="13"/>
      <c r="F113" s="15"/>
    </row>
    <row r="114" spans="1:6">
      <c r="A114" s="84">
        <f>A115+7</f>
        <v>749</v>
      </c>
      <c r="B114" s="86">
        <v>638</v>
      </c>
      <c r="C114" s="85">
        <f>C115+7</f>
        <v>749</v>
      </c>
      <c r="D114" s="86">
        <v>738</v>
      </c>
      <c r="E114" s="13"/>
      <c r="F114" s="15"/>
    </row>
    <row r="115" spans="1:6">
      <c r="A115" s="84">
        <f t="shared" ref="A115:A138" si="16">A116+6</f>
        <v>742</v>
      </c>
      <c r="B115" s="86">
        <v>639</v>
      </c>
      <c r="C115" s="85">
        <f t="shared" ref="C115:C137" si="17">C116+6</f>
        <v>742</v>
      </c>
      <c r="D115" s="86">
        <v>739</v>
      </c>
      <c r="E115" s="13"/>
      <c r="F115" s="15"/>
    </row>
    <row r="116" spans="1:6">
      <c r="A116" s="84">
        <f t="shared" si="16"/>
        <v>736</v>
      </c>
      <c r="B116" s="86">
        <v>640</v>
      </c>
      <c r="C116" s="85">
        <f t="shared" si="17"/>
        <v>736</v>
      </c>
      <c r="D116" s="86">
        <v>740</v>
      </c>
      <c r="E116" s="13"/>
      <c r="F116" s="15"/>
    </row>
    <row r="117" spans="1:6">
      <c r="A117" s="84">
        <f t="shared" si="16"/>
        <v>730</v>
      </c>
      <c r="B117" s="86">
        <v>641</v>
      </c>
      <c r="C117" s="85">
        <f t="shared" si="17"/>
        <v>730</v>
      </c>
      <c r="D117" s="86">
        <v>741</v>
      </c>
      <c r="E117" s="13"/>
      <c r="F117" s="15"/>
    </row>
    <row r="118" spans="1:6">
      <c r="A118" s="84">
        <f t="shared" si="16"/>
        <v>724</v>
      </c>
      <c r="B118" s="86">
        <v>642</v>
      </c>
      <c r="C118" s="85">
        <f t="shared" si="17"/>
        <v>724</v>
      </c>
      <c r="D118" s="86">
        <v>742</v>
      </c>
      <c r="E118" s="13"/>
      <c r="F118" s="15"/>
    </row>
    <row r="119" spans="1:6">
      <c r="A119" s="84">
        <f t="shared" si="16"/>
        <v>718</v>
      </c>
      <c r="B119" s="86">
        <v>643</v>
      </c>
      <c r="C119" s="85">
        <f t="shared" si="17"/>
        <v>718</v>
      </c>
      <c r="D119" s="86">
        <v>743</v>
      </c>
      <c r="E119" s="13"/>
      <c r="F119" s="15"/>
    </row>
    <row r="120" spans="1:6">
      <c r="A120" s="84">
        <f t="shared" si="16"/>
        <v>712</v>
      </c>
      <c r="B120" s="86">
        <v>644</v>
      </c>
      <c r="C120" s="85">
        <f t="shared" si="17"/>
        <v>712</v>
      </c>
      <c r="D120" s="86">
        <v>744</v>
      </c>
      <c r="E120" s="13"/>
      <c r="F120" s="15"/>
    </row>
    <row r="121" spans="1:6">
      <c r="A121" s="84">
        <f t="shared" si="16"/>
        <v>706</v>
      </c>
      <c r="B121" s="86">
        <v>645</v>
      </c>
      <c r="C121" s="85">
        <f t="shared" si="17"/>
        <v>706</v>
      </c>
      <c r="D121" s="86">
        <v>745</v>
      </c>
      <c r="E121" s="13"/>
      <c r="F121" s="15"/>
    </row>
    <row r="122" spans="1:6">
      <c r="A122" s="84">
        <f t="shared" si="16"/>
        <v>700</v>
      </c>
      <c r="B122" s="86">
        <v>646</v>
      </c>
      <c r="C122" s="85">
        <f t="shared" si="17"/>
        <v>700</v>
      </c>
      <c r="D122" s="86">
        <v>746</v>
      </c>
      <c r="E122" s="13"/>
      <c r="F122" s="15"/>
    </row>
    <row r="123" spans="1:6">
      <c r="A123" s="84">
        <f t="shared" si="16"/>
        <v>694</v>
      </c>
      <c r="B123" s="86">
        <v>647</v>
      </c>
      <c r="C123" s="85">
        <f t="shared" si="17"/>
        <v>694</v>
      </c>
      <c r="D123" s="86">
        <v>747</v>
      </c>
      <c r="E123" s="13"/>
      <c r="F123" s="15"/>
    </row>
    <row r="124" spans="1:6">
      <c r="A124" s="84">
        <f t="shared" si="16"/>
        <v>688</v>
      </c>
      <c r="B124" s="86">
        <v>648</v>
      </c>
      <c r="C124" s="85">
        <f t="shared" si="17"/>
        <v>688</v>
      </c>
      <c r="D124" s="86">
        <v>748</v>
      </c>
      <c r="E124" s="13"/>
      <c r="F124" s="15"/>
    </row>
    <row r="125" spans="1:6">
      <c r="A125" s="84">
        <f t="shared" si="16"/>
        <v>682</v>
      </c>
      <c r="B125" s="86">
        <v>649</v>
      </c>
      <c r="C125" s="85">
        <f t="shared" si="17"/>
        <v>682</v>
      </c>
      <c r="D125" s="86">
        <v>749</v>
      </c>
      <c r="E125" s="13"/>
      <c r="F125" s="15"/>
    </row>
    <row r="126" spans="1:6">
      <c r="A126" s="84">
        <f t="shared" si="16"/>
        <v>676</v>
      </c>
      <c r="B126" s="86">
        <v>650</v>
      </c>
      <c r="C126" s="85">
        <f t="shared" si="17"/>
        <v>676</v>
      </c>
      <c r="D126" s="86">
        <v>750</v>
      </c>
      <c r="E126" s="13"/>
      <c r="F126" s="15"/>
    </row>
    <row r="127" spans="1:6">
      <c r="A127" s="84">
        <f t="shared" si="16"/>
        <v>670</v>
      </c>
      <c r="B127" s="86">
        <v>651</v>
      </c>
      <c r="C127" s="85">
        <f t="shared" si="17"/>
        <v>670</v>
      </c>
      <c r="D127" s="86">
        <v>751</v>
      </c>
      <c r="E127" s="13"/>
      <c r="F127" s="15"/>
    </row>
    <row r="128" spans="1:6">
      <c r="A128" s="84">
        <f t="shared" si="16"/>
        <v>664</v>
      </c>
      <c r="B128" s="86">
        <v>652</v>
      </c>
      <c r="C128" s="85">
        <f t="shared" si="17"/>
        <v>664</v>
      </c>
      <c r="D128" s="86">
        <v>752</v>
      </c>
      <c r="E128" s="13"/>
      <c r="F128" s="15"/>
    </row>
    <row r="129" spans="1:6">
      <c r="A129" s="84">
        <f t="shared" si="16"/>
        <v>658</v>
      </c>
      <c r="B129" s="86">
        <v>653</v>
      </c>
      <c r="C129" s="85">
        <f t="shared" si="17"/>
        <v>658</v>
      </c>
      <c r="D129" s="86">
        <v>753</v>
      </c>
      <c r="E129" s="13"/>
      <c r="F129" s="15"/>
    </row>
    <row r="130" spans="1:6">
      <c r="A130" s="84">
        <f t="shared" si="16"/>
        <v>652</v>
      </c>
      <c r="B130" s="86">
        <v>654</v>
      </c>
      <c r="C130" s="85">
        <f t="shared" si="17"/>
        <v>652</v>
      </c>
      <c r="D130" s="86">
        <v>754</v>
      </c>
      <c r="E130" s="13"/>
      <c r="F130" s="15"/>
    </row>
    <row r="131" spans="1:6">
      <c r="A131" s="84">
        <f t="shared" si="16"/>
        <v>646</v>
      </c>
      <c r="B131" s="86">
        <v>655</v>
      </c>
      <c r="C131" s="85">
        <f t="shared" si="17"/>
        <v>646</v>
      </c>
      <c r="D131" s="86">
        <v>755</v>
      </c>
      <c r="E131" s="13"/>
      <c r="F131" s="15"/>
    </row>
    <row r="132" spans="1:6">
      <c r="A132" s="84">
        <f t="shared" si="16"/>
        <v>640</v>
      </c>
      <c r="B132" s="86">
        <v>656</v>
      </c>
      <c r="C132" s="85">
        <f t="shared" si="17"/>
        <v>640</v>
      </c>
      <c r="D132" s="86">
        <v>756</v>
      </c>
      <c r="E132" s="13"/>
      <c r="F132" s="15"/>
    </row>
    <row r="133" spans="1:6">
      <c r="A133" s="84">
        <f t="shared" si="16"/>
        <v>634</v>
      </c>
      <c r="B133" s="86">
        <v>657</v>
      </c>
      <c r="C133" s="85">
        <f t="shared" si="17"/>
        <v>634</v>
      </c>
      <c r="D133" s="86">
        <v>757</v>
      </c>
      <c r="E133" s="13"/>
      <c r="F133" s="15"/>
    </row>
    <row r="134" spans="1:6">
      <c r="A134" s="84">
        <f t="shared" si="16"/>
        <v>628</v>
      </c>
      <c r="B134" s="86">
        <v>658</v>
      </c>
      <c r="C134" s="85">
        <f t="shared" si="17"/>
        <v>628</v>
      </c>
      <c r="D134" s="86">
        <v>758</v>
      </c>
      <c r="E134" s="13"/>
      <c r="F134" s="15"/>
    </row>
    <row r="135" spans="1:6">
      <c r="A135" s="84">
        <f t="shared" si="16"/>
        <v>622</v>
      </c>
      <c r="B135" s="86">
        <v>659</v>
      </c>
      <c r="C135" s="85">
        <f t="shared" si="17"/>
        <v>622</v>
      </c>
      <c r="D135" s="86">
        <v>759</v>
      </c>
      <c r="E135" s="13"/>
      <c r="F135" s="15"/>
    </row>
    <row r="136" spans="1:6">
      <c r="A136" s="84">
        <f t="shared" si="16"/>
        <v>616</v>
      </c>
      <c r="B136" s="86">
        <v>660</v>
      </c>
      <c r="C136" s="85">
        <f t="shared" si="17"/>
        <v>616</v>
      </c>
      <c r="D136" s="86">
        <v>760</v>
      </c>
      <c r="E136" s="13"/>
      <c r="F136" s="15"/>
    </row>
    <row r="137" spans="1:6">
      <c r="A137" s="84">
        <f t="shared" si="16"/>
        <v>610</v>
      </c>
      <c r="B137" s="86">
        <v>661</v>
      </c>
      <c r="C137" s="85">
        <f t="shared" si="17"/>
        <v>610</v>
      </c>
      <c r="D137" s="86">
        <v>761</v>
      </c>
      <c r="E137" s="13"/>
      <c r="F137" s="15"/>
    </row>
    <row r="138" spans="1:6">
      <c r="A138" s="84">
        <f t="shared" si="16"/>
        <v>604</v>
      </c>
      <c r="B138" s="86">
        <v>662</v>
      </c>
      <c r="C138" s="85">
        <f>C139+6</f>
        <v>604</v>
      </c>
      <c r="D138" s="86">
        <v>762</v>
      </c>
      <c r="E138" s="13"/>
      <c r="F138" s="15"/>
    </row>
    <row r="139" spans="1:6">
      <c r="A139" s="84">
        <f>A140+6</f>
        <v>598</v>
      </c>
      <c r="B139" s="86">
        <v>663</v>
      </c>
      <c r="C139" s="85">
        <f t="shared" ref="C139:C170" si="18">C140+5</f>
        <v>598</v>
      </c>
      <c r="D139" s="86">
        <v>763</v>
      </c>
      <c r="E139" s="13"/>
      <c r="F139" s="15"/>
    </row>
    <row r="140" spans="1:6">
      <c r="A140" s="84">
        <f t="shared" ref="A140:A170" si="19">A141+5</f>
        <v>592</v>
      </c>
      <c r="B140" s="86">
        <v>664</v>
      </c>
      <c r="C140" s="85">
        <f>C141+6</f>
        <v>593</v>
      </c>
      <c r="D140" s="86">
        <v>764</v>
      </c>
      <c r="E140" s="13"/>
      <c r="F140" s="15"/>
    </row>
    <row r="141" spans="1:6">
      <c r="A141" s="84">
        <f t="shared" si="19"/>
        <v>587</v>
      </c>
      <c r="B141" s="86">
        <v>665</v>
      </c>
      <c r="C141" s="85">
        <f t="shared" si="18"/>
        <v>587</v>
      </c>
      <c r="D141" s="86">
        <v>765</v>
      </c>
      <c r="E141" s="13"/>
      <c r="F141" s="15"/>
    </row>
    <row r="142" spans="1:6">
      <c r="A142" s="84">
        <f t="shared" si="19"/>
        <v>582</v>
      </c>
      <c r="B142" s="86">
        <v>666</v>
      </c>
      <c r="C142" s="85">
        <f t="shared" si="18"/>
        <v>582</v>
      </c>
      <c r="D142" s="86">
        <v>766</v>
      </c>
      <c r="E142" s="13"/>
      <c r="F142" s="15"/>
    </row>
    <row r="143" spans="1:6">
      <c r="A143" s="84">
        <f t="shared" si="19"/>
        <v>577</v>
      </c>
      <c r="B143" s="86">
        <v>667</v>
      </c>
      <c r="C143" s="85">
        <f t="shared" si="18"/>
        <v>577</v>
      </c>
      <c r="D143" s="86">
        <v>767</v>
      </c>
      <c r="E143" s="13"/>
      <c r="F143" s="15"/>
    </row>
    <row r="144" spans="1:6">
      <c r="A144" s="84">
        <f t="shared" si="19"/>
        <v>572</v>
      </c>
      <c r="B144" s="86">
        <v>668</v>
      </c>
      <c r="C144" s="85">
        <f t="shared" si="18"/>
        <v>572</v>
      </c>
      <c r="D144" s="86">
        <v>768</v>
      </c>
      <c r="E144" s="13"/>
      <c r="F144" s="15"/>
    </row>
    <row r="145" spans="1:6">
      <c r="A145" s="84">
        <f t="shared" si="19"/>
        <v>567</v>
      </c>
      <c r="B145" s="86">
        <v>669</v>
      </c>
      <c r="C145" s="85">
        <f t="shared" si="18"/>
        <v>567</v>
      </c>
      <c r="D145" s="86">
        <v>769</v>
      </c>
      <c r="E145" s="13"/>
      <c r="F145" s="15"/>
    </row>
    <row r="146" spans="1:6">
      <c r="A146" s="84">
        <f t="shared" si="19"/>
        <v>562</v>
      </c>
      <c r="B146" s="86">
        <v>670</v>
      </c>
      <c r="C146" s="85">
        <f t="shared" si="18"/>
        <v>562</v>
      </c>
      <c r="D146" s="86">
        <v>770</v>
      </c>
      <c r="E146" s="13"/>
      <c r="F146" s="15"/>
    </row>
    <row r="147" spans="1:6">
      <c r="A147" s="84">
        <f t="shared" si="19"/>
        <v>557</v>
      </c>
      <c r="B147" s="86">
        <v>671</v>
      </c>
      <c r="C147" s="85">
        <f t="shared" si="18"/>
        <v>557</v>
      </c>
      <c r="D147" s="86">
        <v>771</v>
      </c>
      <c r="E147" s="13"/>
      <c r="F147" s="15"/>
    </row>
    <row r="148" spans="1:6">
      <c r="A148" s="84">
        <f t="shared" si="19"/>
        <v>552</v>
      </c>
      <c r="B148" s="86">
        <v>672</v>
      </c>
      <c r="C148" s="85">
        <f t="shared" si="18"/>
        <v>552</v>
      </c>
      <c r="D148" s="86">
        <v>772</v>
      </c>
      <c r="E148" s="13"/>
      <c r="F148" s="15"/>
    </row>
    <row r="149" spans="1:6">
      <c r="A149" s="84">
        <f t="shared" si="19"/>
        <v>547</v>
      </c>
      <c r="B149" s="86">
        <v>673</v>
      </c>
      <c r="C149" s="85">
        <f t="shared" si="18"/>
        <v>547</v>
      </c>
      <c r="D149" s="86">
        <v>773</v>
      </c>
      <c r="E149" s="13"/>
      <c r="F149" s="15"/>
    </row>
    <row r="150" spans="1:6">
      <c r="A150" s="84">
        <f t="shared" si="19"/>
        <v>542</v>
      </c>
      <c r="B150" s="86">
        <v>674</v>
      </c>
      <c r="C150" s="85">
        <f t="shared" si="18"/>
        <v>542</v>
      </c>
      <c r="D150" s="86">
        <v>774</v>
      </c>
      <c r="E150" s="13"/>
      <c r="F150" s="15"/>
    </row>
    <row r="151" spans="1:6">
      <c r="A151" s="84">
        <f t="shared" si="19"/>
        <v>537</v>
      </c>
      <c r="B151" s="86">
        <v>675</v>
      </c>
      <c r="C151" s="85">
        <f t="shared" si="18"/>
        <v>537</v>
      </c>
      <c r="D151" s="86">
        <v>775</v>
      </c>
      <c r="E151" s="13"/>
      <c r="F151" s="15"/>
    </row>
    <row r="152" spans="1:6">
      <c r="A152" s="84">
        <f t="shared" si="19"/>
        <v>532</v>
      </c>
      <c r="B152" s="86">
        <v>676</v>
      </c>
      <c r="C152" s="85">
        <f t="shared" si="18"/>
        <v>532</v>
      </c>
      <c r="D152" s="86">
        <v>776</v>
      </c>
      <c r="E152" s="13"/>
      <c r="F152" s="15"/>
    </row>
    <row r="153" spans="1:6">
      <c r="A153" s="84">
        <f t="shared" si="19"/>
        <v>527</v>
      </c>
      <c r="B153" s="86">
        <v>677</v>
      </c>
      <c r="C153" s="85">
        <f t="shared" si="18"/>
        <v>527</v>
      </c>
      <c r="D153" s="86">
        <v>777</v>
      </c>
      <c r="E153" s="13"/>
      <c r="F153" s="15"/>
    </row>
    <row r="154" spans="1:6">
      <c r="A154" s="84">
        <f t="shared" si="19"/>
        <v>522</v>
      </c>
      <c r="B154" s="86">
        <v>678</v>
      </c>
      <c r="C154" s="85">
        <f t="shared" si="18"/>
        <v>522</v>
      </c>
      <c r="D154" s="86">
        <v>778</v>
      </c>
      <c r="E154" s="13"/>
      <c r="F154" s="15"/>
    </row>
    <row r="155" spans="1:6">
      <c r="A155" s="84">
        <f t="shared" si="19"/>
        <v>517</v>
      </c>
      <c r="B155" s="86">
        <v>679</v>
      </c>
      <c r="C155" s="85">
        <f t="shared" si="18"/>
        <v>517</v>
      </c>
      <c r="D155" s="86">
        <v>779</v>
      </c>
      <c r="E155" s="13"/>
      <c r="F155" s="15"/>
    </row>
    <row r="156" spans="1:6">
      <c r="A156" s="84">
        <f t="shared" si="19"/>
        <v>512</v>
      </c>
      <c r="B156" s="86">
        <v>680</v>
      </c>
      <c r="C156" s="85">
        <f t="shared" si="18"/>
        <v>512</v>
      </c>
      <c r="D156" s="86">
        <v>780</v>
      </c>
      <c r="E156" s="13"/>
      <c r="F156" s="15"/>
    </row>
    <row r="157" spans="1:6">
      <c r="A157" s="84">
        <f t="shared" si="19"/>
        <v>507</v>
      </c>
      <c r="B157" s="86">
        <v>681</v>
      </c>
      <c r="C157" s="85">
        <f t="shared" si="18"/>
        <v>507</v>
      </c>
      <c r="D157" s="86">
        <v>781</v>
      </c>
      <c r="E157" s="13"/>
      <c r="F157" s="15"/>
    </row>
    <row r="158" spans="1:6">
      <c r="A158" s="84">
        <f t="shared" si="19"/>
        <v>502</v>
      </c>
      <c r="B158" s="86">
        <v>682</v>
      </c>
      <c r="C158" s="85">
        <f t="shared" si="18"/>
        <v>502</v>
      </c>
      <c r="D158" s="86">
        <v>782</v>
      </c>
      <c r="E158" s="13"/>
      <c r="F158" s="15"/>
    </row>
    <row r="159" spans="1:6">
      <c r="A159" s="84">
        <f t="shared" si="19"/>
        <v>497</v>
      </c>
      <c r="B159" s="86">
        <v>683</v>
      </c>
      <c r="C159" s="85">
        <f t="shared" si="18"/>
        <v>497</v>
      </c>
      <c r="D159" s="86">
        <v>783</v>
      </c>
      <c r="E159" s="13"/>
      <c r="F159" s="15"/>
    </row>
    <row r="160" spans="1:6">
      <c r="A160" s="84">
        <f t="shared" si="19"/>
        <v>492</v>
      </c>
      <c r="B160" s="86">
        <v>684</v>
      </c>
      <c r="C160" s="85">
        <f t="shared" si="18"/>
        <v>492</v>
      </c>
      <c r="D160" s="86">
        <v>784</v>
      </c>
      <c r="E160" s="13"/>
      <c r="F160" s="15"/>
    </row>
    <row r="161" spans="1:6">
      <c r="A161" s="84">
        <f t="shared" si="19"/>
        <v>487</v>
      </c>
      <c r="B161" s="86">
        <v>685</v>
      </c>
      <c r="C161" s="85">
        <f t="shared" si="18"/>
        <v>487</v>
      </c>
      <c r="D161" s="86">
        <v>785</v>
      </c>
      <c r="E161" s="13"/>
      <c r="F161" s="15"/>
    </row>
    <row r="162" spans="1:6">
      <c r="A162" s="84">
        <f t="shared" si="19"/>
        <v>482</v>
      </c>
      <c r="B162" s="86">
        <v>686</v>
      </c>
      <c r="C162" s="85">
        <f t="shared" si="18"/>
        <v>482</v>
      </c>
      <c r="D162" s="86">
        <v>786</v>
      </c>
      <c r="E162" s="13"/>
      <c r="F162" s="15"/>
    </row>
    <row r="163" spans="1:6">
      <c r="A163" s="84">
        <f t="shared" si="19"/>
        <v>477</v>
      </c>
      <c r="B163" s="86">
        <v>687</v>
      </c>
      <c r="C163" s="85">
        <f t="shared" si="18"/>
        <v>477</v>
      </c>
      <c r="D163" s="86">
        <v>787</v>
      </c>
      <c r="E163" s="13"/>
      <c r="F163" s="15"/>
    </row>
    <row r="164" spans="1:6">
      <c r="A164" s="84">
        <f t="shared" si="19"/>
        <v>472</v>
      </c>
      <c r="B164" s="86">
        <v>688</v>
      </c>
      <c r="C164" s="85">
        <f t="shared" si="18"/>
        <v>472</v>
      </c>
      <c r="D164" s="86">
        <v>788</v>
      </c>
      <c r="E164" s="13"/>
      <c r="F164" s="15"/>
    </row>
    <row r="165" spans="1:6">
      <c r="A165" s="84">
        <f t="shared" si="19"/>
        <v>467</v>
      </c>
      <c r="B165" s="86">
        <v>689</v>
      </c>
      <c r="C165" s="85">
        <f t="shared" si="18"/>
        <v>467</v>
      </c>
      <c r="D165" s="86">
        <v>789</v>
      </c>
      <c r="E165" s="13"/>
      <c r="F165" s="15"/>
    </row>
    <row r="166" spans="1:6">
      <c r="A166" s="84">
        <f t="shared" si="19"/>
        <v>462</v>
      </c>
      <c r="B166" s="86">
        <v>690</v>
      </c>
      <c r="C166" s="85">
        <f t="shared" si="18"/>
        <v>462</v>
      </c>
      <c r="D166" s="86">
        <v>790</v>
      </c>
      <c r="E166" s="13"/>
      <c r="F166" s="15"/>
    </row>
    <row r="167" spans="1:6">
      <c r="A167" s="84">
        <f t="shared" si="19"/>
        <v>457</v>
      </c>
      <c r="B167" s="86">
        <v>691</v>
      </c>
      <c r="C167" s="85">
        <f t="shared" si="18"/>
        <v>457</v>
      </c>
      <c r="D167" s="86">
        <v>791</v>
      </c>
      <c r="E167" s="13"/>
      <c r="F167" s="15"/>
    </row>
    <row r="168" spans="1:6">
      <c r="A168" s="84">
        <f t="shared" si="19"/>
        <v>452</v>
      </c>
      <c r="B168" s="86">
        <v>692</v>
      </c>
      <c r="C168" s="85">
        <f t="shared" si="18"/>
        <v>452</v>
      </c>
      <c r="D168" s="86">
        <v>792</v>
      </c>
      <c r="E168" s="13"/>
      <c r="F168" s="15"/>
    </row>
    <row r="169" spans="1:6">
      <c r="A169" s="84">
        <f t="shared" si="19"/>
        <v>447</v>
      </c>
      <c r="B169" s="86">
        <v>693</v>
      </c>
      <c r="C169" s="85">
        <f t="shared" si="18"/>
        <v>447</v>
      </c>
      <c r="D169" s="86">
        <v>793</v>
      </c>
      <c r="E169" s="13"/>
      <c r="F169" s="15"/>
    </row>
    <row r="170" spans="1:6">
      <c r="A170" s="84">
        <f t="shared" si="19"/>
        <v>442</v>
      </c>
      <c r="B170" s="86">
        <v>694</v>
      </c>
      <c r="C170" s="85">
        <f t="shared" si="18"/>
        <v>442</v>
      </c>
      <c r="D170" s="86">
        <v>794</v>
      </c>
      <c r="E170" s="13"/>
      <c r="F170" s="15"/>
    </row>
    <row r="171" spans="1:6">
      <c r="A171" s="84">
        <f>A172+5</f>
        <v>437</v>
      </c>
      <c r="B171" s="86">
        <v>695</v>
      </c>
      <c r="C171" s="85">
        <f>C172+5</f>
        <v>437</v>
      </c>
      <c r="D171" s="86">
        <v>795</v>
      </c>
      <c r="E171" s="13"/>
      <c r="F171" s="15"/>
    </row>
    <row r="172" spans="1:6">
      <c r="A172" s="84">
        <f t="shared" ref="A172:A210" si="20">A173+4</f>
        <v>432</v>
      </c>
      <c r="B172" s="86">
        <v>696</v>
      </c>
      <c r="C172" s="85">
        <f t="shared" ref="C172:C210" si="21">C173+4</f>
        <v>432</v>
      </c>
      <c r="D172" s="86">
        <v>796</v>
      </c>
      <c r="E172" s="13"/>
      <c r="F172" s="15"/>
    </row>
    <row r="173" spans="1:6">
      <c r="A173" s="84">
        <f t="shared" si="20"/>
        <v>428</v>
      </c>
      <c r="B173" s="86">
        <v>697</v>
      </c>
      <c r="C173" s="85">
        <f t="shared" si="21"/>
        <v>428</v>
      </c>
      <c r="D173" s="86">
        <v>797</v>
      </c>
      <c r="E173" s="13"/>
      <c r="F173" s="15"/>
    </row>
    <row r="174" spans="1:6">
      <c r="A174" s="84">
        <f t="shared" si="20"/>
        <v>424</v>
      </c>
      <c r="B174" s="86">
        <v>698</v>
      </c>
      <c r="C174" s="85">
        <f t="shared" si="21"/>
        <v>424</v>
      </c>
      <c r="D174" s="86">
        <v>798</v>
      </c>
      <c r="E174" s="13"/>
      <c r="F174" s="15"/>
    </row>
    <row r="175" spans="1:6">
      <c r="A175" s="84">
        <f t="shared" si="20"/>
        <v>420</v>
      </c>
      <c r="B175" s="86">
        <v>699</v>
      </c>
      <c r="C175" s="85">
        <f t="shared" si="21"/>
        <v>420</v>
      </c>
      <c r="D175" s="86">
        <v>799</v>
      </c>
      <c r="E175" s="13"/>
      <c r="F175" s="15"/>
    </row>
    <row r="176" spans="1:6">
      <c r="A176" s="84">
        <f t="shared" si="20"/>
        <v>416</v>
      </c>
      <c r="B176" s="86">
        <v>700</v>
      </c>
      <c r="C176" s="85">
        <f t="shared" si="21"/>
        <v>416</v>
      </c>
      <c r="D176" s="86">
        <v>800</v>
      </c>
      <c r="E176" s="13"/>
      <c r="F176" s="15"/>
    </row>
    <row r="177" spans="1:6">
      <c r="A177" s="84">
        <f t="shared" si="20"/>
        <v>412</v>
      </c>
      <c r="B177" s="86">
        <v>701</v>
      </c>
      <c r="C177" s="85">
        <f t="shared" si="21"/>
        <v>412</v>
      </c>
      <c r="D177" s="86">
        <v>801</v>
      </c>
      <c r="E177" s="13"/>
      <c r="F177" s="15"/>
    </row>
    <row r="178" spans="1:6">
      <c r="A178" s="84">
        <f t="shared" si="20"/>
        <v>408</v>
      </c>
      <c r="B178" s="86">
        <v>702</v>
      </c>
      <c r="C178" s="85">
        <f t="shared" si="21"/>
        <v>408</v>
      </c>
      <c r="D178" s="86">
        <v>802</v>
      </c>
      <c r="E178" s="13"/>
      <c r="F178" s="15"/>
    </row>
    <row r="179" spans="1:6">
      <c r="A179" s="84">
        <f t="shared" si="20"/>
        <v>404</v>
      </c>
      <c r="B179" s="86">
        <v>703</v>
      </c>
      <c r="C179" s="85">
        <f t="shared" si="21"/>
        <v>404</v>
      </c>
      <c r="D179" s="86">
        <v>803</v>
      </c>
      <c r="E179" s="13"/>
      <c r="F179" s="15"/>
    </row>
    <row r="180" spans="1:6">
      <c r="A180" s="84">
        <f t="shared" si="20"/>
        <v>400</v>
      </c>
      <c r="B180" s="86">
        <v>704</v>
      </c>
      <c r="C180" s="85">
        <f t="shared" si="21"/>
        <v>400</v>
      </c>
      <c r="D180" s="86">
        <v>804</v>
      </c>
      <c r="E180" s="13"/>
      <c r="F180" s="15"/>
    </row>
    <row r="181" spans="1:6">
      <c r="A181" s="84">
        <f t="shared" si="20"/>
        <v>396</v>
      </c>
      <c r="B181" s="86">
        <v>705</v>
      </c>
      <c r="C181" s="85">
        <f t="shared" si="21"/>
        <v>396</v>
      </c>
      <c r="D181" s="86">
        <v>805</v>
      </c>
      <c r="E181" s="13"/>
      <c r="F181" s="15"/>
    </row>
    <row r="182" spans="1:6">
      <c r="A182" s="84">
        <f t="shared" si="20"/>
        <v>392</v>
      </c>
      <c r="B182" s="86">
        <v>706</v>
      </c>
      <c r="C182" s="85">
        <f t="shared" si="21"/>
        <v>392</v>
      </c>
      <c r="D182" s="86">
        <v>806</v>
      </c>
      <c r="E182" s="13"/>
      <c r="F182" s="15"/>
    </row>
    <row r="183" spans="1:6">
      <c r="A183" s="84">
        <f t="shared" si="20"/>
        <v>388</v>
      </c>
      <c r="B183" s="86">
        <v>707</v>
      </c>
      <c r="C183" s="85">
        <f t="shared" si="21"/>
        <v>388</v>
      </c>
      <c r="D183" s="86">
        <v>807</v>
      </c>
      <c r="E183" s="13"/>
      <c r="F183" s="15"/>
    </row>
    <row r="184" spans="1:6">
      <c r="A184" s="84">
        <f t="shared" si="20"/>
        <v>384</v>
      </c>
      <c r="B184" s="86">
        <v>708</v>
      </c>
      <c r="C184" s="85">
        <f t="shared" si="21"/>
        <v>384</v>
      </c>
      <c r="D184" s="86">
        <v>808</v>
      </c>
      <c r="E184" s="13"/>
      <c r="F184" s="15"/>
    </row>
    <row r="185" spans="1:6">
      <c r="A185" s="84">
        <f t="shared" si="20"/>
        <v>380</v>
      </c>
      <c r="B185" s="86">
        <v>709</v>
      </c>
      <c r="C185" s="85">
        <f t="shared" si="21"/>
        <v>380</v>
      </c>
      <c r="D185" s="86">
        <v>809</v>
      </c>
      <c r="E185" s="13"/>
      <c r="F185" s="15"/>
    </row>
    <row r="186" spans="1:6">
      <c r="A186" s="84">
        <f t="shared" si="20"/>
        <v>376</v>
      </c>
      <c r="B186" s="86">
        <v>710</v>
      </c>
      <c r="C186" s="85">
        <f t="shared" si="21"/>
        <v>376</v>
      </c>
      <c r="D186" s="86">
        <v>810</v>
      </c>
      <c r="E186" s="13"/>
      <c r="F186" s="15"/>
    </row>
    <row r="187" spans="1:6">
      <c r="A187" s="84">
        <f t="shared" si="20"/>
        <v>372</v>
      </c>
      <c r="B187" s="86">
        <v>711</v>
      </c>
      <c r="C187" s="85">
        <f t="shared" si="21"/>
        <v>372</v>
      </c>
      <c r="D187" s="86">
        <v>811</v>
      </c>
      <c r="E187" s="13"/>
      <c r="F187" s="15"/>
    </row>
    <row r="188" spans="1:6">
      <c r="A188" s="84">
        <f t="shared" si="20"/>
        <v>368</v>
      </c>
      <c r="B188" s="86">
        <v>712</v>
      </c>
      <c r="C188" s="85">
        <f t="shared" si="21"/>
        <v>368</v>
      </c>
      <c r="D188" s="86">
        <v>812</v>
      </c>
      <c r="E188" s="13"/>
      <c r="F188" s="15"/>
    </row>
    <row r="189" spans="1:6">
      <c r="A189" s="84">
        <f t="shared" si="20"/>
        <v>364</v>
      </c>
      <c r="B189" s="86">
        <v>713</v>
      </c>
      <c r="C189" s="85">
        <f t="shared" si="21"/>
        <v>364</v>
      </c>
      <c r="D189" s="86">
        <v>813</v>
      </c>
      <c r="E189" s="13"/>
      <c r="F189" s="15"/>
    </row>
    <row r="190" spans="1:6">
      <c r="A190" s="84">
        <f t="shared" si="20"/>
        <v>360</v>
      </c>
      <c r="B190" s="86">
        <v>714</v>
      </c>
      <c r="C190" s="85">
        <f t="shared" si="21"/>
        <v>360</v>
      </c>
      <c r="D190" s="86">
        <v>814</v>
      </c>
      <c r="E190" s="13"/>
      <c r="F190" s="15"/>
    </row>
    <row r="191" spans="1:6">
      <c r="A191" s="84">
        <f t="shared" si="20"/>
        <v>356</v>
      </c>
      <c r="B191" s="86">
        <v>715</v>
      </c>
      <c r="C191" s="85">
        <f t="shared" si="21"/>
        <v>356</v>
      </c>
      <c r="D191" s="86">
        <v>815</v>
      </c>
      <c r="E191" s="13"/>
      <c r="F191" s="15"/>
    </row>
    <row r="192" spans="1:6">
      <c r="A192" s="84">
        <f t="shared" si="20"/>
        <v>352</v>
      </c>
      <c r="B192" s="86">
        <v>716</v>
      </c>
      <c r="C192" s="85">
        <f t="shared" si="21"/>
        <v>352</v>
      </c>
      <c r="D192" s="86">
        <v>816</v>
      </c>
      <c r="E192" s="13"/>
      <c r="F192" s="15"/>
    </row>
    <row r="193" spans="1:6">
      <c r="A193" s="84">
        <f t="shared" si="20"/>
        <v>348</v>
      </c>
      <c r="B193" s="86">
        <v>717</v>
      </c>
      <c r="C193" s="85">
        <f t="shared" si="21"/>
        <v>348</v>
      </c>
      <c r="D193" s="86">
        <v>817</v>
      </c>
      <c r="E193" s="13"/>
      <c r="F193" s="15"/>
    </row>
    <row r="194" spans="1:6">
      <c r="A194" s="84">
        <f t="shared" si="20"/>
        <v>344</v>
      </c>
      <c r="B194" s="86">
        <v>718</v>
      </c>
      <c r="C194" s="85">
        <f t="shared" si="21"/>
        <v>344</v>
      </c>
      <c r="D194" s="86">
        <v>818</v>
      </c>
      <c r="E194" s="13"/>
      <c r="F194" s="15"/>
    </row>
    <row r="195" spans="1:6">
      <c r="A195" s="84">
        <f t="shared" si="20"/>
        <v>340</v>
      </c>
      <c r="B195" s="86">
        <v>719</v>
      </c>
      <c r="C195" s="85">
        <f t="shared" si="21"/>
        <v>340</v>
      </c>
      <c r="D195" s="86">
        <v>819</v>
      </c>
      <c r="E195" s="13"/>
      <c r="F195" s="15"/>
    </row>
    <row r="196" spans="1:6">
      <c r="A196" s="84">
        <f t="shared" si="20"/>
        <v>336</v>
      </c>
      <c r="B196" s="86">
        <v>720</v>
      </c>
      <c r="C196" s="85">
        <f t="shared" si="21"/>
        <v>336</v>
      </c>
      <c r="D196" s="86">
        <v>820</v>
      </c>
      <c r="E196" s="13"/>
      <c r="F196" s="15"/>
    </row>
    <row r="197" spans="1:6">
      <c r="A197" s="84">
        <f t="shared" si="20"/>
        <v>332</v>
      </c>
      <c r="B197" s="86">
        <v>721</v>
      </c>
      <c r="C197" s="85">
        <f t="shared" si="21"/>
        <v>332</v>
      </c>
      <c r="D197" s="86">
        <v>821</v>
      </c>
      <c r="E197" s="13"/>
      <c r="F197" s="15"/>
    </row>
    <row r="198" spans="1:6">
      <c r="A198" s="84">
        <f t="shared" si="20"/>
        <v>328</v>
      </c>
      <c r="B198" s="86">
        <v>722</v>
      </c>
      <c r="C198" s="85">
        <f t="shared" si="21"/>
        <v>328</v>
      </c>
      <c r="D198" s="86">
        <v>822</v>
      </c>
      <c r="E198" s="13"/>
      <c r="F198" s="15"/>
    </row>
    <row r="199" spans="1:6">
      <c r="A199" s="84">
        <f t="shared" si="20"/>
        <v>324</v>
      </c>
      <c r="B199" s="86">
        <v>723</v>
      </c>
      <c r="C199" s="85">
        <f t="shared" si="21"/>
        <v>324</v>
      </c>
      <c r="D199" s="86">
        <v>823</v>
      </c>
      <c r="E199" s="13"/>
      <c r="F199" s="15"/>
    </row>
    <row r="200" spans="1:6">
      <c r="A200" s="84">
        <f t="shared" si="20"/>
        <v>320</v>
      </c>
      <c r="B200" s="86">
        <v>724</v>
      </c>
      <c r="C200" s="85">
        <f t="shared" si="21"/>
        <v>320</v>
      </c>
      <c r="D200" s="86">
        <v>824</v>
      </c>
      <c r="E200" s="13"/>
      <c r="F200" s="15"/>
    </row>
    <row r="201" spans="1:6">
      <c r="A201" s="84">
        <f t="shared" si="20"/>
        <v>316</v>
      </c>
      <c r="B201" s="86">
        <v>725</v>
      </c>
      <c r="C201" s="85">
        <f t="shared" si="21"/>
        <v>316</v>
      </c>
      <c r="D201" s="86">
        <v>825</v>
      </c>
      <c r="E201" s="13"/>
      <c r="F201" s="15"/>
    </row>
    <row r="202" spans="1:6">
      <c r="A202" s="84">
        <f t="shared" si="20"/>
        <v>312</v>
      </c>
      <c r="B202" s="86">
        <v>726</v>
      </c>
      <c r="C202" s="85">
        <f t="shared" si="21"/>
        <v>312</v>
      </c>
      <c r="D202" s="86">
        <v>826</v>
      </c>
      <c r="E202" s="13"/>
      <c r="F202" s="15"/>
    </row>
    <row r="203" spans="1:6">
      <c r="A203" s="84">
        <f t="shared" si="20"/>
        <v>308</v>
      </c>
      <c r="B203" s="86">
        <v>727</v>
      </c>
      <c r="C203" s="85">
        <f t="shared" si="21"/>
        <v>308</v>
      </c>
      <c r="D203" s="86">
        <v>827</v>
      </c>
      <c r="E203" s="13"/>
      <c r="F203" s="15"/>
    </row>
    <row r="204" spans="1:6">
      <c r="A204" s="84">
        <f t="shared" si="20"/>
        <v>304</v>
      </c>
      <c r="B204" s="86">
        <v>728</v>
      </c>
      <c r="C204" s="85">
        <f t="shared" si="21"/>
        <v>304</v>
      </c>
      <c r="D204" s="86">
        <v>828</v>
      </c>
      <c r="E204" s="13"/>
      <c r="F204" s="15"/>
    </row>
    <row r="205" spans="1:6">
      <c r="A205" s="84">
        <f t="shared" si="20"/>
        <v>300</v>
      </c>
      <c r="B205" s="86">
        <v>729</v>
      </c>
      <c r="C205" s="85">
        <f t="shared" si="21"/>
        <v>300</v>
      </c>
      <c r="D205" s="86">
        <v>829</v>
      </c>
      <c r="E205" s="13"/>
      <c r="F205" s="15"/>
    </row>
    <row r="206" spans="1:6">
      <c r="A206" s="84">
        <f t="shared" si="20"/>
        <v>296</v>
      </c>
      <c r="B206" s="86">
        <v>730</v>
      </c>
      <c r="C206" s="85">
        <f t="shared" si="21"/>
        <v>296</v>
      </c>
      <c r="D206" s="86">
        <v>830</v>
      </c>
      <c r="E206" s="13"/>
      <c r="F206" s="15"/>
    </row>
    <row r="207" spans="1:6">
      <c r="A207" s="84">
        <f t="shared" si="20"/>
        <v>292</v>
      </c>
      <c r="B207" s="86">
        <v>731</v>
      </c>
      <c r="C207" s="85">
        <f t="shared" si="21"/>
        <v>292</v>
      </c>
      <c r="D207" s="86">
        <v>831</v>
      </c>
      <c r="E207" s="13"/>
      <c r="F207" s="15"/>
    </row>
    <row r="208" spans="1:6">
      <c r="A208" s="84">
        <f t="shared" si="20"/>
        <v>288</v>
      </c>
      <c r="B208" s="86">
        <v>732</v>
      </c>
      <c r="C208" s="85">
        <f t="shared" si="21"/>
        <v>288</v>
      </c>
      <c r="D208" s="86">
        <v>832</v>
      </c>
      <c r="E208" s="13"/>
      <c r="F208" s="15"/>
    </row>
    <row r="209" spans="1:6">
      <c r="A209" s="84">
        <f t="shared" si="20"/>
        <v>284</v>
      </c>
      <c r="B209" s="86">
        <v>733</v>
      </c>
      <c r="C209" s="85">
        <f t="shared" si="21"/>
        <v>284</v>
      </c>
      <c r="D209" s="86">
        <v>833</v>
      </c>
      <c r="E209" s="13"/>
      <c r="F209" s="15"/>
    </row>
    <row r="210" spans="1:6">
      <c r="A210" s="84">
        <f t="shared" si="20"/>
        <v>280</v>
      </c>
      <c r="B210" s="86">
        <v>734</v>
      </c>
      <c r="C210" s="85">
        <f t="shared" si="21"/>
        <v>280</v>
      </c>
      <c r="D210" s="86">
        <v>834</v>
      </c>
      <c r="E210" s="13"/>
      <c r="F210" s="15"/>
    </row>
    <row r="211" spans="1:6">
      <c r="A211" s="84">
        <f>A212+4</f>
        <v>276</v>
      </c>
      <c r="B211" s="86">
        <v>735</v>
      </c>
      <c r="C211" s="85">
        <f>C212+4</f>
        <v>276</v>
      </c>
      <c r="D211" s="86">
        <v>835</v>
      </c>
      <c r="E211" s="13"/>
      <c r="F211" s="15"/>
    </row>
    <row r="212" spans="1:6">
      <c r="A212" s="84">
        <f>A213+3</f>
        <v>272</v>
      </c>
      <c r="B212" s="86">
        <v>736</v>
      </c>
      <c r="C212" s="85">
        <f t="shared" ref="C212:C259" si="22">C213+3</f>
        <v>272</v>
      </c>
      <c r="D212" s="86">
        <v>836</v>
      </c>
      <c r="E212" s="13"/>
      <c r="F212" s="15"/>
    </row>
    <row r="213" spans="1:6">
      <c r="A213" s="84">
        <f t="shared" ref="A213:A259" si="23">A214+3</f>
        <v>269</v>
      </c>
      <c r="B213" s="86">
        <v>737</v>
      </c>
      <c r="C213" s="85">
        <f t="shared" si="22"/>
        <v>269</v>
      </c>
      <c r="D213" s="86">
        <v>837</v>
      </c>
      <c r="E213" s="13"/>
      <c r="F213" s="15"/>
    </row>
    <row r="214" spans="1:6">
      <c r="A214" s="84">
        <f t="shared" si="23"/>
        <v>266</v>
      </c>
      <c r="B214" s="86">
        <v>738</v>
      </c>
      <c r="C214" s="85">
        <f t="shared" si="22"/>
        <v>266</v>
      </c>
      <c r="D214" s="86">
        <v>838</v>
      </c>
      <c r="E214" s="13"/>
      <c r="F214" s="15"/>
    </row>
    <row r="215" spans="1:6">
      <c r="A215" s="84">
        <f t="shared" si="23"/>
        <v>263</v>
      </c>
      <c r="B215" s="86">
        <v>739</v>
      </c>
      <c r="C215" s="85">
        <f t="shared" si="22"/>
        <v>263</v>
      </c>
      <c r="D215" s="86">
        <v>839</v>
      </c>
      <c r="E215" s="13"/>
      <c r="F215" s="15"/>
    </row>
    <row r="216" spans="1:6">
      <c r="A216" s="84">
        <f t="shared" si="23"/>
        <v>260</v>
      </c>
      <c r="B216" s="86">
        <v>740</v>
      </c>
      <c r="C216" s="85">
        <f t="shared" si="22"/>
        <v>260</v>
      </c>
      <c r="D216" s="86">
        <v>840</v>
      </c>
      <c r="E216" s="13"/>
      <c r="F216" s="15"/>
    </row>
    <row r="217" spans="1:6">
      <c r="A217" s="84">
        <f t="shared" si="23"/>
        <v>257</v>
      </c>
      <c r="B217" s="86">
        <v>741</v>
      </c>
      <c r="C217" s="85">
        <f t="shared" si="22"/>
        <v>257</v>
      </c>
      <c r="D217" s="86">
        <v>841</v>
      </c>
      <c r="E217" s="13"/>
      <c r="F217" s="15"/>
    </row>
    <row r="218" spans="1:6">
      <c r="A218" s="84">
        <f t="shared" si="23"/>
        <v>254</v>
      </c>
      <c r="B218" s="86">
        <v>742</v>
      </c>
      <c r="C218" s="85">
        <f t="shared" si="22"/>
        <v>254</v>
      </c>
      <c r="D218" s="86">
        <v>842</v>
      </c>
      <c r="E218" s="13"/>
      <c r="F218" s="15"/>
    </row>
    <row r="219" spans="1:6">
      <c r="A219" s="84">
        <f t="shared" si="23"/>
        <v>251</v>
      </c>
      <c r="B219" s="86">
        <v>743</v>
      </c>
      <c r="C219" s="85">
        <f t="shared" si="22"/>
        <v>251</v>
      </c>
      <c r="D219" s="86">
        <v>843</v>
      </c>
      <c r="E219" s="13"/>
      <c r="F219" s="15"/>
    </row>
    <row r="220" spans="1:6">
      <c r="A220" s="84">
        <f t="shared" si="23"/>
        <v>248</v>
      </c>
      <c r="B220" s="86">
        <v>744</v>
      </c>
      <c r="C220" s="85">
        <f t="shared" si="22"/>
        <v>248</v>
      </c>
      <c r="D220" s="86">
        <v>844</v>
      </c>
      <c r="E220" s="13"/>
      <c r="F220" s="15"/>
    </row>
    <row r="221" spans="1:6">
      <c r="A221" s="84">
        <f t="shared" si="23"/>
        <v>245</v>
      </c>
      <c r="B221" s="86">
        <v>745</v>
      </c>
      <c r="C221" s="85">
        <f t="shared" si="22"/>
        <v>245</v>
      </c>
      <c r="D221" s="86">
        <v>845</v>
      </c>
      <c r="E221" s="13"/>
      <c r="F221" s="15"/>
    </row>
    <row r="222" spans="1:6">
      <c r="A222" s="84">
        <f t="shared" si="23"/>
        <v>242</v>
      </c>
      <c r="B222" s="86">
        <v>746</v>
      </c>
      <c r="C222" s="85">
        <f t="shared" si="22"/>
        <v>242</v>
      </c>
      <c r="D222" s="86">
        <v>846</v>
      </c>
      <c r="E222" s="13"/>
      <c r="F222" s="15"/>
    </row>
    <row r="223" spans="1:6">
      <c r="A223" s="84">
        <f t="shared" si="23"/>
        <v>239</v>
      </c>
      <c r="B223" s="86">
        <v>747</v>
      </c>
      <c r="C223" s="85">
        <f t="shared" si="22"/>
        <v>239</v>
      </c>
      <c r="D223" s="86">
        <v>847</v>
      </c>
      <c r="E223" s="13"/>
      <c r="F223" s="15"/>
    </row>
    <row r="224" spans="1:6">
      <c r="A224" s="84">
        <f t="shared" si="23"/>
        <v>236</v>
      </c>
      <c r="B224" s="86">
        <v>748</v>
      </c>
      <c r="C224" s="85">
        <f t="shared" si="22"/>
        <v>236</v>
      </c>
      <c r="D224" s="86">
        <v>848</v>
      </c>
      <c r="E224" s="13"/>
      <c r="F224" s="15"/>
    </row>
    <row r="225" spans="1:6">
      <c r="A225" s="84">
        <f t="shared" si="23"/>
        <v>233</v>
      </c>
      <c r="B225" s="86">
        <v>749</v>
      </c>
      <c r="C225" s="85">
        <f t="shared" si="22"/>
        <v>233</v>
      </c>
      <c r="D225" s="86">
        <v>849</v>
      </c>
      <c r="E225" s="13"/>
      <c r="F225" s="15"/>
    </row>
    <row r="226" spans="1:6">
      <c r="A226" s="84">
        <f t="shared" si="23"/>
        <v>230</v>
      </c>
      <c r="B226" s="86">
        <v>750</v>
      </c>
      <c r="C226" s="85">
        <f t="shared" si="22"/>
        <v>230</v>
      </c>
      <c r="D226" s="86">
        <v>850</v>
      </c>
      <c r="E226" s="13"/>
      <c r="F226" s="15"/>
    </row>
    <row r="227" spans="1:6">
      <c r="A227" s="84">
        <f t="shared" si="23"/>
        <v>227</v>
      </c>
      <c r="B227" s="86">
        <v>751</v>
      </c>
      <c r="C227" s="85">
        <f t="shared" si="22"/>
        <v>227</v>
      </c>
      <c r="D227" s="86">
        <v>851</v>
      </c>
      <c r="E227" s="13"/>
      <c r="F227" s="15"/>
    </row>
    <row r="228" spans="1:6">
      <c r="A228" s="84">
        <f t="shared" si="23"/>
        <v>224</v>
      </c>
      <c r="B228" s="86">
        <v>752</v>
      </c>
      <c r="C228" s="85">
        <f t="shared" si="22"/>
        <v>224</v>
      </c>
      <c r="D228" s="86">
        <v>852</v>
      </c>
      <c r="E228" s="13"/>
      <c r="F228" s="15"/>
    </row>
    <row r="229" spans="1:6">
      <c r="A229" s="84">
        <f t="shared" si="23"/>
        <v>221</v>
      </c>
      <c r="B229" s="86">
        <v>753</v>
      </c>
      <c r="C229" s="85">
        <f t="shared" si="22"/>
        <v>221</v>
      </c>
      <c r="D229" s="86">
        <v>853</v>
      </c>
      <c r="E229" s="13"/>
      <c r="F229" s="15"/>
    </row>
    <row r="230" spans="1:6">
      <c r="A230" s="84">
        <f t="shared" si="23"/>
        <v>218</v>
      </c>
      <c r="B230" s="86">
        <v>754</v>
      </c>
      <c r="C230" s="85">
        <f t="shared" si="22"/>
        <v>218</v>
      </c>
      <c r="D230" s="86">
        <v>854</v>
      </c>
      <c r="E230" s="13"/>
      <c r="F230" s="15"/>
    </row>
    <row r="231" spans="1:6">
      <c r="A231" s="84">
        <f t="shared" si="23"/>
        <v>215</v>
      </c>
      <c r="B231" s="86">
        <v>755</v>
      </c>
      <c r="C231" s="85">
        <f t="shared" si="22"/>
        <v>215</v>
      </c>
      <c r="D231" s="86">
        <v>855</v>
      </c>
      <c r="E231" s="13"/>
      <c r="F231" s="15"/>
    </row>
    <row r="232" spans="1:6">
      <c r="A232" s="84">
        <f t="shared" si="23"/>
        <v>212</v>
      </c>
      <c r="B232" s="86">
        <v>756</v>
      </c>
      <c r="C232" s="85">
        <f t="shared" si="22"/>
        <v>212</v>
      </c>
      <c r="D232" s="86">
        <v>856</v>
      </c>
      <c r="E232" s="13"/>
      <c r="F232" s="15"/>
    </row>
    <row r="233" spans="1:6">
      <c r="A233" s="84">
        <f t="shared" si="23"/>
        <v>209</v>
      </c>
      <c r="B233" s="86">
        <v>757</v>
      </c>
      <c r="C233" s="85">
        <f t="shared" si="22"/>
        <v>209</v>
      </c>
      <c r="D233" s="86">
        <v>857</v>
      </c>
      <c r="E233" s="13"/>
      <c r="F233" s="15"/>
    </row>
    <row r="234" spans="1:6">
      <c r="A234" s="84">
        <f t="shared" si="23"/>
        <v>206</v>
      </c>
      <c r="B234" s="86">
        <v>758</v>
      </c>
      <c r="C234" s="85">
        <f t="shared" si="22"/>
        <v>206</v>
      </c>
      <c r="D234" s="86">
        <v>858</v>
      </c>
      <c r="E234" s="13"/>
      <c r="F234" s="15"/>
    </row>
    <row r="235" spans="1:6">
      <c r="A235" s="84">
        <f t="shared" si="23"/>
        <v>203</v>
      </c>
      <c r="B235" s="86">
        <v>759</v>
      </c>
      <c r="C235" s="85">
        <f t="shared" si="22"/>
        <v>203</v>
      </c>
      <c r="D235" s="86">
        <v>859</v>
      </c>
      <c r="E235" s="13"/>
      <c r="F235" s="15"/>
    </row>
    <row r="236" spans="1:6">
      <c r="A236" s="84">
        <f t="shared" si="23"/>
        <v>200</v>
      </c>
      <c r="B236" s="86">
        <v>760</v>
      </c>
      <c r="C236" s="85">
        <f t="shared" si="22"/>
        <v>200</v>
      </c>
      <c r="D236" s="86">
        <v>860</v>
      </c>
      <c r="E236" s="13"/>
      <c r="F236" s="15"/>
    </row>
    <row r="237" spans="1:6">
      <c r="A237" s="84">
        <f t="shared" si="23"/>
        <v>197</v>
      </c>
      <c r="B237" s="86">
        <v>761</v>
      </c>
      <c r="C237" s="85">
        <f t="shared" si="22"/>
        <v>197</v>
      </c>
      <c r="D237" s="86">
        <v>861</v>
      </c>
      <c r="E237" s="13"/>
      <c r="F237" s="15"/>
    </row>
    <row r="238" spans="1:6">
      <c r="A238" s="84">
        <f t="shared" si="23"/>
        <v>194</v>
      </c>
      <c r="B238" s="86">
        <v>762</v>
      </c>
      <c r="C238" s="85">
        <f t="shared" si="22"/>
        <v>194</v>
      </c>
      <c r="D238" s="86">
        <v>862</v>
      </c>
      <c r="E238" s="13"/>
      <c r="F238" s="15"/>
    </row>
    <row r="239" spans="1:6">
      <c r="A239" s="84">
        <f t="shared" si="23"/>
        <v>191</v>
      </c>
      <c r="B239" s="86">
        <v>763</v>
      </c>
      <c r="C239" s="85">
        <f t="shared" si="22"/>
        <v>191</v>
      </c>
      <c r="D239" s="86">
        <v>863</v>
      </c>
      <c r="E239" s="13"/>
      <c r="F239" s="15"/>
    </row>
    <row r="240" spans="1:6">
      <c r="A240" s="84">
        <f t="shared" si="23"/>
        <v>188</v>
      </c>
      <c r="B240" s="86">
        <v>764</v>
      </c>
      <c r="C240" s="85">
        <f t="shared" si="22"/>
        <v>188</v>
      </c>
      <c r="D240" s="86">
        <v>864</v>
      </c>
      <c r="E240" s="13"/>
      <c r="F240" s="15"/>
    </row>
    <row r="241" spans="1:6">
      <c r="A241" s="84">
        <f t="shared" si="23"/>
        <v>185</v>
      </c>
      <c r="B241" s="86">
        <v>765</v>
      </c>
      <c r="C241" s="85">
        <f t="shared" si="22"/>
        <v>185</v>
      </c>
      <c r="D241" s="86">
        <v>865</v>
      </c>
      <c r="E241" s="13"/>
      <c r="F241" s="15"/>
    </row>
    <row r="242" spans="1:6">
      <c r="A242" s="84">
        <f t="shared" si="23"/>
        <v>182</v>
      </c>
      <c r="B242" s="86">
        <v>766</v>
      </c>
      <c r="C242" s="85">
        <f t="shared" si="22"/>
        <v>182</v>
      </c>
      <c r="D242" s="86">
        <v>866</v>
      </c>
      <c r="E242" s="13"/>
      <c r="F242" s="15"/>
    </row>
    <row r="243" spans="1:6">
      <c r="A243" s="84">
        <f t="shared" si="23"/>
        <v>179</v>
      </c>
      <c r="B243" s="86">
        <v>767</v>
      </c>
      <c r="C243" s="85">
        <f t="shared" si="22"/>
        <v>179</v>
      </c>
      <c r="D243" s="86">
        <v>867</v>
      </c>
      <c r="E243" s="13"/>
      <c r="F243" s="15"/>
    </row>
    <row r="244" spans="1:6">
      <c r="A244" s="84">
        <f t="shared" si="23"/>
        <v>176</v>
      </c>
      <c r="B244" s="86">
        <v>768</v>
      </c>
      <c r="C244" s="85">
        <f t="shared" si="22"/>
        <v>176</v>
      </c>
      <c r="D244" s="86">
        <v>868</v>
      </c>
      <c r="E244" s="13"/>
      <c r="F244" s="15"/>
    </row>
    <row r="245" spans="1:6">
      <c r="A245" s="84">
        <f t="shared" si="23"/>
        <v>173</v>
      </c>
      <c r="B245" s="86">
        <v>769</v>
      </c>
      <c r="C245" s="85">
        <f t="shared" si="22"/>
        <v>173</v>
      </c>
      <c r="D245" s="86">
        <v>869</v>
      </c>
      <c r="E245" s="13"/>
      <c r="F245" s="15"/>
    </row>
    <row r="246" spans="1:6">
      <c r="A246" s="84">
        <f t="shared" si="23"/>
        <v>170</v>
      </c>
      <c r="B246" s="86">
        <v>770</v>
      </c>
      <c r="C246" s="85">
        <f t="shared" si="22"/>
        <v>170</v>
      </c>
      <c r="D246" s="86">
        <v>870</v>
      </c>
      <c r="E246" s="13"/>
      <c r="F246" s="15"/>
    </row>
    <row r="247" spans="1:6">
      <c r="A247" s="84">
        <f t="shared" si="23"/>
        <v>167</v>
      </c>
      <c r="B247" s="86">
        <v>771</v>
      </c>
      <c r="C247" s="85">
        <f t="shared" si="22"/>
        <v>167</v>
      </c>
      <c r="D247" s="86">
        <v>871</v>
      </c>
      <c r="E247" s="13"/>
      <c r="F247" s="15"/>
    </row>
    <row r="248" spans="1:6">
      <c r="A248" s="84">
        <f t="shared" si="23"/>
        <v>164</v>
      </c>
      <c r="B248" s="86">
        <v>772</v>
      </c>
      <c r="C248" s="85">
        <f t="shared" si="22"/>
        <v>164</v>
      </c>
      <c r="D248" s="86">
        <v>872</v>
      </c>
      <c r="E248" s="13"/>
      <c r="F248" s="15"/>
    </row>
    <row r="249" spans="1:6">
      <c r="A249" s="84">
        <f t="shared" si="23"/>
        <v>161</v>
      </c>
      <c r="B249" s="86">
        <v>773</v>
      </c>
      <c r="C249" s="85">
        <f t="shared" si="22"/>
        <v>161</v>
      </c>
      <c r="D249" s="86">
        <v>873</v>
      </c>
      <c r="E249" s="13"/>
      <c r="F249" s="15"/>
    </row>
    <row r="250" spans="1:6">
      <c r="A250" s="84">
        <f t="shared" si="23"/>
        <v>158</v>
      </c>
      <c r="B250" s="86">
        <v>774</v>
      </c>
      <c r="C250" s="85">
        <f t="shared" si="22"/>
        <v>158</v>
      </c>
      <c r="D250" s="86">
        <v>874</v>
      </c>
      <c r="E250" s="13"/>
      <c r="F250" s="15"/>
    </row>
    <row r="251" spans="1:6">
      <c r="A251" s="84">
        <f t="shared" si="23"/>
        <v>155</v>
      </c>
      <c r="B251" s="86">
        <v>775</v>
      </c>
      <c r="C251" s="85">
        <f t="shared" si="22"/>
        <v>155</v>
      </c>
      <c r="D251" s="86">
        <v>875</v>
      </c>
      <c r="E251" s="13"/>
      <c r="F251" s="15"/>
    </row>
    <row r="252" spans="1:6">
      <c r="A252" s="84">
        <f t="shared" si="23"/>
        <v>152</v>
      </c>
      <c r="B252" s="86">
        <v>776</v>
      </c>
      <c r="C252" s="85">
        <f t="shared" si="22"/>
        <v>152</v>
      </c>
      <c r="D252" s="86">
        <v>876</v>
      </c>
      <c r="E252" s="13"/>
      <c r="F252" s="15"/>
    </row>
    <row r="253" spans="1:6">
      <c r="A253" s="84">
        <f t="shared" si="23"/>
        <v>149</v>
      </c>
      <c r="B253" s="86">
        <v>777</v>
      </c>
      <c r="C253" s="85">
        <f t="shared" si="22"/>
        <v>149</v>
      </c>
      <c r="D253" s="86">
        <v>877</v>
      </c>
      <c r="E253" s="13"/>
      <c r="F253" s="15"/>
    </row>
    <row r="254" spans="1:6">
      <c r="A254" s="84">
        <f t="shared" si="23"/>
        <v>146</v>
      </c>
      <c r="B254" s="86">
        <v>778</v>
      </c>
      <c r="C254" s="85">
        <f t="shared" si="22"/>
        <v>146</v>
      </c>
      <c r="D254" s="86">
        <v>878</v>
      </c>
      <c r="E254" s="13"/>
      <c r="F254" s="15"/>
    </row>
    <row r="255" spans="1:6">
      <c r="A255" s="84">
        <f t="shared" si="23"/>
        <v>143</v>
      </c>
      <c r="B255" s="86">
        <v>779</v>
      </c>
      <c r="C255" s="85">
        <f t="shared" si="22"/>
        <v>143</v>
      </c>
      <c r="D255" s="86">
        <v>879</v>
      </c>
      <c r="E255" s="13"/>
      <c r="F255" s="15"/>
    </row>
    <row r="256" spans="1:6">
      <c r="A256" s="84">
        <f t="shared" si="23"/>
        <v>140</v>
      </c>
      <c r="B256" s="86">
        <v>780</v>
      </c>
      <c r="C256" s="85">
        <f t="shared" si="22"/>
        <v>140</v>
      </c>
      <c r="D256" s="86">
        <v>880</v>
      </c>
      <c r="E256" s="13"/>
      <c r="F256" s="15"/>
    </row>
    <row r="257" spans="1:6">
      <c r="A257" s="84">
        <f t="shared" si="23"/>
        <v>137</v>
      </c>
      <c r="B257" s="86">
        <v>781</v>
      </c>
      <c r="C257" s="85">
        <f t="shared" si="22"/>
        <v>137</v>
      </c>
      <c r="D257" s="86">
        <v>881</v>
      </c>
      <c r="E257" s="13"/>
      <c r="F257" s="15"/>
    </row>
    <row r="258" spans="1:6">
      <c r="A258" s="84">
        <f t="shared" si="23"/>
        <v>134</v>
      </c>
      <c r="B258" s="86">
        <v>782</v>
      </c>
      <c r="C258" s="85">
        <f t="shared" si="22"/>
        <v>134</v>
      </c>
      <c r="D258" s="86">
        <v>882</v>
      </c>
      <c r="E258" s="13"/>
      <c r="F258" s="15"/>
    </row>
    <row r="259" spans="1:6">
      <c r="A259" s="84">
        <f t="shared" si="23"/>
        <v>131</v>
      </c>
      <c r="B259" s="86">
        <v>783</v>
      </c>
      <c r="C259" s="85">
        <f t="shared" si="22"/>
        <v>131</v>
      </c>
      <c r="D259" s="86">
        <v>883</v>
      </c>
      <c r="E259" s="13"/>
      <c r="F259" s="15"/>
    </row>
    <row r="260" spans="1:6">
      <c r="A260" s="84">
        <f>A261+3</f>
        <v>128</v>
      </c>
      <c r="B260" s="86">
        <v>784</v>
      </c>
      <c r="C260" s="85">
        <f>C261+3</f>
        <v>128</v>
      </c>
      <c r="D260" s="86">
        <v>884</v>
      </c>
      <c r="E260" s="13"/>
      <c r="F260" s="15"/>
    </row>
    <row r="261" spans="1:6">
      <c r="A261" s="84">
        <f t="shared" ref="A261:A318" si="24">A262+2</f>
        <v>125</v>
      </c>
      <c r="B261" s="86">
        <v>785</v>
      </c>
      <c r="C261" s="85">
        <f t="shared" ref="C261:C317" si="25">C262+2</f>
        <v>125</v>
      </c>
      <c r="D261" s="86">
        <v>885</v>
      </c>
      <c r="E261" s="13"/>
      <c r="F261" s="15"/>
    </row>
    <row r="262" spans="1:6">
      <c r="A262" s="84">
        <f t="shared" si="24"/>
        <v>123</v>
      </c>
      <c r="B262" s="86">
        <v>786</v>
      </c>
      <c r="C262" s="85">
        <f t="shared" si="25"/>
        <v>123</v>
      </c>
      <c r="D262" s="86">
        <v>886</v>
      </c>
      <c r="E262" s="13"/>
      <c r="F262" s="15"/>
    </row>
    <row r="263" spans="1:6">
      <c r="A263" s="84">
        <f t="shared" si="24"/>
        <v>121</v>
      </c>
      <c r="B263" s="86">
        <v>787</v>
      </c>
      <c r="C263" s="85">
        <f t="shared" si="25"/>
        <v>121</v>
      </c>
      <c r="D263" s="86">
        <v>887</v>
      </c>
      <c r="E263" s="13"/>
      <c r="F263" s="15"/>
    </row>
    <row r="264" spans="1:6">
      <c r="A264" s="84">
        <f t="shared" si="24"/>
        <v>119</v>
      </c>
      <c r="B264" s="86">
        <v>788</v>
      </c>
      <c r="C264" s="85">
        <f t="shared" si="25"/>
        <v>119</v>
      </c>
      <c r="D264" s="86">
        <v>888</v>
      </c>
      <c r="E264" s="13"/>
      <c r="F264" s="15"/>
    </row>
    <row r="265" spans="1:6">
      <c r="A265" s="84">
        <f t="shared" si="24"/>
        <v>117</v>
      </c>
      <c r="B265" s="86">
        <v>789</v>
      </c>
      <c r="C265" s="85">
        <f t="shared" si="25"/>
        <v>117</v>
      </c>
      <c r="D265" s="86">
        <v>889</v>
      </c>
      <c r="E265" s="13"/>
      <c r="F265" s="15"/>
    </row>
    <row r="266" spans="1:6">
      <c r="A266" s="84">
        <f t="shared" si="24"/>
        <v>115</v>
      </c>
      <c r="B266" s="86">
        <v>790</v>
      </c>
      <c r="C266" s="85">
        <f t="shared" si="25"/>
        <v>115</v>
      </c>
      <c r="D266" s="86">
        <v>890</v>
      </c>
      <c r="E266" s="13"/>
      <c r="F266" s="15"/>
    </row>
    <row r="267" spans="1:6">
      <c r="A267" s="84">
        <f t="shared" si="24"/>
        <v>113</v>
      </c>
      <c r="B267" s="86">
        <v>791</v>
      </c>
      <c r="C267" s="85">
        <f t="shared" si="25"/>
        <v>113</v>
      </c>
      <c r="D267" s="86">
        <v>891</v>
      </c>
      <c r="E267" s="13"/>
      <c r="F267" s="15"/>
    </row>
    <row r="268" spans="1:6">
      <c r="A268" s="84">
        <f t="shared" si="24"/>
        <v>111</v>
      </c>
      <c r="B268" s="86">
        <v>792</v>
      </c>
      <c r="C268" s="85">
        <f t="shared" si="25"/>
        <v>111</v>
      </c>
      <c r="D268" s="86">
        <v>892</v>
      </c>
      <c r="E268" s="13"/>
      <c r="F268" s="15"/>
    </row>
    <row r="269" spans="1:6">
      <c r="A269" s="84">
        <f t="shared" si="24"/>
        <v>109</v>
      </c>
      <c r="B269" s="86">
        <v>793</v>
      </c>
      <c r="C269" s="85">
        <f t="shared" si="25"/>
        <v>109</v>
      </c>
      <c r="D269" s="86">
        <v>893</v>
      </c>
      <c r="E269" s="13"/>
      <c r="F269" s="15"/>
    </row>
    <row r="270" spans="1:6">
      <c r="A270" s="84">
        <f t="shared" si="24"/>
        <v>107</v>
      </c>
      <c r="B270" s="86">
        <v>794</v>
      </c>
      <c r="C270" s="85">
        <f t="shared" si="25"/>
        <v>107</v>
      </c>
      <c r="D270" s="86">
        <v>894</v>
      </c>
      <c r="E270" s="13"/>
      <c r="F270" s="15"/>
    </row>
    <row r="271" spans="1:6">
      <c r="A271" s="84">
        <f t="shared" si="24"/>
        <v>105</v>
      </c>
      <c r="B271" s="86">
        <v>795</v>
      </c>
      <c r="C271" s="85">
        <f t="shared" si="25"/>
        <v>105</v>
      </c>
      <c r="D271" s="86">
        <v>895</v>
      </c>
      <c r="E271" s="13"/>
      <c r="F271" s="15"/>
    </row>
    <row r="272" spans="1:6">
      <c r="A272" s="84">
        <f t="shared" si="24"/>
        <v>103</v>
      </c>
      <c r="B272" s="86">
        <v>796</v>
      </c>
      <c r="C272" s="85">
        <f t="shared" si="25"/>
        <v>103</v>
      </c>
      <c r="D272" s="86">
        <v>896</v>
      </c>
      <c r="E272" s="13"/>
      <c r="F272" s="15"/>
    </row>
    <row r="273" spans="1:6">
      <c r="A273" s="84">
        <f t="shared" si="24"/>
        <v>101</v>
      </c>
      <c r="B273" s="86">
        <v>797</v>
      </c>
      <c r="C273" s="85">
        <f t="shared" si="25"/>
        <v>101</v>
      </c>
      <c r="D273" s="86">
        <v>897</v>
      </c>
      <c r="E273" s="13"/>
      <c r="F273" s="15"/>
    </row>
    <row r="274" spans="1:6">
      <c r="A274" s="84">
        <f t="shared" si="24"/>
        <v>99</v>
      </c>
      <c r="B274" s="86">
        <v>798</v>
      </c>
      <c r="C274" s="85">
        <f t="shared" si="25"/>
        <v>99</v>
      </c>
      <c r="D274" s="86">
        <v>898</v>
      </c>
      <c r="E274" s="13"/>
      <c r="F274" s="15"/>
    </row>
    <row r="275" spans="1:6">
      <c r="A275" s="84">
        <f t="shared" si="24"/>
        <v>97</v>
      </c>
      <c r="B275" s="86">
        <v>799</v>
      </c>
      <c r="C275" s="85">
        <f t="shared" si="25"/>
        <v>97</v>
      </c>
      <c r="D275" s="86">
        <v>899</v>
      </c>
      <c r="E275" s="13"/>
      <c r="F275" s="15"/>
    </row>
    <row r="276" spans="1:6">
      <c r="A276" s="84">
        <f t="shared" si="24"/>
        <v>95</v>
      </c>
      <c r="B276" s="86">
        <v>800</v>
      </c>
      <c r="C276" s="85">
        <f t="shared" si="25"/>
        <v>95</v>
      </c>
      <c r="D276" s="86">
        <v>900</v>
      </c>
      <c r="E276" s="13"/>
      <c r="F276" s="15"/>
    </row>
    <row r="277" spans="1:6">
      <c r="A277" s="84">
        <f t="shared" si="24"/>
        <v>93</v>
      </c>
      <c r="B277" s="86">
        <v>801</v>
      </c>
      <c r="C277" s="85">
        <f t="shared" si="25"/>
        <v>93</v>
      </c>
      <c r="D277" s="86">
        <v>901</v>
      </c>
      <c r="E277" s="13"/>
      <c r="F277" s="15"/>
    </row>
    <row r="278" spans="1:6">
      <c r="A278" s="84">
        <f t="shared" si="24"/>
        <v>91</v>
      </c>
      <c r="B278" s="86">
        <v>802</v>
      </c>
      <c r="C278" s="85">
        <f t="shared" si="25"/>
        <v>91</v>
      </c>
      <c r="D278" s="86">
        <v>902</v>
      </c>
      <c r="E278" s="13"/>
      <c r="F278" s="15"/>
    </row>
    <row r="279" spans="1:6">
      <c r="A279" s="84">
        <f t="shared" si="24"/>
        <v>89</v>
      </c>
      <c r="B279" s="86">
        <v>803</v>
      </c>
      <c r="C279" s="85">
        <f t="shared" si="25"/>
        <v>89</v>
      </c>
      <c r="D279" s="86">
        <v>903</v>
      </c>
      <c r="E279" s="13"/>
      <c r="F279" s="15"/>
    </row>
    <row r="280" spans="1:6">
      <c r="A280" s="84">
        <f t="shared" si="24"/>
        <v>87</v>
      </c>
      <c r="B280" s="86">
        <v>804</v>
      </c>
      <c r="C280" s="85">
        <f t="shared" si="25"/>
        <v>87</v>
      </c>
      <c r="D280" s="86">
        <v>904</v>
      </c>
      <c r="E280" s="13"/>
      <c r="F280" s="15"/>
    </row>
    <row r="281" spans="1:6">
      <c r="A281" s="84">
        <f t="shared" si="24"/>
        <v>85</v>
      </c>
      <c r="B281" s="86">
        <v>805</v>
      </c>
      <c r="C281" s="85">
        <f t="shared" si="25"/>
        <v>85</v>
      </c>
      <c r="D281" s="86">
        <v>905</v>
      </c>
      <c r="E281" s="13"/>
      <c r="F281" s="15"/>
    </row>
    <row r="282" spans="1:6">
      <c r="A282" s="84">
        <f t="shared" si="24"/>
        <v>83</v>
      </c>
      <c r="B282" s="86">
        <v>806</v>
      </c>
      <c r="C282" s="85">
        <f t="shared" si="25"/>
        <v>83</v>
      </c>
      <c r="D282" s="86">
        <v>906</v>
      </c>
      <c r="E282" s="13"/>
      <c r="F282" s="15"/>
    </row>
    <row r="283" spans="1:6">
      <c r="A283" s="84">
        <f t="shared" si="24"/>
        <v>81</v>
      </c>
      <c r="B283" s="86">
        <v>807</v>
      </c>
      <c r="C283" s="85">
        <f t="shared" si="25"/>
        <v>81</v>
      </c>
      <c r="D283" s="86">
        <v>907</v>
      </c>
      <c r="E283" s="13"/>
      <c r="F283" s="15"/>
    </row>
    <row r="284" spans="1:6">
      <c r="A284" s="84">
        <f t="shared" si="24"/>
        <v>79</v>
      </c>
      <c r="B284" s="86">
        <v>808</v>
      </c>
      <c r="C284" s="85">
        <f t="shared" si="25"/>
        <v>79</v>
      </c>
      <c r="D284" s="86">
        <v>908</v>
      </c>
      <c r="E284" s="13"/>
      <c r="F284" s="15"/>
    </row>
    <row r="285" spans="1:6">
      <c r="A285" s="84">
        <f t="shared" si="24"/>
        <v>77</v>
      </c>
      <c r="B285" s="86">
        <v>809</v>
      </c>
      <c r="C285" s="85">
        <f t="shared" si="25"/>
        <v>77</v>
      </c>
      <c r="D285" s="86">
        <v>909</v>
      </c>
      <c r="E285" s="13"/>
      <c r="F285" s="15"/>
    </row>
    <row r="286" spans="1:6">
      <c r="A286" s="84">
        <f t="shared" si="24"/>
        <v>75</v>
      </c>
      <c r="B286" s="86">
        <v>810</v>
      </c>
      <c r="C286" s="85">
        <f t="shared" si="25"/>
        <v>75</v>
      </c>
      <c r="D286" s="86">
        <v>910</v>
      </c>
      <c r="E286" s="13"/>
      <c r="F286" s="15"/>
    </row>
    <row r="287" spans="1:6">
      <c r="A287" s="84">
        <f t="shared" si="24"/>
        <v>73</v>
      </c>
      <c r="B287" s="86">
        <v>811</v>
      </c>
      <c r="C287" s="85">
        <f t="shared" si="25"/>
        <v>73</v>
      </c>
      <c r="D287" s="86">
        <v>911</v>
      </c>
      <c r="E287" s="13"/>
      <c r="F287" s="15"/>
    </row>
    <row r="288" spans="1:6">
      <c r="A288" s="84">
        <f t="shared" si="24"/>
        <v>71</v>
      </c>
      <c r="B288" s="86">
        <v>812</v>
      </c>
      <c r="C288" s="85">
        <f t="shared" si="25"/>
        <v>71</v>
      </c>
      <c r="D288" s="86">
        <v>912</v>
      </c>
      <c r="E288" s="13"/>
      <c r="F288" s="15"/>
    </row>
    <row r="289" spans="1:6">
      <c r="A289" s="84">
        <f t="shared" si="24"/>
        <v>69</v>
      </c>
      <c r="B289" s="86">
        <v>813</v>
      </c>
      <c r="C289" s="85">
        <f t="shared" si="25"/>
        <v>69</v>
      </c>
      <c r="D289" s="86">
        <v>913</v>
      </c>
      <c r="E289" s="13"/>
      <c r="F289" s="15"/>
    </row>
    <row r="290" spans="1:6">
      <c r="A290" s="84">
        <f t="shared" si="24"/>
        <v>67</v>
      </c>
      <c r="B290" s="86">
        <v>814</v>
      </c>
      <c r="C290" s="85">
        <f t="shared" si="25"/>
        <v>67</v>
      </c>
      <c r="D290" s="86">
        <v>914</v>
      </c>
      <c r="E290" s="13"/>
      <c r="F290" s="15"/>
    </row>
    <row r="291" spans="1:6">
      <c r="A291" s="84">
        <f t="shared" si="24"/>
        <v>65</v>
      </c>
      <c r="B291" s="86">
        <v>815</v>
      </c>
      <c r="C291" s="85">
        <f t="shared" si="25"/>
        <v>65</v>
      </c>
      <c r="D291" s="86">
        <v>915</v>
      </c>
      <c r="E291" s="13"/>
      <c r="F291" s="15"/>
    </row>
    <row r="292" spans="1:6">
      <c r="A292" s="84">
        <f t="shared" si="24"/>
        <v>63</v>
      </c>
      <c r="B292" s="86">
        <v>816</v>
      </c>
      <c r="C292" s="85">
        <f t="shared" si="25"/>
        <v>63</v>
      </c>
      <c r="D292" s="86">
        <v>916</v>
      </c>
      <c r="E292" s="13"/>
      <c r="F292" s="15"/>
    </row>
    <row r="293" spans="1:6">
      <c r="A293" s="84">
        <f t="shared" si="24"/>
        <v>61</v>
      </c>
      <c r="B293" s="86">
        <v>817</v>
      </c>
      <c r="C293" s="85">
        <f t="shared" si="25"/>
        <v>61</v>
      </c>
      <c r="D293" s="86">
        <v>917</v>
      </c>
      <c r="E293" s="13"/>
      <c r="F293" s="15"/>
    </row>
    <row r="294" spans="1:6">
      <c r="A294" s="84">
        <f t="shared" si="24"/>
        <v>59</v>
      </c>
      <c r="B294" s="86">
        <v>818</v>
      </c>
      <c r="C294" s="85">
        <f t="shared" si="25"/>
        <v>59</v>
      </c>
      <c r="D294" s="86">
        <v>918</v>
      </c>
      <c r="E294" s="13"/>
      <c r="F294" s="15"/>
    </row>
    <row r="295" spans="1:6">
      <c r="A295" s="84">
        <f t="shared" si="24"/>
        <v>57</v>
      </c>
      <c r="B295" s="86">
        <v>819</v>
      </c>
      <c r="C295" s="85">
        <f t="shared" si="25"/>
        <v>57</v>
      </c>
      <c r="D295" s="86">
        <v>919</v>
      </c>
      <c r="E295" s="13"/>
      <c r="F295" s="15"/>
    </row>
    <row r="296" spans="1:6">
      <c r="A296" s="84">
        <f t="shared" si="24"/>
        <v>55</v>
      </c>
      <c r="B296" s="86">
        <v>820</v>
      </c>
      <c r="C296" s="85">
        <f t="shared" si="25"/>
        <v>55</v>
      </c>
      <c r="D296" s="86">
        <v>920</v>
      </c>
      <c r="E296" s="13"/>
      <c r="F296" s="15"/>
    </row>
    <row r="297" spans="1:6">
      <c r="A297" s="84">
        <f t="shared" si="24"/>
        <v>53</v>
      </c>
      <c r="B297" s="86">
        <v>821</v>
      </c>
      <c r="C297" s="85">
        <f t="shared" si="25"/>
        <v>53</v>
      </c>
      <c r="D297" s="86">
        <v>921</v>
      </c>
      <c r="E297" s="13"/>
      <c r="F297" s="15"/>
    </row>
    <row r="298" spans="1:6">
      <c r="A298" s="84">
        <f t="shared" si="24"/>
        <v>51</v>
      </c>
      <c r="B298" s="86">
        <v>822</v>
      </c>
      <c r="C298" s="85">
        <f t="shared" si="25"/>
        <v>51</v>
      </c>
      <c r="D298" s="86">
        <v>922</v>
      </c>
      <c r="E298" s="13"/>
      <c r="F298" s="15"/>
    </row>
    <row r="299" spans="1:6">
      <c r="A299" s="84">
        <f t="shared" si="24"/>
        <v>49</v>
      </c>
      <c r="B299" s="86">
        <v>823</v>
      </c>
      <c r="C299" s="85">
        <f t="shared" si="25"/>
        <v>49</v>
      </c>
      <c r="D299" s="86">
        <v>923</v>
      </c>
      <c r="E299" s="13"/>
      <c r="F299" s="15"/>
    </row>
    <row r="300" spans="1:6">
      <c r="A300" s="84">
        <f t="shared" si="24"/>
        <v>47</v>
      </c>
      <c r="B300" s="86">
        <v>824</v>
      </c>
      <c r="C300" s="85">
        <f t="shared" si="25"/>
        <v>47</v>
      </c>
      <c r="D300" s="86">
        <v>924</v>
      </c>
      <c r="E300" s="13"/>
      <c r="F300" s="15"/>
    </row>
    <row r="301" spans="1:6">
      <c r="A301" s="84">
        <f t="shared" si="24"/>
        <v>45</v>
      </c>
      <c r="B301" s="86">
        <v>825</v>
      </c>
      <c r="C301" s="85">
        <f t="shared" si="25"/>
        <v>45</v>
      </c>
      <c r="D301" s="86">
        <v>925</v>
      </c>
      <c r="E301" s="13"/>
      <c r="F301" s="15"/>
    </row>
    <row r="302" spans="1:6">
      <c r="A302" s="84">
        <f t="shared" si="24"/>
        <v>43</v>
      </c>
      <c r="B302" s="86">
        <v>826</v>
      </c>
      <c r="C302" s="85">
        <f t="shared" si="25"/>
        <v>43</v>
      </c>
      <c r="D302" s="86">
        <v>926</v>
      </c>
      <c r="E302" s="13"/>
      <c r="F302" s="15"/>
    </row>
    <row r="303" spans="1:6">
      <c r="A303" s="84">
        <f t="shared" si="24"/>
        <v>41</v>
      </c>
      <c r="B303" s="86">
        <v>827</v>
      </c>
      <c r="C303" s="85">
        <f t="shared" si="25"/>
        <v>41</v>
      </c>
      <c r="D303" s="86">
        <v>927</v>
      </c>
      <c r="E303" s="13"/>
      <c r="F303" s="15"/>
    </row>
    <row r="304" spans="1:6">
      <c r="A304" s="84">
        <f t="shared" si="24"/>
        <v>39</v>
      </c>
      <c r="B304" s="86">
        <v>828</v>
      </c>
      <c r="C304" s="85">
        <f t="shared" si="25"/>
        <v>39</v>
      </c>
      <c r="D304" s="86">
        <v>928</v>
      </c>
      <c r="E304" s="13"/>
      <c r="F304" s="15"/>
    </row>
    <row r="305" spans="1:6">
      <c r="A305" s="84">
        <f t="shared" si="24"/>
        <v>37</v>
      </c>
      <c r="B305" s="86">
        <v>829</v>
      </c>
      <c r="C305" s="85">
        <f t="shared" si="25"/>
        <v>37</v>
      </c>
      <c r="D305" s="86">
        <v>929</v>
      </c>
      <c r="E305" s="13"/>
      <c r="F305" s="15"/>
    </row>
    <row r="306" spans="1:6">
      <c r="A306" s="84">
        <f t="shared" si="24"/>
        <v>35</v>
      </c>
      <c r="B306" s="86">
        <v>830</v>
      </c>
      <c r="C306" s="85">
        <f t="shared" si="25"/>
        <v>35</v>
      </c>
      <c r="D306" s="86">
        <v>930</v>
      </c>
      <c r="E306" s="13"/>
      <c r="F306" s="15"/>
    </row>
    <row r="307" spans="1:6">
      <c r="A307" s="84">
        <f t="shared" si="24"/>
        <v>33</v>
      </c>
      <c r="B307" s="86">
        <v>831</v>
      </c>
      <c r="C307" s="85">
        <f t="shared" si="25"/>
        <v>33</v>
      </c>
      <c r="D307" s="86">
        <v>931</v>
      </c>
      <c r="E307" s="13"/>
      <c r="F307" s="15"/>
    </row>
    <row r="308" spans="1:6">
      <c r="A308" s="84">
        <f t="shared" si="24"/>
        <v>31</v>
      </c>
      <c r="B308" s="86">
        <v>832</v>
      </c>
      <c r="C308" s="85">
        <f t="shared" si="25"/>
        <v>31</v>
      </c>
      <c r="D308" s="86">
        <v>932</v>
      </c>
      <c r="E308" s="13"/>
      <c r="F308" s="15"/>
    </row>
    <row r="309" spans="1:6">
      <c r="A309" s="84">
        <f t="shared" si="24"/>
        <v>29</v>
      </c>
      <c r="B309" s="86">
        <v>833</v>
      </c>
      <c r="C309" s="85">
        <f t="shared" si="25"/>
        <v>29</v>
      </c>
      <c r="D309" s="86">
        <v>933</v>
      </c>
      <c r="E309" s="13"/>
      <c r="F309" s="15"/>
    </row>
    <row r="310" spans="1:6">
      <c r="A310" s="84">
        <f t="shared" si="24"/>
        <v>27</v>
      </c>
      <c r="B310" s="86">
        <v>834</v>
      </c>
      <c r="C310" s="85">
        <f t="shared" si="25"/>
        <v>27</v>
      </c>
      <c r="D310" s="86">
        <v>934</v>
      </c>
      <c r="E310" s="13"/>
      <c r="F310" s="15"/>
    </row>
    <row r="311" spans="1:6">
      <c r="A311" s="84">
        <f t="shared" si="24"/>
        <v>25</v>
      </c>
      <c r="B311" s="86">
        <v>835</v>
      </c>
      <c r="C311" s="85">
        <f t="shared" si="25"/>
        <v>25</v>
      </c>
      <c r="D311" s="86">
        <v>935</v>
      </c>
      <c r="E311" s="13"/>
      <c r="F311" s="15"/>
    </row>
    <row r="312" spans="1:6">
      <c r="A312" s="84">
        <f t="shared" si="24"/>
        <v>23</v>
      </c>
      <c r="B312" s="86">
        <v>836</v>
      </c>
      <c r="C312" s="85">
        <f t="shared" si="25"/>
        <v>23</v>
      </c>
      <c r="D312" s="86">
        <v>936</v>
      </c>
      <c r="E312" s="13"/>
      <c r="F312" s="15"/>
    </row>
    <row r="313" spans="1:6">
      <c r="A313" s="84">
        <f t="shared" si="24"/>
        <v>21</v>
      </c>
      <c r="B313" s="86">
        <v>837</v>
      </c>
      <c r="C313" s="85">
        <f t="shared" si="25"/>
        <v>21</v>
      </c>
      <c r="D313" s="86">
        <v>937</v>
      </c>
      <c r="E313" s="13"/>
      <c r="F313" s="15"/>
    </row>
    <row r="314" spans="1:6">
      <c r="A314" s="84">
        <f t="shared" si="24"/>
        <v>19</v>
      </c>
      <c r="B314" s="86">
        <v>838</v>
      </c>
      <c r="C314" s="85">
        <f t="shared" si="25"/>
        <v>19</v>
      </c>
      <c r="D314" s="86">
        <v>938</v>
      </c>
      <c r="E314" s="13"/>
      <c r="F314" s="15"/>
    </row>
    <row r="315" spans="1:6">
      <c r="A315" s="84">
        <f t="shared" si="24"/>
        <v>17</v>
      </c>
      <c r="B315" s="86">
        <v>839</v>
      </c>
      <c r="C315" s="85">
        <f t="shared" si="25"/>
        <v>17</v>
      </c>
      <c r="D315" s="86">
        <v>939</v>
      </c>
      <c r="E315" s="13"/>
      <c r="F315" s="15"/>
    </row>
    <row r="316" spans="1:6">
      <c r="A316" s="84">
        <f t="shared" si="24"/>
        <v>15</v>
      </c>
      <c r="B316" s="86">
        <v>840</v>
      </c>
      <c r="C316" s="85">
        <f t="shared" si="25"/>
        <v>15</v>
      </c>
      <c r="D316" s="86">
        <v>940</v>
      </c>
      <c r="E316" s="13"/>
      <c r="F316" s="15"/>
    </row>
    <row r="317" spans="1:6">
      <c r="A317" s="84">
        <f t="shared" si="24"/>
        <v>13</v>
      </c>
      <c r="B317" s="86">
        <v>841</v>
      </c>
      <c r="C317" s="85">
        <f t="shared" si="25"/>
        <v>13</v>
      </c>
      <c r="D317" s="86">
        <v>941</v>
      </c>
      <c r="E317" s="13"/>
      <c r="F317" s="15"/>
    </row>
    <row r="318" spans="1:6">
      <c r="A318" s="84">
        <f t="shared" si="24"/>
        <v>11</v>
      </c>
      <c r="B318" s="86">
        <v>842</v>
      </c>
      <c r="C318" s="85">
        <f>C319+2</f>
        <v>11</v>
      </c>
      <c r="D318" s="86">
        <v>942</v>
      </c>
      <c r="E318" s="13"/>
      <c r="F318" s="15"/>
    </row>
    <row r="319" spans="1:6">
      <c r="A319" s="84">
        <f>A320+2</f>
        <v>9</v>
      </c>
      <c r="B319" s="86">
        <v>843</v>
      </c>
      <c r="C319" s="85">
        <f t="shared" ref="C319:C320" si="26">C320+2</f>
        <v>9</v>
      </c>
      <c r="D319" s="86">
        <v>943</v>
      </c>
      <c r="E319" s="13"/>
      <c r="F319" s="15"/>
    </row>
    <row r="320" spans="1:6">
      <c r="A320" s="84">
        <f>A321+2</f>
        <v>7</v>
      </c>
      <c r="B320" s="86">
        <v>844</v>
      </c>
      <c r="C320" s="85">
        <f t="shared" si="26"/>
        <v>7</v>
      </c>
      <c r="D320" s="86">
        <v>944</v>
      </c>
      <c r="E320" s="13"/>
      <c r="F320" s="15"/>
    </row>
    <row r="321" spans="1:6">
      <c r="A321" s="84">
        <v>5</v>
      </c>
      <c r="B321" s="86">
        <v>845</v>
      </c>
      <c r="C321" s="85">
        <v>5</v>
      </c>
      <c r="D321" s="86">
        <v>945</v>
      </c>
      <c r="E321" s="13"/>
      <c r="F321" s="15"/>
    </row>
    <row r="322" spans="1:6">
      <c r="A322" s="84">
        <v>4</v>
      </c>
      <c r="B322" s="86">
        <v>846</v>
      </c>
      <c r="C322" s="85">
        <v>4</v>
      </c>
      <c r="D322" s="86">
        <v>946</v>
      </c>
      <c r="E322" s="13"/>
      <c r="F322" s="15"/>
    </row>
    <row r="323" spans="1:6">
      <c r="A323" s="84">
        <v>3</v>
      </c>
      <c r="B323" s="86">
        <v>847</v>
      </c>
      <c r="C323" s="85">
        <v>3</v>
      </c>
      <c r="D323" s="86">
        <v>947</v>
      </c>
      <c r="E323" s="13"/>
      <c r="F323" s="15"/>
    </row>
    <row r="324" spans="1:6">
      <c r="A324" s="84">
        <v>2</v>
      </c>
      <c r="B324" s="86">
        <v>848</v>
      </c>
      <c r="C324" s="85">
        <v>2</v>
      </c>
      <c r="D324" s="86">
        <v>948</v>
      </c>
      <c r="E324" s="13"/>
      <c r="F324" s="15"/>
    </row>
    <row r="325" spans="1:6">
      <c r="A325" s="84">
        <v>1</v>
      </c>
      <c r="B325" s="86">
        <v>849</v>
      </c>
      <c r="C325" s="85">
        <v>1</v>
      </c>
      <c r="D325" s="86">
        <v>949</v>
      </c>
      <c r="E325" s="13"/>
      <c r="F325" s="15"/>
    </row>
    <row r="326" spans="1:6">
      <c r="A326" s="84">
        <v>0</v>
      </c>
      <c r="B326" s="86">
        <v>850</v>
      </c>
      <c r="C326" s="85">
        <v>0</v>
      </c>
      <c r="D326" s="86">
        <v>950</v>
      </c>
      <c r="E326" s="13"/>
      <c r="F32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46" workbookViewId="0">
      <selection activeCell="E4" sqref="E4"/>
    </sheetView>
  </sheetViews>
  <sheetFormatPr defaultRowHeight="14.4"/>
  <sheetData>
    <row r="1" spans="1:3">
      <c r="A1" s="12" t="s">
        <v>7</v>
      </c>
      <c r="B1" s="21" t="s">
        <v>10</v>
      </c>
      <c r="C1" s="23" t="s">
        <v>5</v>
      </c>
    </row>
    <row r="2" spans="1:3">
      <c r="A2" s="12">
        <v>1</v>
      </c>
      <c r="B2" s="21">
        <v>31</v>
      </c>
      <c r="C2" s="23">
        <v>0</v>
      </c>
    </row>
    <row r="3" spans="1:3">
      <c r="A3" s="12">
        <v>2</v>
      </c>
      <c r="B3" s="21">
        <v>32</v>
      </c>
      <c r="C3" s="23">
        <v>4</v>
      </c>
    </row>
    <row r="4" spans="1:3">
      <c r="A4" s="12">
        <v>3</v>
      </c>
      <c r="B4" s="21">
        <v>33</v>
      </c>
      <c r="C4" s="23">
        <v>22</v>
      </c>
    </row>
    <row r="5" spans="1:3">
      <c r="A5" s="12">
        <v>4</v>
      </c>
      <c r="B5" s="21">
        <v>34</v>
      </c>
      <c r="C5" s="23">
        <v>40</v>
      </c>
    </row>
    <row r="6" spans="1:3">
      <c r="A6" s="12">
        <v>5</v>
      </c>
      <c r="B6" s="21">
        <v>35</v>
      </c>
      <c r="C6" s="23">
        <v>58</v>
      </c>
    </row>
    <row r="7" spans="1:3">
      <c r="A7" s="12">
        <v>6</v>
      </c>
      <c r="B7" s="21">
        <v>36</v>
      </c>
      <c r="C7" s="23">
        <v>76</v>
      </c>
    </row>
    <row r="8" spans="1:3">
      <c r="A8" s="12">
        <v>7</v>
      </c>
      <c r="B8" s="21">
        <v>37</v>
      </c>
      <c r="C8" s="23">
        <v>94</v>
      </c>
    </row>
    <row r="9" spans="1:3">
      <c r="A9" s="12">
        <v>8</v>
      </c>
      <c r="B9" s="21">
        <v>38</v>
      </c>
      <c r="C9" s="23">
        <v>112</v>
      </c>
    </row>
    <row r="10" spans="1:3">
      <c r="A10" s="12">
        <v>9</v>
      </c>
      <c r="B10" s="21">
        <v>39</v>
      </c>
      <c r="C10" s="23">
        <v>130</v>
      </c>
    </row>
    <row r="11" spans="1:3">
      <c r="A11" s="12">
        <v>10</v>
      </c>
      <c r="B11" s="21">
        <v>40</v>
      </c>
      <c r="C11" s="23">
        <v>148</v>
      </c>
    </row>
    <row r="12" spans="1:3">
      <c r="A12" s="12">
        <v>11</v>
      </c>
      <c r="B12" s="21">
        <v>41</v>
      </c>
      <c r="C12" s="23">
        <v>166</v>
      </c>
    </row>
    <row r="13" spans="1:3">
      <c r="A13" s="12">
        <v>12</v>
      </c>
      <c r="B13" s="21">
        <v>42</v>
      </c>
      <c r="C13" s="23">
        <v>184</v>
      </c>
    </row>
    <row r="14" spans="1:3">
      <c r="A14" s="12">
        <v>13</v>
      </c>
      <c r="B14" s="21">
        <v>43</v>
      </c>
      <c r="C14" s="23">
        <v>202</v>
      </c>
    </row>
    <row r="15" spans="1:3">
      <c r="A15" s="12">
        <v>14</v>
      </c>
      <c r="B15" s="21">
        <v>44</v>
      </c>
      <c r="C15" s="23">
        <v>220</v>
      </c>
    </row>
    <row r="16" spans="1:3">
      <c r="A16" s="12">
        <v>15</v>
      </c>
      <c r="B16" s="21">
        <v>45</v>
      </c>
      <c r="C16" s="23">
        <v>238</v>
      </c>
    </row>
    <row r="17" spans="1:3">
      <c r="A17" s="12">
        <v>16</v>
      </c>
      <c r="B17" s="21">
        <v>46</v>
      </c>
      <c r="C17" s="23">
        <v>256</v>
      </c>
    </row>
    <row r="18" spans="1:3">
      <c r="A18" s="12">
        <v>17</v>
      </c>
      <c r="B18" s="21">
        <v>47</v>
      </c>
      <c r="C18" s="23">
        <v>274</v>
      </c>
    </row>
    <row r="19" spans="1:3">
      <c r="A19" s="12">
        <v>18</v>
      </c>
      <c r="B19" s="21">
        <v>48</v>
      </c>
      <c r="C19" s="23">
        <v>292</v>
      </c>
    </row>
    <row r="20" spans="1:3">
      <c r="A20" s="12">
        <v>19</v>
      </c>
      <c r="B20" s="21">
        <v>49</v>
      </c>
      <c r="C20" s="23">
        <v>311</v>
      </c>
    </row>
    <row r="21" spans="1:3">
      <c r="A21" s="12">
        <v>20</v>
      </c>
      <c r="B21" s="21">
        <v>50</v>
      </c>
      <c r="C21" s="23">
        <v>330</v>
      </c>
    </row>
    <row r="22" spans="1:3">
      <c r="A22" s="12">
        <v>21</v>
      </c>
      <c r="B22" s="21">
        <v>51</v>
      </c>
      <c r="C22" s="23">
        <v>349</v>
      </c>
    </row>
    <row r="23" spans="1:3">
      <c r="A23" s="12">
        <v>22</v>
      </c>
      <c r="B23" s="21">
        <v>52</v>
      </c>
      <c r="C23" s="23">
        <v>368</v>
      </c>
    </row>
    <row r="24" spans="1:3">
      <c r="A24" s="12">
        <v>23</v>
      </c>
      <c r="B24" s="21">
        <v>53</v>
      </c>
      <c r="C24" s="23">
        <v>387</v>
      </c>
    </row>
    <row r="25" spans="1:3">
      <c r="A25" s="12">
        <v>24</v>
      </c>
      <c r="B25" s="21">
        <v>54</v>
      </c>
      <c r="C25" s="23">
        <v>406</v>
      </c>
    </row>
    <row r="26" spans="1:3">
      <c r="A26" s="12">
        <v>25</v>
      </c>
      <c r="B26" s="21">
        <v>55</v>
      </c>
      <c r="C26" s="23">
        <v>425</v>
      </c>
    </row>
    <row r="27" spans="1:3">
      <c r="A27" s="12">
        <v>26</v>
      </c>
      <c r="B27" s="21">
        <v>56</v>
      </c>
      <c r="C27" s="23">
        <v>444</v>
      </c>
    </row>
    <row r="28" spans="1:3">
      <c r="A28" s="12">
        <v>27</v>
      </c>
      <c r="B28" s="21">
        <v>57</v>
      </c>
      <c r="C28" s="23">
        <v>463</v>
      </c>
    </row>
    <row r="29" spans="1:3">
      <c r="A29" s="12">
        <v>28</v>
      </c>
      <c r="B29" s="21">
        <v>58</v>
      </c>
      <c r="C29" s="23">
        <v>482</v>
      </c>
    </row>
    <row r="30" spans="1:3">
      <c r="A30" s="12">
        <v>29</v>
      </c>
      <c r="B30" s="21">
        <v>59</v>
      </c>
      <c r="C30" s="23">
        <v>501</v>
      </c>
    </row>
    <row r="31" spans="1:3">
      <c r="A31" s="12">
        <v>30</v>
      </c>
      <c r="B31" s="21">
        <v>60</v>
      </c>
      <c r="C31" s="23">
        <v>520</v>
      </c>
    </row>
    <row r="32" spans="1:3">
      <c r="A32" s="12">
        <v>31</v>
      </c>
      <c r="B32" s="21">
        <v>61</v>
      </c>
      <c r="C32" s="23">
        <v>539</v>
      </c>
    </row>
    <row r="33" spans="1:3">
      <c r="A33" s="12">
        <v>32</v>
      </c>
      <c r="B33" s="21">
        <v>62</v>
      </c>
      <c r="C33" s="23">
        <v>558</v>
      </c>
    </row>
    <row r="34" spans="1:3">
      <c r="A34" s="12">
        <v>33</v>
      </c>
      <c r="B34" s="21">
        <v>63</v>
      </c>
      <c r="C34" s="23">
        <v>577</v>
      </c>
    </row>
    <row r="35" spans="1:3">
      <c r="A35" s="12">
        <v>34</v>
      </c>
      <c r="B35" s="21">
        <v>64</v>
      </c>
      <c r="C35" s="23">
        <v>596</v>
      </c>
    </row>
    <row r="36" spans="1:3">
      <c r="A36" s="12">
        <v>35</v>
      </c>
      <c r="B36" s="21">
        <v>65</v>
      </c>
      <c r="C36" s="23">
        <v>615</v>
      </c>
    </row>
    <row r="37" spans="1:3">
      <c r="A37" s="12">
        <v>36</v>
      </c>
      <c r="B37" s="21">
        <v>66</v>
      </c>
      <c r="C37" s="23">
        <v>635</v>
      </c>
    </row>
    <row r="38" spans="1:3">
      <c r="A38" s="12">
        <v>37</v>
      </c>
      <c r="B38" s="21">
        <v>67</v>
      </c>
      <c r="C38" s="23">
        <v>655</v>
      </c>
    </row>
    <row r="39" spans="1:3">
      <c r="A39" s="12">
        <v>38</v>
      </c>
      <c r="B39" s="21">
        <v>68</v>
      </c>
      <c r="C39" s="23">
        <v>675</v>
      </c>
    </row>
    <row r="40" spans="1:3">
      <c r="A40" s="12">
        <v>39</v>
      </c>
      <c r="B40" s="21">
        <v>69</v>
      </c>
      <c r="C40" s="23">
        <v>695</v>
      </c>
    </row>
    <row r="41" spans="1:3">
      <c r="A41" s="12">
        <v>40</v>
      </c>
      <c r="B41" s="21">
        <v>70</v>
      </c>
      <c r="C41" s="23">
        <v>715</v>
      </c>
    </row>
    <row r="42" spans="1:3">
      <c r="A42" s="12">
        <v>41</v>
      </c>
      <c r="B42" s="21">
        <v>71</v>
      </c>
      <c r="C42" s="23">
        <v>735</v>
      </c>
    </row>
    <row r="43" spans="1:3">
      <c r="A43" s="12">
        <v>42</v>
      </c>
      <c r="B43" s="21">
        <v>72</v>
      </c>
      <c r="C43" s="23">
        <v>755</v>
      </c>
    </row>
    <row r="44" spans="1:3">
      <c r="A44" s="12">
        <v>43</v>
      </c>
      <c r="B44" s="21">
        <v>73</v>
      </c>
      <c r="C44" s="23">
        <v>775</v>
      </c>
    </row>
    <row r="45" spans="1:3">
      <c r="A45" s="12">
        <v>44</v>
      </c>
      <c r="B45" s="21">
        <v>74</v>
      </c>
      <c r="C45" s="23">
        <v>795</v>
      </c>
    </row>
    <row r="46" spans="1:3">
      <c r="A46" s="12">
        <v>45</v>
      </c>
      <c r="B46" s="21">
        <v>75</v>
      </c>
      <c r="C46" s="23">
        <v>815</v>
      </c>
    </row>
    <row r="47" spans="1:3">
      <c r="A47" s="12">
        <v>46</v>
      </c>
      <c r="B47" s="21">
        <v>76</v>
      </c>
      <c r="C47" s="23">
        <v>835</v>
      </c>
    </row>
    <row r="48" spans="1:3">
      <c r="A48" s="12">
        <v>47</v>
      </c>
      <c r="B48" s="21">
        <v>77</v>
      </c>
      <c r="C48" s="23">
        <v>855</v>
      </c>
    </row>
    <row r="49" spans="1:3">
      <c r="A49" s="12">
        <v>48</v>
      </c>
      <c r="B49" s="21">
        <v>78</v>
      </c>
      <c r="C49" s="23">
        <v>876</v>
      </c>
    </row>
    <row r="50" spans="1:3">
      <c r="A50" s="12">
        <v>49</v>
      </c>
      <c r="B50" s="21">
        <v>79</v>
      </c>
      <c r="C50" s="23">
        <v>897</v>
      </c>
    </row>
    <row r="51" spans="1:3">
      <c r="A51" s="12">
        <v>50</v>
      </c>
      <c r="B51" s="21">
        <v>80</v>
      </c>
      <c r="C51" s="23">
        <v>918</v>
      </c>
    </row>
    <row r="52" spans="1:3">
      <c r="A52" s="12">
        <v>51</v>
      </c>
      <c r="B52" s="21">
        <v>81</v>
      </c>
      <c r="C52" s="23">
        <v>939</v>
      </c>
    </row>
    <row r="53" spans="1:3">
      <c r="A53" s="12">
        <v>52</v>
      </c>
      <c r="B53" s="21">
        <v>82</v>
      </c>
      <c r="C53" s="23">
        <v>960</v>
      </c>
    </row>
    <row r="54" spans="1:3">
      <c r="A54" s="12">
        <v>53</v>
      </c>
      <c r="B54" s="21">
        <v>83</v>
      </c>
      <c r="C54" s="23">
        <v>981</v>
      </c>
    </row>
    <row r="55" spans="1:3">
      <c r="A55" s="12">
        <v>54</v>
      </c>
      <c r="B55" s="21">
        <v>84</v>
      </c>
      <c r="C55" s="23">
        <v>1002</v>
      </c>
    </row>
    <row r="56" spans="1:3">
      <c r="A56" s="12">
        <v>55</v>
      </c>
      <c r="B56" s="21">
        <v>85</v>
      </c>
      <c r="C56" s="23">
        <v>1023</v>
      </c>
    </row>
    <row r="57" spans="1:3">
      <c r="A57" s="12">
        <v>56</v>
      </c>
      <c r="B57" s="21">
        <v>86</v>
      </c>
      <c r="C57" s="23">
        <v>1045</v>
      </c>
    </row>
    <row r="58" spans="1:3">
      <c r="A58" s="12">
        <v>57</v>
      </c>
      <c r="B58" s="21">
        <v>87</v>
      </c>
      <c r="C58" s="23">
        <v>1067</v>
      </c>
    </row>
    <row r="59" spans="1:3">
      <c r="A59" s="12">
        <v>58</v>
      </c>
      <c r="B59" s="21">
        <v>88</v>
      </c>
      <c r="C59" s="23">
        <v>1089</v>
      </c>
    </row>
    <row r="60" spans="1:3">
      <c r="A60" s="12">
        <v>59</v>
      </c>
      <c r="B60" s="21">
        <v>89</v>
      </c>
      <c r="C60" s="23">
        <v>1111</v>
      </c>
    </row>
    <row r="61" spans="1:3">
      <c r="A61" s="12">
        <v>60</v>
      </c>
      <c r="B61" s="21">
        <v>90</v>
      </c>
      <c r="C61" s="23">
        <v>1133</v>
      </c>
    </row>
    <row r="62" spans="1:3">
      <c r="A62" s="12">
        <v>61</v>
      </c>
      <c r="B62" s="21">
        <v>91</v>
      </c>
      <c r="C62" s="23">
        <v>1156</v>
      </c>
    </row>
    <row r="63" spans="1:3">
      <c r="A63" s="12">
        <v>62</v>
      </c>
      <c r="B63" s="21">
        <v>92</v>
      </c>
      <c r="C63" s="23">
        <v>1179</v>
      </c>
    </row>
    <row r="64" spans="1:3">
      <c r="A64" s="12">
        <v>63</v>
      </c>
      <c r="B64" s="21">
        <v>93</v>
      </c>
      <c r="C64" s="23">
        <v>1202</v>
      </c>
    </row>
    <row r="65" spans="1:3">
      <c r="A65" s="12">
        <v>64</v>
      </c>
      <c r="B65" s="21">
        <v>94</v>
      </c>
      <c r="C65" s="23">
        <v>1226</v>
      </c>
    </row>
    <row r="66" spans="1:3">
      <c r="A66" s="12">
        <v>65</v>
      </c>
      <c r="B66" s="21">
        <v>95</v>
      </c>
      <c r="C66" s="23">
        <v>1250</v>
      </c>
    </row>
    <row r="67" spans="1:3">
      <c r="A67" s="12">
        <v>66</v>
      </c>
      <c r="B67" s="21">
        <v>96</v>
      </c>
      <c r="C67" s="23">
        <v>1275</v>
      </c>
    </row>
    <row r="68" spans="1:3">
      <c r="A68" s="12">
        <v>67</v>
      </c>
      <c r="B68" s="21">
        <v>97</v>
      </c>
      <c r="C68" s="23">
        <v>1300</v>
      </c>
    </row>
    <row r="69" spans="1:3">
      <c r="A69" s="12">
        <v>68</v>
      </c>
      <c r="B69" s="21">
        <v>98</v>
      </c>
      <c r="C69" s="23">
        <v>1325</v>
      </c>
    </row>
    <row r="70" spans="1:3">
      <c r="A70" s="12">
        <v>69</v>
      </c>
      <c r="B70" s="21">
        <v>99</v>
      </c>
      <c r="C70" s="23">
        <v>1350</v>
      </c>
    </row>
    <row r="71" spans="1:3">
      <c r="A71" s="12">
        <v>70</v>
      </c>
      <c r="B71" s="21">
        <v>100</v>
      </c>
      <c r="C71" s="23">
        <v>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R55"/>
  <sheetViews>
    <sheetView topLeftCell="A2" zoomScale="50" zoomScaleNormal="50" zoomScalePageLayoutView="60" workbookViewId="0">
      <selection activeCell="D21" sqref="D21"/>
    </sheetView>
  </sheetViews>
  <sheetFormatPr defaultRowHeight="14.4"/>
  <cols>
    <col min="2" max="2" width="18.6640625" customWidth="1"/>
    <col min="3" max="3" width="62.33203125" customWidth="1"/>
    <col min="4" max="4" width="36.5546875" customWidth="1"/>
    <col min="5" max="5" width="20" customWidth="1"/>
    <col min="6" max="6" width="33.88671875" customWidth="1"/>
    <col min="7" max="7" width="24.5546875" customWidth="1"/>
    <col min="8" max="8" width="27.33203125" customWidth="1"/>
    <col min="9" max="9" width="23.88671875" customWidth="1"/>
    <col min="10" max="10" width="21.5546875" customWidth="1"/>
    <col min="11" max="11" width="29.109375" customWidth="1"/>
    <col min="13" max="13" width="45.44140625" customWidth="1"/>
    <col min="14" max="14" width="36" customWidth="1"/>
    <col min="15" max="15" width="12.88671875" customWidth="1"/>
  </cols>
  <sheetData>
    <row r="1" spans="1:18" ht="18" customHeight="1">
      <c r="A1" s="89" t="s">
        <v>88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8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8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8" ht="92.25" customHeight="1">
      <c r="A4" s="89" t="s">
        <v>153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8" ht="45" customHeight="1">
      <c r="A5" s="98"/>
      <c r="B5" s="98"/>
      <c r="C5" s="61"/>
      <c r="D5" s="65" t="s">
        <v>82</v>
      </c>
      <c r="E5" s="65"/>
      <c r="F5" s="65"/>
      <c r="G5" s="65"/>
      <c r="H5" s="65"/>
      <c r="I5" s="65"/>
      <c r="J5" s="98"/>
      <c r="K5" s="98"/>
    </row>
    <row r="6" spans="1:18" ht="45" customHeight="1">
      <c r="A6" s="98" t="s">
        <v>83</v>
      </c>
      <c r="B6" s="98"/>
      <c r="C6" s="61">
        <v>2022</v>
      </c>
      <c r="D6" s="32"/>
      <c r="E6" s="32"/>
      <c r="F6" s="32"/>
      <c r="G6" s="33"/>
      <c r="H6" s="98" t="s">
        <v>59</v>
      </c>
      <c r="I6" s="98"/>
      <c r="J6" s="98"/>
      <c r="K6" s="98"/>
    </row>
    <row r="7" spans="1:18" ht="45" customHeight="1">
      <c r="A7" s="99" t="s">
        <v>104</v>
      </c>
      <c r="B7" s="99"/>
      <c r="C7" s="99"/>
      <c r="D7" s="99"/>
      <c r="E7" s="99"/>
      <c r="F7" s="99"/>
      <c r="G7" s="99"/>
      <c r="H7" s="99"/>
      <c r="I7" s="99"/>
      <c r="J7" s="99"/>
      <c r="K7" s="99"/>
    </row>
    <row r="8" spans="1:18" ht="50.25" customHeight="1">
      <c r="A8" s="100" t="s">
        <v>201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</row>
    <row r="9" spans="1:18" ht="9.75" customHeight="1">
      <c r="B9" s="3"/>
      <c r="C9" s="3"/>
      <c r="D9" s="3"/>
      <c r="E9" s="3"/>
      <c r="F9" s="3"/>
      <c r="G9" s="3"/>
      <c r="H9" s="3"/>
      <c r="I9" s="3"/>
      <c r="J9" s="3"/>
      <c r="K9" s="3"/>
    </row>
    <row r="10" spans="1:18" ht="88.5" customHeight="1">
      <c r="A10" s="107" t="s">
        <v>26</v>
      </c>
      <c r="B10" s="101" t="s">
        <v>0</v>
      </c>
      <c r="C10" s="108" t="s">
        <v>16</v>
      </c>
      <c r="D10" s="110" t="s">
        <v>1</v>
      </c>
      <c r="E10" s="103" t="s">
        <v>13</v>
      </c>
      <c r="F10" s="101" t="s">
        <v>38</v>
      </c>
      <c r="G10" s="103" t="s">
        <v>39</v>
      </c>
      <c r="H10" s="105" t="s">
        <v>87</v>
      </c>
      <c r="I10" s="106"/>
      <c r="J10" s="103" t="s">
        <v>85</v>
      </c>
      <c r="K10" s="101" t="s">
        <v>185</v>
      </c>
    </row>
    <row r="11" spans="1:18" ht="40.5" customHeight="1">
      <c r="A11" s="107"/>
      <c r="B11" s="102"/>
      <c r="C11" s="109"/>
      <c r="D11" s="111"/>
      <c r="E11" s="104"/>
      <c r="F11" s="102"/>
      <c r="G11" s="104"/>
      <c r="H11" s="34" t="s">
        <v>4</v>
      </c>
      <c r="I11" s="34" t="s">
        <v>84</v>
      </c>
      <c r="J11" s="104"/>
      <c r="K11" s="102"/>
      <c r="N11" s="5"/>
      <c r="O11" s="5"/>
      <c r="P11" s="5"/>
      <c r="Q11" s="5"/>
      <c r="R11" s="5"/>
    </row>
    <row r="12" spans="1:18" ht="48" customHeight="1">
      <c r="A12" s="31">
        <v>3</v>
      </c>
      <c r="B12" s="9">
        <v>7</v>
      </c>
      <c r="C12" s="54" t="s">
        <v>41</v>
      </c>
      <c r="D12" s="50" t="s">
        <v>183</v>
      </c>
      <c r="E12" s="56">
        <v>1971</v>
      </c>
      <c r="F12" s="28" t="str">
        <f>IFERROR(VLOOKUP(E12,ГОД!B:C,2,TRUE),0)</f>
        <v xml:space="preserve"> 50 лет и старше</v>
      </c>
      <c r="G12" s="62">
        <f t="shared" ref="G12:G26" si="0">IF($C$6-E12&lt;30,1,IF($C$6-E12&lt;35,0.98,IF($C$6-E12&lt;40,0.95,IF($C$6-E12&lt;45,0.93,IF($C$6-E12&lt;50,0.9,IF($C$6-E12&gt;=50,0.85))))))</f>
        <v>0.85</v>
      </c>
      <c r="H12" s="10">
        <v>8.5021990740740735E-3</v>
      </c>
      <c r="I12" s="10">
        <f t="shared" ref="I12:I26" si="1">H12*G12</f>
        <v>7.2268692129629618E-3</v>
      </c>
      <c r="J12" s="8">
        <v>1</v>
      </c>
      <c r="K12" s="10">
        <f>I12-$I$12</f>
        <v>0</v>
      </c>
      <c r="L12" s="6"/>
    </row>
    <row r="13" spans="1:18" ht="48" customHeight="1">
      <c r="A13" s="31">
        <v>4</v>
      </c>
      <c r="B13" s="9">
        <v>9</v>
      </c>
      <c r="C13" s="54" t="s">
        <v>24</v>
      </c>
      <c r="D13" s="51" t="s">
        <v>171</v>
      </c>
      <c r="E13" s="56">
        <v>1982</v>
      </c>
      <c r="F13" s="28" t="str">
        <f>IFERROR(VLOOKUP(E13,ГОД!B:C,2,TRUE),0)</f>
        <v>от 40 до 44 лет</v>
      </c>
      <c r="G13" s="62">
        <f t="shared" si="0"/>
        <v>0.93</v>
      </c>
      <c r="H13" s="10">
        <v>8.3796296296296292E-3</v>
      </c>
      <c r="I13" s="10">
        <f t="shared" si="1"/>
        <v>7.7930555555555557E-3</v>
      </c>
      <c r="J13" s="8">
        <v>2</v>
      </c>
      <c r="K13" s="10">
        <f t="shared" ref="K13:K24" si="2">I13-$I$12</f>
        <v>5.6618634259259382E-4</v>
      </c>
    </row>
    <row r="14" spans="1:18" ht="48" customHeight="1">
      <c r="A14" s="31">
        <v>5</v>
      </c>
      <c r="B14" s="9">
        <v>6</v>
      </c>
      <c r="C14" s="54" t="s">
        <v>45</v>
      </c>
      <c r="D14" s="51" t="s">
        <v>171</v>
      </c>
      <c r="E14" s="56">
        <v>1978</v>
      </c>
      <c r="F14" s="28" t="str">
        <f>IFERROR(VLOOKUP(E14,ГОД!B:C,2,TRUE),0)</f>
        <v>от 40 до 44 лет</v>
      </c>
      <c r="G14" s="62">
        <f t="shared" si="0"/>
        <v>0.93</v>
      </c>
      <c r="H14" s="10">
        <v>9.2633101851851852E-3</v>
      </c>
      <c r="I14" s="10">
        <f t="shared" si="1"/>
        <v>8.6148784722222226E-3</v>
      </c>
      <c r="J14" s="8">
        <v>3</v>
      </c>
      <c r="K14" s="10">
        <f t="shared" si="2"/>
        <v>1.3880092592592607E-3</v>
      </c>
      <c r="L14" s="6"/>
    </row>
    <row r="15" spans="1:18" ht="48" customHeight="1">
      <c r="A15" s="31">
        <v>6</v>
      </c>
      <c r="B15" s="9">
        <v>11</v>
      </c>
      <c r="C15" s="54" t="s">
        <v>47</v>
      </c>
      <c r="D15" s="50" t="s">
        <v>183</v>
      </c>
      <c r="E15" s="56">
        <v>1986</v>
      </c>
      <c r="F15" s="28" t="str">
        <f>IFERROR(VLOOKUP(E15,ГОД!B:C,2,TRUE),0)</f>
        <v>от 35 до 39 лет</v>
      </c>
      <c r="G15" s="62">
        <f t="shared" si="0"/>
        <v>0.95</v>
      </c>
      <c r="H15" s="10">
        <v>9.1094907407407409E-3</v>
      </c>
      <c r="I15" s="10">
        <f t="shared" si="1"/>
        <v>8.6540162037037037E-3</v>
      </c>
      <c r="J15" s="8">
        <v>4</v>
      </c>
      <c r="K15" s="10">
        <f t="shared" si="2"/>
        <v>1.4271469907407418E-3</v>
      </c>
      <c r="L15" s="6"/>
    </row>
    <row r="16" spans="1:18" ht="48" customHeight="1">
      <c r="A16" s="31">
        <v>7</v>
      </c>
      <c r="B16" s="9">
        <v>3</v>
      </c>
      <c r="C16" s="54" t="s">
        <v>111</v>
      </c>
      <c r="D16" s="50" t="s">
        <v>183</v>
      </c>
      <c r="E16" s="56">
        <v>1991</v>
      </c>
      <c r="F16" s="28" t="str">
        <f>IFERROR(VLOOKUP(E16,ГОД!B:C,2,TRUE),0)</f>
        <v>от 30 до 34 лет</v>
      </c>
      <c r="G16" s="62">
        <f t="shared" si="0"/>
        <v>0.98</v>
      </c>
      <c r="H16" s="10">
        <v>8.8818287037037043E-3</v>
      </c>
      <c r="I16" s="10">
        <f t="shared" si="1"/>
        <v>8.7041921296296294E-3</v>
      </c>
      <c r="J16" s="8">
        <v>5</v>
      </c>
      <c r="K16" s="10">
        <f t="shared" si="2"/>
        <v>1.4773229166666676E-3</v>
      </c>
      <c r="L16" s="6"/>
    </row>
    <row r="17" spans="1:12" ht="48" customHeight="1">
      <c r="A17" s="31">
        <v>8</v>
      </c>
      <c r="B17" s="9">
        <v>8</v>
      </c>
      <c r="C17" s="54" t="s">
        <v>49</v>
      </c>
      <c r="D17" s="50" t="s">
        <v>172</v>
      </c>
      <c r="E17" s="56">
        <v>1990</v>
      </c>
      <c r="F17" s="28" t="str">
        <f>IFERROR(VLOOKUP(E17,ГОД!B:C,2,TRUE),0)</f>
        <v>от 30 до 34 лет</v>
      </c>
      <c r="G17" s="62">
        <f t="shared" si="0"/>
        <v>0.98</v>
      </c>
      <c r="H17" s="10">
        <v>9.1042824074074064E-3</v>
      </c>
      <c r="I17" s="10">
        <f t="shared" si="1"/>
        <v>8.9221967592592582E-3</v>
      </c>
      <c r="J17" s="8">
        <v>6</v>
      </c>
      <c r="K17" s="10">
        <f t="shared" si="2"/>
        <v>1.6953275462962963E-3</v>
      </c>
      <c r="L17" s="6"/>
    </row>
    <row r="18" spans="1:12" ht="48" customHeight="1">
      <c r="A18" s="31">
        <v>9</v>
      </c>
      <c r="B18" s="9">
        <v>5</v>
      </c>
      <c r="C18" s="9" t="s">
        <v>191</v>
      </c>
      <c r="D18" s="50" t="s">
        <v>183</v>
      </c>
      <c r="E18" s="52">
        <v>1997</v>
      </c>
      <c r="F18" s="28" t="str">
        <f>IFERROR(VLOOKUP(E18,ГОД!B:C,2,TRUE),0)</f>
        <v>до 30 лет</v>
      </c>
      <c r="G18" s="62">
        <f t="shared" si="0"/>
        <v>1</v>
      </c>
      <c r="H18" s="10">
        <v>9.0951388888888887E-3</v>
      </c>
      <c r="I18" s="10">
        <f t="shared" si="1"/>
        <v>9.0951388888888887E-3</v>
      </c>
      <c r="J18" s="8">
        <v>7</v>
      </c>
      <c r="K18" s="10">
        <f t="shared" si="2"/>
        <v>1.8682696759259269E-3</v>
      </c>
      <c r="L18" s="6"/>
    </row>
    <row r="19" spans="1:12" ht="48" customHeight="1">
      <c r="A19" s="31">
        <v>10</v>
      </c>
      <c r="B19" s="9">
        <v>1</v>
      </c>
      <c r="C19" s="54" t="s">
        <v>107</v>
      </c>
      <c r="D19" s="50" t="s">
        <v>178</v>
      </c>
      <c r="E19" s="56">
        <v>1985</v>
      </c>
      <c r="F19" s="28" t="str">
        <f>IFERROR(VLOOKUP(E19,ГОД!B:C,2,TRUE),0)</f>
        <v>от 35 до 39 лет</v>
      </c>
      <c r="G19" s="62">
        <f t="shared" si="0"/>
        <v>0.95</v>
      </c>
      <c r="H19" s="10">
        <v>1.0488657407407407E-2</v>
      </c>
      <c r="I19" s="10">
        <f t="shared" si="1"/>
        <v>9.9642245370370353E-3</v>
      </c>
      <c r="J19" s="8">
        <v>8</v>
      </c>
      <c r="K19" s="10">
        <f t="shared" si="2"/>
        <v>2.7373553240740735E-3</v>
      </c>
      <c r="L19" s="6"/>
    </row>
    <row r="20" spans="1:12" ht="48" customHeight="1">
      <c r="A20" s="31">
        <v>11</v>
      </c>
      <c r="B20" s="9">
        <v>68</v>
      </c>
      <c r="C20" s="9" t="s">
        <v>192</v>
      </c>
      <c r="D20" s="50" t="s">
        <v>193</v>
      </c>
      <c r="E20" s="52">
        <v>1987</v>
      </c>
      <c r="F20" s="28" t="str">
        <f>IFERROR(VLOOKUP(E20,ГОД!B:C,2,TRUE),0)</f>
        <v>от 35 до 39 лет</v>
      </c>
      <c r="G20" s="62">
        <f t="shared" si="0"/>
        <v>0.95</v>
      </c>
      <c r="H20" s="10">
        <v>1.0502083333333334E-2</v>
      </c>
      <c r="I20" s="10">
        <f t="shared" si="1"/>
        <v>9.976979166666667E-3</v>
      </c>
      <c r="J20" s="8">
        <v>9</v>
      </c>
      <c r="K20" s="10">
        <f t="shared" si="2"/>
        <v>2.7501099537037051E-3</v>
      </c>
      <c r="L20" s="6"/>
    </row>
    <row r="21" spans="1:12" ht="48" customHeight="1">
      <c r="A21" s="31">
        <v>12</v>
      </c>
      <c r="B21" s="9">
        <v>14</v>
      </c>
      <c r="C21" s="54" t="s">
        <v>110</v>
      </c>
      <c r="D21" s="50" t="s">
        <v>179</v>
      </c>
      <c r="E21" s="56">
        <v>1984</v>
      </c>
      <c r="F21" s="28" t="str">
        <f>IFERROR(VLOOKUP(E21,ГОД!B:C,2,TRUE),0)</f>
        <v>от 35 до 39 лет</v>
      </c>
      <c r="G21" s="62">
        <f t="shared" si="0"/>
        <v>0.95</v>
      </c>
      <c r="H21" s="10">
        <v>1.0826967592592593E-2</v>
      </c>
      <c r="I21" s="10">
        <f t="shared" si="1"/>
        <v>1.0285619212962963E-2</v>
      </c>
      <c r="J21" s="8">
        <v>10</v>
      </c>
      <c r="K21" s="10">
        <f t="shared" si="2"/>
        <v>3.0587500000000007E-3</v>
      </c>
      <c r="L21" s="6"/>
    </row>
    <row r="22" spans="1:12" ht="48" customHeight="1">
      <c r="A22" s="31">
        <v>13</v>
      </c>
      <c r="B22" s="9">
        <v>13</v>
      </c>
      <c r="C22" s="9" t="s">
        <v>108</v>
      </c>
      <c r="D22" s="50" t="s">
        <v>178</v>
      </c>
      <c r="E22" s="52">
        <v>1990</v>
      </c>
      <c r="F22" s="28" t="str">
        <f>IFERROR(VLOOKUP(E22,ГОД!B:C,2,TRUE),0)</f>
        <v>от 30 до 34 лет</v>
      </c>
      <c r="G22" s="62">
        <f t="shared" si="0"/>
        <v>0.98</v>
      </c>
      <c r="H22" s="10">
        <v>1.1528125E-2</v>
      </c>
      <c r="I22" s="10">
        <f t="shared" si="1"/>
        <v>1.12975625E-2</v>
      </c>
      <c r="J22" s="8">
        <v>11</v>
      </c>
      <c r="K22" s="10">
        <f t="shared" si="2"/>
        <v>4.0706932870370385E-3</v>
      </c>
      <c r="L22" s="6"/>
    </row>
    <row r="23" spans="1:12" ht="48" customHeight="1">
      <c r="A23" s="31">
        <v>14</v>
      </c>
      <c r="B23" s="9">
        <v>83</v>
      </c>
      <c r="C23" s="9" t="s">
        <v>187</v>
      </c>
      <c r="D23" s="50" t="s">
        <v>188</v>
      </c>
      <c r="E23" s="52">
        <v>1997</v>
      </c>
      <c r="F23" s="28" t="str">
        <f>IFERROR(VLOOKUP(E23,ГОД!B:C,2,TRUE),0)</f>
        <v>до 30 лет</v>
      </c>
      <c r="G23" s="62">
        <f t="shared" si="0"/>
        <v>1</v>
      </c>
      <c r="H23" s="10">
        <v>1.2637152777777778E-2</v>
      </c>
      <c r="I23" s="10">
        <f t="shared" si="1"/>
        <v>1.2637152777777778E-2</v>
      </c>
      <c r="J23" s="8">
        <v>12</v>
      </c>
      <c r="K23" s="10">
        <f t="shared" si="2"/>
        <v>5.4102835648148166E-3</v>
      </c>
      <c r="L23" s="6"/>
    </row>
    <row r="24" spans="1:12" ht="48" customHeight="1">
      <c r="A24" s="31">
        <v>15</v>
      </c>
      <c r="B24" s="9">
        <v>12</v>
      </c>
      <c r="C24" s="54" t="s">
        <v>190</v>
      </c>
      <c r="D24" s="50" t="s">
        <v>186</v>
      </c>
      <c r="E24" s="56">
        <v>1984</v>
      </c>
      <c r="F24" s="28" t="str">
        <f>IFERROR(VLOOKUP(E24,ГОД!B:C,2,TRUE),0)</f>
        <v>от 35 до 39 лет</v>
      </c>
      <c r="G24" s="62">
        <f t="shared" si="0"/>
        <v>0.95</v>
      </c>
      <c r="H24" s="10">
        <v>1.3679398148148149E-2</v>
      </c>
      <c r="I24" s="10">
        <f t="shared" si="1"/>
        <v>1.2995428240740741E-2</v>
      </c>
      <c r="J24" s="8">
        <v>13</v>
      </c>
      <c r="K24" s="10">
        <f t="shared" si="2"/>
        <v>5.7685590277777796E-3</v>
      </c>
      <c r="L24" s="6"/>
    </row>
    <row r="25" spans="1:12" ht="48" customHeight="1">
      <c r="A25" s="31">
        <v>1</v>
      </c>
      <c r="B25" s="9">
        <v>4</v>
      </c>
      <c r="C25" s="82" t="s">
        <v>109</v>
      </c>
      <c r="D25" s="50" t="s">
        <v>182</v>
      </c>
      <c r="E25" s="56">
        <v>1996</v>
      </c>
      <c r="F25" s="28" t="str">
        <f>IFERROR(VLOOKUP(E25,ГОД!B:C,2,TRUE),0)</f>
        <v>до 30 лет</v>
      </c>
      <c r="G25" s="62">
        <f t="shared" si="0"/>
        <v>1</v>
      </c>
      <c r="H25" s="10">
        <v>0</v>
      </c>
      <c r="I25" s="10">
        <f t="shared" si="1"/>
        <v>0</v>
      </c>
      <c r="J25" s="8"/>
      <c r="K25" s="10" t="s">
        <v>174</v>
      </c>
      <c r="L25" s="6"/>
    </row>
    <row r="26" spans="1:12" ht="48" customHeight="1">
      <c r="A26" s="31">
        <v>2</v>
      </c>
      <c r="B26" s="9">
        <v>15</v>
      </c>
      <c r="C26" s="54" t="s">
        <v>154</v>
      </c>
      <c r="D26" s="50" t="s">
        <v>182</v>
      </c>
      <c r="E26" s="56">
        <v>1985</v>
      </c>
      <c r="F26" s="28" t="str">
        <f>IFERROR(VLOOKUP(E26,ГОД!B:C,2,TRUE),0)</f>
        <v>от 35 до 39 лет</v>
      </c>
      <c r="G26" s="62">
        <f t="shared" si="0"/>
        <v>0.95</v>
      </c>
      <c r="H26" s="10">
        <v>0</v>
      </c>
      <c r="I26" s="10">
        <f t="shared" si="1"/>
        <v>0</v>
      </c>
      <c r="J26" s="8"/>
      <c r="K26" s="10" t="s">
        <v>174</v>
      </c>
      <c r="L26" s="6"/>
    </row>
    <row r="27" spans="1:12">
      <c r="C27" s="4"/>
      <c r="L27" s="6"/>
    </row>
    <row r="28" spans="1:12" ht="28.2">
      <c r="B28" s="97" t="s">
        <v>20</v>
      </c>
      <c r="C28" s="97"/>
      <c r="D28" s="97"/>
      <c r="E28" s="87" t="s">
        <v>91</v>
      </c>
      <c r="F28" s="87"/>
      <c r="L28" s="6"/>
    </row>
    <row r="29" spans="1:12" ht="28.2">
      <c r="B29" s="29"/>
      <c r="C29" s="29"/>
      <c r="E29" s="88" t="s">
        <v>2</v>
      </c>
      <c r="F29" s="88"/>
      <c r="L29" s="6"/>
    </row>
    <row r="30" spans="1:12" ht="28.2">
      <c r="B30" s="29" t="s">
        <v>22</v>
      </c>
      <c r="C30" s="29"/>
      <c r="E30" s="87" t="s">
        <v>61</v>
      </c>
      <c r="F30" s="87"/>
      <c r="L30" s="6"/>
    </row>
    <row r="31" spans="1:12" ht="28.2">
      <c r="B31" s="29"/>
      <c r="C31" s="29"/>
      <c r="E31" s="88" t="s">
        <v>2</v>
      </c>
      <c r="F31" s="88"/>
      <c r="L31" s="6"/>
    </row>
    <row r="32" spans="1:12">
      <c r="L32" s="6"/>
    </row>
    <row r="33" spans="12:12">
      <c r="L33" s="6"/>
    </row>
    <row r="34" spans="12:12">
      <c r="L34" s="6"/>
    </row>
    <row r="35" spans="12:12">
      <c r="L35" s="6"/>
    </row>
    <row r="36" spans="12:12">
      <c r="L36" s="6"/>
    </row>
    <row r="37" spans="12:12">
      <c r="L37" s="6"/>
    </row>
    <row r="38" spans="12:12">
      <c r="L38" s="6"/>
    </row>
    <row r="39" spans="12:12">
      <c r="L39" s="6"/>
    </row>
    <row r="40" spans="12:12">
      <c r="L40" s="6"/>
    </row>
    <row r="41" spans="12:12">
      <c r="L41" s="6"/>
    </row>
    <row r="42" spans="12:12">
      <c r="L42" s="6"/>
    </row>
    <row r="43" spans="12:12">
      <c r="L43" s="6"/>
    </row>
    <row r="44" spans="12:12">
      <c r="L44" s="6"/>
    </row>
    <row r="45" spans="12:12">
      <c r="L45" s="6"/>
    </row>
    <row r="46" spans="12:12">
      <c r="L46" s="6"/>
    </row>
    <row r="47" spans="12:12">
      <c r="L47" s="6"/>
    </row>
    <row r="48" spans="12:12">
      <c r="L48" s="6"/>
    </row>
    <row r="49" spans="12:12">
      <c r="L49" s="6"/>
    </row>
    <row r="50" spans="12:12">
      <c r="L50" s="6"/>
    </row>
    <row r="51" spans="12:12" ht="6.75" customHeight="1">
      <c r="L51" s="6"/>
    </row>
    <row r="52" spans="12:12">
      <c r="L52" s="6"/>
    </row>
    <row r="53" spans="12:12" ht="12" customHeight="1">
      <c r="L53" s="6"/>
    </row>
    <row r="54" spans="12:12">
      <c r="L54" s="6"/>
    </row>
    <row r="55" spans="12:12" ht="11.25" customHeight="1"/>
  </sheetData>
  <autoFilter ref="B11:K26">
    <sortState ref="B13:K26">
      <sortCondition ref="I11:I26"/>
    </sortState>
  </autoFilter>
  <mergeCells count="23">
    <mergeCell ref="D10:D11"/>
    <mergeCell ref="E10:E11"/>
    <mergeCell ref="F10:F11"/>
    <mergeCell ref="A1:K3"/>
    <mergeCell ref="A4:K4"/>
    <mergeCell ref="A5:B5"/>
    <mergeCell ref="J5:K5"/>
    <mergeCell ref="E31:F31"/>
    <mergeCell ref="A6:B6"/>
    <mergeCell ref="H6:K6"/>
    <mergeCell ref="A7:K7"/>
    <mergeCell ref="A8:K8"/>
    <mergeCell ref="K10:K11"/>
    <mergeCell ref="B28:D28"/>
    <mergeCell ref="E28:F28"/>
    <mergeCell ref="E29:F29"/>
    <mergeCell ref="E30:F30"/>
    <mergeCell ref="G10:G11"/>
    <mergeCell ref="H10:I10"/>
    <mergeCell ref="J10:J11"/>
    <mergeCell ref="A10:A11"/>
    <mergeCell ref="B10:B11"/>
    <mergeCell ref="C10:C11"/>
  </mergeCells>
  <phoneticPr fontId="25" type="noConversion"/>
  <pageMargins left="0.23" right="0.19685039370078741" top="0.19685039370078741" bottom="0.19685039370078741" header="0.31496062992125984" footer="0.31496062992125984"/>
  <pageSetup paperSize="9" scale="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R101"/>
  <sheetViews>
    <sheetView zoomScale="50" zoomScaleNormal="50" zoomScalePageLayoutView="60" workbookViewId="0">
      <selection activeCell="E41" sqref="E41"/>
    </sheetView>
  </sheetViews>
  <sheetFormatPr defaultRowHeight="14.4"/>
  <cols>
    <col min="2" max="2" width="18.6640625" customWidth="1"/>
    <col min="3" max="3" width="62.33203125" customWidth="1"/>
    <col min="4" max="4" width="36.5546875" customWidth="1"/>
    <col min="5" max="5" width="20" customWidth="1"/>
    <col min="6" max="6" width="33.88671875" customWidth="1"/>
    <col min="7" max="7" width="24.5546875" customWidth="1"/>
    <col min="8" max="8" width="27.33203125" customWidth="1"/>
    <col min="9" max="9" width="23.88671875" customWidth="1"/>
    <col min="10" max="10" width="21.5546875" customWidth="1"/>
    <col min="11" max="11" width="29.109375" customWidth="1"/>
    <col min="13" max="13" width="45.44140625" customWidth="1"/>
    <col min="14" max="14" width="36" customWidth="1"/>
    <col min="15" max="15" width="12.88671875" customWidth="1"/>
  </cols>
  <sheetData>
    <row r="1" spans="1:18" ht="18" customHeight="1">
      <c r="A1" s="89" t="s">
        <v>88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8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8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8" ht="92.25" customHeight="1">
      <c r="A4" s="89" t="s">
        <v>90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8" ht="45" customHeight="1">
      <c r="A5" s="98"/>
      <c r="B5" s="98"/>
      <c r="C5" s="61"/>
      <c r="D5" s="65" t="s">
        <v>82</v>
      </c>
      <c r="E5" s="65"/>
      <c r="F5" s="65"/>
      <c r="G5" s="65"/>
      <c r="H5" s="65"/>
      <c r="I5" s="65"/>
      <c r="J5" s="98"/>
      <c r="K5" s="98"/>
    </row>
    <row r="6" spans="1:18" ht="45" customHeight="1">
      <c r="A6" s="98" t="s">
        <v>83</v>
      </c>
      <c r="B6" s="98"/>
      <c r="C6" s="61">
        <v>2022</v>
      </c>
      <c r="D6" s="32"/>
      <c r="E6" s="32"/>
      <c r="F6" s="32"/>
      <c r="G6" s="33"/>
      <c r="H6" s="98" t="s">
        <v>59</v>
      </c>
      <c r="I6" s="98"/>
      <c r="J6" s="98"/>
      <c r="K6" s="98"/>
    </row>
    <row r="7" spans="1:18" ht="45" customHeight="1">
      <c r="A7" s="99" t="s">
        <v>104</v>
      </c>
      <c r="B7" s="99"/>
      <c r="C7" s="99"/>
      <c r="D7" s="99"/>
      <c r="E7" s="99"/>
      <c r="F7" s="99"/>
      <c r="G7" s="99"/>
      <c r="H7" s="99"/>
      <c r="I7" s="99"/>
      <c r="J7" s="99"/>
      <c r="K7" s="99"/>
    </row>
    <row r="8" spans="1:18" ht="50.25" customHeight="1">
      <c r="A8" s="100" t="s">
        <v>92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</row>
    <row r="9" spans="1:18" ht="35.25" customHeight="1">
      <c r="B9" s="3"/>
      <c r="C9" s="3"/>
      <c r="D9" s="3"/>
      <c r="E9" s="3"/>
      <c r="F9" s="3"/>
      <c r="G9" s="3"/>
      <c r="H9" s="3"/>
      <c r="I9" s="3"/>
      <c r="J9" s="3"/>
      <c r="K9" s="3"/>
    </row>
    <row r="10" spans="1:18" ht="9.75" customHeight="1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8" ht="88.5" customHeight="1">
      <c r="A11" s="107" t="s">
        <v>26</v>
      </c>
      <c r="B11" s="101" t="s">
        <v>0</v>
      </c>
      <c r="C11" s="108" t="s">
        <v>16</v>
      </c>
      <c r="D11" s="110" t="s">
        <v>1</v>
      </c>
      <c r="E11" s="103" t="s">
        <v>13</v>
      </c>
      <c r="F11" s="101" t="s">
        <v>38</v>
      </c>
      <c r="G11" s="103" t="s">
        <v>39</v>
      </c>
      <c r="H11" s="105" t="s">
        <v>87</v>
      </c>
      <c r="I11" s="106"/>
      <c r="J11" s="103" t="s">
        <v>85</v>
      </c>
      <c r="K11" s="101" t="s">
        <v>185</v>
      </c>
    </row>
    <row r="12" spans="1:18" ht="40.5" customHeight="1">
      <c r="A12" s="107"/>
      <c r="B12" s="102"/>
      <c r="C12" s="109"/>
      <c r="D12" s="111"/>
      <c r="E12" s="104"/>
      <c r="F12" s="102"/>
      <c r="G12" s="104"/>
      <c r="H12" s="34" t="s">
        <v>4</v>
      </c>
      <c r="I12" s="34" t="s">
        <v>84</v>
      </c>
      <c r="J12" s="104"/>
      <c r="K12" s="102"/>
      <c r="N12" s="5"/>
      <c r="O12" s="5"/>
      <c r="P12" s="5"/>
      <c r="Q12" s="5"/>
      <c r="R12" s="5"/>
    </row>
    <row r="13" spans="1:18" ht="48" customHeight="1">
      <c r="A13" s="31">
        <v>1</v>
      </c>
      <c r="B13" s="9">
        <v>24</v>
      </c>
      <c r="C13" s="54" t="s">
        <v>67</v>
      </c>
      <c r="D13" s="51" t="s">
        <v>171</v>
      </c>
      <c r="E13" s="52">
        <v>1986</v>
      </c>
      <c r="F13" s="28" t="str">
        <f>IFERROR(VLOOKUP(E13,ГОД!B:C,2,TRUE),0)</f>
        <v>от 35 до 39 лет</v>
      </c>
      <c r="G13" s="62">
        <f t="shared" ref="G13:G44" si="0">IF($C$6-E13&lt;30,1,IF($C$6-E13&lt;35,0.98,IF($C$6-E13&lt;40,0.95,IF($C$6-E13&lt;45,0.93,IF($C$6-E13&lt;50,0.9,IF($C$6-E13&gt;=50,0.85))))))</f>
        <v>0.95</v>
      </c>
      <c r="H13" s="10">
        <v>6.6251157407407404E-3</v>
      </c>
      <c r="I13" s="10">
        <f t="shared" ref="I13:I44" si="1">H13*G13</f>
        <v>6.2938599537037034E-3</v>
      </c>
      <c r="J13" s="8">
        <f>RANK(I13,$I$13:$I$71,1)</f>
        <v>1</v>
      </c>
      <c r="K13" s="10">
        <f>I13-$I$13</f>
        <v>0</v>
      </c>
      <c r="L13" s="6"/>
    </row>
    <row r="14" spans="1:18" ht="48" customHeight="1">
      <c r="A14" s="31">
        <v>2</v>
      </c>
      <c r="B14" s="9"/>
      <c r="C14" s="83" t="s">
        <v>64</v>
      </c>
      <c r="D14" s="50" t="s">
        <v>172</v>
      </c>
      <c r="E14" s="52">
        <v>1991</v>
      </c>
      <c r="F14" s="28" t="str">
        <f>IFERROR(VLOOKUP(E14,ГОД!B:C,2,TRUE),0)</f>
        <v>от 30 до 34 лет</v>
      </c>
      <c r="G14" s="62">
        <f t="shared" si="0"/>
        <v>0.98</v>
      </c>
      <c r="H14" s="10">
        <v>6.5090277777777768E-3</v>
      </c>
      <c r="I14" s="10">
        <f t="shared" si="1"/>
        <v>6.3788472222222215E-3</v>
      </c>
      <c r="J14" s="8">
        <f t="shared" ref="J14:J21" si="2">RANK(I14,$I$13:$I$71,1)</f>
        <v>2</v>
      </c>
      <c r="K14" s="10">
        <f t="shared" ref="K14:K67" si="3">I14-$I$13</f>
        <v>8.4987268518518094E-5</v>
      </c>
      <c r="L14" s="6"/>
    </row>
    <row r="15" spans="1:18" ht="48" customHeight="1">
      <c r="A15" s="31">
        <v>3</v>
      </c>
      <c r="B15" s="9">
        <v>26</v>
      </c>
      <c r="C15" s="54" t="s">
        <v>63</v>
      </c>
      <c r="D15" s="50" t="s">
        <v>178</v>
      </c>
      <c r="E15" s="52">
        <v>1977</v>
      </c>
      <c r="F15" s="28" t="str">
        <f>IFERROR(VLOOKUP(E15,ГОД!B:C,2,TRUE),0)</f>
        <v>от 45 до 49 лет</v>
      </c>
      <c r="G15" s="62">
        <f t="shared" si="0"/>
        <v>0.9</v>
      </c>
      <c r="H15" s="10">
        <v>7.1719907407407418E-3</v>
      </c>
      <c r="I15" s="10">
        <f t="shared" si="1"/>
        <v>6.4547916666666677E-3</v>
      </c>
      <c r="J15" s="8">
        <f t="shared" si="2"/>
        <v>3</v>
      </c>
      <c r="K15" s="10">
        <f t="shared" si="3"/>
        <v>1.6093171296296428E-4</v>
      </c>
    </row>
    <row r="16" spans="1:18" ht="48" customHeight="1">
      <c r="A16" s="31">
        <v>4</v>
      </c>
      <c r="B16" s="9">
        <v>39</v>
      </c>
      <c r="C16" s="54" t="s">
        <v>71</v>
      </c>
      <c r="D16" s="51" t="s">
        <v>171</v>
      </c>
      <c r="E16" s="53">
        <v>1971</v>
      </c>
      <c r="F16" s="28" t="str">
        <f>IFERROR(VLOOKUP(E16,ГОД!B:C,2,TRUE),0)</f>
        <v xml:space="preserve"> 50 лет и старше</v>
      </c>
      <c r="G16" s="62">
        <f t="shared" si="0"/>
        <v>0.85</v>
      </c>
      <c r="H16" s="10">
        <v>7.6373842592592578E-3</v>
      </c>
      <c r="I16" s="10">
        <f t="shared" si="1"/>
        <v>6.4917766203703691E-3</v>
      </c>
      <c r="J16" s="8">
        <f t="shared" si="2"/>
        <v>4</v>
      </c>
      <c r="K16" s="10">
        <f t="shared" si="3"/>
        <v>1.9791666666666569E-4</v>
      </c>
      <c r="L16" s="6"/>
    </row>
    <row r="17" spans="1:12" ht="48" customHeight="1">
      <c r="A17" s="31">
        <v>5</v>
      </c>
      <c r="B17" s="9">
        <v>40</v>
      </c>
      <c r="C17" s="54" t="s">
        <v>119</v>
      </c>
      <c r="D17" s="50" t="s">
        <v>183</v>
      </c>
      <c r="E17" s="52">
        <v>1995</v>
      </c>
      <c r="F17" s="28" t="str">
        <f>IFERROR(VLOOKUP(E17,ГОД!B:C,2,TRUE),0)</f>
        <v>до 30 лет</v>
      </c>
      <c r="G17" s="62">
        <f t="shared" si="0"/>
        <v>1</v>
      </c>
      <c r="H17" s="10">
        <v>6.6505787037037037E-3</v>
      </c>
      <c r="I17" s="10">
        <f t="shared" si="1"/>
        <v>6.6505787037037037E-3</v>
      </c>
      <c r="J17" s="8">
        <f t="shared" si="2"/>
        <v>5</v>
      </c>
      <c r="K17" s="10">
        <f t="shared" si="3"/>
        <v>3.5671875000000026E-4</v>
      </c>
      <c r="L17" s="6"/>
    </row>
    <row r="18" spans="1:12" ht="48" customHeight="1">
      <c r="A18" s="31">
        <v>6</v>
      </c>
      <c r="B18" s="9">
        <v>25</v>
      </c>
      <c r="C18" s="54" t="s">
        <v>68</v>
      </c>
      <c r="D18" s="50" t="s">
        <v>183</v>
      </c>
      <c r="E18" s="52">
        <v>1975</v>
      </c>
      <c r="F18" s="28" t="str">
        <f>IFERROR(VLOOKUP(E18,ГОД!B:C,2,TRUE),0)</f>
        <v>от 45 до 49 лет</v>
      </c>
      <c r="G18" s="62">
        <f t="shared" si="0"/>
        <v>0.9</v>
      </c>
      <c r="H18" s="10">
        <v>7.3936342592592595E-3</v>
      </c>
      <c r="I18" s="10">
        <f t="shared" si="1"/>
        <v>6.6542708333333341E-3</v>
      </c>
      <c r="J18" s="8">
        <f t="shared" si="2"/>
        <v>6</v>
      </c>
      <c r="K18" s="10">
        <f t="shared" si="3"/>
        <v>3.6041087962963066E-4</v>
      </c>
    </row>
    <row r="19" spans="1:12" ht="48" customHeight="1">
      <c r="A19" s="31">
        <v>7</v>
      </c>
      <c r="B19" s="9">
        <v>28</v>
      </c>
      <c r="C19" s="54" t="s">
        <v>124</v>
      </c>
      <c r="D19" s="51" t="s">
        <v>171</v>
      </c>
      <c r="E19" s="52">
        <v>1995</v>
      </c>
      <c r="F19" s="28" t="str">
        <f>IFERROR(VLOOKUP(E19,ГОД!B:C,2,TRUE),0)</f>
        <v>до 30 лет</v>
      </c>
      <c r="G19" s="62">
        <f t="shared" si="0"/>
        <v>1</v>
      </c>
      <c r="H19" s="10">
        <v>6.6556712962962958E-3</v>
      </c>
      <c r="I19" s="10">
        <f t="shared" si="1"/>
        <v>6.6556712962962958E-3</v>
      </c>
      <c r="J19" s="8">
        <f t="shared" si="2"/>
        <v>7</v>
      </c>
      <c r="K19" s="10">
        <f t="shared" si="3"/>
        <v>3.6181134259259239E-4</v>
      </c>
      <c r="L19" s="6"/>
    </row>
    <row r="20" spans="1:12" ht="48" customHeight="1">
      <c r="A20" s="31">
        <v>8</v>
      </c>
      <c r="B20" s="9"/>
      <c r="C20" s="83" t="s">
        <v>65</v>
      </c>
      <c r="D20" s="50" t="s">
        <v>181</v>
      </c>
      <c r="E20" s="52">
        <v>1973</v>
      </c>
      <c r="F20" s="28" t="str">
        <f>IFERROR(VLOOKUP(E20,ГОД!B:C,2,TRUE),0)</f>
        <v>от 45 до 49 лет</v>
      </c>
      <c r="G20" s="62">
        <f t="shared" si="0"/>
        <v>0.9</v>
      </c>
      <c r="H20" s="10">
        <v>7.4506944444444438E-3</v>
      </c>
      <c r="I20" s="10">
        <f t="shared" si="1"/>
        <v>6.7056249999999998E-3</v>
      </c>
      <c r="J20" s="8">
        <f t="shared" si="2"/>
        <v>8</v>
      </c>
      <c r="K20" s="10">
        <f t="shared" si="3"/>
        <v>4.1176504629629636E-4</v>
      </c>
      <c r="L20" s="6"/>
    </row>
    <row r="21" spans="1:12" ht="48" customHeight="1">
      <c r="A21" s="31">
        <v>9</v>
      </c>
      <c r="B21" s="9">
        <v>27</v>
      </c>
      <c r="C21" s="54" t="s">
        <v>70</v>
      </c>
      <c r="D21" s="50" t="s">
        <v>183</v>
      </c>
      <c r="E21" s="52">
        <v>1986</v>
      </c>
      <c r="F21" s="28" t="str">
        <f>IFERROR(VLOOKUP(E21,ГОД!B:C,2,TRUE),0)</f>
        <v>от 35 до 39 лет</v>
      </c>
      <c r="G21" s="62">
        <f t="shared" si="0"/>
        <v>0.95</v>
      </c>
      <c r="H21" s="10">
        <v>7.0820601851851852E-3</v>
      </c>
      <c r="I21" s="10">
        <f t="shared" si="1"/>
        <v>6.7279571759259254E-3</v>
      </c>
      <c r="J21" s="8">
        <f t="shared" si="2"/>
        <v>9</v>
      </c>
      <c r="K21" s="10">
        <f t="shared" si="3"/>
        <v>4.34097222222222E-4</v>
      </c>
      <c r="L21" s="6"/>
    </row>
    <row r="22" spans="1:12" ht="48" customHeight="1">
      <c r="A22" s="31">
        <v>10</v>
      </c>
      <c r="B22" s="9">
        <v>47</v>
      </c>
      <c r="C22" s="9" t="s">
        <v>163</v>
      </c>
      <c r="D22" s="50" t="s">
        <v>176</v>
      </c>
      <c r="E22" s="52">
        <v>2002</v>
      </c>
      <c r="F22" s="28" t="str">
        <f>IFERROR(VLOOKUP(E22,ГОД!B:C,2,TRUE),0)</f>
        <v>до 30 лет</v>
      </c>
      <c r="G22" s="62">
        <f t="shared" si="0"/>
        <v>1</v>
      </c>
      <c r="H22" s="10">
        <v>7.0767361111111109E-3</v>
      </c>
      <c r="I22" s="10">
        <f t="shared" si="1"/>
        <v>7.0767361111111109E-3</v>
      </c>
      <c r="J22" s="8" t="s">
        <v>204</v>
      </c>
      <c r="K22" s="10">
        <f t="shared" si="3"/>
        <v>7.8287615740740748E-4</v>
      </c>
      <c r="L22" s="6"/>
    </row>
    <row r="23" spans="1:12" ht="48" customHeight="1">
      <c r="A23" s="31">
        <v>11</v>
      </c>
      <c r="B23" s="9">
        <v>23</v>
      </c>
      <c r="C23" s="54" t="s">
        <v>66</v>
      </c>
      <c r="D23" s="50" t="s">
        <v>183</v>
      </c>
      <c r="E23" s="52">
        <v>1990</v>
      </c>
      <c r="F23" s="28" t="str">
        <f>IFERROR(VLOOKUP(E23,ГОД!B:C,2,TRUE),0)</f>
        <v>от 30 до 34 лет</v>
      </c>
      <c r="G23" s="62">
        <f t="shared" si="0"/>
        <v>0.98</v>
      </c>
      <c r="H23" s="10">
        <v>7.4157407407407401E-3</v>
      </c>
      <c r="I23" s="10">
        <f t="shared" si="1"/>
        <v>7.2674259259259254E-3</v>
      </c>
      <c r="J23" s="8">
        <v>10</v>
      </c>
      <c r="K23" s="10">
        <f t="shared" si="3"/>
        <v>9.7356597222222202E-4</v>
      </c>
      <c r="L23" s="6"/>
    </row>
    <row r="24" spans="1:12" ht="48" customHeight="1">
      <c r="A24" s="31">
        <v>12</v>
      </c>
      <c r="B24" s="9">
        <v>42</v>
      </c>
      <c r="C24" s="54" t="s">
        <v>120</v>
      </c>
      <c r="D24" s="50" t="s">
        <v>183</v>
      </c>
      <c r="E24" s="52">
        <v>1992</v>
      </c>
      <c r="F24" s="28" t="str">
        <f>IFERROR(VLOOKUP(E24,ГОД!B:C,2,TRUE),0)</f>
        <v>от 30 до 34 лет</v>
      </c>
      <c r="G24" s="62">
        <f t="shared" si="0"/>
        <v>0.98</v>
      </c>
      <c r="H24" s="10">
        <v>7.4729166666666659E-3</v>
      </c>
      <c r="I24" s="10">
        <f t="shared" si="1"/>
        <v>7.3234583333333329E-3</v>
      </c>
      <c r="J24" s="8">
        <v>11</v>
      </c>
      <c r="K24" s="10">
        <f t="shared" si="3"/>
        <v>1.0295983796296294E-3</v>
      </c>
      <c r="L24" s="6"/>
    </row>
    <row r="25" spans="1:12" ht="48" customHeight="1">
      <c r="A25" s="31">
        <v>13</v>
      </c>
      <c r="B25" s="9">
        <v>43</v>
      </c>
      <c r="C25" s="54" t="s">
        <v>122</v>
      </c>
      <c r="D25" s="51" t="s">
        <v>171</v>
      </c>
      <c r="E25" s="53">
        <v>1997</v>
      </c>
      <c r="F25" s="28" t="str">
        <f>IFERROR(VLOOKUP(E25,ГОД!B:C,2,TRUE),0)</f>
        <v>до 30 лет</v>
      </c>
      <c r="G25" s="62">
        <f t="shared" si="0"/>
        <v>1</v>
      </c>
      <c r="H25" s="10">
        <v>7.3474537037037041E-3</v>
      </c>
      <c r="I25" s="10">
        <f t="shared" si="1"/>
        <v>7.3474537037037041E-3</v>
      </c>
      <c r="J25" s="8">
        <v>12</v>
      </c>
      <c r="K25" s="10">
        <f t="shared" si="3"/>
        <v>1.0535937500000007E-3</v>
      </c>
      <c r="L25" s="6"/>
    </row>
    <row r="26" spans="1:12" ht="48" customHeight="1">
      <c r="A26" s="31">
        <v>14</v>
      </c>
      <c r="B26" s="9">
        <v>21</v>
      </c>
      <c r="C26" s="54" t="s">
        <v>126</v>
      </c>
      <c r="D26" s="51" t="s">
        <v>171</v>
      </c>
      <c r="E26" s="52">
        <v>1988</v>
      </c>
      <c r="F26" s="28" t="str">
        <f>IFERROR(VLOOKUP(E26,ГОД!B:C,2,TRUE),0)</f>
        <v>от 30 до 34 лет</v>
      </c>
      <c r="G26" s="62">
        <f t="shared" si="0"/>
        <v>0.98</v>
      </c>
      <c r="H26" s="10">
        <v>7.5078703703703705E-3</v>
      </c>
      <c r="I26" s="10">
        <f t="shared" si="1"/>
        <v>7.3577129629629626E-3</v>
      </c>
      <c r="J26" s="8">
        <v>13</v>
      </c>
      <c r="K26" s="10">
        <f t="shared" si="3"/>
        <v>1.0638530092592592E-3</v>
      </c>
      <c r="L26" s="6"/>
    </row>
    <row r="27" spans="1:12" ht="48" customHeight="1">
      <c r="A27" s="31">
        <v>15</v>
      </c>
      <c r="B27" s="9">
        <v>76</v>
      </c>
      <c r="C27" s="54" t="s">
        <v>81</v>
      </c>
      <c r="D27" s="50" t="s">
        <v>177</v>
      </c>
      <c r="E27" s="52">
        <v>1964</v>
      </c>
      <c r="F27" s="28" t="str">
        <f>IFERROR(VLOOKUP(E27,ГОД!B:C,2,TRUE),0)</f>
        <v xml:space="preserve"> 50 лет и старше</v>
      </c>
      <c r="G27" s="62">
        <f t="shared" si="0"/>
        <v>0.85</v>
      </c>
      <c r="H27" s="10">
        <v>8.7910879629629624E-3</v>
      </c>
      <c r="I27" s="10">
        <f t="shared" si="1"/>
        <v>7.472424768518518E-3</v>
      </c>
      <c r="J27" s="8">
        <v>14</v>
      </c>
      <c r="K27" s="10">
        <f t="shared" si="3"/>
        <v>1.1785648148148146E-3</v>
      </c>
      <c r="L27" s="6"/>
    </row>
    <row r="28" spans="1:12" ht="48" customHeight="1">
      <c r="A28" s="31">
        <v>16</v>
      </c>
      <c r="B28" s="9">
        <v>64</v>
      </c>
      <c r="C28" s="9" t="s">
        <v>162</v>
      </c>
      <c r="D28" s="50" t="s">
        <v>176</v>
      </c>
      <c r="E28" s="52">
        <v>2001</v>
      </c>
      <c r="F28" s="28" t="str">
        <f>IFERROR(VLOOKUP(E28,ГОД!B:C,2,TRUE),0)</f>
        <v>до 30 лет</v>
      </c>
      <c r="G28" s="62">
        <f t="shared" si="0"/>
        <v>1</v>
      </c>
      <c r="H28" s="10">
        <v>7.4876157407407417E-3</v>
      </c>
      <c r="I28" s="10">
        <f t="shared" si="1"/>
        <v>7.4876157407407417E-3</v>
      </c>
      <c r="J28" s="8" t="s">
        <v>204</v>
      </c>
      <c r="K28" s="10">
        <f t="shared" si="3"/>
        <v>1.1937557870370383E-3</v>
      </c>
      <c r="L28" s="6"/>
    </row>
    <row r="29" spans="1:12" ht="48" customHeight="1">
      <c r="A29" s="31">
        <v>17</v>
      </c>
      <c r="B29" s="9">
        <v>70</v>
      </c>
      <c r="C29" s="54" t="s">
        <v>155</v>
      </c>
      <c r="D29" s="50" t="s">
        <v>182</v>
      </c>
      <c r="E29" s="52">
        <v>1979</v>
      </c>
      <c r="F29" s="28" t="str">
        <f>IFERROR(VLOOKUP(E29,ГОД!B:C,2,TRUE),0)</f>
        <v>от 40 до 44 лет</v>
      </c>
      <c r="G29" s="62">
        <f t="shared" si="0"/>
        <v>0.93</v>
      </c>
      <c r="H29" s="10">
        <v>8.1262731481481481E-3</v>
      </c>
      <c r="I29" s="10">
        <f t="shared" si="1"/>
        <v>7.5574340277777784E-3</v>
      </c>
      <c r="J29" s="8">
        <v>15</v>
      </c>
      <c r="K29" s="10">
        <f t="shared" si="3"/>
        <v>1.2635740740740749E-3</v>
      </c>
      <c r="L29" s="6"/>
    </row>
    <row r="30" spans="1:12" ht="48" customHeight="1">
      <c r="A30" s="31">
        <v>18</v>
      </c>
      <c r="B30" s="9">
        <v>72</v>
      </c>
      <c r="C30" s="9" t="s">
        <v>164</v>
      </c>
      <c r="D30" s="50" t="s">
        <v>176</v>
      </c>
      <c r="E30" s="52">
        <v>2001</v>
      </c>
      <c r="F30" s="28" t="str">
        <f>IFERROR(VLOOKUP(E30,ГОД!B:C,2,TRUE),0)</f>
        <v>до 30 лет</v>
      </c>
      <c r="G30" s="62">
        <f t="shared" si="0"/>
        <v>1</v>
      </c>
      <c r="H30" s="10">
        <v>7.5834490740740749E-3</v>
      </c>
      <c r="I30" s="10">
        <f t="shared" si="1"/>
        <v>7.5834490740740749E-3</v>
      </c>
      <c r="J30" s="8" t="s">
        <v>204</v>
      </c>
      <c r="K30" s="10">
        <f t="shared" si="3"/>
        <v>1.2895891203703715E-3</v>
      </c>
      <c r="L30" s="6"/>
    </row>
    <row r="31" spans="1:12" ht="48" customHeight="1">
      <c r="A31" s="31">
        <v>19</v>
      </c>
      <c r="B31" s="9">
        <v>38</v>
      </c>
      <c r="C31" s="54" t="s">
        <v>72</v>
      </c>
      <c r="D31" s="50" t="s">
        <v>183</v>
      </c>
      <c r="E31" s="52">
        <v>1993</v>
      </c>
      <c r="F31" s="28" t="str">
        <f>IFERROR(VLOOKUP(E31,ГОД!B:C,2,TRUE),0)</f>
        <v>до 30 лет</v>
      </c>
      <c r="G31" s="62">
        <f t="shared" si="0"/>
        <v>1</v>
      </c>
      <c r="H31" s="10">
        <v>7.6085648148148145E-3</v>
      </c>
      <c r="I31" s="10">
        <f t="shared" si="1"/>
        <v>7.6085648148148145E-3</v>
      </c>
      <c r="J31" s="8">
        <v>16</v>
      </c>
      <c r="K31" s="10">
        <f t="shared" si="3"/>
        <v>1.3147048611111111E-3</v>
      </c>
      <c r="L31" s="6"/>
    </row>
    <row r="32" spans="1:12" ht="48" customHeight="1">
      <c r="A32" s="31">
        <v>20</v>
      </c>
      <c r="B32" s="9">
        <v>63</v>
      </c>
      <c r="C32" s="9" t="s">
        <v>165</v>
      </c>
      <c r="D32" s="50" t="s">
        <v>176</v>
      </c>
      <c r="E32" s="52">
        <v>2001</v>
      </c>
      <c r="F32" s="28" t="str">
        <f>IFERROR(VLOOKUP(E32,ГОД!B:C,2,TRUE),0)</f>
        <v>до 30 лет</v>
      </c>
      <c r="G32" s="62">
        <f t="shared" si="0"/>
        <v>1</v>
      </c>
      <c r="H32" s="10">
        <v>7.6291666666666669E-3</v>
      </c>
      <c r="I32" s="10">
        <f t="shared" si="1"/>
        <v>7.6291666666666669E-3</v>
      </c>
      <c r="J32" s="8" t="s">
        <v>204</v>
      </c>
      <c r="K32" s="10">
        <f t="shared" si="3"/>
        <v>1.3353067129629635E-3</v>
      </c>
      <c r="L32" s="6"/>
    </row>
    <row r="33" spans="1:12" ht="48" customHeight="1">
      <c r="A33" s="31">
        <v>21</v>
      </c>
      <c r="B33" s="9">
        <v>56</v>
      </c>
      <c r="C33" s="54" t="s">
        <v>117</v>
      </c>
      <c r="D33" s="50" t="s">
        <v>177</v>
      </c>
      <c r="E33" s="52">
        <v>1988</v>
      </c>
      <c r="F33" s="28" t="str">
        <f>IFERROR(VLOOKUP(E33,ГОД!B:C,2,TRUE),0)</f>
        <v>от 30 до 34 лет</v>
      </c>
      <c r="G33" s="62">
        <f t="shared" si="0"/>
        <v>0.98</v>
      </c>
      <c r="H33" s="10">
        <v>7.7959490740740732E-3</v>
      </c>
      <c r="I33" s="10">
        <f t="shared" si="1"/>
        <v>7.6400300925925915E-3</v>
      </c>
      <c r="J33" s="8">
        <v>17</v>
      </c>
      <c r="K33" s="10">
        <f t="shared" si="3"/>
        <v>1.3461701388888881E-3</v>
      </c>
      <c r="L33" s="6"/>
    </row>
    <row r="34" spans="1:12" ht="48" customHeight="1">
      <c r="A34" s="31">
        <v>22</v>
      </c>
      <c r="B34" s="9">
        <v>87</v>
      </c>
      <c r="C34" s="9" t="s">
        <v>202</v>
      </c>
      <c r="D34" s="50" t="s">
        <v>203</v>
      </c>
      <c r="E34" s="52">
        <v>1951</v>
      </c>
      <c r="F34" s="28" t="str">
        <f>IFERROR(VLOOKUP(E34,ГОД!B:C,2,TRUE),0)</f>
        <v xml:space="preserve"> 50 лет и старше</v>
      </c>
      <c r="G34" s="62">
        <f t="shared" si="0"/>
        <v>0.85</v>
      </c>
      <c r="H34" s="10">
        <v>8.9942129629629625E-3</v>
      </c>
      <c r="I34" s="10">
        <f t="shared" si="1"/>
        <v>7.6450810185185181E-3</v>
      </c>
      <c r="J34" s="8">
        <v>18</v>
      </c>
      <c r="K34" s="10">
        <f t="shared" si="3"/>
        <v>1.3512210648148146E-3</v>
      </c>
      <c r="L34" s="6"/>
    </row>
    <row r="35" spans="1:12" ht="48" customHeight="1">
      <c r="A35" s="31">
        <v>23</v>
      </c>
      <c r="B35" s="9">
        <v>50</v>
      </c>
      <c r="C35" s="54" t="s">
        <v>128</v>
      </c>
      <c r="D35" s="50" t="s">
        <v>172</v>
      </c>
      <c r="E35" s="52">
        <v>1996</v>
      </c>
      <c r="F35" s="28" t="str">
        <f>IFERROR(VLOOKUP(E35,ГОД!B:C,2,TRUE),0)</f>
        <v>до 30 лет</v>
      </c>
      <c r="G35" s="62">
        <f t="shared" si="0"/>
        <v>1</v>
      </c>
      <c r="H35" s="10">
        <v>7.7285879629629623E-3</v>
      </c>
      <c r="I35" s="10">
        <f t="shared" si="1"/>
        <v>7.7285879629629623E-3</v>
      </c>
      <c r="J35" s="8">
        <v>19</v>
      </c>
      <c r="K35" s="10">
        <f t="shared" si="3"/>
        <v>1.4347280092592589E-3</v>
      </c>
      <c r="L35" s="6"/>
    </row>
    <row r="36" spans="1:12" ht="48" customHeight="1">
      <c r="A36" s="31">
        <v>24</v>
      </c>
      <c r="B36" s="9">
        <v>51</v>
      </c>
      <c r="C36" s="54" t="s">
        <v>74</v>
      </c>
      <c r="D36" s="51" t="s">
        <v>171</v>
      </c>
      <c r="E36" s="52">
        <v>1981</v>
      </c>
      <c r="F36" s="28" t="str">
        <f>IFERROR(VLOOKUP(E36,ГОД!B:C,2,TRUE),0)</f>
        <v>от 40 до 44 лет</v>
      </c>
      <c r="G36" s="62">
        <f t="shared" si="0"/>
        <v>0.93</v>
      </c>
      <c r="H36" s="10">
        <v>8.3363425925925931E-3</v>
      </c>
      <c r="I36" s="10">
        <f t="shared" si="1"/>
        <v>7.7527986111111122E-3</v>
      </c>
      <c r="J36" s="8">
        <v>20</v>
      </c>
      <c r="K36" s="10">
        <f t="shared" si="3"/>
        <v>1.4589386574074088E-3</v>
      </c>
      <c r="L36" s="6"/>
    </row>
    <row r="37" spans="1:12" ht="48" customHeight="1">
      <c r="A37" s="31">
        <v>25</v>
      </c>
      <c r="B37" s="9">
        <v>59</v>
      </c>
      <c r="C37" s="54" t="s">
        <v>125</v>
      </c>
      <c r="D37" s="51" t="s">
        <v>171</v>
      </c>
      <c r="E37" s="52">
        <v>1990</v>
      </c>
      <c r="F37" s="28" t="str">
        <f>IFERROR(VLOOKUP(E37,ГОД!B:C,2,TRUE),0)</f>
        <v>от 30 до 34 лет</v>
      </c>
      <c r="G37" s="62">
        <f t="shared" si="0"/>
        <v>0.98</v>
      </c>
      <c r="H37" s="10">
        <v>8.0146990740740751E-3</v>
      </c>
      <c r="I37" s="10">
        <f t="shared" si="1"/>
        <v>7.8544050925925934E-3</v>
      </c>
      <c r="J37" s="8">
        <v>21</v>
      </c>
      <c r="K37" s="10">
        <f t="shared" si="3"/>
        <v>1.56054513888889E-3</v>
      </c>
      <c r="L37" s="6"/>
    </row>
    <row r="38" spans="1:12" ht="48" customHeight="1">
      <c r="A38" s="31">
        <v>26</v>
      </c>
      <c r="B38" s="9">
        <v>44</v>
      </c>
      <c r="C38" s="54" t="s">
        <v>133</v>
      </c>
      <c r="D38" s="50" t="s">
        <v>178</v>
      </c>
      <c r="E38" s="52">
        <v>1988</v>
      </c>
      <c r="F38" s="28" t="str">
        <f>IFERROR(VLOOKUP(E38,ГОД!B:C,2,TRUE),0)</f>
        <v>от 30 до 34 лет</v>
      </c>
      <c r="G38" s="62">
        <f t="shared" si="0"/>
        <v>0.98</v>
      </c>
      <c r="H38" s="10">
        <v>8.0510416666666664E-3</v>
      </c>
      <c r="I38" s="10">
        <f t="shared" si="1"/>
        <v>7.8900208333333322E-3</v>
      </c>
      <c r="J38" s="8">
        <v>22</v>
      </c>
      <c r="K38" s="10">
        <f t="shared" si="3"/>
        <v>1.5961608796296288E-3</v>
      </c>
      <c r="L38" s="6"/>
    </row>
    <row r="39" spans="1:12" ht="48" customHeight="1">
      <c r="A39" s="31">
        <v>27</v>
      </c>
      <c r="B39" s="9">
        <v>34</v>
      </c>
      <c r="C39" s="54" t="s">
        <v>121</v>
      </c>
      <c r="D39" s="50" t="s">
        <v>179</v>
      </c>
      <c r="E39" s="52">
        <v>2000</v>
      </c>
      <c r="F39" s="28" t="str">
        <f>IFERROR(VLOOKUP(E39,ГОД!B:C,2,TRUE),0)</f>
        <v>до 30 лет</v>
      </c>
      <c r="G39" s="62">
        <f t="shared" si="0"/>
        <v>1</v>
      </c>
      <c r="H39" s="10">
        <v>7.9490740740740754E-3</v>
      </c>
      <c r="I39" s="10">
        <f t="shared" si="1"/>
        <v>7.9490740740740754E-3</v>
      </c>
      <c r="J39" s="8">
        <v>23</v>
      </c>
      <c r="K39" s="10">
        <f t="shared" si="3"/>
        <v>1.655214120370372E-3</v>
      </c>
      <c r="L39" s="6"/>
    </row>
    <row r="40" spans="1:12" ht="48" customHeight="1">
      <c r="A40" s="31">
        <v>28</v>
      </c>
      <c r="B40" s="9">
        <v>84</v>
      </c>
      <c r="C40" s="9" t="s">
        <v>198</v>
      </c>
      <c r="D40" s="50" t="s">
        <v>181</v>
      </c>
      <c r="E40" s="52">
        <v>2002</v>
      </c>
      <c r="F40" s="28" t="str">
        <f>IFERROR(VLOOKUP(E40,ГОД!B:C,2,TRUE),0)</f>
        <v>до 30 лет</v>
      </c>
      <c r="G40" s="62">
        <f t="shared" si="0"/>
        <v>1</v>
      </c>
      <c r="H40" s="10">
        <v>7.9812500000000005E-3</v>
      </c>
      <c r="I40" s="10">
        <f t="shared" si="1"/>
        <v>7.9812500000000005E-3</v>
      </c>
      <c r="J40" s="8">
        <v>24</v>
      </c>
      <c r="K40" s="10">
        <f t="shared" si="3"/>
        <v>1.6873900462962971E-3</v>
      </c>
      <c r="L40" s="6"/>
    </row>
    <row r="41" spans="1:12" ht="48" customHeight="1">
      <c r="A41" s="31">
        <v>29</v>
      </c>
      <c r="B41" s="9">
        <v>18</v>
      </c>
      <c r="C41" s="54" t="s">
        <v>112</v>
      </c>
      <c r="D41" s="50" t="s">
        <v>182</v>
      </c>
      <c r="E41" s="52">
        <v>1990</v>
      </c>
      <c r="F41" s="28" t="str">
        <f>IFERROR(VLOOKUP(E41,ГОД!B:C,2,TRUE),0)</f>
        <v>от 30 до 34 лет</v>
      </c>
      <c r="G41" s="62">
        <f t="shared" si="0"/>
        <v>0.98</v>
      </c>
      <c r="H41" s="10">
        <v>8.1535879629629632E-3</v>
      </c>
      <c r="I41" s="10">
        <f t="shared" si="1"/>
        <v>7.9905162037037045E-3</v>
      </c>
      <c r="J41" s="8">
        <v>25</v>
      </c>
      <c r="K41" s="10">
        <f t="shared" si="3"/>
        <v>1.6966562500000011E-3</v>
      </c>
      <c r="L41" s="6"/>
    </row>
    <row r="42" spans="1:12" ht="48" customHeight="1">
      <c r="A42" s="31">
        <v>30</v>
      </c>
      <c r="B42" s="9">
        <v>53</v>
      </c>
      <c r="C42" s="54" t="s">
        <v>134</v>
      </c>
      <c r="D42" s="50" t="s">
        <v>178</v>
      </c>
      <c r="E42" s="52">
        <v>1973</v>
      </c>
      <c r="F42" s="28" t="str">
        <f>IFERROR(VLOOKUP(E42,ГОД!B:C,2,TRUE),0)</f>
        <v>от 45 до 49 лет</v>
      </c>
      <c r="G42" s="62">
        <f t="shared" si="0"/>
        <v>0.9</v>
      </c>
      <c r="H42" s="10">
        <v>8.9120370370370378E-3</v>
      </c>
      <c r="I42" s="10">
        <f t="shared" si="1"/>
        <v>8.0208333333333347E-3</v>
      </c>
      <c r="J42" s="8">
        <v>26</v>
      </c>
      <c r="K42" s="10">
        <f t="shared" si="3"/>
        <v>1.7269733796296313E-3</v>
      </c>
      <c r="L42" s="6"/>
    </row>
    <row r="43" spans="1:12" ht="48" customHeight="1">
      <c r="A43" s="31">
        <v>31</v>
      </c>
      <c r="B43" s="9">
        <v>83</v>
      </c>
      <c r="C43" s="9" t="s">
        <v>197</v>
      </c>
      <c r="D43" s="50" t="s">
        <v>181</v>
      </c>
      <c r="E43" s="52">
        <v>2000</v>
      </c>
      <c r="F43" s="28" t="str">
        <f>IFERROR(VLOOKUP(E43,ГОД!B:C,2,TRUE),0)</f>
        <v>до 30 лет</v>
      </c>
      <c r="G43" s="62">
        <f t="shared" si="0"/>
        <v>1</v>
      </c>
      <c r="H43" s="10">
        <v>8.0824074074074079E-3</v>
      </c>
      <c r="I43" s="10">
        <f t="shared" si="1"/>
        <v>8.0824074074074079E-3</v>
      </c>
      <c r="J43" s="8">
        <v>27</v>
      </c>
      <c r="K43" s="10">
        <f t="shared" si="3"/>
        <v>1.7885474537037045E-3</v>
      </c>
      <c r="L43" s="6"/>
    </row>
    <row r="44" spans="1:12" ht="48" customHeight="1">
      <c r="A44" s="31">
        <v>32</v>
      </c>
      <c r="B44" s="9">
        <v>49</v>
      </c>
      <c r="C44" s="54" t="s">
        <v>123</v>
      </c>
      <c r="D44" s="51" t="s">
        <v>171</v>
      </c>
      <c r="E44" s="52">
        <v>1996</v>
      </c>
      <c r="F44" s="28" t="str">
        <f>IFERROR(VLOOKUP(E44,ГОД!B:C,2,TRUE),0)</f>
        <v>до 30 лет</v>
      </c>
      <c r="G44" s="62">
        <f t="shared" si="0"/>
        <v>1</v>
      </c>
      <c r="H44" s="10">
        <v>8.1143518518518518E-3</v>
      </c>
      <c r="I44" s="10">
        <f t="shared" si="1"/>
        <v>8.1143518518518518E-3</v>
      </c>
      <c r="J44" s="8">
        <v>28</v>
      </c>
      <c r="K44" s="10">
        <f t="shared" si="3"/>
        <v>1.8204918981481483E-3</v>
      </c>
      <c r="L44" s="6"/>
    </row>
    <row r="45" spans="1:12" ht="48" customHeight="1">
      <c r="A45" s="31">
        <v>33</v>
      </c>
      <c r="B45" s="9">
        <v>71</v>
      </c>
      <c r="C45" s="54" t="s">
        <v>75</v>
      </c>
      <c r="D45" s="50" t="s">
        <v>180</v>
      </c>
      <c r="E45" s="52">
        <v>1992</v>
      </c>
      <c r="F45" s="28" t="str">
        <f>IFERROR(VLOOKUP(E45,ГОД!B:C,2,TRUE),0)</f>
        <v>от 30 до 34 лет</v>
      </c>
      <c r="G45" s="62">
        <f t="shared" ref="G45:G67" si="4">IF($C$6-E45&lt;30,1,IF($C$6-E45&lt;35,0.98,IF($C$6-E45&lt;40,0.95,IF($C$6-E45&lt;45,0.93,IF($C$6-E45&lt;50,0.9,IF($C$6-E45&gt;=50,0.85))))))</f>
        <v>0.98</v>
      </c>
      <c r="H45" s="10">
        <v>8.3221064814814807E-3</v>
      </c>
      <c r="I45" s="10">
        <f t="shared" ref="I45:I67" si="5">H45*G45</f>
        <v>8.1556643518518514E-3</v>
      </c>
      <c r="J45" s="8">
        <v>29</v>
      </c>
      <c r="K45" s="10">
        <f t="shared" si="3"/>
        <v>1.861804398148148E-3</v>
      </c>
      <c r="L45" s="6"/>
    </row>
    <row r="46" spans="1:12" ht="48" customHeight="1">
      <c r="A46" s="31">
        <v>34</v>
      </c>
      <c r="B46" s="9">
        <v>45</v>
      </c>
      <c r="C46" s="54" t="s">
        <v>127</v>
      </c>
      <c r="D46" s="50" t="s">
        <v>172</v>
      </c>
      <c r="E46" s="52">
        <v>1991</v>
      </c>
      <c r="F46" s="28" t="str">
        <f>IFERROR(VLOOKUP(E46,ГОД!B:C,2,TRUE),0)</f>
        <v>от 30 до 34 лет</v>
      </c>
      <c r="G46" s="62">
        <f t="shared" si="4"/>
        <v>0.98</v>
      </c>
      <c r="H46" s="10">
        <v>8.3690972222222222E-3</v>
      </c>
      <c r="I46" s="10">
        <f t="shared" si="5"/>
        <v>8.2017152777777783E-3</v>
      </c>
      <c r="J46" s="8">
        <v>30</v>
      </c>
      <c r="K46" s="10">
        <f t="shared" si="3"/>
        <v>1.9078553240740748E-3</v>
      </c>
      <c r="L46" s="6"/>
    </row>
    <row r="47" spans="1:12" ht="48" customHeight="1">
      <c r="A47" s="31">
        <v>35</v>
      </c>
      <c r="B47" s="9">
        <v>20</v>
      </c>
      <c r="C47" s="54" t="s">
        <v>77</v>
      </c>
      <c r="D47" s="50" t="s">
        <v>177</v>
      </c>
      <c r="E47" s="52">
        <v>1984</v>
      </c>
      <c r="F47" s="28" t="str">
        <f>IFERROR(VLOOKUP(E47,ГОД!B:C,2,TRUE),0)</f>
        <v>от 35 до 39 лет</v>
      </c>
      <c r="G47" s="62">
        <f t="shared" si="4"/>
        <v>0.95</v>
      </c>
      <c r="H47" s="10">
        <v>8.6454861111111125E-3</v>
      </c>
      <c r="I47" s="10">
        <f t="shared" si="5"/>
        <v>8.2132118055555561E-3</v>
      </c>
      <c r="J47" s="8">
        <v>31</v>
      </c>
      <c r="K47" s="10">
        <f t="shared" si="3"/>
        <v>1.9193518518518526E-3</v>
      </c>
      <c r="L47" s="6"/>
    </row>
    <row r="48" spans="1:12" ht="48" customHeight="1">
      <c r="A48" s="31">
        <v>36</v>
      </c>
      <c r="B48" s="9">
        <v>54</v>
      </c>
      <c r="C48" s="54" t="s">
        <v>115</v>
      </c>
      <c r="D48" s="50" t="s">
        <v>182</v>
      </c>
      <c r="E48" s="52">
        <v>1991</v>
      </c>
      <c r="F48" s="28" t="str">
        <f>IFERROR(VLOOKUP(E48,ГОД!B:C,2,TRUE),0)</f>
        <v>от 30 до 34 лет</v>
      </c>
      <c r="G48" s="62">
        <f t="shared" si="4"/>
        <v>0.98</v>
      </c>
      <c r="H48" s="10">
        <v>8.4177083333333326E-3</v>
      </c>
      <c r="I48" s="10">
        <f t="shared" si="5"/>
        <v>8.2493541666666653E-3</v>
      </c>
      <c r="J48" s="8">
        <v>32</v>
      </c>
      <c r="K48" s="10">
        <f t="shared" si="3"/>
        <v>1.9554942129629618E-3</v>
      </c>
      <c r="L48" s="6"/>
    </row>
    <row r="49" spans="1:12" ht="48" customHeight="1">
      <c r="A49" s="31">
        <v>37</v>
      </c>
      <c r="B49" s="9">
        <v>37</v>
      </c>
      <c r="C49" s="54" t="s">
        <v>184</v>
      </c>
      <c r="D49" s="50" t="s">
        <v>172</v>
      </c>
      <c r="E49" s="52">
        <v>1990</v>
      </c>
      <c r="F49" s="28" t="str">
        <f>IFERROR(VLOOKUP(E49,ГОД!B:C,2,TRUE),0)</f>
        <v>от 30 до 34 лет</v>
      </c>
      <c r="G49" s="62">
        <f t="shared" si="4"/>
        <v>0.98</v>
      </c>
      <c r="H49" s="10">
        <v>8.4668981481481487E-3</v>
      </c>
      <c r="I49" s="10">
        <f t="shared" si="5"/>
        <v>8.2975601851851856E-3</v>
      </c>
      <c r="J49" s="8">
        <v>33</v>
      </c>
      <c r="K49" s="10">
        <f t="shared" si="3"/>
        <v>2.0037002314814822E-3</v>
      </c>
      <c r="L49" s="6"/>
    </row>
    <row r="50" spans="1:12" ht="48" customHeight="1">
      <c r="A50" s="31">
        <v>38</v>
      </c>
      <c r="B50" s="9">
        <v>86</v>
      </c>
      <c r="C50" s="9" t="s">
        <v>196</v>
      </c>
      <c r="D50" s="50" t="s">
        <v>181</v>
      </c>
      <c r="E50" s="52">
        <v>1996</v>
      </c>
      <c r="F50" s="28" t="str">
        <f>IFERROR(VLOOKUP(E50,ГОД!B:C,2,TRUE),0)</f>
        <v>до 30 лет</v>
      </c>
      <c r="G50" s="62">
        <f t="shared" si="4"/>
        <v>1</v>
      </c>
      <c r="H50" s="10">
        <v>8.6052083333333345E-3</v>
      </c>
      <c r="I50" s="10">
        <f t="shared" si="5"/>
        <v>8.6052083333333345E-3</v>
      </c>
      <c r="J50" s="8">
        <v>34</v>
      </c>
      <c r="K50" s="10">
        <f t="shared" si="3"/>
        <v>2.3113483796296311E-3</v>
      </c>
      <c r="L50" s="6"/>
    </row>
    <row r="51" spans="1:12" ht="48" customHeight="1">
      <c r="A51" s="31">
        <v>39</v>
      </c>
      <c r="B51" s="9">
        <v>66</v>
      </c>
      <c r="C51" s="54" t="s">
        <v>194</v>
      </c>
      <c r="D51" s="50" t="s">
        <v>177</v>
      </c>
      <c r="E51" s="52">
        <v>1994</v>
      </c>
      <c r="F51" s="28" t="str">
        <f>IFERROR(VLOOKUP(E51,ГОД!B:C,2,TRUE),0)</f>
        <v>до 30 лет</v>
      </c>
      <c r="G51" s="62">
        <f t="shared" si="4"/>
        <v>1</v>
      </c>
      <c r="H51" s="10">
        <v>8.6079861111111114E-3</v>
      </c>
      <c r="I51" s="10">
        <f t="shared" si="5"/>
        <v>8.6079861111111114E-3</v>
      </c>
      <c r="J51" s="8">
        <v>35</v>
      </c>
      <c r="K51" s="10">
        <f t="shared" si="3"/>
        <v>2.314126157407408E-3</v>
      </c>
      <c r="L51" s="6"/>
    </row>
    <row r="52" spans="1:12" ht="48" customHeight="1">
      <c r="A52" s="31">
        <v>40</v>
      </c>
      <c r="B52" s="9">
        <v>31</v>
      </c>
      <c r="C52" s="54" t="s">
        <v>114</v>
      </c>
      <c r="D52" s="50" t="s">
        <v>182</v>
      </c>
      <c r="E52" s="52">
        <v>1983</v>
      </c>
      <c r="F52" s="28" t="str">
        <f>IFERROR(VLOOKUP(E52,ГОД!B:C,2,TRUE),0)</f>
        <v>от 35 до 39 лет</v>
      </c>
      <c r="G52" s="62">
        <f t="shared" si="4"/>
        <v>0.95</v>
      </c>
      <c r="H52" s="10">
        <v>9.1090277777777784E-3</v>
      </c>
      <c r="I52" s="10">
        <f t="shared" si="5"/>
        <v>8.6535763888888895E-3</v>
      </c>
      <c r="J52" s="8">
        <v>36</v>
      </c>
      <c r="K52" s="10">
        <f t="shared" si="3"/>
        <v>2.359716435185186E-3</v>
      </c>
      <c r="L52" s="6"/>
    </row>
    <row r="53" spans="1:12" ht="48" customHeight="1">
      <c r="A53" s="31">
        <v>41</v>
      </c>
      <c r="B53" s="9">
        <v>33</v>
      </c>
      <c r="C53" s="54" t="s">
        <v>76</v>
      </c>
      <c r="D53" s="50" t="s">
        <v>177</v>
      </c>
      <c r="E53" s="52">
        <v>1971</v>
      </c>
      <c r="F53" s="28" t="str">
        <f>IFERROR(VLOOKUP(E53,ГОД!B:C,2,TRUE),0)</f>
        <v xml:space="preserve"> 50 лет и старше</v>
      </c>
      <c r="G53" s="62">
        <f t="shared" si="4"/>
        <v>0.85</v>
      </c>
      <c r="H53" s="10">
        <v>1.0228703703703703E-2</v>
      </c>
      <c r="I53" s="10">
        <f t="shared" si="5"/>
        <v>8.6943981481481473E-3</v>
      </c>
      <c r="J53" s="8">
        <v>37</v>
      </c>
      <c r="K53" s="10">
        <f t="shared" si="3"/>
        <v>2.4005381944444439E-3</v>
      </c>
      <c r="L53" s="6"/>
    </row>
    <row r="54" spans="1:12" ht="48" customHeight="1">
      <c r="A54" s="31">
        <v>42</v>
      </c>
      <c r="B54" s="9">
        <v>85</v>
      </c>
      <c r="C54" s="9" t="s">
        <v>195</v>
      </c>
      <c r="D54" s="50" t="s">
        <v>181</v>
      </c>
      <c r="E54" s="52">
        <v>1988</v>
      </c>
      <c r="F54" s="28" t="str">
        <f>IFERROR(VLOOKUP(E54,ГОД!B:C,2,TRUE),0)</f>
        <v>от 30 до 34 лет</v>
      </c>
      <c r="G54" s="62">
        <f t="shared" si="4"/>
        <v>0.98</v>
      </c>
      <c r="H54" s="10">
        <v>9.0015046296296301E-3</v>
      </c>
      <c r="I54" s="10">
        <f t="shared" si="5"/>
        <v>8.8214745370370374E-3</v>
      </c>
      <c r="J54" s="8">
        <v>38</v>
      </c>
      <c r="K54" s="10">
        <f t="shared" si="3"/>
        <v>2.527614583333334E-3</v>
      </c>
      <c r="L54" s="6"/>
    </row>
    <row r="55" spans="1:12" ht="48" customHeight="1">
      <c r="A55" s="31">
        <v>43</v>
      </c>
      <c r="B55" s="9">
        <v>17</v>
      </c>
      <c r="C55" s="54" t="s">
        <v>137</v>
      </c>
      <c r="D55" s="50" t="s">
        <v>180</v>
      </c>
      <c r="E55" s="52">
        <v>1999</v>
      </c>
      <c r="F55" s="28" t="str">
        <f>IFERROR(VLOOKUP(E55,ГОД!B:C,2,TRUE),0)</f>
        <v>до 30 лет</v>
      </c>
      <c r="G55" s="62">
        <f t="shared" si="4"/>
        <v>1</v>
      </c>
      <c r="H55" s="10">
        <v>8.8298611111111112E-3</v>
      </c>
      <c r="I55" s="10">
        <f t="shared" si="5"/>
        <v>8.8298611111111112E-3</v>
      </c>
      <c r="J55" s="8">
        <v>39</v>
      </c>
      <c r="K55" s="10">
        <f t="shared" si="3"/>
        <v>2.5360011574074078E-3</v>
      </c>
      <c r="L55" s="6"/>
    </row>
    <row r="56" spans="1:12" ht="48" customHeight="1">
      <c r="A56" s="31">
        <v>44</v>
      </c>
      <c r="B56" s="9">
        <v>52</v>
      </c>
      <c r="C56" s="54" t="s">
        <v>78</v>
      </c>
      <c r="D56" s="50" t="s">
        <v>180</v>
      </c>
      <c r="E56" s="52">
        <v>1993</v>
      </c>
      <c r="F56" s="28" t="str">
        <f>IFERROR(VLOOKUP(E56,ГОД!B:C,2,TRUE),0)</f>
        <v>до 30 лет</v>
      </c>
      <c r="G56" s="62">
        <f t="shared" si="4"/>
        <v>1</v>
      </c>
      <c r="H56" s="10">
        <v>8.8365740740740731E-3</v>
      </c>
      <c r="I56" s="10">
        <f t="shared" si="5"/>
        <v>8.8365740740740731E-3</v>
      </c>
      <c r="J56" s="8">
        <v>40</v>
      </c>
      <c r="K56" s="10">
        <f t="shared" si="3"/>
        <v>2.5427141203703697E-3</v>
      </c>
      <c r="L56" s="6"/>
    </row>
    <row r="57" spans="1:12" ht="48" customHeight="1">
      <c r="A57" s="31">
        <v>45</v>
      </c>
      <c r="B57" s="9">
        <v>19</v>
      </c>
      <c r="C57" s="54" t="s">
        <v>80</v>
      </c>
      <c r="D57" s="50" t="s">
        <v>179</v>
      </c>
      <c r="E57" s="52">
        <v>1986</v>
      </c>
      <c r="F57" s="28" t="str">
        <f>IFERROR(VLOOKUP(E57,ГОД!B:C,2,TRUE),0)</f>
        <v>от 35 до 39 лет</v>
      </c>
      <c r="G57" s="62">
        <f t="shared" si="4"/>
        <v>0.95</v>
      </c>
      <c r="H57" s="10">
        <v>9.3599537037037037E-3</v>
      </c>
      <c r="I57" s="10">
        <f t="shared" si="5"/>
        <v>8.8919560185185178E-3</v>
      </c>
      <c r="J57" s="8">
        <v>41</v>
      </c>
      <c r="K57" s="10">
        <f t="shared" si="3"/>
        <v>2.5980960648148144E-3</v>
      </c>
      <c r="L57" s="6"/>
    </row>
    <row r="58" spans="1:12" ht="48" customHeight="1">
      <c r="A58" s="31">
        <v>46</v>
      </c>
      <c r="B58" s="9">
        <v>73</v>
      </c>
      <c r="C58" s="54" t="s">
        <v>135</v>
      </c>
      <c r="D58" s="50" t="s">
        <v>178</v>
      </c>
      <c r="E58" s="52">
        <v>1987</v>
      </c>
      <c r="F58" s="28" t="str">
        <f>IFERROR(VLOOKUP(E58,ГОД!B:C,2,TRUE),0)</f>
        <v>от 35 до 39 лет</v>
      </c>
      <c r="G58" s="62">
        <f t="shared" si="4"/>
        <v>0.95</v>
      </c>
      <c r="H58" s="10">
        <v>9.3767361111111117E-3</v>
      </c>
      <c r="I58" s="10">
        <f t="shared" si="5"/>
        <v>8.9078993055555552E-3</v>
      </c>
      <c r="J58" s="8">
        <v>42</v>
      </c>
      <c r="K58" s="10">
        <f t="shared" si="3"/>
        <v>2.6140393518518518E-3</v>
      </c>
      <c r="L58" s="6"/>
    </row>
    <row r="59" spans="1:12" ht="48" customHeight="1">
      <c r="A59" s="31">
        <v>47</v>
      </c>
      <c r="B59" s="9">
        <v>46</v>
      </c>
      <c r="C59" s="54" t="s">
        <v>140</v>
      </c>
      <c r="D59" s="50" t="s">
        <v>180</v>
      </c>
      <c r="E59" s="52">
        <v>1996</v>
      </c>
      <c r="F59" s="28" t="str">
        <f>IFERROR(VLOOKUP(E59,ГОД!B:C,2,TRUE),0)</f>
        <v>до 30 лет</v>
      </c>
      <c r="G59" s="62">
        <f t="shared" si="4"/>
        <v>1</v>
      </c>
      <c r="H59" s="10">
        <v>8.9804398148148144E-3</v>
      </c>
      <c r="I59" s="10">
        <f t="shared" si="5"/>
        <v>8.9804398148148144E-3</v>
      </c>
      <c r="J59" s="8">
        <v>43</v>
      </c>
      <c r="K59" s="10">
        <f t="shared" si="3"/>
        <v>2.6865798611111109E-3</v>
      </c>
      <c r="L59" s="6"/>
    </row>
    <row r="60" spans="1:12" ht="48" customHeight="1">
      <c r="A60" s="31">
        <v>48</v>
      </c>
      <c r="B60" s="9">
        <v>55</v>
      </c>
      <c r="C60" s="54" t="s">
        <v>141</v>
      </c>
      <c r="D60" s="50" t="s">
        <v>180</v>
      </c>
      <c r="E60" s="52">
        <v>1987</v>
      </c>
      <c r="F60" s="28" t="str">
        <f>IFERROR(VLOOKUP(E60,ГОД!B:C,2,TRUE),0)</f>
        <v>от 35 до 39 лет</v>
      </c>
      <c r="G60" s="62">
        <f t="shared" si="4"/>
        <v>0.95</v>
      </c>
      <c r="H60" s="10">
        <v>9.7108796296296301E-3</v>
      </c>
      <c r="I60" s="10">
        <f t="shared" si="5"/>
        <v>9.2253356481481474E-3</v>
      </c>
      <c r="J60" s="8">
        <v>44</v>
      </c>
      <c r="K60" s="10">
        <f t="shared" si="3"/>
        <v>2.931475694444444E-3</v>
      </c>
      <c r="L60" s="6"/>
    </row>
    <row r="61" spans="1:12" ht="48" customHeight="1">
      <c r="A61" s="31">
        <v>49</v>
      </c>
      <c r="B61" s="9">
        <v>74</v>
      </c>
      <c r="C61" s="54" t="s">
        <v>113</v>
      </c>
      <c r="D61" s="50" t="s">
        <v>182</v>
      </c>
      <c r="E61" s="52">
        <v>1990</v>
      </c>
      <c r="F61" s="28" t="str">
        <f>IFERROR(VLOOKUP(E61,ГОД!B:C,2,TRUE),0)</f>
        <v>от 30 до 34 лет</v>
      </c>
      <c r="G61" s="62">
        <f t="shared" si="4"/>
        <v>0.98</v>
      </c>
      <c r="H61" s="10">
        <v>9.7148148148148133E-3</v>
      </c>
      <c r="I61" s="10">
        <f t="shared" si="5"/>
        <v>9.5205185185185167E-3</v>
      </c>
      <c r="J61" s="8">
        <v>45</v>
      </c>
      <c r="K61" s="10">
        <f t="shared" si="3"/>
        <v>3.2266585648148133E-3</v>
      </c>
      <c r="L61" s="6"/>
    </row>
    <row r="62" spans="1:12" ht="48" customHeight="1">
      <c r="A62" s="31">
        <v>50</v>
      </c>
      <c r="B62" s="9">
        <v>75</v>
      </c>
      <c r="C62" s="54" t="s">
        <v>142</v>
      </c>
      <c r="D62" s="50" t="s">
        <v>180</v>
      </c>
      <c r="E62" s="52">
        <v>1998</v>
      </c>
      <c r="F62" s="28" t="str">
        <f>IFERROR(VLOOKUP(E62,ГОД!B:C,2,TRUE),0)</f>
        <v>до 30 лет</v>
      </c>
      <c r="G62" s="62">
        <f t="shared" si="4"/>
        <v>1</v>
      </c>
      <c r="H62" s="10">
        <v>9.6311342592592594E-3</v>
      </c>
      <c r="I62" s="10">
        <f t="shared" si="5"/>
        <v>9.6311342592592594E-3</v>
      </c>
      <c r="J62" s="8">
        <v>46</v>
      </c>
      <c r="K62" s="10">
        <f t="shared" si="3"/>
        <v>3.337274305555556E-3</v>
      </c>
      <c r="L62" s="6"/>
    </row>
    <row r="63" spans="1:12" ht="48" customHeight="1">
      <c r="A63" s="31">
        <v>51</v>
      </c>
      <c r="B63" s="9">
        <v>30</v>
      </c>
      <c r="C63" s="54" t="s">
        <v>139</v>
      </c>
      <c r="D63" s="50" t="s">
        <v>180</v>
      </c>
      <c r="E63" s="52">
        <v>1999</v>
      </c>
      <c r="F63" s="28" t="str">
        <f>IFERROR(VLOOKUP(E63,ГОД!B:C,2,TRUE),0)</f>
        <v>до 30 лет</v>
      </c>
      <c r="G63" s="62">
        <f t="shared" si="4"/>
        <v>1</v>
      </c>
      <c r="H63" s="10">
        <v>9.7037037037037022E-3</v>
      </c>
      <c r="I63" s="10">
        <f t="shared" si="5"/>
        <v>9.7037037037037022E-3</v>
      </c>
      <c r="J63" s="8">
        <v>47</v>
      </c>
      <c r="K63" s="10">
        <f t="shared" si="3"/>
        <v>3.4098437499999988E-3</v>
      </c>
      <c r="L63" s="6"/>
    </row>
    <row r="64" spans="1:12" ht="48" customHeight="1">
      <c r="A64" s="31">
        <v>52</v>
      </c>
      <c r="B64" s="9">
        <v>35</v>
      </c>
      <c r="C64" s="54" t="s">
        <v>138</v>
      </c>
      <c r="D64" s="50" t="s">
        <v>180</v>
      </c>
      <c r="E64" s="52">
        <v>2000</v>
      </c>
      <c r="F64" s="28" t="str">
        <f>IFERROR(VLOOKUP(E64,ГОД!B:C,2,TRUE),0)</f>
        <v>до 30 лет</v>
      </c>
      <c r="G64" s="62">
        <f t="shared" si="4"/>
        <v>1</v>
      </c>
      <c r="H64" s="10">
        <v>9.9936342592592594E-3</v>
      </c>
      <c r="I64" s="10">
        <f t="shared" si="5"/>
        <v>9.9936342592592594E-3</v>
      </c>
      <c r="J64" s="8">
        <v>48</v>
      </c>
      <c r="K64" s="10">
        <f t="shared" si="3"/>
        <v>3.699774305555556E-3</v>
      </c>
      <c r="L64" s="6"/>
    </row>
    <row r="65" spans="1:12" ht="48" customHeight="1">
      <c r="A65" s="31">
        <v>53</v>
      </c>
      <c r="B65" s="9">
        <v>32</v>
      </c>
      <c r="C65" s="54" t="s">
        <v>157</v>
      </c>
      <c r="D65" s="50" t="s">
        <v>182</v>
      </c>
      <c r="E65" s="52">
        <v>1998</v>
      </c>
      <c r="F65" s="28" t="str">
        <f>IFERROR(VLOOKUP(E65,ГОД!B:C,2,TRUE),0)</f>
        <v>до 30 лет</v>
      </c>
      <c r="G65" s="62">
        <f t="shared" si="4"/>
        <v>1</v>
      </c>
      <c r="H65" s="10">
        <v>1.0755092592592594E-2</v>
      </c>
      <c r="I65" s="10">
        <f t="shared" si="5"/>
        <v>1.0755092592592594E-2</v>
      </c>
      <c r="J65" s="8">
        <v>49</v>
      </c>
      <c r="K65" s="10">
        <f t="shared" si="3"/>
        <v>4.4612326388888904E-3</v>
      </c>
      <c r="L65" s="6"/>
    </row>
    <row r="66" spans="1:12" ht="48" customHeight="1">
      <c r="A66" s="31">
        <v>54</v>
      </c>
      <c r="B66" s="9">
        <v>48</v>
      </c>
      <c r="C66" s="54" t="s">
        <v>158</v>
      </c>
      <c r="D66" s="50" t="s">
        <v>182</v>
      </c>
      <c r="E66" s="52">
        <v>1999</v>
      </c>
      <c r="F66" s="28" t="str">
        <f>IFERROR(VLOOKUP(E66,ГОД!B:C,2,TRUE),0)</f>
        <v>до 30 лет</v>
      </c>
      <c r="G66" s="62">
        <f t="shared" si="4"/>
        <v>1</v>
      </c>
      <c r="H66" s="10">
        <v>1.3010300925925927E-2</v>
      </c>
      <c r="I66" s="10">
        <f t="shared" si="5"/>
        <v>1.3010300925925927E-2</v>
      </c>
      <c r="J66" s="8">
        <v>50</v>
      </c>
      <c r="K66" s="10">
        <f t="shared" si="3"/>
        <v>6.7164409722222235E-3</v>
      </c>
      <c r="L66" s="6"/>
    </row>
    <row r="67" spans="1:12" ht="48" customHeight="1">
      <c r="A67" s="31">
        <v>55</v>
      </c>
      <c r="B67" s="9">
        <v>36</v>
      </c>
      <c r="C67" s="54" t="s">
        <v>156</v>
      </c>
      <c r="D67" s="50" t="s">
        <v>182</v>
      </c>
      <c r="E67" s="52">
        <v>1999</v>
      </c>
      <c r="F67" s="28" t="str">
        <f>IFERROR(VLOOKUP(E67,ГОД!B:C,2,TRUE),0)</f>
        <v>до 30 лет</v>
      </c>
      <c r="G67" s="62">
        <f t="shared" si="4"/>
        <v>1</v>
      </c>
      <c r="H67" s="10">
        <v>1.3069907407407407E-2</v>
      </c>
      <c r="I67" s="10">
        <f t="shared" si="5"/>
        <v>1.3069907407407407E-2</v>
      </c>
      <c r="J67" s="8">
        <v>51</v>
      </c>
      <c r="K67" s="10">
        <f t="shared" si="3"/>
        <v>6.7760474537037034E-3</v>
      </c>
      <c r="L67" s="6"/>
    </row>
    <row r="68" spans="1:12" ht="48" customHeight="1">
      <c r="A68" s="31">
        <v>56</v>
      </c>
      <c r="B68" s="9"/>
      <c r="C68" s="9"/>
      <c r="D68" s="50"/>
      <c r="E68" s="52"/>
      <c r="F68" s="28"/>
      <c r="G68" s="62"/>
      <c r="H68" s="10"/>
      <c r="I68" s="10"/>
      <c r="J68" s="8"/>
      <c r="K68" s="10"/>
      <c r="L68" s="6"/>
    </row>
    <row r="69" spans="1:12" ht="48" customHeight="1">
      <c r="A69" s="31">
        <v>57</v>
      </c>
      <c r="B69" s="9"/>
      <c r="C69" s="9"/>
      <c r="D69" s="50"/>
      <c r="E69" s="52"/>
      <c r="F69" s="28"/>
      <c r="G69" s="62"/>
      <c r="H69" s="10"/>
      <c r="I69" s="10"/>
      <c r="J69" s="8"/>
      <c r="K69" s="10"/>
      <c r="L69" s="6"/>
    </row>
    <row r="70" spans="1:12" ht="48" customHeight="1">
      <c r="A70" s="31">
        <v>63</v>
      </c>
      <c r="B70" s="9"/>
      <c r="C70" s="9"/>
      <c r="D70" s="50"/>
      <c r="E70" s="52"/>
      <c r="F70" s="28"/>
      <c r="G70" s="62"/>
      <c r="H70" s="10"/>
      <c r="I70" s="10"/>
      <c r="J70" s="8"/>
      <c r="K70" s="10"/>
      <c r="L70" s="6"/>
    </row>
    <row r="71" spans="1:12" ht="48" customHeight="1">
      <c r="A71" s="31">
        <v>64</v>
      </c>
      <c r="B71" s="9"/>
      <c r="C71" s="9"/>
      <c r="D71" s="50"/>
      <c r="E71" s="52"/>
      <c r="F71" s="28"/>
      <c r="G71" s="62"/>
      <c r="H71" s="10"/>
      <c r="I71" s="10"/>
      <c r="J71" s="8"/>
      <c r="K71" s="10"/>
      <c r="L71" s="6"/>
    </row>
    <row r="73" spans="1:12">
      <c r="C73" s="4"/>
      <c r="L73" s="6"/>
    </row>
    <row r="74" spans="1:12" ht="28.2">
      <c r="B74" s="97" t="s">
        <v>20</v>
      </c>
      <c r="C74" s="97"/>
      <c r="D74" s="97"/>
      <c r="E74" s="87" t="s">
        <v>91</v>
      </c>
      <c r="F74" s="87"/>
      <c r="L74" s="6"/>
    </row>
    <row r="75" spans="1:12" ht="28.2">
      <c r="B75" s="29"/>
      <c r="C75" s="29"/>
      <c r="E75" s="88" t="s">
        <v>2</v>
      </c>
      <c r="F75" s="88"/>
      <c r="L75" s="6"/>
    </row>
    <row r="76" spans="1:12" ht="28.2">
      <c r="B76" s="29" t="s">
        <v>22</v>
      </c>
      <c r="C76" s="29"/>
      <c r="E76" s="87" t="s">
        <v>61</v>
      </c>
      <c r="F76" s="87"/>
      <c r="L76" s="6"/>
    </row>
    <row r="77" spans="1:12" ht="28.2">
      <c r="B77" s="29"/>
      <c r="C77" s="29"/>
      <c r="E77" s="88" t="s">
        <v>2</v>
      </c>
      <c r="F77" s="88"/>
      <c r="L77" s="6"/>
    </row>
    <row r="78" spans="1:12">
      <c r="L78" s="6"/>
    </row>
    <row r="79" spans="1:12">
      <c r="L79" s="6"/>
    </row>
    <row r="80" spans="1:12">
      <c r="L80" s="6"/>
    </row>
    <row r="81" spans="12:12">
      <c r="L81" s="6"/>
    </row>
    <row r="82" spans="12:12">
      <c r="L82" s="6"/>
    </row>
    <row r="83" spans="12:12">
      <c r="L83" s="6"/>
    </row>
    <row r="84" spans="12:12">
      <c r="L84" s="6"/>
    </row>
    <row r="85" spans="12:12">
      <c r="L85" s="6"/>
    </row>
    <row r="86" spans="12:12">
      <c r="L86" s="6"/>
    </row>
    <row r="87" spans="12:12">
      <c r="L87" s="6"/>
    </row>
    <row r="88" spans="12:12">
      <c r="L88" s="6"/>
    </row>
    <row r="89" spans="12:12">
      <c r="L89" s="6"/>
    </row>
    <row r="90" spans="12:12">
      <c r="L90" s="6"/>
    </row>
    <row r="91" spans="12:12">
      <c r="L91" s="6"/>
    </row>
    <row r="92" spans="12:12">
      <c r="L92" s="6"/>
    </row>
    <row r="93" spans="12:12">
      <c r="L93" s="6"/>
    </row>
    <row r="94" spans="12:12">
      <c r="L94" s="6"/>
    </row>
    <row r="95" spans="12:12">
      <c r="L95" s="6"/>
    </row>
    <row r="96" spans="12:12">
      <c r="L96" s="6"/>
    </row>
    <row r="97" spans="12:12" ht="6.75" customHeight="1">
      <c r="L97" s="6"/>
    </row>
    <row r="98" spans="12:12">
      <c r="L98" s="6"/>
    </row>
    <row r="99" spans="12:12" ht="12" customHeight="1">
      <c r="L99" s="6"/>
    </row>
    <row r="100" spans="12:12">
      <c r="L100" s="6"/>
    </row>
    <row r="101" spans="12:12" ht="11.25" customHeight="1"/>
  </sheetData>
  <autoFilter ref="B12:K72">
    <sortState ref="B14:K72">
      <sortCondition ref="I12:I72"/>
    </sortState>
  </autoFilter>
  <mergeCells count="23">
    <mergeCell ref="A1:K3"/>
    <mergeCell ref="A4:K4"/>
    <mergeCell ref="A5:B5"/>
    <mergeCell ref="J5:K5"/>
    <mergeCell ref="A6:B6"/>
    <mergeCell ref="H6:K6"/>
    <mergeCell ref="A7:K7"/>
    <mergeCell ref="A8:K8"/>
    <mergeCell ref="A11:A12"/>
    <mergeCell ref="B11:B12"/>
    <mergeCell ref="C11:C12"/>
    <mergeCell ref="D11:D12"/>
    <mergeCell ref="E11:E12"/>
    <mergeCell ref="F11:F12"/>
    <mergeCell ref="G11:G12"/>
    <mergeCell ref="H11:I11"/>
    <mergeCell ref="E77:F77"/>
    <mergeCell ref="J11:J12"/>
    <mergeCell ref="K11:K12"/>
    <mergeCell ref="B74:D74"/>
    <mergeCell ref="E74:F74"/>
    <mergeCell ref="E75:F75"/>
    <mergeCell ref="E76:F76"/>
  </mergeCells>
  <phoneticPr fontId="25" type="noConversion"/>
  <pageMargins left="0.23" right="0.19685039370078741" top="0.19685039370078741" bottom="0.19685039370078741" header="0.31496062992125984" footer="0.31496062992125984"/>
  <pageSetup paperSize="9" scale="2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R69"/>
  <sheetViews>
    <sheetView zoomScale="50" zoomScaleNormal="50" zoomScalePageLayoutView="60" workbookViewId="0">
      <selection activeCell="A12" sqref="A12"/>
    </sheetView>
  </sheetViews>
  <sheetFormatPr defaultRowHeight="14.4"/>
  <cols>
    <col min="2" max="2" width="18.6640625" customWidth="1"/>
    <col min="3" max="3" width="62.33203125" customWidth="1"/>
    <col min="4" max="4" width="36.5546875" customWidth="1"/>
    <col min="5" max="5" width="20" customWidth="1"/>
    <col min="6" max="6" width="33.88671875" customWidth="1"/>
    <col min="7" max="7" width="24.5546875" customWidth="1"/>
    <col min="8" max="8" width="27.33203125" customWidth="1"/>
    <col min="9" max="9" width="23.88671875" customWidth="1"/>
    <col min="10" max="10" width="21.5546875" customWidth="1"/>
    <col min="11" max="11" width="29.109375" customWidth="1"/>
    <col min="13" max="13" width="45.44140625" customWidth="1"/>
    <col min="14" max="14" width="36" customWidth="1"/>
    <col min="15" max="15" width="12.88671875" customWidth="1"/>
  </cols>
  <sheetData>
    <row r="1" spans="1:18" ht="18" customHeight="1">
      <c r="A1" s="89" t="s">
        <v>88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8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8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8" ht="92.25" customHeight="1">
      <c r="A4" s="89" t="s">
        <v>90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8" ht="45" customHeight="1">
      <c r="A5" s="98"/>
      <c r="B5" s="98"/>
      <c r="C5" s="61"/>
      <c r="D5" s="65" t="s">
        <v>82</v>
      </c>
      <c r="E5" s="65"/>
      <c r="F5" s="65"/>
      <c r="G5" s="65"/>
      <c r="H5" s="65"/>
      <c r="I5" s="65"/>
      <c r="J5" s="98"/>
      <c r="K5" s="98"/>
    </row>
    <row r="6" spans="1:18" ht="45" customHeight="1">
      <c r="A6" s="98" t="s">
        <v>83</v>
      </c>
      <c r="B6" s="98"/>
      <c r="C6" s="61">
        <v>2022</v>
      </c>
      <c r="D6" s="32"/>
      <c r="E6" s="32"/>
      <c r="F6" s="32"/>
      <c r="G6" s="33"/>
      <c r="H6" s="98" t="s">
        <v>59</v>
      </c>
      <c r="I6" s="98"/>
      <c r="J6" s="98"/>
      <c r="K6" s="98"/>
    </row>
    <row r="7" spans="1:18" ht="45" customHeight="1">
      <c r="A7" s="99" t="s">
        <v>104</v>
      </c>
      <c r="B7" s="99"/>
      <c r="C7" s="99"/>
      <c r="D7" s="99"/>
      <c r="E7" s="99"/>
      <c r="F7" s="99"/>
      <c r="G7" s="99"/>
      <c r="H7" s="99"/>
      <c r="I7" s="99"/>
      <c r="J7" s="99"/>
      <c r="K7" s="99"/>
    </row>
    <row r="8" spans="1:18" ht="50.25" customHeight="1">
      <c r="A8" s="100" t="s">
        <v>92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</row>
    <row r="9" spans="1:18" ht="9.75" customHeight="1">
      <c r="B9" s="3"/>
      <c r="C9" s="3"/>
      <c r="D9" s="3"/>
      <c r="E9" s="3"/>
      <c r="F9" s="3"/>
      <c r="G9" s="3"/>
      <c r="H9" s="3"/>
      <c r="I9" s="3"/>
      <c r="J9" s="3"/>
      <c r="K9" s="3"/>
    </row>
    <row r="10" spans="1:18" ht="88.5" customHeight="1">
      <c r="A10" s="107" t="s">
        <v>26</v>
      </c>
      <c r="B10" s="101" t="s">
        <v>0</v>
      </c>
      <c r="C10" s="108" t="s">
        <v>16</v>
      </c>
      <c r="D10" s="110" t="s">
        <v>1</v>
      </c>
      <c r="E10" s="103" t="s">
        <v>13</v>
      </c>
      <c r="F10" s="101" t="s">
        <v>38</v>
      </c>
      <c r="G10" s="103" t="s">
        <v>39</v>
      </c>
      <c r="H10" s="105" t="s">
        <v>87</v>
      </c>
      <c r="I10" s="106"/>
      <c r="J10" s="103" t="s">
        <v>85</v>
      </c>
      <c r="K10" s="101" t="s">
        <v>86</v>
      </c>
    </row>
    <row r="11" spans="1:18" ht="40.5" customHeight="1">
      <c r="A11" s="107"/>
      <c r="B11" s="102"/>
      <c r="C11" s="109"/>
      <c r="D11" s="111"/>
      <c r="E11" s="104"/>
      <c r="F11" s="102"/>
      <c r="G11" s="104"/>
      <c r="H11" s="34" t="s">
        <v>4</v>
      </c>
      <c r="I11" s="34" t="s">
        <v>84</v>
      </c>
      <c r="J11" s="104"/>
      <c r="K11" s="102"/>
      <c r="N11" s="5"/>
      <c r="O11" s="5"/>
      <c r="P11" s="5"/>
      <c r="Q11" s="5"/>
      <c r="R11" s="5"/>
    </row>
    <row r="12" spans="1:18" ht="48" customHeight="1">
      <c r="A12" s="31">
        <v>3</v>
      </c>
      <c r="B12" s="9">
        <v>24</v>
      </c>
      <c r="C12" s="54" t="s">
        <v>67</v>
      </c>
      <c r="D12" s="51" t="s">
        <v>171</v>
      </c>
      <c r="E12" s="52">
        <v>1986</v>
      </c>
      <c r="F12" s="28" t="str">
        <f>IFERROR(VLOOKUP(E12,ГОД!B:C,2,TRUE),0)</f>
        <v>от 35 до 39 лет</v>
      </c>
      <c r="G12" s="62">
        <f t="shared" ref="G12:G39" si="0">IF($C$6-E12&lt;30,1,IF($C$6-E12&lt;35,0.98,IF($C$6-E12&lt;40,0.95,IF($C$6-E12&lt;45,0.93,IF($C$6-E12&lt;50,0.9,IF($C$6-E12&gt;=50,0.85))))))</f>
        <v>0.95</v>
      </c>
      <c r="H12" s="10">
        <v>6.6251157407407404E-3</v>
      </c>
      <c r="I12" s="10">
        <f t="shared" ref="I12:I37" si="1">H12*G12</f>
        <v>6.2938599537037034E-3</v>
      </c>
      <c r="J12" s="8">
        <f>RANK(I12,$I$12:$I$39,1)</f>
        <v>1</v>
      </c>
      <c r="K12" s="10">
        <f>I12-$I$12</f>
        <v>0</v>
      </c>
      <c r="L12" s="6"/>
    </row>
    <row r="13" spans="1:18" ht="48" customHeight="1">
      <c r="A13" s="31">
        <v>4</v>
      </c>
      <c r="B13" s="9">
        <v>26</v>
      </c>
      <c r="C13" s="54" t="s">
        <v>63</v>
      </c>
      <c r="D13" s="50" t="s">
        <v>178</v>
      </c>
      <c r="E13" s="52">
        <v>1977</v>
      </c>
      <c r="F13" s="28" t="str">
        <f>IFERROR(VLOOKUP(E13,ГОД!B:C,2,TRUE),0)</f>
        <v>от 45 до 49 лет</v>
      </c>
      <c r="G13" s="62">
        <f t="shared" si="0"/>
        <v>0.9</v>
      </c>
      <c r="H13" s="10">
        <v>7.1719907407407418E-3</v>
      </c>
      <c r="I13" s="10">
        <f t="shared" si="1"/>
        <v>6.4547916666666677E-3</v>
      </c>
      <c r="J13" s="8">
        <f t="shared" ref="J13:J37" si="2">RANK(I13,$I$12:$I$39,1)</f>
        <v>2</v>
      </c>
      <c r="K13" s="10">
        <f t="shared" ref="K13:K37" si="3">I13-$I$12</f>
        <v>1.6093171296296428E-4</v>
      </c>
    </row>
    <row r="14" spans="1:18" ht="48" customHeight="1">
      <c r="A14" s="31">
        <v>5</v>
      </c>
      <c r="B14" s="9">
        <v>39</v>
      </c>
      <c r="C14" s="54" t="s">
        <v>71</v>
      </c>
      <c r="D14" s="51" t="s">
        <v>171</v>
      </c>
      <c r="E14" s="53">
        <v>1971</v>
      </c>
      <c r="F14" s="28" t="str">
        <f>IFERROR(VLOOKUP(E14,ГОД!B:C,2,TRUE),0)</f>
        <v xml:space="preserve"> 50 лет и старше</v>
      </c>
      <c r="G14" s="62">
        <f t="shared" si="0"/>
        <v>0.85</v>
      </c>
      <c r="H14" s="10">
        <v>7.6373842592592578E-3</v>
      </c>
      <c r="I14" s="10">
        <f t="shared" si="1"/>
        <v>6.4917766203703691E-3</v>
      </c>
      <c r="J14" s="8">
        <f t="shared" si="2"/>
        <v>3</v>
      </c>
      <c r="K14" s="10">
        <f t="shared" si="3"/>
        <v>1.9791666666666569E-4</v>
      </c>
      <c r="L14" s="6"/>
    </row>
    <row r="15" spans="1:18" ht="48" customHeight="1">
      <c r="A15" s="31">
        <v>6</v>
      </c>
      <c r="B15" s="9">
        <v>40</v>
      </c>
      <c r="C15" s="54" t="s">
        <v>119</v>
      </c>
      <c r="D15" s="50" t="s">
        <v>183</v>
      </c>
      <c r="E15" s="52">
        <v>1995</v>
      </c>
      <c r="F15" s="28" t="str">
        <f>IFERROR(VLOOKUP(E15,ГОД!B:C,2,TRUE),0)</f>
        <v>до 30 лет</v>
      </c>
      <c r="G15" s="62">
        <f t="shared" si="0"/>
        <v>1</v>
      </c>
      <c r="H15" s="10">
        <v>6.6505787037037037E-3</v>
      </c>
      <c r="I15" s="10">
        <f t="shared" si="1"/>
        <v>6.6505787037037037E-3</v>
      </c>
      <c r="J15" s="8">
        <f t="shared" si="2"/>
        <v>4</v>
      </c>
      <c r="K15" s="10">
        <f t="shared" si="3"/>
        <v>3.5671875000000026E-4</v>
      </c>
      <c r="L15" s="6"/>
    </row>
    <row r="16" spans="1:18" ht="48" customHeight="1">
      <c r="A16" s="31">
        <v>7</v>
      </c>
      <c r="B16" s="9">
        <v>25</v>
      </c>
      <c r="C16" s="54" t="s">
        <v>68</v>
      </c>
      <c r="D16" s="50" t="s">
        <v>183</v>
      </c>
      <c r="E16" s="52">
        <v>1975</v>
      </c>
      <c r="F16" s="28" t="str">
        <f>IFERROR(VLOOKUP(E16,ГОД!B:C,2,TRUE),0)</f>
        <v>от 45 до 49 лет</v>
      </c>
      <c r="G16" s="62">
        <f t="shared" si="0"/>
        <v>0.9</v>
      </c>
      <c r="H16" s="10">
        <v>7.3936342592592595E-3</v>
      </c>
      <c r="I16" s="10">
        <f t="shared" si="1"/>
        <v>6.6542708333333341E-3</v>
      </c>
      <c r="J16" s="8">
        <f t="shared" si="2"/>
        <v>5</v>
      </c>
      <c r="K16" s="10">
        <f t="shared" si="3"/>
        <v>3.6041087962963066E-4</v>
      </c>
    </row>
    <row r="17" spans="1:12" ht="48" customHeight="1">
      <c r="A17" s="31">
        <v>8</v>
      </c>
      <c r="B17" s="9">
        <v>28</v>
      </c>
      <c r="C17" s="54" t="s">
        <v>124</v>
      </c>
      <c r="D17" s="51" t="s">
        <v>171</v>
      </c>
      <c r="E17" s="52">
        <v>1995</v>
      </c>
      <c r="F17" s="28" t="str">
        <f>IFERROR(VLOOKUP(E17,ГОД!B:C,2,TRUE),0)</f>
        <v>до 30 лет</v>
      </c>
      <c r="G17" s="62">
        <f t="shared" si="0"/>
        <v>1</v>
      </c>
      <c r="H17" s="10">
        <v>6.6556712962962958E-3</v>
      </c>
      <c r="I17" s="10">
        <f t="shared" si="1"/>
        <v>6.6556712962962958E-3</v>
      </c>
      <c r="J17" s="8">
        <f t="shared" si="2"/>
        <v>6</v>
      </c>
      <c r="K17" s="10">
        <f t="shared" si="3"/>
        <v>3.6181134259259239E-4</v>
      </c>
      <c r="L17" s="6"/>
    </row>
    <row r="18" spans="1:12" ht="48" customHeight="1">
      <c r="A18" s="31">
        <v>9</v>
      </c>
      <c r="B18" s="9">
        <v>27</v>
      </c>
      <c r="C18" s="54" t="s">
        <v>70</v>
      </c>
      <c r="D18" s="50" t="s">
        <v>183</v>
      </c>
      <c r="E18" s="52">
        <v>1986</v>
      </c>
      <c r="F18" s="28" t="str">
        <f>IFERROR(VLOOKUP(E18,ГОД!B:C,2,TRUE),0)</f>
        <v>от 35 до 39 лет</v>
      </c>
      <c r="G18" s="62">
        <f t="shared" si="0"/>
        <v>0.95</v>
      </c>
      <c r="H18" s="10">
        <v>7.0820601851851852E-3</v>
      </c>
      <c r="I18" s="10">
        <f t="shared" si="1"/>
        <v>6.7279571759259254E-3</v>
      </c>
      <c r="J18" s="8">
        <f t="shared" si="2"/>
        <v>7</v>
      </c>
      <c r="K18" s="10">
        <f t="shared" si="3"/>
        <v>4.34097222222222E-4</v>
      </c>
      <c r="L18" s="6"/>
    </row>
    <row r="19" spans="1:12" ht="48" customHeight="1">
      <c r="A19" s="31">
        <v>10</v>
      </c>
      <c r="B19" s="9">
        <v>47</v>
      </c>
      <c r="C19" s="9" t="s">
        <v>163</v>
      </c>
      <c r="D19" s="50" t="s">
        <v>176</v>
      </c>
      <c r="E19" s="52">
        <v>2002</v>
      </c>
      <c r="F19" s="28" t="str">
        <f>IFERROR(VLOOKUP(E19,ГОД!B:C,2,TRUE),0)</f>
        <v>до 30 лет</v>
      </c>
      <c r="G19" s="62">
        <f t="shared" si="0"/>
        <v>1</v>
      </c>
      <c r="H19" s="10">
        <v>7.0767361111111109E-3</v>
      </c>
      <c r="I19" s="10">
        <f t="shared" si="1"/>
        <v>7.0767361111111109E-3</v>
      </c>
      <c r="J19" s="8">
        <f t="shared" si="2"/>
        <v>8</v>
      </c>
      <c r="K19" s="10">
        <f t="shared" si="3"/>
        <v>7.8287615740740748E-4</v>
      </c>
      <c r="L19" s="6"/>
    </row>
    <row r="20" spans="1:12" ht="48" customHeight="1">
      <c r="A20" s="31">
        <v>11</v>
      </c>
      <c r="B20" s="9">
        <v>23</v>
      </c>
      <c r="C20" s="54" t="s">
        <v>66</v>
      </c>
      <c r="D20" s="50" t="s">
        <v>183</v>
      </c>
      <c r="E20" s="52">
        <v>1990</v>
      </c>
      <c r="F20" s="28" t="str">
        <f>IFERROR(VLOOKUP(E20,ГОД!B:C,2,TRUE),0)</f>
        <v>от 30 до 34 лет</v>
      </c>
      <c r="G20" s="62">
        <f t="shared" si="0"/>
        <v>0.98</v>
      </c>
      <c r="H20" s="10">
        <v>7.4157407407407401E-3</v>
      </c>
      <c r="I20" s="10">
        <f t="shared" si="1"/>
        <v>7.2674259259259254E-3</v>
      </c>
      <c r="J20" s="8">
        <f t="shared" si="2"/>
        <v>9</v>
      </c>
      <c r="K20" s="10">
        <f t="shared" si="3"/>
        <v>9.7356597222222202E-4</v>
      </c>
      <c r="L20" s="6"/>
    </row>
    <row r="21" spans="1:12" ht="48" customHeight="1">
      <c r="A21" s="31">
        <v>12</v>
      </c>
      <c r="B21" s="9">
        <v>42</v>
      </c>
      <c r="C21" s="54" t="s">
        <v>120</v>
      </c>
      <c r="D21" s="50" t="s">
        <v>183</v>
      </c>
      <c r="E21" s="52">
        <v>1992</v>
      </c>
      <c r="F21" s="28" t="str">
        <f>IFERROR(VLOOKUP(E21,ГОД!B:C,2,TRUE),0)</f>
        <v>от 30 до 34 лет</v>
      </c>
      <c r="G21" s="62">
        <f t="shared" si="0"/>
        <v>0.98</v>
      </c>
      <c r="H21" s="10">
        <v>7.4729166666666659E-3</v>
      </c>
      <c r="I21" s="10">
        <f t="shared" si="1"/>
        <v>7.3234583333333329E-3</v>
      </c>
      <c r="J21" s="8">
        <f t="shared" si="2"/>
        <v>10</v>
      </c>
      <c r="K21" s="10">
        <f t="shared" si="3"/>
        <v>1.0295983796296294E-3</v>
      </c>
      <c r="L21" s="6"/>
    </row>
    <row r="22" spans="1:12" ht="48" customHeight="1">
      <c r="A22" s="31">
        <v>13</v>
      </c>
      <c r="B22" s="9">
        <v>43</v>
      </c>
      <c r="C22" s="54" t="s">
        <v>122</v>
      </c>
      <c r="D22" s="51" t="s">
        <v>171</v>
      </c>
      <c r="E22" s="53">
        <v>1997</v>
      </c>
      <c r="F22" s="28" t="str">
        <f>IFERROR(VLOOKUP(E22,ГОД!B:C,2,TRUE),0)</f>
        <v>до 30 лет</v>
      </c>
      <c r="G22" s="62">
        <f t="shared" si="0"/>
        <v>1</v>
      </c>
      <c r="H22" s="10">
        <v>7.3474537037037041E-3</v>
      </c>
      <c r="I22" s="10">
        <f t="shared" si="1"/>
        <v>7.3474537037037041E-3</v>
      </c>
      <c r="J22" s="8">
        <f t="shared" si="2"/>
        <v>11</v>
      </c>
      <c r="K22" s="10">
        <f t="shared" si="3"/>
        <v>1.0535937500000007E-3</v>
      </c>
      <c r="L22" s="6"/>
    </row>
    <row r="23" spans="1:12" ht="48" customHeight="1">
      <c r="A23" s="31">
        <v>14</v>
      </c>
      <c r="B23" s="9">
        <v>21</v>
      </c>
      <c r="C23" s="54" t="s">
        <v>126</v>
      </c>
      <c r="D23" s="51" t="s">
        <v>171</v>
      </c>
      <c r="E23" s="52">
        <v>1988</v>
      </c>
      <c r="F23" s="28" t="str">
        <f>IFERROR(VLOOKUP(E23,ГОД!B:C,2,TRUE),0)</f>
        <v>от 30 до 34 лет</v>
      </c>
      <c r="G23" s="62">
        <f t="shared" si="0"/>
        <v>0.98</v>
      </c>
      <c r="H23" s="10">
        <v>7.5078703703703705E-3</v>
      </c>
      <c r="I23" s="10">
        <f t="shared" si="1"/>
        <v>7.3577129629629626E-3</v>
      </c>
      <c r="J23" s="8">
        <f t="shared" si="2"/>
        <v>12</v>
      </c>
      <c r="K23" s="10">
        <f t="shared" si="3"/>
        <v>1.0638530092592592E-3</v>
      </c>
      <c r="L23" s="6"/>
    </row>
    <row r="24" spans="1:12" ht="48" customHeight="1">
      <c r="A24" s="31">
        <v>15</v>
      </c>
      <c r="B24" s="9">
        <v>76</v>
      </c>
      <c r="C24" s="54" t="s">
        <v>81</v>
      </c>
      <c r="D24" s="50" t="s">
        <v>177</v>
      </c>
      <c r="E24" s="52">
        <v>1964</v>
      </c>
      <c r="F24" s="28" t="str">
        <f>IFERROR(VLOOKUP(E24,ГОД!B:C,2,TRUE),0)</f>
        <v xml:space="preserve"> 50 лет и старше</v>
      </c>
      <c r="G24" s="62">
        <f t="shared" si="0"/>
        <v>0.85</v>
      </c>
      <c r="H24" s="10">
        <v>8.7910879629629624E-3</v>
      </c>
      <c r="I24" s="10">
        <f t="shared" si="1"/>
        <v>7.472424768518518E-3</v>
      </c>
      <c r="J24" s="8">
        <f t="shared" si="2"/>
        <v>13</v>
      </c>
      <c r="K24" s="10">
        <f t="shared" si="3"/>
        <v>1.1785648148148146E-3</v>
      </c>
      <c r="L24" s="6"/>
    </row>
    <row r="25" spans="1:12" ht="48" customHeight="1">
      <c r="A25" s="31">
        <v>16</v>
      </c>
      <c r="B25" s="9">
        <v>64</v>
      </c>
      <c r="C25" s="9" t="s">
        <v>162</v>
      </c>
      <c r="D25" s="50" t="s">
        <v>176</v>
      </c>
      <c r="E25" s="52">
        <v>2001</v>
      </c>
      <c r="F25" s="28" t="str">
        <f>IFERROR(VLOOKUP(E25,ГОД!B:C,2,TRUE),0)</f>
        <v>до 30 лет</v>
      </c>
      <c r="G25" s="62">
        <f t="shared" si="0"/>
        <v>1</v>
      </c>
      <c r="H25" s="10">
        <v>7.4876157407407417E-3</v>
      </c>
      <c r="I25" s="10">
        <f t="shared" si="1"/>
        <v>7.4876157407407417E-3</v>
      </c>
      <c r="J25" s="8">
        <f t="shared" si="2"/>
        <v>14</v>
      </c>
      <c r="K25" s="10">
        <f t="shared" si="3"/>
        <v>1.1937557870370383E-3</v>
      </c>
      <c r="L25" s="6"/>
    </row>
    <row r="26" spans="1:12" ht="48" customHeight="1">
      <c r="A26" s="31">
        <v>17</v>
      </c>
      <c r="B26" s="9">
        <v>72</v>
      </c>
      <c r="C26" s="9" t="s">
        <v>164</v>
      </c>
      <c r="D26" s="50" t="s">
        <v>176</v>
      </c>
      <c r="E26" s="52">
        <v>2001</v>
      </c>
      <c r="F26" s="28" t="str">
        <f>IFERROR(VLOOKUP(E26,ГОД!B:C,2,TRUE),0)</f>
        <v>до 30 лет</v>
      </c>
      <c r="G26" s="62">
        <f t="shared" si="0"/>
        <v>1</v>
      </c>
      <c r="H26" s="10">
        <v>7.5834490740740749E-3</v>
      </c>
      <c r="I26" s="10">
        <f t="shared" si="1"/>
        <v>7.5834490740740749E-3</v>
      </c>
      <c r="J26" s="8">
        <f t="shared" si="2"/>
        <v>15</v>
      </c>
      <c r="K26" s="10">
        <f t="shared" si="3"/>
        <v>1.2895891203703715E-3</v>
      </c>
      <c r="L26" s="6"/>
    </row>
    <row r="27" spans="1:12" ht="48" customHeight="1">
      <c r="A27" s="31">
        <v>18</v>
      </c>
      <c r="B27" s="9">
        <v>38</v>
      </c>
      <c r="C27" s="54" t="s">
        <v>72</v>
      </c>
      <c r="D27" s="50" t="s">
        <v>183</v>
      </c>
      <c r="E27" s="52">
        <v>1993</v>
      </c>
      <c r="F27" s="28" t="str">
        <f>IFERROR(VLOOKUP(E27,ГОД!B:C,2,TRUE),0)</f>
        <v>до 30 лет</v>
      </c>
      <c r="G27" s="62">
        <f t="shared" si="0"/>
        <v>1</v>
      </c>
      <c r="H27" s="10">
        <v>7.6085648148148145E-3</v>
      </c>
      <c r="I27" s="10">
        <f t="shared" si="1"/>
        <v>7.6085648148148145E-3</v>
      </c>
      <c r="J27" s="8">
        <f t="shared" si="2"/>
        <v>16</v>
      </c>
      <c r="K27" s="10">
        <f t="shared" si="3"/>
        <v>1.3147048611111111E-3</v>
      </c>
      <c r="L27" s="6"/>
    </row>
    <row r="28" spans="1:12" ht="48" customHeight="1">
      <c r="A28" s="31">
        <v>19</v>
      </c>
      <c r="B28" s="9">
        <v>63</v>
      </c>
      <c r="C28" s="9" t="s">
        <v>165</v>
      </c>
      <c r="D28" s="50" t="s">
        <v>176</v>
      </c>
      <c r="E28" s="52">
        <v>2001</v>
      </c>
      <c r="F28" s="28" t="str">
        <f>IFERROR(VLOOKUP(E28,ГОД!B:C,2,TRUE),0)</f>
        <v>до 30 лет</v>
      </c>
      <c r="G28" s="62">
        <f t="shared" si="0"/>
        <v>1</v>
      </c>
      <c r="H28" s="10">
        <v>7.6291666666666669E-3</v>
      </c>
      <c r="I28" s="10">
        <f t="shared" si="1"/>
        <v>7.6291666666666669E-3</v>
      </c>
      <c r="J28" s="8">
        <f t="shared" si="2"/>
        <v>17</v>
      </c>
      <c r="K28" s="10">
        <f t="shared" si="3"/>
        <v>1.3353067129629635E-3</v>
      </c>
      <c r="L28" s="6"/>
    </row>
    <row r="29" spans="1:12" ht="48" customHeight="1">
      <c r="A29" s="31">
        <v>20</v>
      </c>
      <c r="B29" s="9">
        <v>56</v>
      </c>
      <c r="C29" s="54" t="s">
        <v>117</v>
      </c>
      <c r="D29" s="50" t="s">
        <v>177</v>
      </c>
      <c r="E29" s="52">
        <v>1988</v>
      </c>
      <c r="F29" s="28" t="str">
        <f>IFERROR(VLOOKUP(E29,ГОД!B:C,2,TRUE),0)</f>
        <v>от 30 до 34 лет</v>
      </c>
      <c r="G29" s="62">
        <f t="shared" si="0"/>
        <v>0.98</v>
      </c>
      <c r="H29" s="10">
        <v>7.7959490740740732E-3</v>
      </c>
      <c r="I29" s="10">
        <f t="shared" si="1"/>
        <v>7.6400300925925915E-3</v>
      </c>
      <c r="J29" s="8">
        <f t="shared" si="2"/>
        <v>18</v>
      </c>
      <c r="K29" s="10">
        <f t="shared" si="3"/>
        <v>1.3461701388888881E-3</v>
      </c>
      <c r="L29" s="6"/>
    </row>
    <row r="30" spans="1:12" ht="48" customHeight="1">
      <c r="A30" s="31">
        <v>21</v>
      </c>
      <c r="B30" s="9">
        <v>50</v>
      </c>
      <c r="C30" s="54" t="s">
        <v>128</v>
      </c>
      <c r="D30" s="50" t="s">
        <v>172</v>
      </c>
      <c r="E30" s="52">
        <v>1996</v>
      </c>
      <c r="F30" s="28" t="str">
        <f>IFERROR(VLOOKUP(E30,ГОД!B:C,2,TRUE),0)</f>
        <v>до 30 лет</v>
      </c>
      <c r="G30" s="62">
        <f t="shared" si="0"/>
        <v>1</v>
      </c>
      <c r="H30" s="10">
        <v>7.7285879629629623E-3</v>
      </c>
      <c r="I30" s="10">
        <f t="shared" si="1"/>
        <v>7.7285879629629623E-3</v>
      </c>
      <c r="J30" s="8">
        <f t="shared" si="2"/>
        <v>19</v>
      </c>
      <c r="K30" s="10">
        <f t="shared" si="3"/>
        <v>1.4347280092592589E-3</v>
      </c>
      <c r="L30" s="6"/>
    </row>
    <row r="31" spans="1:12" ht="48" customHeight="1">
      <c r="A31" s="31">
        <v>22</v>
      </c>
      <c r="B31" s="9">
        <v>51</v>
      </c>
      <c r="C31" s="54" t="s">
        <v>74</v>
      </c>
      <c r="D31" s="51" t="s">
        <v>171</v>
      </c>
      <c r="E31" s="52">
        <v>1981</v>
      </c>
      <c r="F31" s="28" t="str">
        <f>IFERROR(VLOOKUP(E31,ГОД!B:C,2,TRUE),0)</f>
        <v>от 40 до 44 лет</v>
      </c>
      <c r="G31" s="62">
        <f t="shared" si="0"/>
        <v>0.93</v>
      </c>
      <c r="H31" s="10">
        <v>8.3363425925925931E-3</v>
      </c>
      <c r="I31" s="10">
        <f t="shared" si="1"/>
        <v>7.7527986111111122E-3</v>
      </c>
      <c r="J31" s="8">
        <f t="shared" si="2"/>
        <v>20</v>
      </c>
      <c r="K31" s="10">
        <f t="shared" si="3"/>
        <v>1.4589386574074088E-3</v>
      </c>
      <c r="L31" s="6"/>
    </row>
    <row r="32" spans="1:12" ht="48" customHeight="1">
      <c r="A32" s="31">
        <v>23</v>
      </c>
      <c r="B32" s="9">
        <v>59</v>
      </c>
      <c r="C32" s="54" t="s">
        <v>125</v>
      </c>
      <c r="D32" s="51" t="s">
        <v>171</v>
      </c>
      <c r="E32" s="52">
        <v>1990</v>
      </c>
      <c r="F32" s="28" t="str">
        <f>IFERROR(VLOOKUP(E32,ГОД!B:C,2,TRUE),0)</f>
        <v>от 30 до 34 лет</v>
      </c>
      <c r="G32" s="62">
        <f t="shared" si="0"/>
        <v>0.98</v>
      </c>
      <c r="H32" s="10">
        <v>8.0146990740740751E-3</v>
      </c>
      <c r="I32" s="10">
        <f t="shared" si="1"/>
        <v>7.8544050925925934E-3</v>
      </c>
      <c r="J32" s="8">
        <f t="shared" si="2"/>
        <v>21</v>
      </c>
      <c r="K32" s="10">
        <f t="shared" si="3"/>
        <v>1.56054513888889E-3</v>
      </c>
      <c r="L32" s="6"/>
    </row>
    <row r="33" spans="1:12" ht="48" customHeight="1">
      <c r="A33" s="31">
        <v>24</v>
      </c>
      <c r="B33" s="9">
        <v>34</v>
      </c>
      <c r="C33" s="54" t="s">
        <v>121</v>
      </c>
      <c r="D33" s="50" t="s">
        <v>179</v>
      </c>
      <c r="E33" s="52">
        <v>2000</v>
      </c>
      <c r="F33" s="28" t="str">
        <f>IFERROR(VLOOKUP(E33,ГОД!B:C,2,TRUE),0)</f>
        <v>до 30 лет</v>
      </c>
      <c r="G33" s="62">
        <f t="shared" si="0"/>
        <v>1</v>
      </c>
      <c r="H33" s="10">
        <v>7.9490740740740754E-3</v>
      </c>
      <c r="I33" s="10">
        <f t="shared" si="1"/>
        <v>7.9490740740740754E-3</v>
      </c>
      <c r="J33" s="8">
        <f t="shared" si="2"/>
        <v>22</v>
      </c>
      <c r="K33" s="10">
        <f t="shared" si="3"/>
        <v>1.655214120370372E-3</v>
      </c>
      <c r="L33" s="6"/>
    </row>
    <row r="34" spans="1:12" ht="48" customHeight="1">
      <c r="A34" s="31">
        <v>25</v>
      </c>
      <c r="B34" s="9">
        <v>18</v>
      </c>
      <c r="C34" s="54" t="s">
        <v>112</v>
      </c>
      <c r="D34" s="50" t="s">
        <v>182</v>
      </c>
      <c r="E34" s="52">
        <v>1990</v>
      </c>
      <c r="F34" s="28" t="str">
        <f>IFERROR(VLOOKUP(E34,ГОД!B:C,2,TRUE),0)</f>
        <v>от 30 до 34 лет</v>
      </c>
      <c r="G34" s="62">
        <f t="shared" si="0"/>
        <v>0.98</v>
      </c>
      <c r="H34" s="10">
        <v>8.1535879629629632E-3</v>
      </c>
      <c r="I34" s="10">
        <f t="shared" si="1"/>
        <v>7.9905162037037045E-3</v>
      </c>
      <c r="J34" s="8">
        <f t="shared" si="2"/>
        <v>23</v>
      </c>
      <c r="K34" s="10">
        <f t="shared" si="3"/>
        <v>1.6966562500000011E-3</v>
      </c>
      <c r="L34" s="6"/>
    </row>
    <row r="35" spans="1:12" ht="48" customHeight="1">
      <c r="A35" s="31">
        <v>26</v>
      </c>
      <c r="B35" s="9">
        <v>49</v>
      </c>
      <c r="C35" s="54" t="s">
        <v>123</v>
      </c>
      <c r="D35" s="51" t="s">
        <v>171</v>
      </c>
      <c r="E35" s="52">
        <v>1996</v>
      </c>
      <c r="F35" s="28" t="str">
        <f>IFERROR(VLOOKUP(E35,ГОД!B:C,2,TRUE),0)</f>
        <v>до 30 лет</v>
      </c>
      <c r="G35" s="62">
        <f t="shared" si="0"/>
        <v>1</v>
      </c>
      <c r="H35" s="10">
        <v>8.1143518518518518E-3</v>
      </c>
      <c r="I35" s="10">
        <f t="shared" si="1"/>
        <v>8.1143518518518518E-3</v>
      </c>
      <c r="J35" s="8">
        <f t="shared" si="2"/>
        <v>24</v>
      </c>
      <c r="K35" s="10">
        <f t="shared" si="3"/>
        <v>1.8204918981481483E-3</v>
      </c>
      <c r="L35" s="6"/>
    </row>
    <row r="36" spans="1:12" ht="48" customHeight="1">
      <c r="A36" s="31">
        <v>27</v>
      </c>
      <c r="B36" s="9">
        <v>37</v>
      </c>
      <c r="C36" s="54" t="s">
        <v>184</v>
      </c>
      <c r="D36" s="50" t="s">
        <v>172</v>
      </c>
      <c r="E36" s="52">
        <v>1990</v>
      </c>
      <c r="F36" s="28" t="str">
        <f>IFERROR(VLOOKUP(E36,ГОД!B:C,2,TRUE),0)</f>
        <v>от 30 до 34 лет</v>
      </c>
      <c r="G36" s="62">
        <f t="shared" si="0"/>
        <v>0.98</v>
      </c>
      <c r="H36" s="10">
        <v>8.4668981481481487E-3</v>
      </c>
      <c r="I36" s="10">
        <f t="shared" si="1"/>
        <v>8.2975601851851856E-3</v>
      </c>
      <c r="J36" s="8">
        <f t="shared" si="2"/>
        <v>25</v>
      </c>
      <c r="K36" s="10">
        <f t="shared" si="3"/>
        <v>2.0037002314814822E-3</v>
      </c>
      <c r="L36" s="6"/>
    </row>
    <row r="37" spans="1:12" ht="48" customHeight="1">
      <c r="A37" s="31">
        <v>28</v>
      </c>
      <c r="B37" s="9">
        <v>33</v>
      </c>
      <c r="C37" s="54" t="s">
        <v>76</v>
      </c>
      <c r="D37" s="50" t="s">
        <v>177</v>
      </c>
      <c r="E37" s="52">
        <v>1971</v>
      </c>
      <c r="F37" s="28" t="str">
        <f>IFERROR(VLOOKUP(E37,ГОД!B:C,2,TRUE),0)</f>
        <v xml:space="preserve"> 50 лет и старше</v>
      </c>
      <c r="G37" s="62">
        <f t="shared" si="0"/>
        <v>0.85</v>
      </c>
      <c r="H37" s="10">
        <v>1.0228703703703703E-2</v>
      </c>
      <c r="I37" s="10">
        <f t="shared" si="1"/>
        <v>8.6943981481481473E-3</v>
      </c>
      <c r="J37" s="8">
        <f t="shared" si="2"/>
        <v>26</v>
      </c>
      <c r="K37" s="10">
        <f t="shared" si="3"/>
        <v>2.4005381944444439E-3</v>
      </c>
      <c r="L37" s="6"/>
    </row>
    <row r="38" spans="1:12" ht="48" customHeight="1">
      <c r="A38" s="31">
        <v>1</v>
      </c>
      <c r="B38" s="9">
        <v>62</v>
      </c>
      <c r="C38" s="9" t="s">
        <v>170</v>
      </c>
      <c r="D38" s="50" t="s">
        <v>176</v>
      </c>
      <c r="E38" s="52">
        <v>1995</v>
      </c>
      <c r="F38" s="28" t="str">
        <f>IFERROR(VLOOKUP(E38,ГОД!B:C,2,TRUE),0)</f>
        <v>до 30 лет</v>
      </c>
      <c r="G38" s="62">
        <f t="shared" si="0"/>
        <v>1</v>
      </c>
      <c r="H38" s="10"/>
      <c r="I38" s="10"/>
      <c r="J38" s="8" t="s">
        <v>174</v>
      </c>
      <c r="K38" s="10"/>
      <c r="L38" s="6"/>
    </row>
    <row r="39" spans="1:12" ht="48" customHeight="1">
      <c r="A39" s="31">
        <v>2</v>
      </c>
      <c r="B39" s="9">
        <v>41</v>
      </c>
      <c r="C39" s="54" t="s">
        <v>79</v>
      </c>
      <c r="D39" s="50" t="s">
        <v>172</v>
      </c>
      <c r="E39" s="52">
        <v>1988</v>
      </c>
      <c r="F39" s="28" t="str">
        <f>IFERROR(VLOOKUP(E39,ГОД!B:C,2,TRUE),0)</f>
        <v>от 30 до 34 лет</v>
      </c>
      <c r="G39" s="62">
        <f t="shared" si="0"/>
        <v>0.98</v>
      </c>
      <c r="H39" s="10"/>
      <c r="I39" s="10"/>
      <c r="J39" s="8" t="s">
        <v>174</v>
      </c>
      <c r="K39" s="10"/>
      <c r="L39" s="6"/>
    </row>
    <row r="41" spans="1:12">
      <c r="C41" s="4"/>
      <c r="L41" s="6"/>
    </row>
    <row r="42" spans="1:12" ht="28.2">
      <c r="B42" s="97" t="s">
        <v>20</v>
      </c>
      <c r="C42" s="97"/>
      <c r="D42" s="97"/>
      <c r="E42" s="87" t="s">
        <v>91</v>
      </c>
      <c r="F42" s="87"/>
      <c r="L42" s="6"/>
    </row>
    <row r="43" spans="1:12" ht="28.2">
      <c r="B43" s="29"/>
      <c r="C43" s="29"/>
      <c r="E43" s="88" t="s">
        <v>2</v>
      </c>
      <c r="F43" s="88"/>
      <c r="L43" s="6"/>
    </row>
    <row r="44" spans="1:12" ht="28.2">
      <c r="B44" s="29" t="s">
        <v>22</v>
      </c>
      <c r="C44" s="29"/>
      <c r="E44" s="87" t="s">
        <v>61</v>
      </c>
      <c r="F44" s="87"/>
      <c r="L44" s="6"/>
    </row>
    <row r="45" spans="1:12" ht="28.2">
      <c r="B45" s="29"/>
      <c r="C45" s="29"/>
      <c r="E45" s="88" t="s">
        <v>2</v>
      </c>
      <c r="F45" s="88"/>
      <c r="L45" s="6"/>
    </row>
    <row r="46" spans="1:12">
      <c r="L46" s="6"/>
    </row>
    <row r="47" spans="1:12">
      <c r="L47" s="6"/>
    </row>
    <row r="48" spans="1:12">
      <c r="L48" s="6"/>
    </row>
    <row r="49" spans="12:12">
      <c r="L49" s="6"/>
    </row>
    <row r="50" spans="12:12">
      <c r="L50" s="6"/>
    </row>
    <row r="51" spans="12:12">
      <c r="L51" s="6"/>
    </row>
    <row r="52" spans="12:12">
      <c r="L52" s="6"/>
    </row>
    <row r="53" spans="12:12">
      <c r="L53" s="6"/>
    </row>
    <row r="54" spans="12:12">
      <c r="L54" s="6"/>
    </row>
    <row r="55" spans="12:12">
      <c r="L55" s="6"/>
    </row>
    <row r="56" spans="12:12">
      <c r="L56" s="6"/>
    </row>
    <row r="57" spans="12:12">
      <c r="L57" s="6"/>
    </row>
    <row r="58" spans="12:12">
      <c r="L58" s="6"/>
    </row>
    <row r="59" spans="12:12">
      <c r="L59" s="6"/>
    </row>
    <row r="60" spans="12:12">
      <c r="L60" s="6"/>
    </row>
    <row r="61" spans="12:12">
      <c r="L61" s="6"/>
    </row>
    <row r="62" spans="12:12">
      <c r="L62" s="6"/>
    </row>
    <row r="63" spans="12:12">
      <c r="L63" s="6"/>
    </row>
    <row r="64" spans="12:12">
      <c r="L64" s="6"/>
    </row>
    <row r="65" spans="12:12" ht="6.75" customHeight="1">
      <c r="L65" s="6"/>
    </row>
    <row r="66" spans="12:12">
      <c r="L66" s="6"/>
    </row>
    <row r="67" spans="12:12" ht="12" customHeight="1">
      <c r="L67" s="6"/>
    </row>
    <row r="68" spans="12:12">
      <c r="L68" s="6"/>
    </row>
    <row r="69" spans="12:12" ht="11.25" customHeight="1"/>
  </sheetData>
  <autoFilter ref="B11:K40">
    <sortState ref="B13:K40">
      <sortCondition ref="I11:I40"/>
    </sortState>
  </autoFilter>
  <mergeCells count="23">
    <mergeCell ref="A1:K3"/>
    <mergeCell ref="A4:K4"/>
    <mergeCell ref="A5:B5"/>
    <mergeCell ref="J5:K5"/>
    <mergeCell ref="A6:B6"/>
    <mergeCell ref="H6:K6"/>
    <mergeCell ref="B42:D42"/>
    <mergeCell ref="E42:F42"/>
    <mergeCell ref="E43:F43"/>
    <mergeCell ref="A7:K7"/>
    <mergeCell ref="A8:K8"/>
    <mergeCell ref="A10:A11"/>
    <mergeCell ref="B10:B11"/>
    <mergeCell ref="C10:C11"/>
    <mergeCell ref="D10:D11"/>
    <mergeCell ref="E10:E11"/>
    <mergeCell ref="F10:F11"/>
    <mergeCell ref="G10:G11"/>
    <mergeCell ref="E44:F44"/>
    <mergeCell ref="E45:F45"/>
    <mergeCell ref="H10:I10"/>
    <mergeCell ref="J10:J11"/>
    <mergeCell ref="K10:K11"/>
  </mergeCells>
  <pageMargins left="0.23" right="0.19685039370078741" top="0.19685039370078741" bottom="0.19685039370078741" header="0.31496062992125984" footer="0.31496062992125984"/>
  <pageSetup paperSize="9" scale="3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R72"/>
  <sheetViews>
    <sheetView topLeftCell="A9" zoomScale="40" zoomScaleNormal="40" zoomScalePageLayoutView="60" workbookViewId="0">
      <selection activeCell="H13" sqref="H13"/>
    </sheetView>
  </sheetViews>
  <sheetFormatPr defaultRowHeight="14.4"/>
  <cols>
    <col min="2" max="2" width="18.6640625" customWidth="1"/>
    <col min="3" max="3" width="62.33203125" customWidth="1"/>
    <col min="4" max="4" width="36.5546875" customWidth="1"/>
    <col min="5" max="5" width="20" customWidth="1"/>
    <col min="6" max="6" width="33.88671875" customWidth="1"/>
    <col min="7" max="7" width="24.5546875" customWidth="1"/>
    <col min="8" max="8" width="27.33203125" customWidth="1"/>
    <col min="9" max="9" width="23.88671875" customWidth="1"/>
    <col min="10" max="10" width="21.5546875" customWidth="1"/>
    <col min="11" max="11" width="29.109375" customWidth="1"/>
    <col min="13" max="13" width="45.44140625" customWidth="1"/>
    <col min="14" max="14" width="36" customWidth="1"/>
    <col min="15" max="15" width="12.88671875" customWidth="1"/>
  </cols>
  <sheetData>
    <row r="1" spans="1:18" ht="18" customHeight="1">
      <c r="A1" s="89" t="s">
        <v>88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8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8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8" ht="92.25" customHeight="1">
      <c r="A4" s="89" t="s">
        <v>90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8" ht="45" customHeight="1">
      <c r="A5" s="98"/>
      <c r="B5" s="98"/>
      <c r="C5" s="61"/>
      <c r="D5" s="65" t="s">
        <v>82</v>
      </c>
      <c r="E5" s="65"/>
      <c r="F5" s="65"/>
      <c r="G5" s="65"/>
      <c r="H5" s="65"/>
      <c r="I5" s="65"/>
      <c r="J5" s="98"/>
      <c r="K5" s="98"/>
    </row>
    <row r="6" spans="1:18" ht="45" customHeight="1">
      <c r="A6" s="98" t="s">
        <v>83</v>
      </c>
      <c r="B6" s="98"/>
      <c r="C6" s="61">
        <v>2022</v>
      </c>
      <c r="D6" s="32"/>
      <c r="E6" s="32"/>
      <c r="F6" s="32"/>
      <c r="G6" s="33"/>
      <c r="H6" s="98" t="s">
        <v>59</v>
      </c>
      <c r="I6" s="98"/>
      <c r="J6" s="98"/>
      <c r="K6" s="98"/>
    </row>
    <row r="7" spans="1:18" ht="45" customHeight="1">
      <c r="A7" s="99" t="s">
        <v>104</v>
      </c>
      <c r="B7" s="99"/>
      <c r="C7" s="99"/>
      <c r="D7" s="99"/>
      <c r="E7" s="99"/>
      <c r="F7" s="99"/>
      <c r="G7" s="99"/>
      <c r="H7" s="99"/>
      <c r="I7" s="99"/>
      <c r="J7" s="99"/>
      <c r="K7" s="99"/>
    </row>
    <row r="8" spans="1:18" ht="50.25" customHeight="1">
      <c r="A8" s="100" t="s">
        <v>92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</row>
    <row r="9" spans="1:18" ht="89.25" customHeight="1">
      <c r="A9" s="112" t="s">
        <v>199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</row>
    <row r="10" spans="1:18" ht="9.75" customHeight="1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8" ht="88.5" customHeight="1">
      <c r="A11" s="107" t="s">
        <v>26</v>
      </c>
      <c r="B11" s="101" t="s">
        <v>0</v>
      </c>
      <c r="C11" s="108" t="s">
        <v>16</v>
      </c>
      <c r="D11" s="110" t="s">
        <v>1</v>
      </c>
      <c r="E11" s="103" t="s">
        <v>13</v>
      </c>
      <c r="F11" s="101" t="s">
        <v>38</v>
      </c>
      <c r="G11" s="103" t="s">
        <v>39</v>
      </c>
      <c r="H11" s="105" t="s">
        <v>87</v>
      </c>
      <c r="I11" s="106"/>
      <c r="J11" s="103" t="s">
        <v>85</v>
      </c>
      <c r="K11" s="101" t="s">
        <v>86</v>
      </c>
    </row>
    <row r="12" spans="1:18" ht="40.5" customHeight="1">
      <c r="A12" s="107"/>
      <c r="B12" s="102"/>
      <c r="C12" s="109"/>
      <c r="D12" s="111"/>
      <c r="E12" s="104"/>
      <c r="F12" s="102"/>
      <c r="G12" s="104"/>
      <c r="H12" s="34" t="s">
        <v>4</v>
      </c>
      <c r="I12" s="34" t="s">
        <v>84</v>
      </c>
      <c r="J12" s="104"/>
      <c r="K12" s="102"/>
      <c r="N12" s="5"/>
      <c r="O12" s="5"/>
      <c r="P12" s="5"/>
      <c r="Q12" s="5"/>
      <c r="R12" s="5"/>
    </row>
    <row r="13" spans="1:18" ht="48" customHeight="1">
      <c r="A13" s="31">
        <v>1</v>
      </c>
      <c r="B13" s="9">
        <v>70</v>
      </c>
      <c r="C13" s="54" t="s">
        <v>155</v>
      </c>
      <c r="D13" s="50" t="s">
        <v>182</v>
      </c>
      <c r="E13" s="52">
        <v>1979</v>
      </c>
      <c r="F13" s="28" t="str">
        <f>IFERROR(VLOOKUP(E13,ГОД!B:C,2,TRUE),0)</f>
        <v>от 40 до 44 лет</v>
      </c>
      <c r="G13" s="62">
        <f t="shared" ref="G13:G40" si="0">IF($C$6-E13&lt;30,1,IF($C$6-E13&lt;35,0.98,IF($C$6-E13&lt;40,0.95,IF($C$6-E13&lt;45,0.93,IF($C$6-E13&lt;50,0.9,IF($C$6-E13&gt;=50,0.85))))))</f>
        <v>0.93</v>
      </c>
      <c r="H13" s="10">
        <v>8.1262731481481481E-3</v>
      </c>
      <c r="I13" s="10">
        <f t="shared" ref="I13:I39" si="1">H13*G13</f>
        <v>7.5574340277777784E-3</v>
      </c>
      <c r="J13" s="8">
        <f>RANK(I13,$I$13:$I$42,1)</f>
        <v>1</v>
      </c>
      <c r="K13" s="10">
        <f>I13-$I$13</f>
        <v>0</v>
      </c>
      <c r="L13" s="6"/>
    </row>
    <row r="14" spans="1:18" ht="48" customHeight="1">
      <c r="A14" s="31">
        <v>2</v>
      </c>
      <c r="B14" s="9">
        <v>87</v>
      </c>
      <c r="C14" s="9" t="s">
        <v>202</v>
      </c>
      <c r="D14" s="50" t="s">
        <v>203</v>
      </c>
      <c r="E14" s="52">
        <v>1951</v>
      </c>
      <c r="F14" s="28" t="str">
        <f>IFERROR(VLOOKUP(E14,ГОД!B:C,2,TRUE),0)</f>
        <v xml:space="preserve"> 50 лет и старше</v>
      </c>
      <c r="G14" s="62">
        <f t="shared" si="0"/>
        <v>0.85</v>
      </c>
      <c r="H14" s="10">
        <v>8.9942129629629625E-3</v>
      </c>
      <c r="I14" s="10">
        <f t="shared" si="1"/>
        <v>7.6450810185185181E-3</v>
      </c>
      <c r="J14" s="8">
        <f t="shared" ref="J14:J39" si="2">RANK(I14,$I$13:$I$42,1)</f>
        <v>2</v>
      </c>
      <c r="K14" s="10">
        <f t="shared" ref="K14:K39" si="3">I14-$I$13</f>
        <v>8.76469907407397E-5</v>
      </c>
      <c r="L14" s="6"/>
    </row>
    <row r="15" spans="1:18" ht="48" customHeight="1">
      <c r="A15" s="31">
        <v>3</v>
      </c>
      <c r="B15" s="9">
        <v>44</v>
      </c>
      <c r="C15" s="54" t="s">
        <v>133</v>
      </c>
      <c r="D15" s="50" t="s">
        <v>178</v>
      </c>
      <c r="E15" s="52">
        <v>1988</v>
      </c>
      <c r="F15" s="28" t="str">
        <f>IFERROR(VLOOKUP(E15,ГОД!B:C,2,TRUE),0)</f>
        <v>от 30 до 34 лет</v>
      </c>
      <c r="G15" s="62">
        <f t="shared" si="0"/>
        <v>0.98</v>
      </c>
      <c r="H15" s="10">
        <v>8.0510416666666664E-3</v>
      </c>
      <c r="I15" s="10">
        <f t="shared" si="1"/>
        <v>7.8900208333333322E-3</v>
      </c>
      <c r="J15" s="8">
        <f t="shared" si="2"/>
        <v>3</v>
      </c>
      <c r="K15" s="10">
        <f t="shared" si="3"/>
        <v>3.3258680555555385E-4</v>
      </c>
      <c r="L15" s="6"/>
    </row>
    <row r="16" spans="1:18" ht="48" customHeight="1">
      <c r="A16" s="31">
        <v>4</v>
      </c>
      <c r="B16" s="9">
        <v>84</v>
      </c>
      <c r="C16" s="9" t="s">
        <v>198</v>
      </c>
      <c r="D16" s="50" t="s">
        <v>181</v>
      </c>
      <c r="E16" s="52">
        <v>2002</v>
      </c>
      <c r="F16" s="28" t="str">
        <f>IFERROR(VLOOKUP(E16,ГОД!B:C,2,TRUE),0)</f>
        <v>до 30 лет</v>
      </c>
      <c r="G16" s="62">
        <f t="shared" si="0"/>
        <v>1</v>
      </c>
      <c r="H16" s="10">
        <v>7.9812500000000005E-3</v>
      </c>
      <c r="I16" s="10">
        <f t="shared" si="1"/>
        <v>7.9812500000000005E-3</v>
      </c>
      <c r="J16" s="8">
        <f t="shared" si="2"/>
        <v>4</v>
      </c>
      <c r="K16" s="10">
        <f t="shared" si="3"/>
        <v>4.2381597222222213E-4</v>
      </c>
    </row>
    <row r="17" spans="1:12" ht="48" customHeight="1">
      <c r="A17" s="31">
        <v>5</v>
      </c>
      <c r="B17" s="9">
        <v>53</v>
      </c>
      <c r="C17" s="54" t="s">
        <v>134</v>
      </c>
      <c r="D17" s="50" t="s">
        <v>178</v>
      </c>
      <c r="E17" s="52">
        <v>1973</v>
      </c>
      <c r="F17" s="28" t="str">
        <f>IFERROR(VLOOKUP(E17,ГОД!B:C,2,TRUE),0)</f>
        <v>от 45 до 49 лет</v>
      </c>
      <c r="G17" s="62">
        <f t="shared" si="0"/>
        <v>0.9</v>
      </c>
      <c r="H17" s="10">
        <v>8.9120370370370378E-3</v>
      </c>
      <c r="I17" s="10">
        <f t="shared" si="1"/>
        <v>8.0208333333333347E-3</v>
      </c>
      <c r="J17" s="8">
        <f t="shared" si="2"/>
        <v>5</v>
      </c>
      <c r="K17" s="10">
        <f t="shared" si="3"/>
        <v>4.6339930555555631E-4</v>
      </c>
      <c r="L17" s="6"/>
    </row>
    <row r="18" spans="1:12" ht="48" customHeight="1">
      <c r="A18" s="31">
        <v>6</v>
      </c>
      <c r="B18" s="9">
        <v>83</v>
      </c>
      <c r="C18" s="9" t="s">
        <v>197</v>
      </c>
      <c r="D18" s="50" t="s">
        <v>181</v>
      </c>
      <c r="E18" s="52">
        <v>2000</v>
      </c>
      <c r="F18" s="28" t="str">
        <f>IFERROR(VLOOKUP(E18,ГОД!B:C,2,TRUE),0)</f>
        <v>до 30 лет</v>
      </c>
      <c r="G18" s="62">
        <f t="shared" si="0"/>
        <v>1</v>
      </c>
      <c r="H18" s="10">
        <v>8.0824074074074079E-3</v>
      </c>
      <c r="I18" s="10">
        <f t="shared" si="1"/>
        <v>8.0824074074074079E-3</v>
      </c>
      <c r="J18" s="8">
        <f t="shared" si="2"/>
        <v>6</v>
      </c>
      <c r="K18" s="10">
        <f t="shared" si="3"/>
        <v>5.2497337962962957E-4</v>
      </c>
      <c r="L18" s="6"/>
    </row>
    <row r="19" spans="1:12" ht="48" customHeight="1">
      <c r="A19" s="31">
        <v>7</v>
      </c>
      <c r="B19" s="9">
        <v>71</v>
      </c>
      <c r="C19" s="54" t="s">
        <v>75</v>
      </c>
      <c r="D19" s="50" t="s">
        <v>180</v>
      </c>
      <c r="E19" s="52">
        <v>1992</v>
      </c>
      <c r="F19" s="28" t="str">
        <f>IFERROR(VLOOKUP(E19,ГОД!B:C,2,TRUE),0)</f>
        <v>от 30 до 34 лет</v>
      </c>
      <c r="G19" s="62">
        <f t="shared" si="0"/>
        <v>0.98</v>
      </c>
      <c r="H19" s="10">
        <v>8.3221064814814807E-3</v>
      </c>
      <c r="I19" s="10">
        <f t="shared" si="1"/>
        <v>8.1556643518518514E-3</v>
      </c>
      <c r="J19" s="8">
        <f t="shared" si="2"/>
        <v>7</v>
      </c>
      <c r="K19" s="10">
        <f t="shared" si="3"/>
        <v>5.9823032407407307E-4</v>
      </c>
    </row>
    <row r="20" spans="1:12" ht="48" customHeight="1">
      <c r="A20" s="31">
        <v>8</v>
      </c>
      <c r="B20" s="9">
        <v>45</v>
      </c>
      <c r="C20" s="54" t="s">
        <v>127</v>
      </c>
      <c r="D20" s="50" t="s">
        <v>172</v>
      </c>
      <c r="E20" s="52">
        <v>1991</v>
      </c>
      <c r="F20" s="28" t="str">
        <f>IFERROR(VLOOKUP(E20,ГОД!B:C,2,TRUE),0)</f>
        <v>от 30 до 34 лет</v>
      </c>
      <c r="G20" s="62">
        <f t="shared" si="0"/>
        <v>0.98</v>
      </c>
      <c r="H20" s="10">
        <v>8.3690972222222222E-3</v>
      </c>
      <c r="I20" s="10">
        <f t="shared" si="1"/>
        <v>8.2017152777777783E-3</v>
      </c>
      <c r="J20" s="8">
        <f t="shared" si="2"/>
        <v>8</v>
      </c>
      <c r="K20" s="10">
        <f t="shared" si="3"/>
        <v>6.4428124999999989E-4</v>
      </c>
      <c r="L20" s="6"/>
    </row>
    <row r="21" spans="1:12" ht="48" customHeight="1">
      <c r="A21" s="31">
        <v>9</v>
      </c>
      <c r="B21" s="9">
        <v>20</v>
      </c>
      <c r="C21" s="54" t="s">
        <v>77</v>
      </c>
      <c r="D21" s="50" t="s">
        <v>177</v>
      </c>
      <c r="E21" s="52">
        <v>1984</v>
      </c>
      <c r="F21" s="28" t="str">
        <f>IFERROR(VLOOKUP(E21,ГОД!B:C,2,TRUE),0)</f>
        <v>от 35 до 39 лет</v>
      </c>
      <c r="G21" s="62">
        <f t="shared" si="0"/>
        <v>0.95</v>
      </c>
      <c r="H21" s="10">
        <v>8.6454861111111125E-3</v>
      </c>
      <c r="I21" s="10">
        <f t="shared" si="1"/>
        <v>8.2132118055555561E-3</v>
      </c>
      <c r="J21" s="8">
        <f t="shared" si="2"/>
        <v>9</v>
      </c>
      <c r="K21" s="10">
        <f t="shared" si="3"/>
        <v>6.557777777777777E-4</v>
      </c>
      <c r="L21" s="6"/>
    </row>
    <row r="22" spans="1:12" ht="48" customHeight="1">
      <c r="A22" s="31">
        <v>10</v>
      </c>
      <c r="B22" s="9">
        <v>54</v>
      </c>
      <c r="C22" s="54" t="s">
        <v>115</v>
      </c>
      <c r="D22" s="50" t="s">
        <v>182</v>
      </c>
      <c r="E22" s="52">
        <v>1991</v>
      </c>
      <c r="F22" s="28" t="str">
        <f>IFERROR(VLOOKUP(E22,ГОД!B:C,2,TRUE),0)</f>
        <v>от 30 до 34 лет</v>
      </c>
      <c r="G22" s="62">
        <f t="shared" si="0"/>
        <v>0.98</v>
      </c>
      <c r="H22" s="10">
        <v>8.4177083333333326E-3</v>
      </c>
      <c r="I22" s="10">
        <f t="shared" si="1"/>
        <v>8.2493541666666653E-3</v>
      </c>
      <c r="J22" s="8">
        <f t="shared" si="2"/>
        <v>10</v>
      </c>
      <c r="K22" s="10">
        <f t="shared" si="3"/>
        <v>6.9192013888888688E-4</v>
      </c>
      <c r="L22" s="6"/>
    </row>
    <row r="23" spans="1:12" ht="48" customHeight="1">
      <c r="A23" s="31">
        <v>11</v>
      </c>
      <c r="B23" s="9">
        <v>86</v>
      </c>
      <c r="C23" s="9" t="s">
        <v>196</v>
      </c>
      <c r="D23" s="50" t="s">
        <v>181</v>
      </c>
      <c r="E23" s="52">
        <v>1996</v>
      </c>
      <c r="F23" s="28" t="str">
        <f>IFERROR(VLOOKUP(E23,ГОД!B:C,2,TRUE),0)</f>
        <v>до 30 лет</v>
      </c>
      <c r="G23" s="62">
        <f t="shared" si="0"/>
        <v>1</v>
      </c>
      <c r="H23" s="10">
        <v>8.6052083333333345E-3</v>
      </c>
      <c r="I23" s="10">
        <f t="shared" si="1"/>
        <v>8.6052083333333345E-3</v>
      </c>
      <c r="J23" s="8">
        <f t="shared" si="2"/>
        <v>11</v>
      </c>
      <c r="K23" s="10">
        <f t="shared" si="3"/>
        <v>1.0477743055555561E-3</v>
      </c>
      <c r="L23" s="6"/>
    </row>
    <row r="24" spans="1:12" ht="48" customHeight="1">
      <c r="A24" s="31">
        <v>12</v>
      </c>
      <c r="B24" s="9">
        <v>66</v>
      </c>
      <c r="C24" s="54" t="s">
        <v>194</v>
      </c>
      <c r="D24" s="50" t="s">
        <v>177</v>
      </c>
      <c r="E24" s="52">
        <v>1994</v>
      </c>
      <c r="F24" s="28" t="str">
        <f>IFERROR(VLOOKUP(E24,ГОД!B:C,2,TRUE),0)</f>
        <v>до 30 лет</v>
      </c>
      <c r="G24" s="62">
        <f t="shared" si="0"/>
        <v>1</v>
      </c>
      <c r="H24" s="10">
        <v>8.6079861111111114E-3</v>
      </c>
      <c r="I24" s="10">
        <f t="shared" si="1"/>
        <v>8.6079861111111114E-3</v>
      </c>
      <c r="J24" s="8">
        <f t="shared" si="2"/>
        <v>12</v>
      </c>
      <c r="K24" s="10">
        <f t="shared" si="3"/>
        <v>1.050552083333333E-3</v>
      </c>
      <c r="L24" s="6"/>
    </row>
    <row r="25" spans="1:12" ht="48" customHeight="1">
      <c r="A25" s="31">
        <v>13</v>
      </c>
      <c r="B25" s="9">
        <v>31</v>
      </c>
      <c r="C25" s="54" t="s">
        <v>114</v>
      </c>
      <c r="D25" s="50" t="s">
        <v>182</v>
      </c>
      <c r="E25" s="52">
        <v>1983</v>
      </c>
      <c r="F25" s="28" t="str">
        <f>IFERROR(VLOOKUP(E25,ГОД!B:C,2,TRUE),0)</f>
        <v>от 35 до 39 лет</v>
      </c>
      <c r="G25" s="62">
        <f t="shared" si="0"/>
        <v>0.95</v>
      </c>
      <c r="H25" s="10">
        <v>9.1090277777777784E-3</v>
      </c>
      <c r="I25" s="10">
        <f t="shared" si="1"/>
        <v>8.6535763888888895E-3</v>
      </c>
      <c r="J25" s="8">
        <f t="shared" si="2"/>
        <v>13</v>
      </c>
      <c r="K25" s="10">
        <f t="shared" si="3"/>
        <v>1.0961423611111111E-3</v>
      </c>
      <c r="L25" s="6"/>
    </row>
    <row r="26" spans="1:12" ht="48" customHeight="1">
      <c r="A26" s="31">
        <v>14</v>
      </c>
      <c r="B26" s="9">
        <v>85</v>
      </c>
      <c r="C26" s="9" t="s">
        <v>195</v>
      </c>
      <c r="D26" s="50" t="s">
        <v>181</v>
      </c>
      <c r="E26" s="52">
        <v>1988</v>
      </c>
      <c r="F26" s="28" t="str">
        <f>IFERROR(VLOOKUP(E26,ГОД!B:C,2,TRUE),0)</f>
        <v>от 30 до 34 лет</v>
      </c>
      <c r="G26" s="62">
        <f t="shared" si="0"/>
        <v>0.98</v>
      </c>
      <c r="H26" s="10">
        <v>9.0015046296296301E-3</v>
      </c>
      <c r="I26" s="10">
        <f t="shared" si="1"/>
        <v>8.8214745370370374E-3</v>
      </c>
      <c r="J26" s="8">
        <f t="shared" si="2"/>
        <v>14</v>
      </c>
      <c r="K26" s="10">
        <f t="shared" si="3"/>
        <v>1.264040509259259E-3</v>
      </c>
      <c r="L26" s="6"/>
    </row>
    <row r="27" spans="1:12" ht="48" customHeight="1">
      <c r="A27" s="31">
        <v>15</v>
      </c>
      <c r="B27" s="9">
        <v>17</v>
      </c>
      <c r="C27" s="54" t="s">
        <v>137</v>
      </c>
      <c r="D27" s="50" t="s">
        <v>180</v>
      </c>
      <c r="E27" s="52">
        <v>1999</v>
      </c>
      <c r="F27" s="28" t="str">
        <f>IFERROR(VLOOKUP(E27,ГОД!B:C,2,TRUE),0)</f>
        <v>до 30 лет</v>
      </c>
      <c r="G27" s="62">
        <f t="shared" si="0"/>
        <v>1</v>
      </c>
      <c r="H27" s="10">
        <v>8.8298611111111112E-3</v>
      </c>
      <c r="I27" s="10">
        <f t="shared" si="1"/>
        <v>8.8298611111111112E-3</v>
      </c>
      <c r="J27" s="8">
        <f t="shared" si="2"/>
        <v>15</v>
      </c>
      <c r="K27" s="10">
        <f t="shared" si="3"/>
        <v>1.2724270833333329E-3</v>
      </c>
      <c r="L27" s="6"/>
    </row>
    <row r="28" spans="1:12" ht="48" customHeight="1">
      <c r="A28" s="31">
        <v>16</v>
      </c>
      <c r="B28" s="9">
        <v>52</v>
      </c>
      <c r="C28" s="54" t="s">
        <v>78</v>
      </c>
      <c r="D28" s="50" t="s">
        <v>180</v>
      </c>
      <c r="E28" s="52">
        <v>1993</v>
      </c>
      <c r="F28" s="28" t="str">
        <f>IFERROR(VLOOKUP(E28,ГОД!B:C,2,TRUE),0)</f>
        <v>до 30 лет</v>
      </c>
      <c r="G28" s="62">
        <f t="shared" si="0"/>
        <v>1</v>
      </c>
      <c r="H28" s="10">
        <v>8.8365740740740731E-3</v>
      </c>
      <c r="I28" s="10">
        <f t="shared" si="1"/>
        <v>8.8365740740740731E-3</v>
      </c>
      <c r="J28" s="8">
        <f t="shared" si="2"/>
        <v>16</v>
      </c>
      <c r="K28" s="10">
        <f t="shared" si="3"/>
        <v>1.2791400462962947E-3</v>
      </c>
      <c r="L28" s="6"/>
    </row>
    <row r="29" spans="1:12" ht="48" customHeight="1">
      <c r="A29" s="31">
        <v>17</v>
      </c>
      <c r="B29" s="9">
        <v>19</v>
      </c>
      <c r="C29" s="54" t="s">
        <v>80</v>
      </c>
      <c r="D29" s="50" t="s">
        <v>179</v>
      </c>
      <c r="E29" s="52">
        <v>1986</v>
      </c>
      <c r="F29" s="28" t="str">
        <f>IFERROR(VLOOKUP(E29,ГОД!B:C,2,TRUE),0)</f>
        <v>от 35 до 39 лет</v>
      </c>
      <c r="G29" s="62">
        <f t="shared" si="0"/>
        <v>0.95</v>
      </c>
      <c r="H29" s="10">
        <v>9.3599537037037037E-3</v>
      </c>
      <c r="I29" s="10">
        <f t="shared" si="1"/>
        <v>8.8919560185185178E-3</v>
      </c>
      <c r="J29" s="8">
        <f t="shared" si="2"/>
        <v>17</v>
      </c>
      <c r="K29" s="10">
        <f t="shared" si="3"/>
        <v>1.3345219907407394E-3</v>
      </c>
      <c r="L29" s="6"/>
    </row>
    <row r="30" spans="1:12" ht="48" customHeight="1">
      <c r="A30" s="31">
        <v>18</v>
      </c>
      <c r="B30" s="9">
        <v>73</v>
      </c>
      <c r="C30" s="54" t="s">
        <v>135</v>
      </c>
      <c r="D30" s="50" t="s">
        <v>178</v>
      </c>
      <c r="E30" s="52">
        <v>1987</v>
      </c>
      <c r="F30" s="28" t="str">
        <f>IFERROR(VLOOKUP(E30,ГОД!B:C,2,TRUE),0)</f>
        <v>от 35 до 39 лет</v>
      </c>
      <c r="G30" s="62">
        <f t="shared" si="0"/>
        <v>0.95</v>
      </c>
      <c r="H30" s="10">
        <v>9.3767361111111117E-3</v>
      </c>
      <c r="I30" s="10">
        <f t="shared" si="1"/>
        <v>8.9078993055555552E-3</v>
      </c>
      <c r="J30" s="8">
        <f t="shared" si="2"/>
        <v>18</v>
      </c>
      <c r="K30" s="10">
        <f t="shared" si="3"/>
        <v>1.3504652777777768E-3</v>
      </c>
      <c r="L30" s="6"/>
    </row>
    <row r="31" spans="1:12" ht="48" customHeight="1">
      <c r="A31" s="31">
        <v>19</v>
      </c>
      <c r="B31" s="9">
        <v>46</v>
      </c>
      <c r="C31" s="54" t="s">
        <v>140</v>
      </c>
      <c r="D31" s="50" t="s">
        <v>180</v>
      </c>
      <c r="E31" s="52">
        <v>1996</v>
      </c>
      <c r="F31" s="28" t="str">
        <f>IFERROR(VLOOKUP(E31,ГОД!B:C,2,TRUE),0)</f>
        <v>до 30 лет</v>
      </c>
      <c r="G31" s="62">
        <f t="shared" si="0"/>
        <v>1</v>
      </c>
      <c r="H31" s="10">
        <v>8.9804398148148144E-3</v>
      </c>
      <c r="I31" s="10">
        <f t="shared" si="1"/>
        <v>8.9804398148148144E-3</v>
      </c>
      <c r="J31" s="8">
        <f t="shared" si="2"/>
        <v>19</v>
      </c>
      <c r="K31" s="10">
        <f t="shared" si="3"/>
        <v>1.423005787037036E-3</v>
      </c>
      <c r="L31" s="6"/>
    </row>
    <row r="32" spans="1:12" ht="48" customHeight="1">
      <c r="A32" s="31">
        <v>20</v>
      </c>
      <c r="B32" s="9">
        <v>55</v>
      </c>
      <c r="C32" s="54" t="s">
        <v>141</v>
      </c>
      <c r="D32" s="50" t="s">
        <v>180</v>
      </c>
      <c r="E32" s="52">
        <v>1987</v>
      </c>
      <c r="F32" s="28" t="str">
        <f>IFERROR(VLOOKUP(E32,ГОД!B:C,2,TRUE),0)</f>
        <v>от 35 до 39 лет</v>
      </c>
      <c r="G32" s="62">
        <f t="shared" si="0"/>
        <v>0.95</v>
      </c>
      <c r="H32" s="10">
        <v>9.7108796296296301E-3</v>
      </c>
      <c r="I32" s="10">
        <f t="shared" si="1"/>
        <v>9.2253356481481474E-3</v>
      </c>
      <c r="J32" s="8">
        <f t="shared" si="2"/>
        <v>20</v>
      </c>
      <c r="K32" s="10">
        <f t="shared" si="3"/>
        <v>1.6679016203703691E-3</v>
      </c>
      <c r="L32" s="6"/>
    </row>
    <row r="33" spans="1:12" ht="48" customHeight="1">
      <c r="A33" s="31">
        <v>21</v>
      </c>
      <c r="B33" s="9">
        <v>74</v>
      </c>
      <c r="C33" s="54" t="s">
        <v>113</v>
      </c>
      <c r="D33" s="50" t="s">
        <v>182</v>
      </c>
      <c r="E33" s="52">
        <v>1990</v>
      </c>
      <c r="F33" s="28" t="str">
        <f>IFERROR(VLOOKUP(E33,ГОД!B:C,2,TRUE),0)</f>
        <v>от 30 до 34 лет</v>
      </c>
      <c r="G33" s="62">
        <f t="shared" si="0"/>
        <v>0.98</v>
      </c>
      <c r="H33" s="10">
        <v>9.7148148148148133E-3</v>
      </c>
      <c r="I33" s="10">
        <f t="shared" si="1"/>
        <v>9.5205185185185167E-3</v>
      </c>
      <c r="J33" s="8">
        <f t="shared" si="2"/>
        <v>21</v>
      </c>
      <c r="K33" s="10">
        <f t="shared" si="3"/>
        <v>1.9630844907407383E-3</v>
      </c>
      <c r="L33" s="6"/>
    </row>
    <row r="34" spans="1:12" ht="48" customHeight="1">
      <c r="A34" s="31">
        <v>22</v>
      </c>
      <c r="B34" s="9">
        <v>75</v>
      </c>
      <c r="C34" s="54" t="s">
        <v>142</v>
      </c>
      <c r="D34" s="50" t="s">
        <v>180</v>
      </c>
      <c r="E34" s="52">
        <v>1998</v>
      </c>
      <c r="F34" s="28" t="str">
        <f>IFERROR(VLOOKUP(E34,ГОД!B:C,2,TRUE),0)</f>
        <v>до 30 лет</v>
      </c>
      <c r="G34" s="62">
        <f t="shared" si="0"/>
        <v>1</v>
      </c>
      <c r="H34" s="10">
        <v>9.6311342592592594E-3</v>
      </c>
      <c r="I34" s="10">
        <f t="shared" si="1"/>
        <v>9.6311342592592594E-3</v>
      </c>
      <c r="J34" s="8">
        <f t="shared" si="2"/>
        <v>22</v>
      </c>
      <c r="K34" s="10">
        <f t="shared" si="3"/>
        <v>2.0737002314814811E-3</v>
      </c>
      <c r="L34" s="6"/>
    </row>
    <row r="35" spans="1:12" ht="48" customHeight="1">
      <c r="A35" s="31">
        <v>23</v>
      </c>
      <c r="B35" s="9">
        <v>30</v>
      </c>
      <c r="C35" s="54" t="s">
        <v>139</v>
      </c>
      <c r="D35" s="50" t="s">
        <v>180</v>
      </c>
      <c r="E35" s="52">
        <v>1999</v>
      </c>
      <c r="F35" s="28" t="str">
        <f>IFERROR(VLOOKUP(E35,ГОД!B:C,2,TRUE),0)</f>
        <v>до 30 лет</v>
      </c>
      <c r="G35" s="62">
        <f t="shared" si="0"/>
        <v>1</v>
      </c>
      <c r="H35" s="10">
        <v>9.7037037037037022E-3</v>
      </c>
      <c r="I35" s="10">
        <f t="shared" si="1"/>
        <v>9.7037037037037022E-3</v>
      </c>
      <c r="J35" s="8">
        <f t="shared" si="2"/>
        <v>23</v>
      </c>
      <c r="K35" s="10">
        <f t="shared" si="3"/>
        <v>2.1462696759259239E-3</v>
      </c>
      <c r="L35" s="6"/>
    </row>
    <row r="36" spans="1:12" ht="48" customHeight="1">
      <c r="A36" s="31">
        <v>24</v>
      </c>
      <c r="B36" s="9">
        <v>35</v>
      </c>
      <c r="C36" s="54" t="s">
        <v>138</v>
      </c>
      <c r="D36" s="50" t="s">
        <v>180</v>
      </c>
      <c r="E36" s="52">
        <v>2000</v>
      </c>
      <c r="F36" s="28" t="str">
        <f>IFERROR(VLOOKUP(E36,ГОД!B:C,2,TRUE),0)</f>
        <v>до 30 лет</v>
      </c>
      <c r="G36" s="62">
        <f t="shared" si="0"/>
        <v>1</v>
      </c>
      <c r="H36" s="10">
        <v>9.9936342592592594E-3</v>
      </c>
      <c r="I36" s="10">
        <f t="shared" si="1"/>
        <v>9.9936342592592594E-3</v>
      </c>
      <c r="J36" s="8">
        <f t="shared" si="2"/>
        <v>24</v>
      </c>
      <c r="K36" s="10">
        <f t="shared" si="3"/>
        <v>2.436200231481481E-3</v>
      </c>
      <c r="L36" s="6"/>
    </row>
    <row r="37" spans="1:12" ht="48" customHeight="1">
      <c r="A37" s="31">
        <v>25</v>
      </c>
      <c r="B37" s="9">
        <v>32</v>
      </c>
      <c r="C37" s="54" t="s">
        <v>157</v>
      </c>
      <c r="D37" s="50" t="s">
        <v>182</v>
      </c>
      <c r="E37" s="52">
        <v>1998</v>
      </c>
      <c r="F37" s="28" t="str">
        <f>IFERROR(VLOOKUP(E37,ГОД!B:C,2,TRUE),0)</f>
        <v>до 30 лет</v>
      </c>
      <c r="G37" s="62">
        <f t="shared" si="0"/>
        <v>1</v>
      </c>
      <c r="H37" s="10">
        <v>1.0755092592592594E-2</v>
      </c>
      <c r="I37" s="10">
        <f t="shared" si="1"/>
        <v>1.0755092592592594E-2</v>
      </c>
      <c r="J37" s="8">
        <f t="shared" si="2"/>
        <v>25</v>
      </c>
      <c r="K37" s="10">
        <f t="shared" si="3"/>
        <v>3.1976585648148155E-3</v>
      </c>
      <c r="L37" s="6"/>
    </row>
    <row r="38" spans="1:12" ht="48" customHeight="1">
      <c r="A38" s="31">
        <v>26</v>
      </c>
      <c r="B38" s="9">
        <v>48</v>
      </c>
      <c r="C38" s="54" t="s">
        <v>158</v>
      </c>
      <c r="D38" s="50" t="s">
        <v>182</v>
      </c>
      <c r="E38" s="52">
        <v>1999</v>
      </c>
      <c r="F38" s="28" t="str">
        <f>IFERROR(VLOOKUP(E38,ГОД!B:C,2,TRUE),0)</f>
        <v>до 30 лет</v>
      </c>
      <c r="G38" s="62">
        <f t="shared" si="0"/>
        <v>1</v>
      </c>
      <c r="H38" s="10">
        <v>1.3010300925925927E-2</v>
      </c>
      <c r="I38" s="10">
        <f t="shared" si="1"/>
        <v>1.3010300925925927E-2</v>
      </c>
      <c r="J38" s="8">
        <f t="shared" si="2"/>
        <v>26</v>
      </c>
      <c r="K38" s="10">
        <f t="shared" si="3"/>
        <v>5.4528668981481485E-3</v>
      </c>
      <c r="L38" s="6"/>
    </row>
    <row r="39" spans="1:12" ht="48" customHeight="1">
      <c r="A39" s="31">
        <v>27</v>
      </c>
      <c r="B39" s="9">
        <v>36</v>
      </c>
      <c r="C39" s="54" t="s">
        <v>156</v>
      </c>
      <c r="D39" s="50" t="s">
        <v>182</v>
      </c>
      <c r="E39" s="52">
        <v>1999</v>
      </c>
      <c r="F39" s="28" t="str">
        <f>IFERROR(VLOOKUP(E39,ГОД!B:C,2,TRUE),0)</f>
        <v>до 30 лет</v>
      </c>
      <c r="G39" s="62">
        <f t="shared" si="0"/>
        <v>1</v>
      </c>
      <c r="H39" s="10">
        <v>1.3069907407407407E-2</v>
      </c>
      <c r="I39" s="10">
        <f t="shared" si="1"/>
        <v>1.3069907407407407E-2</v>
      </c>
      <c r="J39" s="8">
        <f t="shared" si="2"/>
        <v>27</v>
      </c>
      <c r="K39" s="10">
        <f t="shared" si="3"/>
        <v>5.5124733796296285E-3</v>
      </c>
      <c r="L39" s="6"/>
    </row>
    <row r="40" spans="1:12" ht="48" customHeight="1">
      <c r="A40" s="31">
        <v>28</v>
      </c>
      <c r="B40" s="9">
        <v>69</v>
      </c>
      <c r="C40" s="54" t="s">
        <v>189</v>
      </c>
      <c r="D40" s="50" t="s">
        <v>180</v>
      </c>
      <c r="E40" s="52">
        <v>1996</v>
      </c>
      <c r="F40" s="28" t="str">
        <f>IFERROR(VLOOKUP(E40,ГОД!B:C,2,TRUE),0)</f>
        <v>до 30 лет</v>
      </c>
      <c r="G40" s="62">
        <f t="shared" si="0"/>
        <v>1</v>
      </c>
      <c r="H40" s="10"/>
      <c r="I40" s="10"/>
      <c r="J40" s="8" t="s">
        <v>174</v>
      </c>
      <c r="K40" s="10"/>
      <c r="L40" s="6"/>
    </row>
    <row r="41" spans="1:12" ht="48" customHeight="1">
      <c r="A41" s="31">
        <v>29</v>
      </c>
      <c r="B41" s="9"/>
      <c r="C41" s="9"/>
      <c r="D41" s="50"/>
      <c r="E41" s="52"/>
      <c r="F41" s="28"/>
      <c r="G41" s="62"/>
      <c r="H41" s="10"/>
      <c r="I41" s="10"/>
      <c r="J41" s="8"/>
      <c r="K41" s="10"/>
      <c r="L41" s="6"/>
    </row>
    <row r="42" spans="1:12" ht="48" customHeight="1">
      <c r="A42" s="31">
        <v>30</v>
      </c>
      <c r="B42" s="9"/>
      <c r="C42" s="9"/>
      <c r="D42" s="50"/>
      <c r="E42" s="52"/>
      <c r="F42" s="28"/>
      <c r="G42" s="62"/>
      <c r="H42" s="10"/>
      <c r="I42" s="10"/>
      <c r="J42" s="8"/>
      <c r="K42" s="10"/>
      <c r="L42" s="6"/>
    </row>
    <row r="44" spans="1:12">
      <c r="C44" s="4"/>
      <c r="L44" s="6"/>
    </row>
    <row r="45" spans="1:12" ht="28.2">
      <c r="B45" s="97" t="s">
        <v>20</v>
      </c>
      <c r="C45" s="97"/>
      <c r="D45" s="97"/>
      <c r="E45" s="87" t="s">
        <v>91</v>
      </c>
      <c r="F45" s="87"/>
      <c r="L45" s="6"/>
    </row>
    <row r="46" spans="1:12" ht="28.2">
      <c r="B46" s="29"/>
      <c r="C46" s="29"/>
      <c r="E46" s="88" t="s">
        <v>2</v>
      </c>
      <c r="F46" s="88"/>
      <c r="L46" s="6"/>
    </row>
    <row r="47" spans="1:12" ht="28.2">
      <c r="B47" s="29" t="s">
        <v>22</v>
      </c>
      <c r="C47" s="29"/>
      <c r="E47" s="87" t="s">
        <v>61</v>
      </c>
      <c r="F47" s="87"/>
      <c r="L47" s="6"/>
    </row>
    <row r="48" spans="1:12" ht="28.2">
      <c r="B48" s="29"/>
      <c r="C48" s="29"/>
      <c r="E48" s="88" t="s">
        <v>2</v>
      </c>
      <c r="F48" s="88"/>
      <c r="L48" s="6"/>
    </row>
    <row r="49" spans="12:12">
      <c r="L49" s="6"/>
    </row>
    <row r="50" spans="12:12">
      <c r="L50" s="6"/>
    </row>
    <row r="51" spans="12:12">
      <c r="L51" s="6"/>
    </row>
    <row r="52" spans="12:12">
      <c r="L52" s="6"/>
    </row>
    <row r="53" spans="12:12">
      <c r="L53" s="6"/>
    </row>
    <row r="54" spans="12:12">
      <c r="L54" s="6"/>
    </row>
    <row r="55" spans="12:12">
      <c r="L55" s="6"/>
    </row>
    <row r="56" spans="12:12">
      <c r="L56" s="6"/>
    </row>
    <row r="57" spans="12:12">
      <c r="L57" s="6"/>
    </row>
    <row r="58" spans="12:12">
      <c r="L58" s="6"/>
    </row>
    <row r="59" spans="12:12">
      <c r="L59" s="6"/>
    </row>
    <row r="60" spans="12:12">
      <c r="L60" s="6"/>
    </row>
    <row r="61" spans="12:12">
      <c r="L61" s="6"/>
    </row>
    <row r="62" spans="12:12">
      <c r="L62" s="6"/>
    </row>
    <row r="63" spans="12:12">
      <c r="L63" s="6"/>
    </row>
    <row r="64" spans="12:12">
      <c r="L64" s="6"/>
    </row>
    <row r="65" spans="12:12">
      <c r="L65" s="6"/>
    </row>
    <row r="66" spans="12:12">
      <c r="L66" s="6"/>
    </row>
    <row r="67" spans="12:12">
      <c r="L67" s="6"/>
    </row>
    <row r="68" spans="12:12" ht="6.75" customHeight="1">
      <c r="L68" s="6"/>
    </row>
    <row r="69" spans="12:12">
      <c r="L69" s="6"/>
    </row>
    <row r="70" spans="12:12" ht="12" customHeight="1">
      <c r="L70" s="6"/>
    </row>
    <row r="71" spans="12:12">
      <c r="L71" s="6"/>
    </row>
    <row r="72" spans="12:12" ht="11.25" customHeight="1"/>
  </sheetData>
  <autoFilter ref="B12:K43">
    <sortState ref="B14:K43">
      <sortCondition ref="I12:I43"/>
    </sortState>
  </autoFilter>
  <mergeCells count="24">
    <mergeCell ref="A1:K3"/>
    <mergeCell ref="A4:K4"/>
    <mergeCell ref="A5:B5"/>
    <mergeCell ref="J5:K5"/>
    <mergeCell ref="A6:B6"/>
    <mergeCell ref="H6:K6"/>
    <mergeCell ref="B45:D45"/>
    <mergeCell ref="E45:F45"/>
    <mergeCell ref="E46:F46"/>
    <mergeCell ref="A7:K7"/>
    <mergeCell ref="A8:K8"/>
    <mergeCell ref="A9:K9"/>
    <mergeCell ref="A11:A12"/>
    <mergeCell ref="B11:B12"/>
    <mergeCell ref="C11:C12"/>
    <mergeCell ref="D11:D12"/>
    <mergeCell ref="E11:E12"/>
    <mergeCell ref="F11:F12"/>
    <mergeCell ref="G11:G12"/>
    <mergeCell ref="E47:F47"/>
    <mergeCell ref="E48:F48"/>
    <mergeCell ref="H11:I11"/>
    <mergeCell ref="J11:J12"/>
    <mergeCell ref="K11:K12"/>
  </mergeCells>
  <pageMargins left="0.23" right="0.19685039370078741" top="0.19685039370078741" bottom="0.19685039370078741" header="0.31496062992125984" footer="0.31496062992125984"/>
  <pageSetup paperSize="9" scale="3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S58"/>
  <sheetViews>
    <sheetView zoomScale="40" zoomScaleNormal="40" zoomScalePageLayoutView="60" workbookViewId="0">
      <selection activeCell="A24" sqref="A24:XFD27"/>
    </sheetView>
  </sheetViews>
  <sheetFormatPr defaultRowHeight="14.4"/>
  <cols>
    <col min="2" max="2" width="55" customWidth="1"/>
    <col min="3" max="3" width="40.109375" customWidth="1"/>
    <col min="4" max="5" width="35.109375" customWidth="1"/>
    <col min="6" max="7" width="37.88671875" customWidth="1"/>
    <col min="8" max="8" width="36.33203125" customWidth="1"/>
    <col min="9" max="9" width="27.6640625" customWidth="1"/>
    <col min="10" max="10" width="17.88671875" customWidth="1"/>
    <col min="12" max="12" width="45.44140625" customWidth="1"/>
    <col min="13" max="13" width="36" customWidth="1"/>
    <col min="14" max="14" width="12.88671875" customWidth="1"/>
  </cols>
  <sheetData>
    <row r="1" spans="1:19" ht="91.5" customHeight="1">
      <c r="A1" s="89" t="s">
        <v>97</v>
      </c>
      <c r="B1" s="89"/>
      <c r="C1" s="89"/>
      <c r="D1" s="89"/>
      <c r="E1" s="89"/>
      <c r="F1" s="89"/>
      <c r="G1" s="89"/>
      <c r="H1" s="89"/>
      <c r="I1" s="89"/>
      <c r="J1" s="89"/>
      <c r="K1" s="72"/>
      <c r="L1" s="72"/>
      <c r="M1" s="72"/>
      <c r="N1" s="72"/>
      <c r="O1" s="72"/>
      <c r="P1" s="72"/>
      <c r="Q1" s="72"/>
      <c r="R1" s="72"/>
      <c r="S1" s="72"/>
    </row>
    <row r="2" spans="1:19" ht="76.5" customHeight="1">
      <c r="A2" s="89" t="s">
        <v>147</v>
      </c>
      <c r="B2" s="89"/>
      <c r="C2" s="89"/>
      <c r="D2" s="89"/>
      <c r="E2" s="89"/>
      <c r="F2" s="89"/>
      <c r="G2" s="89"/>
      <c r="H2" s="89"/>
      <c r="I2" s="89"/>
      <c r="J2" s="89"/>
      <c r="K2" s="72"/>
      <c r="L2" s="72"/>
      <c r="M2" s="72"/>
      <c r="N2" s="72"/>
      <c r="O2" s="72"/>
      <c r="P2" s="72"/>
      <c r="Q2" s="72"/>
      <c r="R2" s="72"/>
      <c r="S2" s="72"/>
    </row>
    <row r="3" spans="1:19" ht="73.5" customHeight="1">
      <c r="A3" s="90" t="s">
        <v>60</v>
      </c>
      <c r="B3" s="90"/>
      <c r="C3" s="90"/>
      <c r="D3" s="90"/>
      <c r="E3" s="90"/>
      <c r="F3" s="90"/>
      <c r="G3" s="90"/>
      <c r="H3" s="90"/>
      <c r="I3" s="90"/>
      <c r="J3" s="90"/>
      <c r="K3" s="72"/>
      <c r="L3" s="72"/>
      <c r="M3" s="72"/>
      <c r="N3" s="72"/>
      <c r="O3" s="72"/>
      <c r="P3" s="72"/>
      <c r="Q3" s="72"/>
      <c r="R3" s="72"/>
      <c r="S3" s="72"/>
    </row>
    <row r="4" spans="1:19" ht="45" customHeight="1">
      <c r="A4" s="91" t="s">
        <v>98</v>
      </c>
      <c r="B4" s="91"/>
      <c r="C4" s="61"/>
      <c r="E4" s="65"/>
      <c r="F4" s="65"/>
      <c r="G4" s="95" t="s">
        <v>59</v>
      </c>
      <c r="H4" s="95"/>
      <c r="I4" s="95"/>
      <c r="J4" s="95"/>
      <c r="K4" s="63"/>
      <c r="L4" s="63"/>
      <c r="M4" s="63"/>
    </row>
    <row r="5" spans="1:19" ht="31.8">
      <c r="B5" s="96"/>
      <c r="C5" s="96"/>
      <c r="D5" s="96"/>
      <c r="E5" s="96"/>
      <c r="F5" s="96"/>
      <c r="G5" s="96"/>
      <c r="H5" s="96"/>
      <c r="I5" s="96"/>
      <c r="J5" s="96"/>
      <c r="K5" s="66"/>
      <c r="L5" s="66"/>
      <c r="M5" s="66"/>
      <c r="N5" s="66"/>
    </row>
    <row r="6" spans="1:19" ht="45.6">
      <c r="A6" s="92" t="s">
        <v>103</v>
      </c>
      <c r="B6" s="92"/>
      <c r="C6" s="92"/>
      <c r="D6" s="92"/>
      <c r="E6" s="92"/>
      <c r="F6" s="92"/>
      <c r="G6" s="92"/>
      <c r="H6" s="92"/>
      <c r="I6" s="92"/>
      <c r="J6" s="92"/>
      <c r="K6" s="67"/>
      <c r="L6" s="67"/>
    </row>
    <row r="8" spans="1:19" ht="34.799999999999997">
      <c r="A8" s="93" t="s">
        <v>99</v>
      </c>
      <c r="B8" s="93"/>
      <c r="C8" s="93"/>
      <c r="D8" s="93"/>
      <c r="E8" s="93"/>
      <c r="F8" s="93"/>
      <c r="G8" s="93"/>
      <c r="H8" s="93"/>
      <c r="I8" s="93"/>
      <c r="J8" s="93"/>
    </row>
    <row r="9" spans="1:19" ht="67.5" customHeight="1">
      <c r="B9" s="73" t="s">
        <v>14</v>
      </c>
      <c r="C9" s="74"/>
    </row>
    <row r="10" spans="1:19" ht="36" customHeight="1">
      <c r="B10" s="73" t="s">
        <v>15</v>
      </c>
      <c r="C10" s="74"/>
    </row>
    <row r="11" spans="1:19" ht="37.5" customHeight="1"/>
    <row r="12" spans="1:19" ht="31.5" customHeight="1">
      <c r="A12" s="80" t="s">
        <v>26</v>
      </c>
      <c r="B12" s="68" t="s">
        <v>93</v>
      </c>
      <c r="C12" s="69" t="s">
        <v>11</v>
      </c>
      <c r="D12" s="69" t="s">
        <v>11</v>
      </c>
      <c r="E12" s="70" t="s">
        <v>94</v>
      </c>
      <c r="F12" s="70" t="s">
        <v>94</v>
      </c>
      <c r="G12" s="70" t="s">
        <v>94</v>
      </c>
      <c r="H12" s="70" t="s">
        <v>95</v>
      </c>
      <c r="I12" s="70" t="s">
        <v>96</v>
      </c>
      <c r="J12" s="70" t="s">
        <v>12</v>
      </c>
    </row>
    <row r="13" spans="1:19" ht="35.4">
      <c r="A13" s="81">
        <v>1</v>
      </c>
      <c r="B13" s="75" t="s">
        <v>171</v>
      </c>
      <c r="C13" s="76">
        <v>1</v>
      </c>
      <c r="D13" s="76">
        <v>2</v>
      </c>
      <c r="E13" s="77">
        <v>2</v>
      </c>
      <c r="F13" s="78">
        <v>7</v>
      </c>
      <c r="G13" s="78">
        <v>9</v>
      </c>
      <c r="H13" s="79"/>
      <c r="I13" s="71">
        <f t="shared" ref="I13:I22" si="0">C13+D13+E13+F13+G13+H13</f>
        <v>21</v>
      </c>
      <c r="J13" s="71">
        <f t="shared" ref="J13:J17" si="1">RANK(I13,$I$13:$I$22,1)</f>
        <v>1</v>
      </c>
    </row>
    <row r="14" spans="1:19" ht="35.1" customHeight="1">
      <c r="A14" s="81">
        <v>2</v>
      </c>
      <c r="B14" s="75" t="s">
        <v>183</v>
      </c>
      <c r="C14" s="76">
        <v>3</v>
      </c>
      <c r="D14" s="76">
        <v>4</v>
      </c>
      <c r="E14" s="77">
        <v>4</v>
      </c>
      <c r="F14" s="78">
        <v>5</v>
      </c>
      <c r="G14" s="78">
        <v>8</v>
      </c>
      <c r="H14" s="79"/>
      <c r="I14" s="71">
        <f t="shared" si="0"/>
        <v>24</v>
      </c>
      <c r="J14" s="71">
        <f t="shared" si="1"/>
        <v>2</v>
      </c>
    </row>
    <row r="15" spans="1:19" ht="35.1" customHeight="1">
      <c r="A15" s="81">
        <v>3</v>
      </c>
      <c r="B15" s="75" t="s">
        <v>173</v>
      </c>
      <c r="C15" s="76">
        <v>5</v>
      </c>
      <c r="D15" s="76"/>
      <c r="E15" s="77">
        <v>1</v>
      </c>
      <c r="F15" s="78">
        <v>12</v>
      </c>
      <c r="G15" s="78">
        <v>18</v>
      </c>
      <c r="H15" s="79">
        <v>23</v>
      </c>
      <c r="I15" s="71">
        <f t="shared" si="0"/>
        <v>59</v>
      </c>
      <c r="J15" s="71">
        <f t="shared" si="1"/>
        <v>3</v>
      </c>
      <c r="K15" s="26"/>
    </row>
    <row r="16" spans="1:19" ht="35.1" customHeight="1">
      <c r="A16" s="81">
        <v>4</v>
      </c>
      <c r="B16" s="75" t="s">
        <v>182</v>
      </c>
      <c r="C16" s="76">
        <v>9</v>
      </c>
      <c r="D16" s="76">
        <v>10</v>
      </c>
      <c r="E16" s="77">
        <v>13</v>
      </c>
      <c r="F16" s="78">
        <v>20</v>
      </c>
      <c r="G16" s="78">
        <v>21</v>
      </c>
      <c r="H16" s="79"/>
      <c r="I16" s="71">
        <f t="shared" si="0"/>
        <v>73</v>
      </c>
      <c r="J16" s="71">
        <f t="shared" si="1"/>
        <v>4</v>
      </c>
      <c r="K16" s="1"/>
    </row>
    <row r="17" spans="1:11" ht="35.1" customHeight="1">
      <c r="A17" s="81">
        <v>5</v>
      </c>
      <c r="B17" s="75" t="s">
        <v>178</v>
      </c>
      <c r="C17" s="76">
        <v>8</v>
      </c>
      <c r="D17" s="76"/>
      <c r="E17" s="77">
        <v>3</v>
      </c>
      <c r="F17" s="78">
        <v>22</v>
      </c>
      <c r="G17" s="78">
        <v>26</v>
      </c>
      <c r="H17" s="79">
        <v>38</v>
      </c>
      <c r="I17" s="71">
        <f t="shared" si="0"/>
        <v>97</v>
      </c>
      <c r="J17" s="71">
        <f t="shared" si="1"/>
        <v>5</v>
      </c>
      <c r="K17" s="26"/>
    </row>
    <row r="18" spans="1:11" ht="35.1" customHeight="1">
      <c r="A18" s="81">
        <v>6</v>
      </c>
      <c r="B18" s="75" t="s">
        <v>200</v>
      </c>
      <c r="C18" s="76">
        <v>14</v>
      </c>
      <c r="D18" s="76"/>
      <c r="E18" s="77">
        <v>24</v>
      </c>
      <c r="F18" s="78">
        <v>26</v>
      </c>
      <c r="G18" s="78">
        <v>27</v>
      </c>
      <c r="H18" s="79">
        <v>28</v>
      </c>
      <c r="I18" s="71">
        <f t="shared" si="0"/>
        <v>119</v>
      </c>
      <c r="J18" s="71" t="s">
        <v>175</v>
      </c>
      <c r="K18" s="26"/>
    </row>
    <row r="19" spans="1:11" ht="35.1" customHeight="1">
      <c r="A19" s="81">
        <v>7</v>
      </c>
      <c r="B19" s="75" t="s">
        <v>180</v>
      </c>
      <c r="C19" s="76">
        <v>12</v>
      </c>
      <c r="D19" s="76"/>
      <c r="E19" s="77">
        <v>23</v>
      </c>
      <c r="F19" s="78">
        <v>28</v>
      </c>
      <c r="G19" s="78">
        <v>33</v>
      </c>
      <c r="H19" s="79">
        <v>36</v>
      </c>
      <c r="I19" s="71">
        <f t="shared" si="0"/>
        <v>132</v>
      </c>
      <c r="J19" s="71">
        <v>6</v>
      </c>
      <c r="K19" s="26"/>
    </row>
    <row r="20" spans="1:11" ht="35.1" customHeight="1">
      <c r="A20" s="81">
        <v>8</v>
      </c>
      <c r="B20" s="75" t="s">
        <v>177</v>
      </c>
      <c r="C20" s="76">
        <v>14</v>
      </c>
      <c r="D20" s="76"/>
      <c r="E20" s="77">
        <v>18</v>
      </c>
      <c r="F20" s="78">
        <v>30</v>
      </c>
      <c r="G20" s="78">
        <v>31</v>
      </c>
      <c r="H20" s="79">
        <v>39</v>
      </c>
      <c r="I20" s="71">
        <f t="shared" si="0"/>
        <v>132</v>
      </c>
      <c r="J20" s="71">
        <v>7</v>
      </c>
    </row>
    <row r="21" spans="1:11" ht="35.1" customHeight="1">
      <c r="A21" s="81">
        <v>9</v>
      </c>
      <c r="B21" s="75" t="s">
        <v>181</v>
      </c>
      <c r="C21" s="76">
        <v>14</v>
      </c>
      <c r="D21" s="76"/>
      <c r="E21" s="77">
        <v>6</v>
      </c>
      <c r="F21" s="78">
        <v>48</v>
      </c>
      <c r="G21" s="78">
        <v>48</v>
      </c>
      <c r="H21" s="79">
        <v>48</v>
      </c>
      <c r="I21" s="71">
        <f t="shared" si="0"/>
        <v>164</v>
      </c>
      <c r="J21" s="71">
        <v>8</v>
      </c>
    </row>
    <row r="22" spans="1:11" ht="35.1" customHeight="1">
      <c r="A22" s="81">
        <v>10</v>
      </c>
      <c r="B22" s="75" t="s">
        <v>179</v>
      </c>
      <c r="C22" s="76">
        <v>7</v>
      </c>
      <c r="D22" s="76"/>
      <c r="E22" s="77">
        <v>34</v>
      </c>
      <c r="F22" s="78">
        <v>45</v>
      </c>
      <c r="G22" s="78">
        <v>48</v>
      </c>
      <c r="H22" s="79">
        <v>48</v>
      </c>
      <c r="I22" s="71">
        <f t="shared" si="0"/>
        <v>182</v>
      </c>
      <c r="J22" s="71">
        <v>9</v>
      </c>
      <c r="K22" s="26"/>
    </row>
    <row r="23" spans="1:11">
      <c r="K23" s="6"/>
    </row>
    <row r="24" spans="1:11" ht="28.2">
      <c r="B24" s="97" t="s">
        <v>20</v>
      </c>
      <c r="C24" s="97"/>
      <c r="D24" s="97"/>
      <c r="E24" s="97"/>
      <c r="F24" s="87" t="s">
        <v>21</v>
      </c>
      <c r="G24" s="87"/>
      <c r="K24" s="6"/>
    </row>
    <row r="25" spans="1:11" ht="28.2">
      <c r="B25" s="29"/>
      <c r="C25" s="29"/>
      <c r="D25" s="29"/>
      <c r="F25" s="88" t="s">
        <v>2</v>
      </c>
      <c r="G25" s="88"/>
      <c r="K25" s="6"/>
    </row>
    <row r="26" spans="1:11" ht="28.2">
      <c r="B26" s="29" t="s">
        <v>22</v>
      </c>
      <c r="C26" s="29"/>
      <c r="D26" s="29"/>
      <c r="F26" s="87" t="s">
        <v>61</v>
      </c>
      <c r="G26" s="87"/>
      <c r="K26" s="6"/>
    </row>
    <row r="27" spans="1:11" ht="28.2">
      <c r="B27" s="29"/>
      <c r="C27" s="29"/>
      <c r="D27" s="29"/>
      <c r="F27" s="88" t="s">
        <v>2</v>
      </c>
      <c r="G27" s="88"/>
      <c r="K27" s="6"/>
    </row>
    <row r="28" spans="1:11">
      <c r="K28" s="6"/>
    </row>
    <row r="29" spans="1:11">
      <c r="K29" s="6"/>
    </row>
    <row r="30" spans="1:11">
      <c r="K30" s="6"/>
    </row>
    <row r="31" spans="1:11">
      <c r="K31" s="6"/>
    </row>
    <row r="32" spans="1:11">
      <c r="K32" s="6"/>
    </row>
    <row r="33" spans="11:11">
      <c r="K33" s="6"/>
    </row>
    <row r="34" spans="11:11">
      <c r="K34" s="6"/>
    </row>
    <row r="35" spans="11:11">
      <c r="K35" s="6"/>
    </row>
    <row r="36" spans="11:11">
      <c r="K36" s="6"/>
    </row>
    <row r="37" spans="11:11">
      <c r="K37" s="6"/>
    </row>
    <row r="38" spans="11:11">
      <c r="K38" s="6"/>
    </row>
    <row r="39" spans="11:11">
      <c r="K39" s="6"/>
    </row>
    <row r="40" spans="11:11">
      <c r="K40" s="6"/>
    </row>
    <row r="41" spans="11:11">
      <c r="K41" s="6"/>
    </row>
    <row r="42" spans="11:11">
      <c r="K42" s="6"/>
    </row>
    <row r="43" spans="11:11">
      <c r="K43" s="6"/>
    </row>
    <row r="44" spans="11:11">
      <c r="K44" s="6"/>
    </row>
    <row r="45" spans="11:11">
      <c r="K45" s="6"/>
    </row>
    <row r="46" spans="11:11">
      <c r="K46" s="6"/>
    </row>
    <row r="47" spans="11:11">
      <c r="K47" s="6"/>
    </row>
    <row r="48" spans="11:11">
      <c r="K48" s="6"/>
    </row>
    <row r="49" spans="11:11">
      <c r="K49" s="6"/>
    </row>
    <row r="50" spans="11:11">
      <c r="K50" s="6"/>
    </row>
    <row r="51" spans="11:11">
      <c r="K51" s="6"/>
    </row>
    <row r="52" spans="11:11">
      <c r="K52" s="6"/>
    </row>
    <row r="53" spans="11:11">
      <c r="K53" s="6"/>
    </row>
    <row r="54" spans="11:11" ht="6.75" customHeight="1">
      <c r="K54" s="6"/>
    </row>
    <row r="55" spans="11:11">
      <c r="K55" s="6"/>
    </row>
    <row r="56" spans="11:11" ht="12" customHeight="1">
      <c r="K56" s="6"/>
    </row>
    <row r="57" spans="11:11">
      <c r="K57" s="6"/>
    </row>
    <row r="58" spans="11:11" ht="11.25" customHeight="1"/>
  </sheetData>
  <autoFilter ref="B12:J18">
    <sortState ref="B13:J22">
      <sortCondition ref="I12:I18"/>
    </sortState>
  </autoFilter>
  <mergeCells count="13">
    <mergeCell ref="B24:E24"/>
    <mergeCell ref="F24:G24"/>
    <mergeCell ref="F25:G25"/>
    <mergeCell ref="F26:G26"/>
    <mergeCell ref="F27:G27"/>
    <mergeCell ref="A8:J8"/>
    <mergeCell ref="B5:J5"/>
    <mergeCell ref="G4:J4"/>
    <mergeCell ref="A1:J1"/>
    <mergeCell ref="A2:J2"/>
    <mergeCell ref="A3:J3"/>
    <mergeCell ref="A4:B4"/>
    <mergeCell ref="A6:J6"/>
  </mergeCells>
  <pageMargins left="0.19685039370078741" right="0.19685039370078741" top="0.19685039370078741" bottom="0.19685039370078741" header="0.31496062992125984" footer="0.31496062992125984"/>
  <pageSetup paperSize="9" scale="30" fitToHeight="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Y62"/>
  <sheetViews>
    <sheetView topLeftCell="A10" zoomScale="40" zoomScaleNormal="40" zoomScalePageLayoutView="60" workbookViewId="0">
      <selection activeCell="H16" sqref="H16"/>
    </sheetView>
  </sheetViews>
  <sheetFormatPr defaultRowHeight="14.4"/>
  <cols>
    <col min="2" max="2" width="21.44140625" customWidth="1"/>
    <col min="3" max="3" width="18.6640625" customWidth="1"/>
    <col min="4" max="4" width="62.33203125" customWidth="1"/>
    <col min="5" max="5" width="36.5546875" customWidth="1"/>
    <col min="6" max="6" width="20" customWidth="1"/>
    <col min="7" max="7" width="33.88671875" customWidth="1"/>
    <col min="8" max="8" width="17" customWidth="1"/>
    <col min="9" max="9" width="14.6640625" customWidth="1"/>
    <col min="10" max="10" width="28.5546875" customWidth="1"/>
    <col min="11" max="11" width="17.88671875" customWidth="1"/>
    <col min="12" max="14" width="14.6640625" customWidth="1"/>
    <col min="15" max="16" width="21.5546875" customWidth="1"/>
    <col min="17" max="17" width="29.109375" customWidth="1"/>
    <col min="18" max="18" width="12.6640625" customWidth="1"/>
    <col min="20" max="20" width="45.44140625" customWidth="1"/>
    <col min="21" max="21" width="36" customWidth="1"/>
    <col min="22" max="22" width="12.88671875" customWidth="1"/>
  </cols>
  <sheetData>
    <row r="1" spans="1:25" ht="18" customHeight="1">
      <c r="A1" s="89" t="s">
        <v>89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5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25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25" ht="59.25" customHeight="1">
      <c r="A4" s="89" t="s">
        <v>146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25" ht="42.75" customHeight="1">
      <c r="A5" s="89" t="s">
        <v>145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</row>
    <row r="6" spans="1:25" ht="45" customHeight="1">
      <c r="A6" s="98" t="s">
        <v>40</v>
      </c>
      <c r="B6" s="98"/>
      <c r="C6" s="98"/>
      <c r="D6" s="61">
        <v>2022</v>
      </c>
      <c r="E6" s="90" t="s">
        <v>60</v>
      </c>
      <c r="F6" s="90"/>
      <c r="G6" s="90"/>
      <c r="H6" s="90"/>
      <c r="I6" s="90"/>
      <c r="J6" s="90"/>
      <c r="K6" s="90"/>
      <c r="L6" s="90"/>
      <c r="M6" s="98" t="s">
        <v>59</v>
      </c>
      <c r="N6" s="98"/>
      <c r="O6" s="98"/>
      <c r="P6" s="98"/>
      <c r="Q6" s="98"/>
      <c r="R6" s="98"/>
    </row>
    <row r="7" spans="1:25" ht="45" customHeight="1">
      <c r="B7" s="35"/>
      <c r="C7" s="35"/>
      <c r="D7" s="35"/>
      <c r="E7" s="32"/>
      <c r="F7" s="32"/>
      <c r="G7" s="32"/>
      <c r="H7" s="32"/>
      <c r="I7" s="33"/>
      <c r="J7" s="33"/>
      <c r="K7" s="32"/>
      <c r="L7" s="33"/>
      <c r="M7" s="33"/>
      <c r="N7" s="33"/>
      <c r="O7" s="33"/>
      <c r="P7" s="33"/>
      <c r="Q7" s="33"/>
      <c r="R7" s="33"/>
    </row>
    <row r="8" spans="1:25" ht="45" customHeight="1">
      <c r="B8" s="92" t="s">
        <v>104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1:25" ht="50.25" customHeight="1">
      <c r="B9" s="98" t="s">
        <v>23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</row>
    <row r="10" spans="1:25" ht="47.25" customHeight="1">
      <c r="B10" s="115" t="s">
        <v>14</v>
      </c>
      <c r="C10" s="115"/>
      <c r="D10" s="115"/>
      <c r="E10" s="30"/>
      <c r="F10" s="30"/>
      <c r="G10" s="30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25" ht="39" customHeight="1">
      <c r="B11" s="116" t="s">
        <v>15</v>
      </c>
      <c r="C11" s="116"/>
      <c r="D11" s="116"/>
      <c r="E11" s="116"/>
      <c r="F11" s="25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25" ht="9.75" customHeight="1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5" ht="9.75" customHeight="1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5" ht="88.5" customHeight="1">
      <c r="A14" s="107" t="s">
        <v>26</v>
      </c>
      <c r="B14" s="101" t="s">
        <v>3</v>
      </c>
      <c r="C14" s="101" t="s">
        <v>0</v>
      </c>
      <c r="D14" s="108" t="s">
        <v>16</v>
      </c>
      <c r="E14" s="110" t="s">
        <v>1</v>
      </c>
      <c r="F14" s="103" t="s">
        <v>13</v>
      </c>
      <c r="G14" s="101" t="s">
        <v>38</v>
      </c>
      <c r="H14" s="105" t="s">
        <v>55</v>
      </c>
      <c r="I14" s="106"/>
      <c r="J14" s="103" t="s">
        <v>39</v>
      </c>
      <c r="K14" s="105" t="s">
        <v>57</v>
      </c>
      <c r="L14" s="106"/>
      <c r="M14" s="113" t="s">
        <v>56</v>
      </c>
      <c r="N14" s="114"/>
      <c r="O14" s="103" t="s">
        <v>18</v>
      </c>
      <c r="P14" s="101" t="s">
        <v>19</v>
      </c>
      <c r="Q14" s="101" t="s">
        <v>58</v>
      </c>
      <c r="R14" s="103" t="s">
        <v>12</v>
      </c>
    </row>
    <row r="15" spans="1:25" ht="28.5" customHeight="1">
      <c r="A15" s="107"/>
      <c r="B15" s="102"/>
      <c r="C15" s="102"/>
      <c r="D15" s="109"/>
      <c r="E15" s="111"/>
      <c r="F15" s="104"/>
      <c r="G15" s="102"/>
      <c r="H15" s="34" t="s">
        <v>4</v>
      </c>
      <c r="I15" s="34" t="s">
        <v>17</v>
      </c>
      <c r="J15" s="104"/>
      <c r="K15" s="34" t="s">
        <v>4</v>
      </c>
      <c r="L15" s="34" t="s">
        <v>17</v>
      </c>
      <c r="M15" s="34" t="s">
        <v>5</v>
      </c>
      <c r="N15" s="34" t="s">
        <v>17</v>
      </c>
      <c r="O15" s="104"/>
      <c r="P15" s="102"/>
      <c r="Q15" s="102"/>
      <c r="R15" s="104"/>
      <c r="U15" s="5"/>
      <c r="V15" s="5"/>
      <c r="W15" s="5"/>
      <c r="X15" s="5"/>
      <c r="Y15" s="5"/>
    </row>
    <row r="16" spans="1:25" ht="48" customHeight="1">
      <c r="A16" s="31">
        <v>1</v>
      </c>
      <c r="B16" s="27">
        <v>6</v>
      </c>
      <c r="C16" s="9">
        <v>6</v>
      </c>
      <c r="D16" s="54" t="s">
        <v>45</v>
      </c>
      <c r="E16" s="51" t="s">
        <v>171</v>
      </c>
      <c r="F16" s="56">
        <v>1978</v>
      </c>
      <c r="G16" s="28" t="str">
        <f>IFERROR(VLOOKUP(F16,ГОД!B:C,2,TRUE),0)</f>
        <v>от 40 до 44 лет</v>
      </c>
      <c r="H16" s="57">
        <v>1.0185185185185184E-2</v>
      </c>
      <c r="I16" s="8">
        <f>IFERROR(VLOOKUP(MINUTE(H16)+SECOND(H16)/100,очки!E9:F334,2,TRUE),0)</f>
        <v>140</v>
      </c>
      <c r="J16" s="49">
        <f t="shared" ref="J16:J30" si="0">IF($D$6-F16&lt;30,1,IF($D$6-F16&lt;35,0.98,IF($D$6-F16&lt;40,0.95,IF($D$6-F16&lt;45,0.93,IF($D$6-F16&lt;50,0.9,IF($D$6-F16&gt;=50,0.85))))))</f>
        <v>0.93</v>
      </c>
      <c r="K16" s="10">
        <f>H16*J16</f>
        <v>9.4722222222222222E-3</v>
      </c>
      <c r="L16" s="8">
        <f>IFERROR(VLOOKUP(MINUTE(K16)+SECOND(K16)/100,очки!E9:F334,2,TRUE),0)</f>
        <v>344</v>
      </c>
      <c r="M16" s="58">
        <v>85</v>
      </c>
      <c r="N16" s="8">
        <f>IFERROR(VLOOKUP(M16,очки!H:I,2,TRUE),0)</f>
        <v>1023</v>
      </c>
      <c r="O16" s="8">
        <f t="shared" ref="O16:O30" si="1">N16+I16</f>
        <v>1163</v>
      </c>
      <c r="P16" s="8" t="str">
        <f t="shared" ref="P16:P30" si="2">IF(O16&lt;1200,"б/р",IF(O16&lt;1400,"3",IF(O16&lt;1600,"2",IF(O16&lt;1800,"1",IF(O16&lt;2000,"КМС",IF(O16&gt;=2000,"МС"))))))</f>
        <v>б/р</v>
      </c>
      <c r="Q16" s="8">
        <f t="shared" ref="Q16:Q30" si="3">L16+N16</f>
        <v>1367</v>
      </c>
      <c r="R16" s="7">
        <v>1</v>
      </c>
      <c r="S16" s="6"/>
    </row>
    <row r="17" spans="1:19" ht="48" customHeight="1">
      <c r="A17" s="31">
        <v>2</v>
      </c>
      <c r="B17" s="27">
        <v>9</v>
      </c>
      <c r="C17" s="9">
        <v>9</v>
      </c>
      <c r="D17" s="54" t="s">
        <v>24</v>
      </c>
      <c r="E17" s="51" t="s">
        <v>171</v>
      </c>
      <c r="F17" s="56">
        <v>1982</v>
      </c>
      <c r="G17" s="28" t="str">
        <f>IFERROR(VLOOKUP(F17,ГОД!B:C,2,TRUE),0)</f>
        <v>от 40 до 44 лет</v>
      </c>
      <c r="H17" s="57">
        <v>9.3001157407407407E-3</v>
      </c>
      <c r="I17" s="8">
        <f>IFERROR(VLOOKUP(MINUTE(H17)+SECOND(H17)/100,очки!E8:F333,2,TRUE),0)</f>
        <v>400</v>
      </c>
      <c r="J17" s="49">
        <f t="shared" si="0"/>
        <v>0.93</v>
      </c>
      <c r="K17" s="10">
        <f t="shared" ref="K17:K30" si="4">H17*J17</f>
        <v>8.6491076388888893E-3</v>
      </c>
      <c r="L17" s="8">
        <f>IFERROR(VLOOKUP(MINUTE(K17)+SECOND(K17)/100,очки!E8:F333,2,TRUE),0)</f>
        <v>694</v>
      </c>
      <c r="M17" s="58">
        <v>67</v>
      </c>
      <c r="N17" s="8">
        <f>IFERROR(VLOOKUP(M17,очки!H:I,2,TRUE),0)</f>
        <v>655</v>
      </c>
      <c r="O17" s="8">
        <f t="shared" si="1"/>
        <v>1055</v>
      </c>
      <c r="P17" s="8" t="str">
        <f t="shared" si="2"/>
        <v>б/р</v>
      </c>
      <c r="Q17" s="8">
        <f t="shared" si="3"/>
        <v>1349</v>
      </c>
      <c r="R17" s="7">
        <v>2</v>
      </c>
      <c r="S17" s="6"/>
    </row>
    <row r="18" spans="1:19" ht="48" customHeight="1">
      <c r="A18" s="31">
        <v>3</v>
      </c>
      <c r="B18" s="27">
        <v>11</v>
      </c>
      <c r="C18" s="9">
        <v>11</v>
      </c>
      <c r="D18" s="54" t="s">
        <v>47</v>
      </c>
      <c r="E18" s="50" t="s">
        <v>183</v>
      </c>
      <c r="F18" s="56">
        <v>1986</v>
      </c>
      <c r="G18" s="28" t="str">
        <f>IFERROR(VLOOKUP(F18,ГОД!B:C,2,TRUE),0)</f>
        <v>от 35 до 39 лет</v>
      </c>
      <c r="H18" s="57">
        <v>1.0157407407407408E-2</v>
      </c>
      <c r="I18" s="8">
        <f>IFERROR(VLOOKUP(MINUTE(H18)+SECOND(H18)/100,очки!E13:F338,2,TRUE),0)</f>
        <v>146</v>
      </c>
      <c r="J18" s="49">
        <f t="shared" si="0"/>
        <v>0.95</v>
      </c>
      <c r="K18" s="10">
        <f t="shared" si="4"/>
        <v>9.6495370370370381E-3</v>
      </c>
      <c r="L18" s="8">
        <f>IFERROR(VLOOKUP(MINUTE(K18)+SECOND(K18)/100,очки!E13:F338,2,TRUE),0)</f>
        <v>280</v>
      </c>
      <c r="M18" s="58">
        <v>86</v>
      </c>
      <c r="N18" s="8">
        <f>IFERROR(VLOOKUP(M18,очки!H:I,2,TRUE),0)</f>
        <v>1045</v>
      </c>
      <c r="O18" s="8">
        <f t="shared" si="1"/>
        <v>1191</v>
      </c>
      <c r="P18" s="8" t="str">
        <f t="shared" si="2"/>
        <v>б/р</v>
      </c>
      <c r="Q18" s="8">
        <f t="shared" si="3"/>
        <v>1325</v>
      </c>
      <c r="R18" s="7">
        <v>3</v>
      </c>
    </row>
    <row r="19" spans="1:19" ht="48" customHeight="1">
      <c r="A19" s="31">
        <v>4</v>
      </c>
      <c r="B19" s="27">
        <v>7</v>
      </c>
      <c r="C19" s="9">
        <v>7</v>
      </c>
      <c r="D19" s="54" t="s">
        <v>41</v>
      </c>
      <c r="E19" s="50" t="s">
        <v>183</v>
      </c>
      <c r="F19" s="56">
        <v>1971</v>
      </c>
      <c r="G19" s="28" t="str">
        <f>IFERROR(VLOOKUP(F19,ГОД!B:C,2,TRUE),0)</f>
        <v xml:space="preserve"> 50 лет и старше</v>
      </c>
      <c r="H19" s="57">
        <v>9.4981481481481479E-3</v>
      </c>
      <c r="I19" s="8">
        <f>IFERROR(VLOOKUP(MINUTE(H19)+SECOND(H19)/100,очки!E7:F332,2,TRUE),0)</f>
        <v>332</v>
      </c>
      <c r="J19" s="49">
        <f t="shared" si="0"/>
        <v>0.85</v>
      </c>
      <c r="K19" s="10">
        <f t="shared" si="4"/>
        <v>8.0734259259259249E-3</v>
      </c>
      <c r="L19" s="8">
        <f>IFERROR(VLOOKUP(MINUTE(K19)+SECOND(K19)/100,очки!E7:F332,2,TRUE),0)</f>
        <v>1059</v>
      </c>
      <c r="M19" s="58">
        <v>43</v>
      </c>
      <c r="N19" s="8">
        <f>IFERROR(VLOOKUP(M19,очки!H:I,2,TRUE),0)</f>
        <v>202</v>
      </c>
      <c r="O19" s="8">
        <f t="shared" si="1"/>
        <v>534</v>
      </c>
      <c r="P19" s="8" t="str">
        <f t="shared" si="2"/>
        <v>б/р</v>
      </c>
      <c r="Q19" s="8">
        <f t="shared" si="3"/>
        <v>1261</v>
      </c>
      <c r="R19" s="7">
        <v>4</v>
      </c>
      <c r="S19" s="6"/>
    </row>
    <row r="20" spans="1:19" ht="48" customHeight="1">
      <c r="A20" s="31">
        <v>5</v>
      </c>
      <c r="B20" s="27">
        <v>8</v>
      </c>
      <c r="C20" s="9">
        <v>8</v>
      </c>
      <c r="D20" s="54" t="s">
        <v>49</v>
      </c>
      <c r="E20" s="50" t="s">
        <v>172</v>
      </c>
      <c r="F20" s="56">
        <v>1990</v>
      </c>
      <c r="G20" s="28" t="str">
        <f>IFERROR(VLOOKUP(F20,ГОД!B:C,2,TRUE),0)</f>
        <v>от 30 до 34 лет</v>
      </c>
      <c r="H20" s="57">
        <v>1.0628240740740742E-2</v>
      </c>
      <c r="I20" s="8">
        <f>IFERROR(VLOOKUP(MINUTE(H20)+SECOND(H20)/100,очки!E12:F337,2,TRUE),0)</f>
        <v>59</v>
      </c>
      <c r="J20" s="49">
        <f t="shared" si="0"/>
        <v>0.98</v>
      </c>
      <c r="K20" s="10">
        <f t="shared" si="4"/>
        <v>1.0415675925925927E-2</v>
      </c>
      <c r="L20" s="8">
        <f>IFERROR(VLOOKUP(MINUTE(K20)+SECOND(K20)/100,очки!E12:F337,2,TRUE),0)</f>
        <v>95</v>
      </c>
      <c r="M20" s="58">
        <v>87</v>
      </c>
      <c r="N20" s="8">
        <f>IFERROR(VLOOKUP(M20,очки!H:I,2,TRUE),0)</f>
        <v>1067</v>
      </c>
      <c r="O20" s="8">
        <f t="shared" si="1"/>
        <v>1126</v>
      </c>
      <c r="P20" s="8" t="str">
        <f t="shared" si="2"/>
        <v>б/р</v>
      </c>
      <c r="Q20" s="8">
        <f t="shared" si="3"/>
        <v>1162</v>
      </c>
      <c r="R20" s="7">
        <v>5</v>
      </c>
      <c r="S20" s="6"/>
    </row>
    <row r="21" spans="1:19" ht="48" customHeight="1">
      <c r="A21" s="31">
        <v>9</v>
      </c>
      <c r="B21" s="27">
        <v>5</v>
      </c>
      <c r="C21" s="9">
        <v>5</v>
      </c>
      <c r="D21" s="54" t="s">
        <v>46</v>
      </c>
      <c r="E21" s="50" t="s">
        <v>183</v>
      </c>
      <c r="F21" s="56">
        <v>1984</v>
      </c>
      <c r="G21" s="28" t="str">
        <f>IFERROR(VLOOKUP(F21,ГОД!B:C,2,TRUE),0)</f>
        <v>от 35 до 39 лет</v>
      </c>
      <c r="H21" s="57">
        <v>1.1217245370370372E-2</v>
      </c>
      <c r="I21" s="8">
        <f>IFERROR(VLOOKUP(MINUTE(H21)+SECOND(H21)/100,очки!E10:F335,2,TRUE),0)</f>
        <v>0</v>
      </c>
      <c r="J21" s="49">
        <f t="shared" si="0"/>
        <v>0.95</v>
      </c>
      <c r="K21" s="10">
        <f t="shared" si="4"/>
        <v>1.0656383101851854E-2</v>
      </c>
      <c r="L21" s="8">
        <f>IFERROR(VLOOKUP(MINUTE(K21)+SECOND(K21)/100,очки!E10:F335,2,TRUE),0)</f>
        <v>53</v>
      </c>
      <c r="M21" s="58">
        <v>70</v>
      </c>
      <c r="N21" s="8">
        <f>IFERROR(VLOOKUP(M21,очки!H:I,2,TRUE),0)</f>
        <v>715</v>
      </c>
      <c r="O21" s="8">
        <f t="shared" si="1"/>
        <v>715</v>
      </c>
      <c r="P21" s="8" t="str">
        <f t="shared" si="2"/>
        <v>б/р</v>
      </c>
      <c r="Q21" s="8">
        <f t="shared" si="3"/>
        <v>768</v>
      </c>
      <c r="R21" s="7">
        <v>6</v>
      </c>
      <c r="S21" s="6"/>
    </row>
    <row r="22" spans="1:19" ht="48" customHeight="1">
      <c r="A22" s="31">
        <v>6</v>
      </c>
      <c r="B22" s="27">
        <v>3</v>
      </c>
      <c r="C22" s="9">
        <v>3</v>
      </c>
      <c r="D22" s="54" t="s">
        <v>111</v>
      </c>
      <c r="E22" s="50" t="s">
        <v>179</v>
      </c>
      <c r="F22" s="56">
        <v>1991</v>
      </c>
      <c r="G22" s="28" t="str">
        <f>IFERROR(VLOOKUP(F22,ГОД!B:C,2,TRUE),0)</f>
        <v>от 30 до 34 лет</v>
      </c>
      <c r="H22" s="57">
        <v>9.7811342592592602E-3</v>
      </c>
      <c r="I22" s="8">
        <f>IFERROR(VLOOKUP(MINUTE(H22)+SECOND(H22)/100,очки!E19:F344,2,TRUE),0)</f>
        <v>245</v>
      </c>
      <c r="J22" s="49">
        <f t="shared" si="0"/>
        <v>0.98</v>
      </c>
      <c r="K22" s="10">
        <f t="shared" si="4"/>
        <v>9.5855115740740744E-3</v>
      </c>
      <c r="L22" s="8">
        <f>IFERROR(VLOOKUP(MINUTE(K22)+SECOND(K22)/100,очки!E19:F344,2,TRUE),0)</f>
        <v>304</v>
      </c>
      <c r="M22" s="58">
        <v>38</v>
      </c>
      <c r="N22" s="8">
        <f>IFERROR(VLOOKUP(M22,очки!H:I,2,TRUE),0)</f>
        <v>112</v>
      </c>
      <c r="O22" s="8">
        <f t="shared" si="1"/>
        <v>357</v>
      </c>
      <c r="P22" s="8" t="str">
        <f t="shared" si="2"/>
        <v>б/р</v>
      </c>
      <c r="Q22" s="8">
        <f t="shared" si="3"/>
        <v>416</v>
      </c>
      <c r="R22" s="7">
        <v>7</v>
      </c>
      <c r="S22" s="6"/>
    </row>
    <row r="23" spans="1:19" ht="48" customHeight="1">
      <c r="A23" s="31">
        <v>10</v>
      </c>
      <c r="B23" s="27">
        <v>1</v>
      </c>
      <c r="C23" s="9">
        <v>1</v>
      </c>
      <c r="D23" s="54" t="s">
        <v>107</v>
      </c>
      <c r="E23" s="50" t="s">
        <v>178</v>
      </c>
      <c r="F23" s="56">
        <v>1985</v>
      </c>
      <c r="G23" s="28" t="str">
        <f>IFERROR(VLOOKUP(F23,ГОД!B:C,2,TRUE),0)</f>
        <v>от 35 до 39 лет</v>
      </c>
      <c r="H23" s="57">
        <v>1.1474652777777776E-2</v>
      </c>
      <c r="I23" s="8">
        <f>IFERROR(VLOOKUP(MINUTE(H23)+SECOND(H23)/100,очки!E18:F343,2,TRUE),0)</f>
        <v>0</v>
      </c>
      <c r="J23" s="49">
        <f t="shared" si="0"/>
        <v>0.95</v>
      </c>
      <c r="K23" s="10">
        <f t="shared" si="4"/>
        <v>1.0900920138888886E-2</v>
      </c>
      <c r="L23" s="8">
        <f>IFERROR(VLOOKUP(MINUTE(K23)+SECOND(K23)/100,очки!E18:F343,2,TRUE),0)</f>
        <v>11</v>
      </c>
      <c r="M23" s="58">
        <v>46</v>
      </c>
      <c r="N23" s="8">
        <f>IFERROR(VLOOKUP(M23,очки!H:I,2,TRUE),0)</f>
        <v>256</v>
      </c>
      <c r="O23" s="8">
        <f t="shared" si="1"/>
        <v>256</v>
      </c>
      <c r="P23" s="8" t="str">
        <f t="shared" si="2"/>
        <v>б/р</v>
      </c>
      <c r="Q23" s="8">
        <f t="shared" si="3"/>
        <v>267</v>
      </c>
      <c r="R23" s="7">
        <v>8</v>
      </c>
      <c r="S23" s="6"/>
    </row>
    <row r="24" spans="1:19" ht="48" customHeight="1">
      <c r="A24" s="31">
        <v>7</v>
      </c>
      <c r="B24" s="27">
        <v>4</v>
      </c>
      <c r="C24" s="9">
        <v>4</v>
      </c>
      <c r="D24" s="82" t="s">
        <v>109</v>
      </c>
      <c r="E24" s="50" t="s">
        <v>182</v>
      </c>
      <c r="F24" s="56">
        <v>1996</v>
      </c>
      <c r="G24" s="28" t="str">
        <f>IFERROR(VLOOKUP(F24,ГОД!B:C,2,TRUE),0)</f>
        <v>до 30 лет</v>
      </c>
      <c r="H24" s="57">
        <v>1.1717592592592594E-2</v>
      </c>
      <c r="I24" s="8">
        <f>IFERROR(VLOOKUP(MINUTE(H24)+SECOND(H24)/100,очки!E20:F345,2,TRUE),0)</f>
        <v>0</v>
      </c>
      <c r="J24" s="49">
        <f t="shared" si="0"/>
        <v>1</v>
      </c>
      <c r="K24" s="10">
        <f t="shared" si="4"/>
        <v>1.1717592592592594E-2</v>
      </c>
      <c r="L24" s="8">
        <f>IFERROR(VLOOKUP(MINUTE(K24)+SECOND(K24)/100,очки!E20:F345,2,TRUE),0)</f>
        <v>0</v>
      </c>
      <c r="M24" s="58">
        <v>88</v>
      </c>
      <c r="N24" s="8">
        <f>IFERROR(VLOOKUP(M24,очки!H:I,2,TRUE),0)</f>
        <v>1089</v>
      </c>
      <c r="O24" s="8">
        <f t="shared" si="1"/>
        <v>1089</v>
      </c>
      <c r="P24" s="8" t="str">
        <f t="shared" si="2"/>
        <v>б/р</v>
      </c>
      <c r="Q24" s="8">
        <f t="shared" si="3"/>
        <v>1089</v>
      </c>
      <c r="R24" s="7">
        <v>9</v>
      </c>
      <c r="S24" s="6"/>
    </row>
    <row r="25" spans="1:19" ht="48" customHeight="1">
      <c r="A25" s="31">
        <v>8</v>
      </c>
      <c r="B25" s="27">
        <v>15</v>
      </c>
      <c r="C25" s="9">
        <v>15</v>
      </c>
      <c r="D25" s="54" t="s">
        <v>154</v>
      </c>
      <c r="E25" s="50" t="s">
        <v>182</v>
      </c>
      <c r="F25" s="56">
        <v>1985</v>
      </c>
      <c r="G25" s="28" t="str">
        <f>IFERROR(VLOOKUP(F25,ГОД!B:C,2,TRUE),0)</f>
        <v>от 35 до 39 лет</v>
      </c>
      <c r="H25" s="57">
        <v>1.6571296296296296E-2</v>
      </c>
      <c r="I25" s="8">
        <f>IFERROR(VLOOKUP(MINUTE(H25)+SECOND(H25)/100,очки!E21:F346,2,TRUE),0)</f>
        <v>0</v>
      </c>
      <c r="J25" s="49">
        <f t="shared" si="0"/>
        <v>0.95</v>
      </c>
      <c r="K25" s="10">
        <f t="shared" si="4"/>
        <v>1.5742731481481479E-2</v>
      </c>
      <c r="L25" s="8">
        <f>IFERROR(VLOOKUP(MINUTE(K25)+SECOND(K25)/100,очки!E21:F346,2,TRUE),0)</f>
        <v>0</v>
      </c>
      <c r="M25" s="58">
        <v>74</v>
      </c>
      <c r="N25" s="8">
        <f>IFERROR(VLOOKUP(M25,очки!H:I,2,TRUE),0)</f>
        <v>795</v>
      </c>
      <c r="O25" s="8">
        <f t="shared" si="1"/>
        <v>795</v>
      </c>
      <c r="P25" s="8" t="str">
        <f t="shared" si="2"/>
        <v>б/р</v>
      </c>
      <c r="Q25" s="8">
        <f t="shared" si="3"/>
        <v>795</v>
      </c>
      <c r="R25" s="7">
        <v>10</v>
      </c>
    </row>
    <row r="26" spans="1:19" ht="48" customHeight="1">
      <c r="A26" s="31">
        <v>11</v>
      </c>
      <c r="B26" s="27">
        <v>14</v>
      </c>
      <c r="C26" s="9">
        <v>14</v>
      </c>
      <c r="D26" s="54" t="s">
        <v>110</v>
      </c>
      <c r="E26" s="50" t="s">
        <v>183</v>
      </c>
      <c r="F26" s="56">
        <v>1984</v>
      </c>
      <c r="G26" s="28" t="str">
        <f>IFERROR(VLOOKUP(F26,ГОД!B:C,2,TRUE),0)</f>
        <v>от 35 до 39 лет</v>
      </c>
      <c r="H26" s="57">
        <v>1.2715393518518518E-2</v>
      </c>
      <c r="I26" s="8">
        <f>IFERROR(VLOOKUP(MINUTE(H26)+SECOND(H26)/100,очки!E14:F339,2,TRUE),0)</f>
        <v>0</v>
      </c>
      <c r="J26" s="49">
        <f t="shared" si="0"/>
        <v>0.95</v>
      </c>
      <c r="K26" s="10">
        <f t="shared" si="4"/>
        <v>1.2079623842592592E-2</v>
      </c>
      <c r="L26" s="8">
        <f>IFERROR(VLOOKUP(MINUTE(K26)+SECOND(K26)/100,очки!E14:F339,2,TRUE),0)</f>
        <v>0</v>
      </c>
      <c r="M26" s="58">
        <v>33</v>
      </c>
      <c r="N26" s="8">
        <f>IFERROR(VLOOKUP(M26,очки!H:I,2,TRUE),0)</f>
        <v>22</v>
      </c>
      <c r="O26" s="8">
        <f t="shared" si="1"/>
        <v>22</v>
      </c>
      <c r="P26" s="8" t="str">
        <f t="shared" si="2"/>
        <v>б/р</v>
      </c>
      <c r="Q26" s="8">
        <f t="shared" si="3"/>
        <v>22</v>
      </c>
      <c r="R26" s="7">
        <v>11</v>
      </c>
      <c r="S26" s="6"/>
    </row>
    <row r="27" spans="1:19" ht="48" customHeight="1">
      <c r="A27" s="31">
        <v>12</v>
      </c>
      <c r="B27" s="27">
        <v>12</v>
      </c>
      <c r="C27" s="9">
        <v>12</v>
      </c>
      <c r="D27" s="54" t="s">
        <v>54</v>
      </c>
      <c r="E27" s="50" t="s">
        <v>180</v>
      </c>
      <c r="F27" s="56">
        <v>1984</v>
      </c>
      <c r="G27" s="28" t="str">
        <f>IFERROR(VLOOKUP(F27,ГОД!B:C,2,TRUE),0)</f>
        <v>от 35 до 39 лет</v>
      </c>
      <c r="H27" s="57">
        <v>1.5052314814814815E-2</v>
      </c>
      <c r="I27" s="8">
        <f>IFERROR(VLOOKUP(MINUTE(H27)+SECOND(H27)/100,очки!E15:F340,2,TRUE),0)</f>
        <v>0</v>
      </c>
      <c r="J27" s="49">
        <f t="shared" si="0"/>
        <v>0.95</v>
      </c>
      <c r="K27" s="10">
        <f t="shared" si="4"/>
        <v>1.4299699074074074E-2</v>
      </c>
      <c r="L27" s="8">
        <f>IFERROR(VLOOKUP(MINUTE(K27)+SECOND(K27)/100,очки!E15:F340,2,TRUE),0)</f>
        <v>0</v>
      </c>
      <c r="M27" s="58">
        <v>29</v>
      </c>
      <c r="N27" s="8">
        <f>IFERROR(VLOOKUP(M27,очки!H:I,2,TRUE),0)</f>
        <v>0</v>
      </c>
      <c r="O27" s="8">
        <f t="shared" si="1"/>
        <v>0</v>
      </c>
      <c r="P27" s="8" t="str">
        <f t="shared" si="2"/>
        <v>б/р</v>
      </c>
      <c r="Q27" s="8">
        <f t="shared" si="3"/>
        <v>0</v>
      </c>
      <c r="R27" s="7">
        <v>12</v>
      </c>
      <c r="S27" s="6"/>
    </row>
    <row r="28" spans="1:19" ht="48" customHeight="1">
      <c r="A28" s="31">
        <v>13</v>
      </c>
      <c r="B28" s="27">
        <v>13</v>
      </c>
      <c r="C28" s="9">
        <v>13</v>
      </c>
      <c r="D28" s="54" t="s">
        <v>108</v>
      </c>
      <c r="E28" s="50" t="s">
        <v>178</v>
      </c>
      <c r="F28" s="56">
        <v>1990</v>
      </c>
      <c r="G28" s="28" t="str">
        <f>IFERROR(VLOOKUP(F28,ГОД!B:C,2,TRUE),0)</f>
        <v>от 30 до 34 лет</v>
      </c>
      <c r="H28" s="57">
        <v>0</v>
      </c>
      <c r="I28" s="8">
        <f>IFERROR(VLOOKUP(MINUTE(H28)+SECOND(H28)/100,очки!E17:F342,2,TRUE),0)</f>
        <v>0</v>
      </c>
      <c r="J28" s="49">
        <f t="shared" si="0"/>
        <v>0.98</v>
      </c>
      <c r="K28" s="10">
        <f t="shared" si="4"/>
        <v>0</v>
      </c>
      <c r="L28" s="8">
        <f>IFERROR(VLOOKUP(MINUTE(K28)+SECOND(K28)/100,очки!E17:F342,2,TRUE),0)</f>
        <v>0</v>
      </c>
      <c r="M28" s="58">
        <v>0</v>
      </c>
      <c r="N28" s="8">
        <f>IFERROR(VLOOKUP(M28,очки!H:I,2,TRUE),0)</f>
        <v>0</v>
      </c>
      <c r="O28" s="8">
        <f t="shared" si="1"/>
        <v>0</v>
      </c>
      <c r="P28" s="8" t="str">
        <f t="shared" si="2"/>
        <v>б/р</v>
      </c>
      <c r="Q28" s="8">
        <f t="shared" si="3"/>
        <v>0</v>
      </c>
      <c r="R28" s="7" t="s">
        <v>174</v>
      </c>
      <c r="S28" s="6"/>
    </row>
    <row r="29" spans="1:19" ht="48" customHeight="1">
      <c r="A29" s="31">
        <v>14</v>
      </c>
      <c r="B29" s="27">
        <v>2</v>
      </c>
      <c r="C29" s="9">
        <v>2</v>
      </c>
      <c r="D29" s="54" t="s">
        <v>105</v>
      </c>
      <c r="E29" s="50" t="s">
        <v>180</v>
      </c>
      <c r="F29" s="56">
        <v>1999</v>
      </c>
      <c r="G29" s="28" t="str">
        <f>IFERROR(VLOOKUP(F29,ГОД!B:C,2,TRUE),0)</f>
        <v>до 30 лет</v>
      </c>
      <c r="H29" s="57">
        <v>0</v>
      </c>
      <c r="I29" s="8">
        <f>IFERROR(VLOOKUP(MINUTE(H29)+SECOND(H29)/100,очки!E16:F341,2,TRUE),0)</f>
        <v>0</v>
      </c>
      <c r="J29" s="49">
        <f t="shared" si="0"/>
        <v>1</v>
      </c>
      <c r="K29" s="10">
        <f t="shared" si="4"/>
        <v>0</v>
      </c>
      <c r="L29" s="8">
        <f>IFERROR(VLOOKUP(MINUTE(K29)+SECOND(K29)/100,очки!E16:F341,2,TRUE),0)</f>
        <v>0</v>
      </c>
      <c r="M29" s="58">
        <v>0</v>
      </c>
      <c r="N29" s="8">
        <f>IFERROR(VLOOKUP(M29,очки!H:I,2,TRUE),0)</f>
        <v>0</v>
      </c>
      <c r="O29" s="8">
        <f t="shared" si="1"/>
        <v>0</v>
      </c>
      <c r="P29" s="8" t="str">
        <f t="shared" si="2"/>
        <v>б/р</v>
      </c>
      <c r="Q29" s="8">
        <f t="shared" si="3"/>
        <v>0</v>
      </c>
      <c r="R29" s="7" t="s">
        <v>174</v>
      </c>
      <c r="S29" s="6"/>
    </row>
    <row r="30" spans="1:19" ht="48" customHeight="1">
      <c r="A30" s="31">
        <v>15</v>
      </c>
      <c r="B30" s="27">
        <v>10</v>
      </c>
      <c r="C30" s="9">
        <v>10</v>
      </c>
      <c r="D30" s="54" t="s">
        <v>106</v>
      </c>
      <c r="E30" s="50" t="s">
        <v>172</v>
      </c>
      <c r="F30" s="56">
        <v>1982</v>
      </c>
      <c r="G30" s="28" t="str">
        <f>IFERROR(VLOOKUP(F30,ГОД!B:C,2,TRUE),0)</f>
        <v>от 40 до 44 лет</v>
      </c>
      <c r="H30" s="57">
        <v>0</v>
      </c>
      <c r="I30" s="8">
        <f>IFERROR(VLOOKUP(MINUTE(H30)+SECOND(H30)/100,очки!E11:F336,2,TRUE),0)</f>
        <v>0</v>
      </c>
      <c r="J30" s="49">
        <f t="shared" si="0"/>
        <v>0.93</v>
      </c>
      <c r="K30" s="10">
        <f t="shared" si="4"/>
        <v>0</v>
      </c>
      <c r="L30" s="8">
        <f>IFERROR(VLOOKUP(MINUTE(K30)+SECOND(K30)/100,очки!E11:F336,2,TRUE),0)</f>
        <v>0</v>
      </c>
      <c r="M30" s="58">
        <v>0</v>
      </c>
      <c r="N30" s="8">
        <f>IFERROR(VLOOKUP(M30,очки!H:I,2,TRUE),0)</f>
        <v>0</v>
      </c>
      <c r="O30" s="8">
        <f t="shared" si="1"/>
        <v>0</v>
      </c>
      <c r="P30" s="8" t="str">
        <f t="shared" si="2"/>
        <v>б/р</v>
      </c>
      <c r="Q30" s="8">
        <f t="shared" si="3"/>
        <v>0</v>
      </c>
      <c r="R30" s="7" t="s">
        <v>174</v>
      </c>
      <c r="S30" s="6"/>
    </row>
    <row r="31" spans="1:19" ht="48" customHeight="1">
      <c r="A31" s="31"/>
      <c r="B31" s="27"/>
      <c r="C31" s="9"/>
      <c r="D31" s="54"/>
      <c r="E31" s="55"/>
      <c r="F31" s="56"/>
      <c r="G31" s="28"/>
      <c r="H31" s="10"/>
      <c r="I31" s="8"/>
      <c r="J31" s="49"/>
      <c r="K31" s="10"/>
      <c r="L31" s="8"/>
      <c r="M31" s="8"/>
      <c r="N31" s="8"/>
      <c r="O31" s="8"/>
      <c r="P31" s="8"/>
      <c r="Q31" s="8"/>
      <c r="R31" s="11"/>
      <c r="S31" s="6"/>
    </row>
    <row r="32" spans="1:19" ht="48" customHeight="1">
      <c r="A32" s="31"/>
      <c r="B32" s="27"/>
      <c r="C32" s="9"/>
      <c r="D32" s="54"/>
      <c r="E32" s="55"/>
      <c r="F32" s="56"/>
      <c r="G32" s="28"/>
      <c r="H32" s="10"/>
      <c r="I32" s="8"/>
      <c r="J32" s="49"/>
      <c r="K32" s="10"/>
      <c r="L32" s="8"/>
      <c r="M32" s="8"/>
      <c r="N32" s="8"/>
      <c r="O32" s="8"/>
      <c r="P32" s="8"/>
      <c r="Q32" s="8"/>
      <c r="R32" s="11"/>
      <c r="S32" s="6"/>
    </row>
    <row r="34" spans="2:19">
      <c r="D34" s="4"/>
      <c r="S34" s="6"/>
    </row>
    <row r="35" spans="2:19" ht="28.2">
      <c r="B35" s="97" t="s">
        <v>20</v>
      </c>
      <c r="C35" s="97"/>
      <c r="D35" s="97"/>
      <c r="E35" s="97"/>
      <c r="F35" s="87" t="s">
        <v>21</v>
      </c>
      <c r="G35" s="87"/>
      <c r="S35" s="6"/>
    </row>
    <row r="36" spans="2:19" ht="28.2">
      <c r="B36" s="29"/>
      <c r="C36" s="29"/>
      <c r="D36" s="29"/>
      <c r="F36" s="88" t="s">
        <v>2</v>
      </c>
      <c r="G36" s="88"/>
      <c r="S36" s="6"/>
    </row>
    <row r="37" spans="2:19" ht="28.2">
      <c r="B37" s="29" t="s">
        <v>22</v>
      </c>
      <c r="C37" s="29"/>
      <c r="D37" s="29"/>
      <c r="F37" s="87" t="s">
        <v>61</v>
      </c>
      <c r="G37" s="87"/>
      <c r="S37" s="6"/>
    </row>
    <row r="38" spans="2:19" ht="28.2">
      <c r="B38" s="29"/>
      <c r="C38" s="29"/>
      <c r="D38" s="29"/>
      <c r="F38" s="88" t="s">
        <v>2</v>
      </c>
      <c r="G38" s="88"/>
      <c r="S38" s="6"/>
    </row>
    <row r="39" spans="2:19">
      <c r="S39" s="6"/>
    </row>
    <row r="40" spans="2:19">
      <c r="S40" s="6"/>
    </row>
    <row r="41" spans="2:19">
      <c r="S41" s="6"/>
    </row>
    <row r="42" spans="2:19">
      <c r="S42" s="6"/>
    </row>
    <row r="43" spans="2:19">
      <c r="S43" s="6"/>
    </row>
    <row r="44" spans="2:19">
      <c r="S44" s="6"/>
    </row>
    <row r="45" spans="2:19">
      <c r="S45" s="6"/>
    </row>
    <row r="46" spans="2:19">
      <c r="S46" s="6"/>
    </row>
    <row r="47" spans="2:19">
      <c r="S47" s="6"/>
    </row>
    <row r="48" spans="2:19">
      <c r="S48" s="6"/>
    </row>
    <row r="49" spans="19:19">
      <c r="S49" s="6"/>
    </row>
    <row r="50" spans="19:19">
      <c r="S50" s="6"/>
    </row>
    <row r="51" spans="19:19">
      <c r="S51" s="6"/>
    </row>
    <row r="52" spans="19:19">
      <c r="S52" s="6"/>
    </row>
    <row r="53" spans="19:19">
      <c r="S53" s="6"/>
    </row>
    <row r="54" spans="19:19">
      <c r="S54" s="6"/>
    </row>
    <row r="55" spans="19:19">
      <c r="S55" s="6"/>
    </row>
    <row r="56" spans="19:19">
      <c r="S56" s="6"/>
    </row>
    <row r="57" spans="19:19">
      <c r="S57" s="6"/>
    </row>
    <row r="58" spans="19:19" ht="6.75" customHeight="1">
      <c r="S58" s="6"/>
    </row>
    <row r="59" spans="19:19">
      <c r="S59" s="6"/>
    </row>
    <row r="60" spans="19:19" ht="12" customHeight="1">
      <c r="S60" s="6"/>
    </row>
    <row r="61" spans="19:19">
      <c r="S61" s="6"/>
    </row>
    <row r="62" spans="19:19" ht="11.25" customHeight="1"/>
  </sheetData>
  <autoFilter ref="B15:R33">
    <sortState ref="B17:R33">
      <sortCondition descending="1" ref="Q15:Q33"/>
    </sortState>
  </autoFilter>
  <mergeCells count="30">
    <mergeCell ref="B8:R8"/>
    <mergeCell ref="A1:R3"/>
    <mergeCell ref="A4:R4"/>
    <mergeCell ref="A6:C6"/>
    <mergeCell ref="E6:L6"/>
    <mergeCell ref="M6:R6"/>
    <mergeCell ref="A5:R5"/>
    <mergeCell ref="B9:R9"/>
    <mergeCell ref="B10:D10"/>
    <mergeCell ref="B11:E11"/>
    <mergeCell ref="A14:A15"/>
    <mergeCell ref="B14:B15"/>
    <mergeCell ref="C14:C15"/>
    <mergeCell ref="D14:D15"/>
    <mergeCell ref="E14:E15"/>
    <mergeCell ref="F14:F15"/>
    <mergeCell ref="B35:E35"/>
    <mergeCell ref="F35:G35"/>
    <mergeCell ref="F36:G36"/>
    <mergeCell ref="G14:G15"/>
    <mergeCell ref="H14:I14"/>
    <mergeCell ref="F37:G37"/>
    <mergeCell ref="F38:G38"/>
    <mergeCell ref="P14:P15"/>
    <mergeCell ref="Q14:Q15"/>
    <mergeCell ref="R14:R15"/>
    <mergeCell ref="J14:J15"/>
    <mergeCell ref="K14:L14"/>
    <mergeCell ref="M14:N14"/>
    <mergeCell ref="O14:O15"/>
  </mergeCells>
  <pageMargins left="0.23" right="0.19685039370078741" top="0.19685039370078741" bottom="0.19685039370078741" header="0.31496062992125984" footer="0.31496062992125984"/>
  <pageSetup paperSize="9" scale="2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Y114"/>
  <sheetViews>
    <sheetView tabSelected="1" topLeftCell="A4" zoomScale="36" zoomScaleNormal="40" zoomScalePageLayoutView="60" workbookViewId="0">
      <selection activeCell="D22" sqref="D22"/>
    </sheetView>
  </sheetViews>
  <sheetFormatPr defaultRowHeight="14.4"/>
  <cols>
    <col min="2" max="2" width="21.44140625" customWidth="1"/>
    <col min="3" max="3" width="18.6640625" customWidth="1"/>
    <col min="4" max="4" width="62.33203125" customWidth="1"/>
    <col min="5" max="5" width="38.6640625" customWidth="1"/>
    <col min="6" max="6" width="20" customWidth="1"/>
    <col min="7" max="7" width="33.88671875" customWidth="1"/>
    <col min="8" max="8" width="21" customWidth="1"/>
    <col min="9" max="9" width="14.6640625" customWidth="1"/>
    <col min="10" max="10" width="29.109375" customWidth="1"/>
    <col min="11" max="11" width="17.88671875" customWidth="1"/>
    <col min="12" max="14" width="14.6640625" customWidth="1"/>
    <col min="15" max="16" width="21.5546875" customWidth="1"/>
    <col min="17" max="17" width="29.109375" customWidth="1"/>
    <col min="18" max="18" width="14.88671875" customWidth="1"/>
    <col min="20" max="20" width="45.44140625" customWidth="1"/>
    <col min="21" max="21" width="36" customWidth="1"/>
    <col min="22" max="22" width="12.88671875" customWidth="1"/>
  </cols>
  <sheetData>
    <row r="1" spans="1:25" ht="18" customHeight="1">
      <c r="A1" s="89" t="s">
        <v>89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5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25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25" ht="42.75" customHeight="1">
      <c r="A4" s="89" t="s">
        <v>144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25" ht="47.25" customHeight="1">
      <c r="A5" s="89" t="s">
        <v>145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</row>
    <row r="6" spans="1:25" ht="45" customHeight="1">
      <c r="A6" s="98" t="s">
        <v>40</v>
      </c>
      <c r="B6" s="98"/>
      <c r="C6" s="98"/>
      <c r="D6" s="61">
        <v>2022</v>
      </c>
      <c r="E6" s="90" t="s">
        <v>60</v>
      </c>
      <c r="F6" s="90"/>
      <c r="G6" s="90"/>
      <c r="H6" s="90"/>
      <c r="I6" s="90"/>
      <c r="J6" s="90"/>
      <c r="K6" s="90"/>
      <c r="L6" s="90"/>
      <c r="M6" s="98" t="s">
        <v>59</v>
      </c>
      <c r="N6" s="98"/>
      <c r="O6" s="98"/>
      <c r="P6" s="98"/>
      <c r="Q6" s="98"/>
      <c r="R6" s="98"/>
    </row>
    <row r="7" spans="1:25" ht="45" customHeight="1">
      <c r="B7" s="35"/>
      <c r="C7" s="35"/>
      <c r="D7" s="35"/>
      <c r="E7" s="32"/>
      <c r="F7" s="32"/>
      <c r="G7" s="32"/>
      <c r="H7" s="32"/>
      <c r="I7" s="33"/>
      <c r="J7" s="33"/>
      <c r="K7" s="32"/>
      <c r="L7" s="33"/>
      <c r="M7" s="33"/>
      <c r="N7" s="33"/>
      <c r="O7" s="33"/>
      <c r="P7" s="33"/>
      <c r="Q7" s="33"/>
      <c r="R7" s="33"/>
    </row>
    <row r="8" spans="1:25" ht="45" customHeight="1">
      <c r="B8" s="92" t="s">
        <v>104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1:25" ht="50.25" customHeight="1">
      <c r="B9" s="98" t="s">
        <v>62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</row>
    <row r="10" spans="1:25" ht="47.25" customHeight="1">
      <c r="B10" s="115" t="s">
        <v>14</v>
      </c>
      <c r="C10" s="115"/>
      <c r="D10" s="115"/>
      <c r="E10" s="30"/>
      <c r="F10" s="30"/>
      <c r="G10" s="30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25" ht="39" customHeight="1">
      <c r="B11" s="116" t="s">
        <v>15</v>
      </c>
      <c r="C11" s="116"/>
      <c r="D11" s="116"/>
      <c r="E11" s="116"/>
      <c r="F11" s="25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25" ht="39" customHeight="1">
      <c r="B12" s="60"/>
      <c r="C12" s="60"/>
      <c r="D12" s="60"/>
      <c r="E12" s="60"/>
      <c r="F12" s="25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25" ht="9.75" customHeight="1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5" ht="9.75" customHeight="1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5" ht="88.5" customHeight="1">
      <c r="A15" s="107" t="s">
        <v>26</v>
      </c>
      <c r="B15" s="101" t="s">
        <v>3</v>
      </c>
      <c r="C15" s="101" t="s">
        <v>0</v>
      </c>
      <c r="D15" s="108" t="s">
        <v>16</v>
      </c>
      <c r="E15" s="110" t="s">
        <v>1</v>
      </c>
      <c r="F15" s="103" t="s">
        <v>13</v>
      </c>
      <c r="G15" s="101" t="s">
        <v>38</v>
      </c>
      <c r="H15" s="105" t="s">
        <v>55</v>
      </c>
      <c r="I15" s="106"/>
      <c r="J15" s="103" t="s">
        <v>39</v>
      </c>
      <c r="K15" s="105" t="s">
        <v>57</v>
      </c>
      <c r="L15" s="106"/>
      <c r="M15" s="113" t="s">
        <v>56</v>
      </c>
      <c r="N15" s="114"/>
      <c r="O15" s="103" t="s">
        <v>18</v>
      </c>
      <c r="P15" s="101" t="s">
        <v>19</v>
      </c>
      <c r="Q15" s="101" t="s">
        <v>58</v>
      </c>
      <c r="R15" s="103" t="s">
        <v>12</v>
      </c>
    </row>
    <row r="16" spans="1:25" ht="28.5" customHeight="1">
      <c r="A16" s="107"/>
      <c r="B16" s="102"/>
      <c r="C16" s="102"/>
      <c r="D16" s="109"/>
      <c r="E16" s="111"/>
      <c r="F16" s="104"/>
      <c r="G16" s="102"/>
      <c r="H16" s="34" t="s">
        <v>4</v>
      </c>
      <c r="I16" s="34" t="s">
        <v>17</v>
      </c>
      <c r="J16" s="104"/>
      <c r="K16" s="34" t="s">
        <v>4</v>
      </c>
      <c r="L16" s="34" t="s">
        <v>17</v>
      </c>
      <c r="M16" s="34" t="s">
        <v>5</v>
      </c>
      <c r="N16" s="34" t="s">
        <v>17</v>
      </c>
      <c r="O16" s="104"/>
      <c r="P16" s="102"/>
      <c r="Q16" s="102"/>
      <c r="R16" s="104"/>
      <c r="U16" s="5"/>
      <c r="V16" s="5"/>
      <c r="W16" s="5"/>
      <c r="X16" s="5"/>
      <c r="Y16" s="5"/>
    </row>
    <row r="17" spans="1:19" ht="48" customHeight="1">
      <c r="A17" s="31">
        <v>1</v>
      </c>
      <c r="B17" s="27"/>
      <c r="C17" s="9"/>
      <c r="D17" s="54" t="s">
        <v>64</v>
      </c>
      <c r="E17" s="50" t="s">
        <v>172</v>
      </c>
      <c r="F17" s="52">
        <v>1991</v>
      </c>
      <c r="G17" s="28" t="str">
        <f>IFERROR(VLOOKUP(F17,ГОД!B:C,2,TRUE),0)</f>
        <v>от 30 до 34 лет</v>
      </c>
      <c r="H17" s="10">
        <v>6.9456018518518521E-3</v>
      </c>
      <c r="I17" s="8">
        <f>IFERROR(VLOOKUP(MINUTE(H17)+SECOND(H17)/100,очки!B4:C329,2,TRUE),0)</f>
        <v>1041</v>
      </c>
      <c r="J17" s="62">
        <f t="shared" ref="J17:J48" si="0">IF($D$6-F17&lt;30,1,IF($D$6-F17&lt;35,0.98,IF($D$6-F17&lt;40,0.95,IF($D$6-F17&lt;45,0.93,IF($D$6-F17&lt;50,0.9,IF($D$6-F17&gt;=50,0.85))))))</f>
        <v>0.98</v>
      </c>
      <c r="K17" s="10">
        <f t="shared" ref="K17:K48" si="1">H17*J17</f>
        <v>6.8066898148148149E-3</v>
      </c>
      <c r="L17" s="8">
        <f>IFERROR(VLOOKUP(MINUTE(K17)+SECOND(K17)/100,очки!B4:C329,2,TRUE),0)</f>
        <v>1158</v>
      </c>
      <c r="M17" s="58">
        <v>86</v>
      </c>
      <c r="N17" s="8">
        <f>IFERROR(VLOOKUP(M17,очки!H:I,2,TRUE),0)</f>
        <v>1045</v>
      </c>
      <c r="O17" s="8">
        <f t="shared" ref="O17:O48" si="2">N17+I17</f>
        <v>2086</v>
      </c>
      <c r="P17" s="8" t="str">
        <f t="shared" ref="P17:P48" si="3">IF(O17&lt;1200,"б/р",IF(O17&lt;1400,"3",IF(O17&lt;1600,"2",IF(O17&lt;1800,"1",IF(O17&lt;2000,"КМС",IF(O17&gt;=2000,"МС"))))))</f>
        <v>МС</v>
      </c>
      <c r="Q17" s="8">
        <f t="shared" ref="Q17:Q48" si="4">L17+N17</f>
        <v>2203</v>
      </c>
      <c r="R17" s="7">
        <v>1</v>
      </c>
      <c r="S17" s="6"/>
    </row>
    <row r="18" spans="1:19" ht="48" customHeight="1">
      <c r="A18" s="31">
        <v>2</v>
      </c>
      <c r="B18" s="27">
        <v>8</v>
      </c>
      <c r="C18" s="9">
        <v>39</v>
      </c>
      <c r="D18" s="54" t="s">
        <v>71</v>
      </c>
      <c r="E18" s="51" t="s">
        <v>171</v>
      </c>
      <c r="F18" s="53">
        <v>1971</v>
      </c>
      <c r="G18" s="28" t="str">
        <f>IFERROR(VLOOKUP(F18,ГОД!B:C,2,TRUE),0)</f>
        <v xml:space="preserve"> 50 лет и старше</v>
      </c>
      <c r="H18" s="10">
        <v>8.6744212962962964E-3</v>
      </c>
      <c r="I18" s="8">
        <f>IFERROR(VLOOKUP(MINUTE(H18)+SECOND(H18)/100,очки!B5:C330,2,TRUE),0)</f>
        <v>233</v>
      </c>
      <c r="J18" s="62">
        <f t="shared" si="0"/>
        <v>0.85</v>
      </c>
      <c r="K18" s="10">
        <f t="shared" si="1"/>
        <v>7.3732581018518513E-3</v>
      </c>
      <c r="L18" s="8">
        <f>IFERROR(VLOOKUP(MINUTE(K18)+SECOND(K18)/100,очки!B5:C330,2,TRUE),0)</f>
        <v>756</v>
      </c>
      <c r="M18" s="58">
        <v>90</v>
      </c>
      <c r="N18" s="8">
        <f>IFERROR(VLOOKUP(M18,очки!H:I,2,TRUE),0)</f>
        <v>1133</v>
      </c>
      <c r="O18" s="8">
        <f t="shared" si="2"/>
        <v>1366</v>
      </c>
      <c r="P18" s="8" t="str">
        <f t="shared" si="3"/>
        <v>3</v>
      </c>
      <c r="Q18" s="8">
        <f t="shared" si="4"/>
        <v>1889</v>
      </c>
      <c r="R18" s="7">
        <v>2</v>
      </c>
      <c r="S18" s="6"/>
    </row>
    <row r="19" spans="1:19" ht="48" customHeight="1">
      <c r="A19" s="31">
        <v>3</v>
      </c>
      <c r="B19" s="27">
        <v>10</v>
      </c>
      <c r="C19" s="9">
        <v>26</v>
      </c>
      <c r="D19" s="54" t="s">
        <v>63</v>
      </c>
      <c r="E19" s="50" t="s">
        <v>178</v>
      </c>
      <c r="F19" s="52">
        <v>1977</v>
      </c>
      <c r="G19" s="28" t="str">
        <f>IFERROR(VLOOKUP(F19,ГОД!B:C,2,TRUE),0)</f>
        <v>от 45 до 49 лет</v>
      </c>
      <c r="H19" s="10">
        <v>7.7662037037037031E-3</v>
      </c>
      <c r="I19" s="8">
        <f>IFERROR(VLOOKUP(MINUTE(H19)+SECOND(H19)/100,очки!B6:C331,2,TRUE),0)</f>
        <v>557</v>
      </c>
      <c r="J19" s="62">
        <f t="shared" si="0"/>
        <v>0.9</v>
      </c>
      <c r="K19" s="10">
        <f t="shared" si="1"/>
        <v>6.9895833333333329E-3</v>
      </c>
      <c r="L19" s="8">
        <f>IFERROR(VLOOKUP(MINUTE(K19)+SECOND(K19)/100,очки!B6:C331,2,TRUE),0)</f>
        <v>1005</v>
      </c>
      <c r="M19" s="59">
        <v>78</v>
      </c>
      <c r="N19" s="8">
        <f>IFERROR(VLOOKUP(M19,очки!H:I,2,TRUE),0)</f>
        <v>876</v>
      </c>
      <c r="O19" s="8">
        <f t="shared" si="2"/>
        <v>1433</v>
      </c>
      <c r="P19" s="8" t="str">
        <f t="shared" si="3"/>
        <v>2</v>
      </c>
      <c r="Q19" s="8">
        <f t="shared" si="4"/>
        <v>1881</v>
      </c>
      <c r="R19" s="7">
        <v>3</v>
      </c>
      <c r="S19" s="6"/>
    </row>
    <row r="20" spans="1:19" ht="48" customHeight="1">
      <c r="A20" s="31">
        <v>4</v>
      </c>
      <c r="B20" s="27">
        <v>9</v>
      </c>
      <c r="C20" s="9">
        <v>25</v>
      </c>
      <c r="D20" s="54" t="s">
        <v>68</v>
      </c>
      <c r="E20" s="50" t="s">
        <v>183</v>
      </c>
      <c r="F20" s="52">
        <v>1975</v>
      </c>
      <c r="G20" s="28" t="str">
        <f>IFERROR(VLOOKUP(F20,ГОД!B:C,2,TRUE),0)</f>
        <v>от 45 до 49 лет</v>
      </c>
      <c r="H20" s="10">
        <v>8.2305555555555552E-3</v>
      </c>
      <c r="I20" s="8">
        <f>IFERROR(VLOOKUP(MINUTE(H20)+SECOND(H20)/100,очки!B7:C332,2,TRUE),0)</f>
        <v>372</v>
      </c>
      <c r="J20" s="62">
        <f t="shared" si="0"/>
        <v>0.9</v>
      </c>
      <c r="K20" s="10">
        <f t="shared" si="1"/>
        <v>7.4075E-3</v>
      </c>
      <c r="L20" s="8">
        <f>IFERROR(VLOOKUP(MINUTE(K20)+SECOND(K20)/100,очки!B7:C332,2,TRUE),0)</f>
        <v>736</v>
      </c>
      <c r="M20" s="59">
        <v>84</v>
      </c>
      <c r="N20" s="8">
        <f>IFERROR(VLOOKUP(M20,очки!H:I,2,TRUE),0)</f>
        <v>1002</v>
      </c>
      <c r="O20" s="8">
        <f t="shared" si="2"/>
        <v>1374</v>
      </c>
      <c r="P20" s="8" t="str">
        <f t="shared" si="3"/>
        <v>3</v>
      </c>
      <c r="Q20" s="8">
        <f t="shared" si="4"/>
        <v>1738</v>
      </c>
      <c r="R20" s="7">
        <v>4</v>
      </c>
      <c r="S20" s="6"/>
    </row>
    <row r="21" spans="1:19" ht="48" customHeight="1">
      <c r="A21" s="31">
        <v>5</v>
      </c>
      <c r="B21" s="27">
        <v>9</v>
      </c>
      <c r="C21" s="9">
        <v>40</v>
      </c>
      <c r="D21" s="54" t="s">
        <v>119</v>
      </c>
      <c r="E21" s="50" t="s">
        <v>183</v>
      </c>
      <c r="F21" s="52">
        <v>1995</v>
      </c>
      <c r="G21" s="28" t="str">
        <f>IFERROR(VLOOKUP(F21,ГОД!B:C,2,TRUE),0)</f>
        <v>до 30 лет</v>
      </c>
      <c r="H21" s="10">
        <v>7.6390046296296301E-3</v>
      </c>
      <c r="I21" s="8">
        <f>IFERROR(VLOOKUP(MINUTE(H21)+SECOND(H21)/100,очки!B8:C333,2,TRUE),0)</f>
        <v>616</v>
      </c>
      <c r="J21" s="62">
        <f t="shared" si="0"/>
        <v>1</v>
      </c>
      <c r="K21" s="10">
        <f t="shared" si="1"/>
        <v>7.6390046296296301E-3</v>
      </c>
      <c r="L21" s="8">
        <f>IFERROR(VLOOKUP(MINUTE(K21)+SECOND(K21)/100,очки!B8:C333,2,TRUE),0)</f>
        <v>616</v>
      </c>
      <c r="M21" s="59">
        <v>89</v>
      </c>
      <c r="N21" s="8">
        <f>IFERROR(VLOOKUP(M21,очки!H:I,2,TRUE),0)</f>
        <v>1111</v>
      </c>
      <c r="O21" s="8">
        <f t="shared" si="2"/>
        <v>1727</v>
      </c>
      <c r="P21" s="8" t="str">
        <f t="shared" si="3"/>
        <v>1</v>
      </c>
      <c r="Q21" s="8">
        <f t="shared" si="4"/>
        <v>1727</v>
      </c>
      <c r="R21" s="7">
        <v>5</v>
      </c>
      <c r="S21" s="6"/>
    </row>
    <row r="22" spans="1:19" ht="48" customHeight="1">
      <c r="A22" s="31">
        <v>6</v>
      </c>
      <c r="B22" s="27"/>
      <c r="C22" s="9"/>
      <c r="D22" s="54" t="s">
        <v>65</v>
      </c>
      <c r="E22" s="50" t="s">
        <v>181</v>
      </c>
      <c r="F22" s="52">
        <v>1973</v>
      </c>
      <c r="G22" s="28" t="str">
        <f>IFERROR(VLOOKUP(F22,ГОД!B:C,2,TRUE),0)</f>
        <v>от 45 до 49 лет</v>
      </c>
      <c r="H22" s="10">
        <v>8.2717592592592582E-3</v>
      </c>
      <c r="I22" s="8">
        <f>IFERROR(VLOOKUP(MINUTE(H22)+SECOND(H22)/100,очки!B9:C334,2,TRUE),0)</f>
        <v>356</v>
      </c>
      <c r="J22" s="62">
        <f t="shared" si="0"/>
        <v>0.9</v>
      </c>
      <c r="K22" s="10">
        <f t="shared" si="1"/>
        <v>7.4445833333333326E-3</v>
      </c>
      <c r="L22" s="8">
        <f>IFERROR(VLOOKUP(MINUTE(K22)+SECOND(K22)/100,очки!B9:C334,2,TRUE),0)</f>
        <v>718</v>
      </c>
      <c r="M22" s="59">
        <v>83</v>
      </c>
      <c r="N22" s="8">
        <f>IFERROR(VLOOKUP(M22,очки!H:I,2,TRUE),0)</f>
        <v>981</v>
      </c>
      <c r="O22" s="8">
        <f t="shared" si="2"/>
        <v>1337</v>
      </c>
      <c r="P22" s="8" t="str">
        <f t="shared" si="3"/>
        <v>3</v>
      </c>
      <c r="Q22" s="8">
        <f t="shared" si="4"/>
        <v>1699</v>
      </c>
      <c r="R22" s="7">
        <v>6</v>
      </c>
      <c r="S22" s="6"/>
    </row>
    <row r="23" spans="1:19" ht="48" customHeight="1">
      <c r="A23" s="31">
        <v>7</v>
      </c>
      <c r="B23" s="27">
        <v>8</v>
      </c>
      <c r="C23" s="9">
        <v>24</v>
      </c>
      <c r="D23" s="54" t="s">
        <v>67</v>
      </c>
      <c r="E23" s="51" t="s">
        <v>171</v>
      </c>
      <c r="F23" s="52">
        <v>1986</v>
      </c>
      <c r="G23" s="28" t="str">
        <f>IFERROR(VLOOKUP(F23,ГОД!B:C,2,TRUE),0)</f>
        <v>от 35 до 39 лет</v>
      </c>
      <c r="H23" s="10">
        <v>7.5121527777777782E-3</v>
      </c>
      <c r="I23" s="8">
        <f>IFERROR(VLOOKUP(MINUTE(H23)+SECOND(H23)/100,очки!B10:C335,2,TRUE),0)</f>
        <v>682</v>
      </c>
      <c r="J23" s="62">
        <f t="shared" si="0"/>
        <v>0.95</v>
      </c>
      <c r="K23" s="10">
        <f t="shared" si="1"/>
        <v>7.1365451388888893E-3</v>
      </c>
      <c r="L23" s="8">
        <f>IFERROR(VLOOKUP(MINUTE(K23)+SECOND(K23)/100,очки!B10:C335,2,TRUE),0)</f>
        <v>899</v>
      </c>
      <c r="M23" s="58">
        <v>73</v>
      </c>
      <c r="N23" s="8">
        <f>IFERROR(VLOOKUP(M23,очки!H:I,2,TRUE),0)</f>
        <v>775</v>
      </c>
      <c r="O23" s="8">
        <f t="shared" si="2"/>
        <v>1457</v>
      </c>
      <c r="P23" s="8" t="str">
        <f t="shared" si="3"/>
        <v>2</v>
      </c>
      <c r="Q23" s="8">
        <f t="shared" si="4"/>
        <v>1674</v>
      </c>
      <c r="R23" s="7">
        <v>7</v>
      </c>
      <c r="S23" s="6"/>
    </row>
    <row r="24" spans="1:19" ht="48" customHeight="1">
      <c r="A24" s="31">
        <v>8</v>
      </c>
      <c r="B24" s="27">
        <v>7</v>
      </c>
      <c r="C24" s="9">
        <v>23</v>
      </c>
      <c r="D24" s="54" t="s">
        <v>66</v>
      </c>
      <c r="E24" s="50" t="s">
        <v>183</v>
      </c>
      <c r="F24" s="52">
        <v>1990</v>
      </c>
      <c r="G24" s="28" t="str">
        <f>IFERROR(VLOOKUP(F24,ГОД!B:C,2,TRUE),0)</f>
        <v>от 30 до 34 лет</v>
      </c>
      <c r="H24" s="10">
        <v>8.1143518518518518E-3</v>
      </c>
      <c r="I24" s="8">
        <f>IFERROR(VLOOKUP(MINUTE(H24)+SECOND(H24)/100,очки!B11:C336,2,TRUE),0)</f>
        <v>412</v>
      </c>
      <c r="J24" s="62">
        <f t="shared" si="0"/>
        <v>0.98</v>
      </c>
      <c r="K24" s="10">
        <f t="shared" si="1"/>
        <v>7.9520648148148146E-3</v>
      </c>
      <c r="L24" s="8">
        <f>IFERROR(VLOOKUP(MINUTE(K24)+SECOND(K24)/100,очки!B11:C336,2,TRUE),0)</f>
        <v>477</v>
      </c>
      <c r="M24" s="59">
        <v>89</v>
      </c>
      <c r="N24" s="8">
        <f>IFERROR(VLOOKUP(M24,очки!H:I,2,TRUE),0)</f>
        <v>1111</v>
      </c>
      <c r="O24" s="8">
        <f t="shared" si="2"/>
        <v>1523</v>
      </c>
      <c r="P24" s="8" t="str">
        <f t="shared" si="3"/>
        <v>2</v>
      </c>
      <c r="Q24" s="8">
        <f t="shared" si="4"/>
        <v>1588</v>
      </c>
      <c r="R24" s="7">
        <v>8</v>
      </c>
      <c r="S24" s="6"/>
    </row>
    <row r="25" spans="1:19" ht="48" customHeight="1">
      <c r="A25" s="31">
        <v>9</v>
      </c>
      <c r="B25" s="27">
        <v>12</v>
      </c>
      <c r="C25" s="9">
        <v>28</v>
      </c>
      <c r="D25" s="54" t="s">
        <v>124</v>
      </c>
      <c r="E25" s="51" t="s">
        <v>171</v>
      </c>
      <c r="F25" s="52">
        <v>1995</v>
      </c>
      <c r="G25" s="28" t="str">
        <f>IFERROR(VLOOKUP(F25,ГОД!B:C,2,TRUE),0)</f>
        <v>до 30 лет</v>
      </c>
      <c r="H25" s="10">
        <v>7.5530092592592593E-3</v>
      </c>
      <c r="I25" s="8">
        <f>IFERROR(VLOOKUP(MINUTE(H25)+SECOND(H25)/100,очки!B12:C337,2,TRUE),0)</f>
        <v>658</v>
      </c>
      <c r="J25" s="62">
        <f t="shared" si="0"/>
        <v>1</v>
      </c>
      <c r="K25" s="10">
        <f t="shared" si="1"/>
        <v>7.5530092592592593E-3</v>
      </c>
      <c r="L25" s="8">
        <f>IFERROR(VLOOKUP(MINUTE(K25)+SECOND(K25)/100,очки!B12:C337,2,TRUE),0)</f>
        <v>658</v>
      </c>
      <c r="M25" s="59">
        <v>78</v>
      </c>
      <c r="N25" s="8">
        <f>IFERROR(VLOOKUP(M25,очки!H:I,2,TRUE),0)</f>
        <v>876</v>
      </c>
      <c r="O25" s="8">
        <f t="shared" si="2"/>
        <v>1534</v>
      </c>
      <c r="P25" s="8" t="str">
        <f t="shared" si="3"/>
        <v>2</v>
      </c>
      <c r="Q25" s="8">
        <f t="shared" si="4"/>
        <v>1534</v>
      </c>
      <c r="R25" s="7">
        <v>9</v>
      </c>
      <c r="S25" s="6"/>
    </row>
    <row r="26" spans="1:19" ht="48" customHeight="1">
      <c r="A26" s="31">
        <v>10</v>
      </c>
      <c r="B26" s="27">
        <v>5</v>
      </c>
      <c r="C26" s="9">
        <v>21</v>
      </c>
      <c r="D26" s="54" t="s">
        <v>126</v>
      </c>
      <c r="E26" s="51" t="s">
        <v>171</v>
      </c>
      <c r="F26" s="52">
        <v>1988</v>
      </c>
      <c r="G26" s="28" t="str">
        <f>IFERROR(VLOOKUP(F26,ГОД!B:C,2,TRUE),0)</f>
        <v>от 30 до 34 лет</v>
      </c>
      <c r="H26" s="10">
        <v>8.5108796296296304E-3</v>
      </c>
      <c r="I26" s="8">
        <f>IFERROR(VLOOKUP(MINUTE(H26)+SECOND(H26)/100,очки!B13:C338,2,TRUE),0)</f>
        <v>276</v>
      </c>
      <c r="J26" s="62">
        <f t="shared" si="0"/>
        <v>0.98</v>
      </c>
      <c r="K26" s="10">
        <f t="shared" si="1"/>
        <v>8.3406620370370371E-3</v>
      </c>
      <c r="L26" s="8">
        <f>IFERROR(VLOOKUP(MINUTE(K26)+SECOND(K26)/100,очки!B13:C338,2,TRUE),0)</f>
        <v>332</v>
      </c>
      <c r="M26" s="58">
        <v>85</v>
      </c>
      <c r="N26" s="8">
        <f>IFERROR(VLOOKUP(M26,очки!H:I,2,TRUE),0)</f>
        <v>1023</v>
      </c>
      <c r="O26" s="8">
        <f t="shared" si="2"/>
        <v>1299</v>
      </c>
      <c r="P26" s="8" t="str">
        <f t="shared" si="3"/>
        <v>3</v>
      </c>
      <c r="Q26" s="8">
        <f t="shared" si="4"/>
        <v>1355</v>
      </c>
      <c r="R26" s="7">
        <v>10</v>
      </c>
      <c r="S26" s="6"/>
    </row>
    <row r="27" spans="1:19" ht="48" customHeight="1">
      <c r="A27" s="31">
        <v>11</v>
      </c>
      <c r="B27" s="27">
        <v>12</v>
      </c>
      <c r="C27" s="9">
        <v>43</v>
      </c>
      <c r="D27" s="54" t="s">
        <v>122</v>
      </c>
      <c r="E27" s="51" t="s">
        <v>171</v>
      </c>
      <c r="F27" s="53">
        <v>1997</v>
      </c>
      <c r="G27" s="28" t="str">
        <f>IFERROR(VLOOKUP(F27,ГОД!B:C,2,TRUE),0)</f>
        <v>до 30 лет</v>
      </c>
      <c r="H27" s="10">
        <v>8.2165509259259258E-3</v>
      </c>
      <c r="I27" s="8">
        <f>IFERROR(VLOOKUP(MINUTE(H27)+SECOND(H27)/100,очки!B14:C339,2,TRUE),0)</f>
        <v>376</v>
      </c>
      <c r="J27" s="62">
        <f t="shared" si="0"/>
        <v>1</v>
      </c>
      <c r="K27" s="10">
        <f t="shared" si="1"/>
        <v>8.2165509259259258E-3</v>
      </c>
      <c r="L27" s="8">
        <f>IFERROR(VLOOKUP(MINUTE(K27)+SECOND(K27)/100,очки!B14:C339,2,TRUE),0)</f>
        <v>376</v>
      </c>
      <c r="M27" s="58">
        <v>82</v>
      </c>
      <c r="N27" s="8">
        <f>IFERROR(VLOOKUP(M27,очки!H:I,2,TRUE),0)</f>
        <v>960</v>
      </c>
      <c r="O27" s="8">
        <f t="shared" si="2"/>
        <v>1336</v>
      </c>
      <c r="P27" s="8" t="str">
        <f t="shared" si="3"/>
        <v>3</v>
      </c>
      <c r="Q27" s="8">
        <f t="shared" si="4"/>
        <v>1336</v>
      </c>
      <c r="R27" s="7">
        <v>11</v>
      </c>
      <c r="S27" s="6"/>
    </row>
    <row r="28" spans="1:19" ht="48" customHeight="1">
      <c r="A28" s="31">
        <v>12</v>
      </c>
      <c r="B28" s="27">
        <v>6</v>
      </c>
      <c r="C28" s="9">
        <v>37</v>
      </c>
      <c r="D28" s="54" t="s">
        <v>25</v>
      </c>
      <c r="E28" s="50" t="s">
        <v>172</v>
      </c>
      <c r="F28" s="52">
        <v>1981</v>
      </c>
      <c r="G28" s="28" t="str">
        <f>IFERROR(VLOOKUP(F28,ГОД!B:C,2,TRUE),0)</f>
        <v>от 40 до 44 лет</v>
      </c>
      <c r="H28" s="10">
        <v>9.3913194444444452E-3</v>
      </c>
      <c r="I28" s="8">
        <f>IFERROR(VLOOKUP(MINUTE(H28)+SECOND(H28)/100,очки!B15:C340,2,TRUE),0)</f>
        <v>73</v>
      </c>
      <c r="J28" s="62">
        <f t="shared" si="0"/>
        <v>0.93</v>
      </c>
      <c r="K28" s="10">
        <f t="shared" si="1"/>
        <v>8.733927083333334E-3</v>
      </c>
      <c r="L28" s="8">
        <f>IFERROR(VLOOKUP(MINUTE(K28)+SECOND(K28)/100,очки!B15:C340,2,TRUE),0)</f>
        <v>215</v>
      </c>
      <c r="M28" s="58">
        <v>88</v>
      </c>
      <c r="N28" s="8">
        <f>IFERROR(VLOOKUP(M28,очки!H:I,2,TRUE),0)</f>
        <v>1089</v>
      </c>
      <c r="O28" s="8">
        <f t="shared" si="2"/>
        <v>1162</v>
      </c>
      <c r="P28" s="8" t="str">
        <f t="shared" si="3"/>
        <v>б/р</v>
      </c>
      <c r="Q28" s="8">
        <f t="shared" si="4"/>
        <v>1304</v>
      </c>
      <c r="R28" s="7">
        <v>12</v>
      </c>
      <c r="S28" s="6"/>
    </row>
    <row r="29" spans="1:19" ht="48" customHeight="1">
      <c r="A29" s="31">
        <v>13</v>
      </c>
      <c r="B29" s="27">
        <v>2</v>
      </c>
      <c r="C29" s="9">
        <v>18</v>
      </c>
      <c r="D29" s="54" t="s">
        <v>112</v>
      </c>
      <c r="E29" s="50" t="s">
        <v>182</v>
      </c>
      <c r="F29" s="52">
        <v>1990</v>
      </c>
      <c r="G29" s="28" t="str">
        <f>IFERROR(VLOOKUP(F29,ГОД!B:C,2,TRUE),0)</f>
        <v>от 30 до 34 лет</v>
      </c>
      <c r="H29" s="10">
        <v>9.1177083333333336E-3</v>
      </c>
      <c r="I29" s="8">
        <f>IFERROR(VLOOKUP(MINUTE(H29)+SECOND(H29)/100,очки!B16:C341,2,TRUE),0)</f>
        <v>119</v>
      </c>
      <c r="J29" s="62">
        <f t="shared" si="0"/>
        <v>0.98</v>
      </c>
      <c r="K29" s="10">
        <f t="shared" si="1"/>
        <v>8.9353541666666661E-3</v>
      </c>
      <c r="L29" s="8">
        <f>IFERROR(VLOOKUP(MINUTE(K29)+SECOND(K29)/100,очки!B16:C341,2,TRUE),0)</f>
        <v>164</v>
      </c>
      <c r="M29" s="58">
        <v>89</v>
      </c>
      <c r="N29" s="8">
        <f>IFERROR(VLOOKUP(M29,очки!H:I,2,TRUE),0)</f>
        <v>1111</v>
      </c>
      <c r="O29" s="8">
        <f t="shared" si="2"/>
        <v>1230</v>
      </c>
      <c r="P29" s="8" t="str">
        <f t="shared" si="3"/>
        <v>3</v>
      </c>
      <c r="Q29" s="8">
        <f t="shared" si="4"/>
        <v>1275</v>
      </c>
      <c r="R29" s="7">
        <v>13</v>
      </c>
      <c r="S29" s="6"/>
    </row>
    <row r="30" spans="1:19" ht="48" customHeight="1">
      <c r="A30" s="31">
        <v>14</v>
      </c>
      <c r="B30" s="27">
        <v>7</v>
      </c>
      <c r="C30" s="9">
        <v>38</v>
      </c>
      <c r="D30" s="54" t="s">
        <v>72</v>
      </c>
      <c r="E30" s="50" t="s">
        <v>183</v>
      </c>
      <c r="F30" s="52">
        <v>1993</v>
      </c>
      <c r="G30" s="28" t="str">
        <f>IFERROR(VLOOKUP(F30,ГОД!B:C,2,TRUE),0)</f>
        <v>до 30 лет</v>
      </c>
      <c r="H30" s="10">
        <v>8.8391203703703704E-3</v>
      </c>
      <c r="I30" s="8">
        <f>IFERROR(VLOOKUP(MINUTE(H30)+SECOND(H30)/100,очки!B17:C342,2,TRUE),0)</f>
        <v>188</v>
      </c>
      <c r="J30" s="62">
        <f t="shared" si="0"/>
        <v>1</v>
      </c>
      <c r="K30" s="10">
        <f t="shared" si="1"/>
        <v>8.8391203703703704E-3</v>
      </c>
      <c r="L30" s="8">
        <f>IFERROR(VLOOKUP(MINUTE(K30)+SECOND(K30)/100,очки!B17:C342,2,TRUE),0)</f>
        <v>188</v>
      </c>
      <c r="M30" s="59">
        <v>86</v>
      </c>
      <c r="N30" s="8">
        <f>IFERROR(VLOOKUP(M30,очки!H:I,2,TRUE),0)</f>
        <v>1045</v>
      </c>
      <c r="O30" s="8">
        <f t="shared" si="2"/>
        <v>1233</v>
      </c>
      <c r="P30" s="8" t="str">
        <f t="shared" si="3"/>
        <v>3</v>
      </c>
      <c r="Q30" s="8">
        <f t="shared" si="4"/>
        <v>1233</v>
      </c>
      <c r="R30" s="7">
        <v>14</v>
      </c>
      <c r="S30" s="6"/>
    </row>
    <row r="31" spans="1:19" ht="48" customHeight="1">
      <c r="A31" s="31">
        <v>15</v>
      </c>
      <c r="B31" s="27">
        <v>11</v>
      </c>
      <c r="C31" s="9">
        <v>27</v>
      </c>
      <c r="D31" s="54" t="s">
        <v>70</v>
      </c>
      <c r="E31" s="50" t="s">
        <v>183</v>
      </c>
      <c r="F31" s="52">
        <v>1986</v>
      </c>
      <c r="G31" s="28" t="str">
        <f>IFERROR(VLOOKUP(F31,ГОД!B:C,2,TRUE),0)</f>
        <v>от 35 до 39 лет</v>
      </c>
      <c r="H31" s="10">
        <v>8.0271990740740738E-3</v>
      </c>
      <c r="I31" s="8">
        <f>IFERROR(VLOOKUP(MINUTE(H31)+SECOND(H31)/100,очки!B18:C343,2,TRUE),0)</f>
        <v>442</v>
      </c>
      <c r="J31" s="62">
        <f t="shared" si="0"/>
        <v>0.95</v>
      </c>
      <c r="K31" s="10">
        <f t="shared" si="1"/>
        <v>7.6258391203703696E-3</v>
      </c>
      <c r="L31" s="8">
        <f>IFERROR(VLOOKUP(MINUTE(K31)+SECOND(K31)/100,очки!B18:C343,2,TRUE),0)</f>
        <v>622</v>
      </c>
      <c r="M31" s="58">
        <v>60</v>
      </c>
      <c r="N31" s="8">
        <f>IFERROR(VLOOKUP(M31,очки!H:I,2,TRUE),0)</f>
        <v>520</v>
      </c>
      <c r="O31" s="8">
        <f t="shared" si="2"/>
        <v>962</v>
      </c>
      <c r="P31" s="8" t="str">
        <f t="shared" si="3"/>
        <v>б/р</v>
      </c>
      <c r="Q31" s="8">
        <f t="shared" si="4"/>
        <v>1142</v>
      </c>
      <c r="R31" s="7">
        <v>15</v>
      </c>
      <c r="S31" s="6"/>
    </row>
    <row r="32" spans="1:19" ht="48" customHeight="1">
      <c r="A32" s="31">
        <v>16</v>
      </c>
      <c r="B32" s="27">
        <v>11</v>
      </c>
      <c r="C32" s="9">
        <v>42</v>
      </c>
      <c r="D32" s="54" t="s">
        <v>120</v>
      </c>
      <c r="E32" s="50" t="s">
        <v>183</v>
      </c>
      <c r="F32" s="52">
        <v>1992</v>
      </c>
      <c r="G32" s="28" t="str">
        <f>IFERROR(VLOOKUP(F32,ГОД!B:C,2,TRUE),0)</f>
        <v>от 30 до 34 лет</v>
      </c>
      <c r="H32" s="10">
        <v>8.5332175925925922E-3</v>
      </c>
      <c r="I32" s="8">
        <f>IFERROR(VLOOKUP(MINUTE(H32)+SECOND(H32)/100,очки!B19:C344,2,TRUE),0)</f>
        <v>269</v>
      </c>
      <c r="J32" s="62">
        <f t="shared" si="0"/>
        <v>0.98</v>
      </c>
      <c r="K32" s="10">
        <f t="shared" si="1"/>
        <v>8.3625532407407398E-3</v>
      </c>
      <c r="L32" s="8">
        <f>IFERROR(VLOOKUP(MINUTE(K32)+SECOND(K32)/100,очки!B19:C344,2,TRUE),0)</f>
        <v>324</v>
      </c>
      <c r="M32" s="59">
        <v>74</v>
      </c>
      <c r="N32" s="8">
        <f>IFERROR(VLOOKUP(M32,очки!H:I,2,TRUE),0)</f>
        <v>795</v>
      </c>
      <c r="O32" s="8">
        <f t="shared" si="2"/>
        <v>1064</v>
      </c>
      <c r="P32" s="8" t="str">
        <f t="shared" si="3"/>
        <v>б/р</v>
      </c>
      <c r="Q32" s="8">
        <f t="shared" si="4"/>
        <v>1119</v>
      </c>
      <c r="R32" s="7">
        <v>16</v>
      </c>
      <c r="S32" s="6"/>
    </row>
    <row r="33" spans="1:19" ht="48" customHeight="1">
      <c r="A33" s="31">
        <v>20</v>
      </c>
      <c r="B33" s="27">
        <v>4</v>
      </c>
      <c r="C33" s="9">
        <v>50</v>
      </c>
      <c r="D33" s="54" t="s">
        <v>128</v>
      </c>
      <c r="E33" s="50" t="s">
        <v>172</v>
      </c>
      <c r="F33" s="52">
        <v>1996</v>
      </c>
      <c r="G33" s="28" t="str">
        <f>IFERROR(VLOOKUP(F33,ГОД!B:C,2,TRUE),0)</f>
        <v>до 30 лет</v>
      </c>
      <c r="H33" s="10">
        <v>8.9464120370370374E-3</v>
      </c>
      <c r="I33" s="8">
        <f>IFERROR(VLOOKUP(MINUTE(H33)+SECOND(H33)/100,очки!B23:C348,2,TRUE),0)</f>
        <v>161</v>
      </c>
      <c r="J33" s="62">
        <f t="shared" si="0"/>
        <v>1</v>
      </c>
      <c r="K33" s="10">
        <f t="shared" si="1"/>
        <v>8.9464120370370374E-3</v>
      </c>
      <c r="L33" s="8">
        <f>IFERROR(VLOOKUP(MINUTE(K33)+SECOND(K33)/100,очки!B23:C348,2,TRUE),0)</f>
        <v>161</v>
      </c>
      <c r="M33" s="58">
        <v>76</v>
      </c>
      <c r="N33" s="8">
        <f>IFERROR(VLOOKUP(M33,очки!H:I,2,TRUE),0)</f>
        <v>835</v>
      </c>
      <c r="O33" s="8">
        <f t="shared" si="2"/>
        <v>996</v>
      </c>
      <c r="P33" s="8" t="str">
        <f t="shared" si="3"/>
        <v>б/р</v>
      </c>
      <c r="Q33" s="8">
        <f t="shared" si="4"/>
        <v>996</v>
      </c>
      <c r="R33" s="7">
        <v>17</v>
      </c>
      <c r="S33" s="6"/>
    </row>
    <row r="34" spans="1:19" ht="48" customHeight="1">
      <c r="A34" s="31">
        <v>24</v>
      </c>
      <c r="B34" s="27">
        <v>2</v>
      </c>
      <c r="C34" s="9">
        <v>33</v>
      </c>
      <c r="D34" s="54" t="s">
        <v>76</v>
      </c>
      <c r="E34" s="50" t="s">
        <v>177</v>
      </c>
      <c r="F34" s="52">
        <v>1971</v>
      </c>
      <c r="G34" s="28" t="str">
        <f>IFERROR(VLOOKUP(F34,ГОД!B:C,2,TRUE),0)</f>
        <v xml:space="preserve"> 50 лет и старше</v>
      </c>
      <c r="H34" s="10">
        <v>9.5650462962962972E-3</v>
      </c>
      <c r="I34" s="8">
        <f>IFERROR(VLOOKUP(MINUTE(H34)+SECOND(H34)/100,очки!B27:C352,2,TRUE),0)</f>
        <v>43</v>
      </c>
      <c r="J34" s="62">
        <f t="shared" si="0"/>
        <v>0.85</v>
      </c>
      <c r="K34" s="10">
        <f t="shared" si="1"/>
        <v>8.1302893518518521E-3</v>
      </c>
      <c r="L34" s="8">
        <f>IFERROR(VLOOKUP(MINUTE(K34)+SECOND(K34)/100,очки!B27:C352,2,TRUE),0)</f>
        <v>408</v>
      </c>
      <c r="M34" s="58">
        <v>61</v>
      </c>
      <c r="N34" s="8">
        <f>IFERROR(VLOOKUP(M34,очки!H:I,2,TRUE),0)</f>
        <v>539</v>
      </c>
      <c r="O34" s="8">
        <f t="shared" si="2"/>
        <v>582</v>
      </c>
      <c r="P34" s="8" t="str">
        <f t="shared" si="3"/>
        <v>б/р</v>
      </c>
      <c r="Q34" s="8">
        <f t="shared" si="4"/>
        <v>947</v>
      </c>
      <c r="R34" s="7">
        <v>18</v>
      </c>
      <c r="S34" s="6"/>
    </row>
    <row r="35" spans="1:19" ht="48" customHeight="1">
      <c r="A35" s="31">
        <v>25</v>
      </c>
      <c r="B35" s="27">
        <v>10</v>
      </c>
      <c r="C35" s="9">
        <v>41</v>
      </c>
      <c r="D35" s="54" t="s">
        <v>79</v>
      </c>
      <c r="E35" s="50" t="s">
        <v>172</v>
      </c>
      <c r="F35" s="52">
        <v>1988</v>
      </c>
      <c r="G35" s="28" t="str">
        <f>IFERROR(VLOOKUP(F35,ГОД!B:C,2,TRUE),0)</f>
        <v>от 30 до 34 лет</v>
      </c>
      <c r="H35" s="10">
        <v>9.0284722222222207E-3</v>
      </c>
      <c r="I35" s="8">
        <f>IFERROR(VLOOKUP(MINUTE(H35)+SECOND(H35)/100,очки!B28:C353,2,TRUE),0)</f>
        <v>140</v>
      </c>
      <c r="J35" s="62">
        <f t="shared" si="0"/>
        <v>0.98</v>
      </c>
      <c r="K35" s="10">
        <f t="shared" si="1"/>
        <v>8.8479027777777757E-3</v>
      </c>
      <c r="L35" s="8">
        <f>IFERROR(VLOOKUP(MINUTE(K35)+SECOND(K35)/100,очки!B28:C353,2,TRUE),0)</f>
        <v>188</v>
      </c>
      <c r="M35" s="58">
        <v>71</v>
      </c>
      <c r="N35" s="8">
        <f>IFERROR(VLOOKUP(M35,очки!H:I,2,TRUE),0)</f>
        <v>735</v>
      </c>
      <c r="O35" s="8">
        <f t="shared" si="2"/>
        <v>875</v>
      </c>
      <c r="P35" s="8" t="str">
        <f t="shared" si="3"/>
        <v>б/р</v>
      </c>
      <c r="Q35" s="8">
        <f t="shared" si="4"/>
        <v>923</v>
      </c>
      <c r="R35" s="7">
        <v>19</v>
      </c>
      <c r="S35" s="6"/>
    </row>
    <row r="36" spans="1:19" ht="48" customHeight="1">
      <c r="A36" s="31">
        <v>26</v>
      </c>
      <c r="B36" s="27">
        <v>15</v>
      </c>
      <c r="C36" s="9">
        <v>31</v>
      </c>
      <c r="D36" s="54" t="s">
        <v>114</v>
      </c>
      <c r="E36" s="50" t="s">
        <v>182</v>
      </c>
      <c r="F36" s="52">
        <v>1983</v>
      </c>
      <c r="G36" s="28" t="str">
        <f>IFERROR(VLOOKUP(F36,ГОД!B:C,2,TRUE),0)</f>
        <v>от 35 до 39 лет</v>
      </c>
      <c r="H36" s="10">
        <v>1.0087962962962964E-2</v>
      </c>
      <c r="I36" s="8">
        <f>IFERROR(VLOOKUP(MINUTE(H36)+SECOND(H36)/100,очки!B29:C354,2,TRUE),0)</f>
        <v>0</v>
      </c>
      <c r="J36" s="62">
        <f t="shared" si="0"/>
        <v>0.95</v>
      </c>
      <c r="K36" s="10">
        <f t="shared" si="1"/>
        <v>9.5835648148148156E-3</v>
      </c>
      <c r="L36" s="8">
        <f>IFERROR(VLOOKUP(MINUTE(K36)+SECOND(K36)/100,очки!B29:C354,2,TRUE),0)</f>
        <v>39</v>
      </c>
      <c r="M36" s="59">
        <v>78</v>
      </c>
      <c r="N36" s="8">
        <f>IFERROR(VLOOKUP(M36,очки!H:I,2,TRUE),0)</f>
        <v>876</v>
      </c>
      <c r="O36" s="8">
        <f t="shared" si="2"/>
        <v>876</v>
      </c>
      <c r="P36" s="8" t="str">
        <f t="shared" si="3"/>
        <v>б/р</v>
      </c>
      <c r="Q36" s="8">
        <f t="shared" si="4"/>
        <v>915</v>
      </c>
      <c r="R36" s="7">
        <v>20</v>
      </c>
      <c r="S36" s="6"/>
    </row>
    <row r="37" spans="1:19" ht="48" customHeight="1">
      <c r="A37" s="31">
        <v>27</v>
      </c>
      <c r="B37" s="27">
        <v>8</v>
      </c>
      <c r="C37" s="9">
        <v>54</v>
      </c>
      <c r="D37" s="54" t="s">
        <v>115</v>
      </c>
      <c r="E37" s="50" t="s">
        <v>182</v>
      </c>
      <c r="F37" s="52">
        <v>1991</v>
      </c>
      <c r="G37" s="28" t="str">
        <f>IFERROR(VLOOKUP(F37,ГОД!B:C,2,TRUE),0)</f>
        <v>от 30 до 34 лет</v>
      </c>
      <c r="H37" s="10">
        <v>9.2017361111111119E-3</v>
      </c>
      <c r="I37" s="8">
        <f>IFERROR(VLOOKUP(MINUTE(H37)+SECOND(H37)/100,очки!B30:C355,2,TRUE),0)</f>
        <v>105</v>
      </c>
      <c r="J37" s="62">
        <f t="shared" si="0"/>
        <v>0.98</v>
      </c>
      <c r="K37" s="10">
        <f t="shared" si="1"/>
        <v>9.0177013888888893E-3</v>
      </c>
      <c r="L37" s="8">
        <f>IFERROR(VLOOKUP(MINUTE(K37)+SECOND(K37)/100,очки!B30:C355,2,TRUE),0)</f>
        <v>143</v>
      </c>
      <c r="M37" s="58">
        <v>72</v>
      </c>
      <c r="N37" s="8">
        <f>IFERROR(VLOOKUP(M37,очки!H:I,2,TRUE),0)</f>
        <v>755</v>
      </c>
      <c r="O37" s="8">
        <f t="shared" si="2"/>
        <v>860</v>
      </c>
      <c r="P37" s="8" t="str">
        <f t="shared" si="3"/>
        <v>б/р</v>
      </c>
      <c r="Q37" s="8">
        <f t="shared" si="4"/>
        <v>898</v>
      </c>
      <c r="R37" s="7">
        <v>21</v>
      </c>
      <c r="S37" s="6"/>
    </row>
    <row r="38" spans="1:19" ht="48" customHeight="1">
      <c r="A38" s="31">
        <v>29</v>
      </c>
      <c r="B38" s="27">
        <v>13</v>
      </c>
      <c r="C38" s="9">
        <v>44</v>
      </c>
      <c r="D38" s="54" t="s">
        <v>73</v>
      </c>
      <c r="E38" s="50" t="s">
        <v>178</v>
      </c>
      <c r="F38" s="52">
        <v>1989</v>
      </c>
      <c r="G38" s="28" t="str">
        <f>IFERROR(VLOOKUP(F38,ГОД!B:C,2,TRUE),0)</f>
        <v>от 30 до 34 лет</v>
      </c>
      <c r="H38" s="10">
        <v>9.1424768518518513E-3</v>
      </c>
      <c r="I38" s="8">
        <f>IFERROR(VLOOKUP(MINUTE(H38)+SECOND(H38)/100,очки!B32:C357,2,TRUE),0)</f>
        <v>115</v>
      </c>
      <c r="J38" s="62">
        <f t="shared" si="0"/>
        <v>0.98</v>
      </c>
      <c r="K38" s="10">
        <f t="shared" si="1"/>
        <v>8.9596273148148144E-3</v>
      </c>
      <c r="L38" s="8">
        <f>IFERROR(VLOOKUP(MINUTE(K38)+SECOND(K38)/100,очки!B32:C357,2,TRUE),0)</f>
        <v>158</v>
      </c>
      <c r="M38" s="59">
        <v>70</v>
      </c>
      <c r="N38" s="8">
        <f>IFERROR(VLOOKUP(M38,очки!H:I,2,TRUE),0)</f>
        <v>715</v>
      </c>
      <c r="O38" s="8">
        <f t="shared" si="2"/>
        <v>830</v>
      </c>
      <c r="P38" s="8" t="str">
        <f t="shared" si="3"/>
        <v>б/р</v>
      </c>
      <c r="Q38" s="8">
        <f t="shared" si="4"/>
        <v>873</v>
      </c>
      <c r="R38" s="7">
        <v>22</v>
      </c>
      <c r="S38" s="6"/>
    </row>
    <row r="39" spans="1:19" ht="48" customHeight="1">
      <c r="A39" s="31">
        <v>30</v>
      </c>
      <c r="B39" s="27">
        <v>6</v>
      </c>
      <c r="C39" s="9">
        <v>52</v>
      </c>
      <c r="D39" s="54" t="s">
        <v>78</v>
      </c>
      <c r="E39" s="50" t="s">
        <v>180</v>
      </c>
      <c r="F39" s="52">
        <v>1993</v>
      </c>
      <c r="G39" s="28" t="str">
        <f>IFERROR(VLOOKUP(F39,ГОД!B:C,2,TRUE),0)</f>
        <v>до 30 лет</v>
      </c>
      <c r="H39" s="10">
        <v>9.5399305555555567E-3</v>
      </c>
      <c r="I39" s="8">
        <f>IFERROR(VLOOKUP(MINUTE(H39)+SECOND(H39)/100,очки!B33:C358,2,TRUE),0)</f>
        <v>47</v>
      </c>
      <c r="J39" s="62">
        <f t="shared" si="0"/>
        <v>1</v>
      </c>
      <c r="K39" s="10">
        <f t="shared" si="1"/>
        <v>9.5399305555555567E-3</v>
      </c>
      <c r="L39" s="8">
        <f>IFERROR(VLOOKUP(MINUTE(K39)+SECOND(K39)/100,очки!B33:C358,2,TRUE),0)</f>
        <v>47</v>
      </c>
      <c r="M39" s="58">
        <v>75</v>
      </c>
      <c r="N39" s="8">
        <f>IFERROR(VLOOKUP(M39,очки!H:I,2,TRUE),0)</f>
        <v>815</v>
      </c>
      <c r="O39" s="8">
        <f t="shared" si="2"/>
        <v>862</v>
      </c>
      <c r="P39" s="8" t="str">
        <f t="shared" si="3"/>
        <v>б/р</v>
      </c>
      <c r="Q39" s="8">
        <f t="shared" si="4"/>
        <v>862</v>
      </c>
      <c r="R39" s="7">
        <v>23</v>
      </c>
      <c r="S39" s="6"/>
    </row>
    <row r="40" spans="1:19" ht="48" customHeight="1">
      <c r="A40" s="31">
        <v>19</v>
      </c>
      <c r="B40" s="27">
        <v>15</v>
      </c>
      <c r="C40" s="9">
        <v>77</v>
      </c>
      <c r="D40" s="9" t="s">
        <v>159</v>
      </c>
      <c r="E40" s="50" t="s">
        <v>176</v>
      </c>
      <c r="F40" s="52">
        <v>1976</v>
      </c>
      <c r="G40" s="28" t="str">
        <f>IFERROR(VLOOKUP(F40,ГОД!B:C,2,TRUE),0)</f>
        <v>от 45 до 49 лет</v>
      </c>
      <c r="H40" s="10">
        <v>9.7724537037037033E-3</v>
      </c>
      <c r="I40" s="8">
        <f>IFERROR(VLOOKUP(MINUTE(H40)+SECOND(H40)/100,очки!B22:C347,2,TRUE),0)</f>
        <v>7</v>
      </c>
      <c r="J40" s="62">
        <f t="shared" si="0"/>
        <v>0.9</v>
      </c>
      <c r="K40" s="10">
        <f t="shared" si="1"/>
        <v>8.7952083333333337E-3</v>
      </c>
      <c r="L40" s="8">
        <f>IFERROR(VLOOKUP(MINUTE(K40)+SECOND(K40)/100,очки!B22:C347,2,TRUE),0)</f>
        <v>200</v>
      </c>
      <c r="M40" s="58">
        <v>67</v>
      </c>
      <c r="N40" s="8">
        <f>IFERROR(VLOOKUP(M40,очки!H:I,2,TRUE),0)</f>
        <v>655</v>
      </c>
      <c r="O40" s="8">
        <f t="shared" si="2"/>
        <v>662</v>
      </c>
      <c r="P40" s="8" t="str">
        <f t="shared" si="3"/>
        <v>б/р</v>
      </c>
      <c r="Q40" s="8">
        <f t="shared" si="4"/>
        <v>855</v>
      </c>
      <c r="R40" s="7" t="s">
        <v>175</v>
      </c>
      <c r="S40" s="6"/>
    </row>
    <row r="41" spans="1:19" ht="48" customHeight="1">
      <c r="A41" s="31">
        <v>34</v>
      </c>
      <c r="B41" s="27">
        <v>14</v>
      </c>
      <c r="C41" s="9">
        <v>45</v>
      </c>
      <c r="D41" s="54" t="s">
        <v>127</v>
      </c>
      <c r="E41" s="50" t="s">
        <v>172</v>
      </c>
      <c r="F41" s="52">
        <v>1991</v>
      </c>
      <c r="G41" s="28" t="str">
        <f>IFERROR(VLOOKUP(F41,ГОД!B:C,2,TRUE),0)</f>
        <v>от 30 до 34 лет</v>
      </c>
      <c r="H41" s="10">
        <v>9.5938657407407413E-3</v>
      </c>
      <c r="I41" s="8">
        <f>IFERROR(VLOOKUP(MINUTE(H41)+SECOND(H41)/100,очки!B37:C362,2,TRUE),0)</f>
        <v>37</v>
      </c>
      <c r="J41" s="62">
        <f t="shared" si="0"/>
        <v>0.98</v>
      </c>
      <c r="K41" s="10">
        <f t="shared" si="1"/>
        <v>9.4019884259259265E-3</v>
      </c>
      <c r="L41" s="8">
        <f>IFERROR(VLOOKUP(MINUTE(K41)+SECOND(K41)/100,очки!B37:C362,2,TRUE),0)</f>
        <v>71</v>
      </c>
      <c r="M41" s="58">
        <v>68</v>
      </c>
      <c r="N41" s="8">
        <f>IFERROR(VLOOKUP(M41,очки!H:I,2,TRUE),0)</f>
        <v>675</v>
      </c>
      <c r="O41" s="8">
        <f t="shared" si="2"/>
        <v>712</v>
      </c>
      <c r="P41" s="8" t="str">
        <f t="shared" si="3"/>
        <v>б/р</v>
      </c>
      <c r="Q41" s="8">
        <f t="shared" si="4"/>
        <v>746</v>
      </c>
      <c r="R41" s="7">
        <v>24</v>
      </c>
      <c r="S41" s="6"/>
    </row>
    <row r="42" spans="1:19" ht="48" customHeight="1">
      <c r="A42" s="31">
        <v>35</v>
      </c>
      <c r="B42" s="27">
        <v>2</v>
      </c>
      <c r="C42" s="9">
        <v>64</v>
      </c>
      <c r="D42" s="9" t="s">
        <v>162</v>
      </c>
      <c r="E42" s="50" t="s">
        <v>176</v>
      </c>
      <c r="F42" s="52">
        <v>2001</v>
      </c>
      <c r="G42" s="28" t="str">
        <f>IFERROR(VLOOKUP(F42,ГОД!B:C,2,TRUE),0)</f>
        <v>до 30 лет</v>
      </c>
      <c r="H42" s="10">
        <v>8.4098379629629627E-3</v>
      </c>
      <c r="I42" s="8">
        <f>IFERROR(VLOOKUP(MINUTE(H42)+SECOND(H42)/100,очки!B38:C363,2,TRUE),0)</f>
        <v>308</v>
      </c>
      <c r="J42" s="62">
        <f t="shared" si="0"/>
        <v>1</v>
      </c>
      <c r="K42" s="10">
        <f t="shared" si="1"/>
        <v>8.4098379629629627E-3</v>
      </c>
      <c r="L42" s="8">
        <f>IFERROR(VLOOKUP(MINUTE(K42)+SECOND(K42)/100,очки!B38:C363,2,TRUE),0)</f>
        <v>308</v>
      </c>
      <c r="M42" s="59">
        <v>55</v>
      </c>
      <c r="N42" s="8">
        <f>IFERROR(VLOOKUP(M42,очки!H:I,2,TRUE),0)</f>
        <v>425</v>
      </c>
      <c r="O42" s="8">
        <f t="shared" si="2"/>
        <v>733</v>
      </c>
      <c r="P42" s="8" t="str">
        <f t="shared" si="3"/>
        <v>б/р</v>
      </c>
      <c r="Q42" s="8">
        <f t="shared" si="4"/>
        <v>733</v>
      </c>
      <c r="R42" s="7" t="s">
        <v>175</v>
      </c>
      <c r="S42" s="6"/>
    </row>
    <row r="43" spans="1:19" ht="48" customHeight="1">
      <c r="A43" s="31">
        <v>36</v>
      </c>
      <c r="B43" s="27">
        <v>10</v>
      </c>
      <c r="C43" s="9">
        <v>72</v>
      </c>
      <c r="D43" s="9" t="s">
        <v>164</v>
      </c>
      <c r="E43" s="50" t="s">
        <v>176</v>
      </c>
      <c r="F43" s="52">
        <v>2001</v>
      </c>
      <c r="G43" s="28" t="str">
        <f>IFERROR(VLOOKUP(F43,ГОД!B:C,2,TRUE),0)</f>
        <v>до 30 лет</v>
      </c>
      <c r="H43" s="10">
        <v>8.5586805555555555E-3</v>
      </c>
      <c r="I43" s="8">
        <f>IFERROR(VLOOKUP(MINUTE(H43)+SECOND(H43)/100,очки!B39:C364,2,TRUE),0)</f>
        <v>263</v>
      </c>
      <c r="J43" s="62">
        <f t="shared" si="0"/>
        <v>1</v>
      </c>
      <c r="K43" s="10">
        <f t="shared" si="1"/>
        <v>8.5586805555555555E-3</v>
      </c>
      <c r="L43" s="8">
        <f>IFERROR(VLOOKUP(MINUTE(K43)+SECOND(K43)/100,очки!B39:C364,2,TRUE),0)</f>
        <v>263</v>
      </c>
      <c r="M43" s="58">
        <v>57</v>
      </c>
      <c r="N43" s="8">
        <f>IFERROR(VLOOKUP(M43,очки!H:I,2,TRUE),0)</f>
        <v>463</v>
      </c>
      <c r="O43" s="8">
        <f t="shared" si="2"/>
        <v>726</v>
      </c>
      <c r="P43" s="8" t="str">
        <f t="shared" si="3"/>
        <v>б/р</v>
      </c>
      <c r="Q43" s="8">
        <f t="shared" si="4"/>
        <v>726</v>
      </c>
      <c r="R43" s="7" t="s">
        <v>175</v>
      </c>
      <c r="S43" s="6"/>
    </row>
    <row r="44" spans="1:19" ht="48" customHeight="1">
      <c r="A44" s="31">
        <v>17</v>
      </c>
      <c r="B44" s="27">
        <v>16</v>
      </c>
      <c r="C44" s="9">
        <v>62</v>
      </c>
      <c r="D44" s="9" t="s">
        <v>170</v>
      </c>
      <c r="E44" s="50" t="s">
        <v>176</v>
      </c>
      <c r="F44" s="52">
        <v>1995</v>
      </c>
      <c r="G44" s="28" t="str">
        <f>IFERROR(VLOOKUP(F44,ГОД!B:C,2,TRUE),0)</f>
        <v>до 30 лет</v>
      </c>
      <c r="H44" s="10">
        <v>8.4180555555555554E-3</v>
      </c>
      <c r="I44" s="8">
        <f>IFERROR(VLOOKUP(MINUTE(H44)+SECOND(H44)/100,очки!B20:C345,2,TRUE),0)</f>
        <v>308</v>
      </c>
      <c r="J44" s="62">
        <f t="shared" si="0"/>
        <v>1</v>
      </c>
      <c r="K44" s="10">
        <f t="shared" si="1"/>
        <v>8.4180555555555554E-3</v>
      </c>
      <c r="L44" s="8">
        <f>IFERROR(VLOOKUP(MINUTE(K44)+SECOND(K44)/100,очки!B20:C345,2,TRUE),0)</f>
        <v>308</v>
      </c>
      <c r="M44" s="58">
        <v>54</v>
      </c>
      <c r="N44" s="8">
        <f>IFERROR(VLOOKUP(M44,очки!H:I,2,TRUE),0)</f>
        <v>406</v>
      </c>
      <c r="O44" s="8">
        <f t="shared" si="2"/>
        <v>714</v>
      </c>
      <c r="P44" s="8" t="str">
        <f t="shared" si="3"/>
        <v>б/р</v>
      </c>
      <c r="Q44" s="8">
        <f t="shared" si="4"/>
        <v>714</v>
      </c>
      <c r="R44" s="7" t="s">
        <v>175</v>
      </c>
      <c r="S44" s="6"/>
    </row>
    <row r="45" spans="1:19" ht="48" customHeight="1">
      <c r="A45" s="31">
        <v>37</v>
      </c>
      <c r="B45" s="27">
        <v>8</v>
      </c>
      <c r="C45" s="9">
        <v>70</v>
      </c>
      <c r="D45" s="54" t="s">
        <v>155</v>
      </c>
      <c r="E45" s="50" t="s">
        <v>182</v>
      </c>
      <c r="F45" s="52">
        <v>1979</v>
      </c>
      <c r="G45" s="28" t="str">
        <f>IFERROR(VLOOKUP(F45,ГОД!B:C,2,TRUE),0)</f>
        <v>от 40 до 44 лет</v>
      </c>
      <c r="H45" s="10">
        <v>9.7697916666666679E-3</v>
      </c>
      <c r="I45" s="8">
        <f>IFERROR(VLOOKUP(MINUTE(H45)+SECOND(H45)/100,очки!B40:C365,2,TRUE),0)</f>
        <v>7</v>
      </c>
      <c r="J45" s="62">
        <f t="shared" si="0"/>
        <v>0.93</v>
      </c>
      <c r="K45" s="10">
        <f t="shared" si="1"/>
        <v>9.0859062500000011E-3</v>
      </c>
      <c r="L45" s="8">
        <f>IFERROR(VLOOKUP(MINUTE(K45)+SECOND(K45)/100,очки!B40:C365,2,TRUE),0)</f>
        <v>125</v>
      </c>
      <c r="M45" s="58">
        <v>62</v>
      </c>
      <c r="N45" s="8">
        <f>IFERROR(VLOOKUP(M45,очки!H:I,2,TRUE),0)</f>
        <v>558</v>
      </c>
      <c r="O45" s="8">
        <f t="shared" si="2"/>
        <v>565</v>
      </c>
      <c r="P45" s="8" t="str">
        <f t="shared" si="3"/>
        <v>б/р</v>
      </c>
      <c r="Q45" s="8">
        <f t="shared" si="4"/>
        <v>683</v>
      </c>
      <c r="R45" s="7">
        <v>25</v>
      </c>
      <c r="S45" s="6"/>
    </row>
    <row r="46" spans="1:19" ht="48" customHeight="1">
      <c r="A46" s="31">
        <v>39</v>
      </c>
      <c r="B46" s="27">
        <v>7</v>
      </c>
      <c r="C46" s="9">
        <v>53</v>
      </c>
      <c r="D46" s="54" t="s">
        <v>131</v>
      </c>
      <c r="E46" s="50" t="s">
        <v>178</v>
      </c>
      <c r="F46" s="52">
        <v>1994</v>
      </c>
      <c r="G46" s="28" t="str">
        <f>IFERROR(VLOOKUP(F46,ГОД!B:C,2,TRUE),0)</f>
        <v>до 30 лет</v>
      </c>
      <c r="H46" s="10">
        <v>9.1193287037037041E-3</v>
      </c>
      <c r="I46" s="8">
        <f>IFERROR(VLOOKUP(MINUTE(H46)+SECOND(H46)/100,очки!B42:C367,2,TRUE),0)</f>
        <v>119</v>
      </c>
      <c r="J46" s="62">
        <f t="shared" si="0"/>
        <v>1</v>
      </c>
      <c r="K46" s="10">
        <f t="shared" si="1"/>
        <v>9.1193287037037041E-3</v>
      </c>
      <c r="L46" s="8">
        <f>IFERROR(VLOOKUP(MINUTE(K46)+SECOND(K46)/100,очки!B42:C367,2,TRUE),0)</f>
        <v>119</v>
      </c>
      <c r="M46" s="59">
        <v>61</v>
      </c>
      <c r="N46" s="8">
        <f>IFERROR(VLOOKUP(M46,очки!H:I,2,TRUE),0)</f>
        <v>539</v>
      </c>
      <c r="O46" s="8">
        <f t="shared" si="2"/>
        <v>658</v>
      </c>
      <c r="P46" s="8" t="str">
        <f t="shared" si="3"/>
        <v>б/р</v>
      </c>
      <c r="Q46" s="8">
        <f t="shared" si="4"/>
        <v>658</v>
      </c>
      <c r="R46" s="7">
        <v>26</v>
      </c>
      <c r="S46" s="6"/>
    </row>
    <row r="47" spans="1:19" ht="48" customHeight="1">
      <c r="A47" s="31">
        <v>40</v>
      </c>
      <c r="B47" s="27">
        <v>5</v>
      </c>
      <c r="C47" s="9">
        <v>51</v>
      </c>
      <c r="D47" s="54" t="s">
        <v>74</v>
      </c>
      <c r="E47" s="51" t="s">
        <v>171</v>
      </c>
      <c r="F47" s="52">
        <v>1981</v>
      </c>
      <c r="G47" s="28" t="str">
        <f>IFERROR(VLOOKUP(F47,ГОД!B:C,2,TRUE),0)</f>
        <v>от 40 до 44 лет</v>
      </c>
      <c r="H47" s="10">
        <v>9.1665509259259269E-3</v>
      </c>
      <c r="I47" s="8">
        <f>IFERROR(VLOOKUP(MINUTE(H47)+SECOND(H47)/100,очки!B43:C368,2,TRUE),0)</f>
        <v>111</v>
      </c>
      <c r="J47" s="62">
        <f t="shared" si="0"/>
        <v>0.93</v>
      </c>
      <c r="K47" s="10">
        <f t="shared" si="1"/>
        <v>8.5248923611111124E-3</v>
      </c>
      <c r="L47" s="8">
        <f>IFERROR(VLOOKUP(MINUTE(K47)+SECOND(K47)/100,очки!B43:C368,2,TRUE),0)</f>
        <v>269</v>
      </c>
      <c r="M47" s="59">
        <v>53</v>
      </c>
      <c r="N47" s="8">
        <f>IFERROR(VLOOKUP(M47,очки!H:I,2,TRUE),0)</f>
        <v>387</v>
      </c>
      <c r="O47" s="8">
        <f t="shared" si="2"/>
        <v>498</v>
      </c>
      <c r="P47" s="8" t="str">
        <f t="shared" si="3"/>
        <v>б/р</v>
      </c>
      <c r="Q47" s="8">
        <f t="shared" si="4"/>
        <v>656</v>
      </c>
      <c r="R47" s="7">
        <v>27</v>
      </c>
      <c r="S47" s="6"/>
    </row>
    <row r="48" spans="1:19" ht="48" customHeight="1">
      <c r="A48" s="31">
        <v>41</v>
      </c>
      <c r="B48" s="27">
        <v>9</v>
      </c>
      <c r="C48" s="9">
        <v>71</v>
      </c>
      <c r="D48" s="54" t="s">
        <v>75</v>
      </c>
      <c r="E48" s="50" t="s">
        <v>180</v>
      </c>
      <c r="F48" s="52">
        <v>1992</v>
      </c>
      <c r="G48" s="28" t="str">
        <f>IFERROR(VLOOKUP(F48,ГОД!B:C,2,TRUE),0)</f>
        <v>от 30 до 34 лет</v>
      </c>
      <c r="H48" s="10">
        <v>9.1976851851851855E-3</v>
      </c>
      <c r="I48" s="8">
        <f>IFERROR(VLOOKUP(MINUTE(H48)+SECOND(H48)/100,очки!B44:C369,2,TRUE),0)</f>
        <v>105</v>
      </c>
      <c r="J48" s="62">
        <f t="shared" si="0"/>
        <v>0.98</v>
      </c>
      <c r="K48" s="10">
        <f t="shared" si="1"/>
        <v>9.0137314814814819E-3</v>
      </c>
      <c r="L48" s="8">
        <f>IFERROR(VLOOKUP(MINUTE(K48)+SECOND(K48)/100,очки!B44:C369,2,TRUE),0)</f>
        <v>143</v>
      </c>
      <c r="M48" s="59">
        <v>59</v>
      </c>
      <c r="N48" s="8">
        <f>IFERROR(VLOOKUP(M48,очки!H:I,2,TRUE),0)</f>
        <v>501</v>
      </c>
      <c r="O48" s="8">
        <f t="shared" si="2"/>
        <v>606</v>
      </c>
      <c r="P48" s="8" t="str">
        <f t="shared" si="3"/>
        <v>б/р</v>
      </c>
      <c r="Q48" s="8">
        <f t="shared" si="4"/>
        <v>644</v>
      </c>
      <c r="R48" s="7">
        <v>28</v>
      </c>
      <c r="S48" s="6"/>
    </row>
    <row r="49" spans="1:19" ht="48" customHeight="1">
      <c r="A49" s="31">
        <v>42</v>
      </c>
      <c r="B49" s="27">
        <v>1</v>
      </c>
      <c r="C49" s="9">
        <v>63</v>
      </c>
      <c r="D49" s="9" t="s">
        <v>165</v>
      </c>
      <c r="E49" s="50" t="s">
        <v>176</v>
      </c>
      <c r="F49" s="52">
        <v>2001</v>
      </c>
      <c r="G49" s="28" t="str">
        <f>IFERROR(VLOOKUP(F49,ГОД!B:C,2,TRUE),0)</f>
        <v>до 30 лет</v>
      </c>
      <c r="H49" s="10">
        <v>8.4072916666666671E-3</v>
      </c>
      <c r="I49" s="8">
        <f>IFERROR(VLOOKUP(MINUTE(H49)+SECOND(H49)/100,очки!B45:C370,2,TRUE),0)</f>
        <v>312</v>
      </c>
      <c r="J49" s="62">
        <f t="shared" ref="J49:J79" si="5">IF($D$6-F49&lt;30,1,IF($D$6-F49&lt;35,0.98,IF($D$6-F49&lt;40,0.95,IF($D$6-F49&lt;45,0.93,IF($D$6-F49&lt;50,0.9,IF($D$6-F49&gt;=50,0.85))))))</f>
        <v>1</v>
      </c>
      <c r="K49" s="10">
        <f t="shared" ref="K49:K79" si="6">H49*J49</f>
        <v>8.4072916666666671E-3</v>
      </c>
      <c r="L49" s="8">
        <f>IFERROR(VLOOKUP(MINUTE(K49)+SECOND(K49)/100,очки!B45:C370,2,TRUE),0)</f>
        <v>312</v>
      </c>
      <c r="M49" s="59">
        <v>47</v>
      </c>
      <c r="N49" s="8">
        <f>IFERROR(VLOOKUP(M49,очки!H:I,2,TRUE),0)</f>
        <v>274</v>
      </c>
      <c r="O49" s="8">
        <f t="shared" ref="O49:O79" si="7">N49+I49</f>
        <v>586</v>
      </c>
      <c r="P49" s="8" t="str">
        <f t="shared" ref="P49:P79" si="8">IF(O49&lt;1200,"б/р",IF(O49&lt;1400,"3",IF(O49&lt;1600,"2",IF(O49&lt;1800,"1",IF(O49&lt;2000,"КМС",IF(O49&gt;=2000,"МС"))))))</f>
        <v>б/р</v>
      </c>
      <c r="Q49" s="8">
        <f t="shared" ref="Q49:Q79" si="9">L49+N49</f>
        <v>586</v>
      </c>
      <c r="R49" s="7" t="s">
        <v>175</v>
      </c>
      <c r="S49" s="6"/>
    </row>
    <row r="50" spans="1:19" ht="48" customHeight="1">
      <c r="A50" s="31">
        <v>43</v>
      </c>
      <c r="B50" s="27">
        <v>13</v>
      </c>
      <c r="C50" s="9">
        <v>59</v>
      </c>
      <c r="D50" s="54" t="s">
        <v>125</v>
      </c>
      <c r="E50" s="51" t="s">
        <v>171</v>
      </c>
      <c r="F50" s="52">
        <v>1990</v>
      </c>
      <c r="G50" s="28" t="str">
        <f>IFERROR(VLOOKUP(F50,ГОД!B:C,2,TRUE),0)</f>
        <v>от 30 до 34 лет</v>
      </c>
      <c r="H50" s="10">
        <v>8.6296296296296295E-3</v>
      </c>
      <c r="I50" s="8">
        <f>IFERROR(VLOOKUP(MINUTE(H50)+SECOND(H50)/100,очки!B46:C371,2,TRUE),0)</f>
        <v>242</v>
      </c>
      <c r="J50" s="62">
        <f t="shared" si="5"/>
        <v>0.98</v>
      </c>
      <c r="K50" s="10">
        <f t="shared" si="6"/>
        <v>8.4570370370370372E-3</v>
      </c>
      <c r="L50" s="8">
        <f>IFERROR(VLOOKUP(MINUTE(K50)+SECOND(K50)/100,очки!B46:C371,2,TRUE),0)</f>
        <v>292</v>
      </c>
      <c r="M50" s="59">
        <v>48</v>
      </c>
      <c r="N50" s="8">
        <f>IFERROR(VLOOKUP(M50,очки!H:I,2,TRUE),0)</f>
        <v>292</v>
      </c>
      <c r="O50" s="8">
        <f t="shared" si="7"/>
        <v>534</v>
      </c>
      <c r="P50" s="8" t="str">
        <f t="shared" si="8"/>
        <v>б/р</v>
      </c>
      <c r="Q50" s="8">
        <f t="shared" si="9"/>
        <v>584</v>
      </c>
      <c r="R50" s="7">
        <v>29</v>
      </c>
      <c r="S50" s="6"/>
    </row>
    <row r="51" spans="1:19" ht="48" customHeight="1">
      <c r="A51" s="31">
        <v>45</v>
      </c>
      <c r="B51" s="27">
        <v>1</v>
      </c>
      <c r="C51" s="9">
        <v>47</v>
      </c>
      <c r="D51" s="9" t="s">
        <v>163</v>
      </c>
      <c r="E51" s="50" t="s">
        <v>176</v>
      </c>
      <c r="F51" s="52">
        <v>2002</v>
      </c>
      <c r="G51" s="28" t="str">
        <f>IFERROR(VLOOKUP(F51,ГОД!B:C,2,TRUE),0)</f>
        <v>до 30 лет</v>
      </c>
      <c r="H51" s="10">
        <v>8.1839120370370364E-3</v>
      </c>
      <c r="I51" s="8">
        <f>IFERROR(VLOOKUP(MINUTE(H51)+SECOND(H51)/100,очки!B48:C373,2,TRUE),0)</f>
        <v>388</v>
      </c>
      <c r="J51" s="62">
        <f t="shared" si="5"/>
        <v>1</v>
      </c>
      <c r="K51" s="10">
        <f t="shared" si="6"/>
        <v>8.1839120370370364E-3</v>
      </c>
      <c r="L51" s="8">
        <f>IFERROR(VLOOKUP(MINUTE(K51)+SECOND(K51)/100,очки!B48:C373,2,TRUE),0)</f>
        <v>388</v>
      </c>
      <c r="M51" s="59">
        <v>38</v>
      </c>
      <c r="N51" s="8">
        <f>IFERROR(VLOOKUP(M51,очки!H:I,2,TRUE),0)</f>
        <v>112</v>
      </c>
      <c r="O51" s="8">
        <f t="shared" si="7"/>
        <v>500</v>
      </c>
      <c r="P51" s="8" t="str">
        <f t="shared" si="8"/>
        <v>б/р</v>
      </c>
      <c r="Q51" s="8">
        <f t="shared" si="9"/>
        <v>500</v>
      </c>
      <c r="R51" s="7" t="s">
        <v>175</v>
      </c>
      <c r="S51" s="6"/>
    </row>
    <row r="52" spans="1:19" ht="48" customHeight="1">
      <c r="A52" s="31">
        <v>47</v>
      </c>
      <c r="B52" s="27">
        <v>4</v>
      </c>
      <c r="C52" s="9">
        <v>20</v>
      </c>
      <c r="D52" s="54" t="s">
        <v>77</v>
      </c>
      <c r="E52" s="50" t="s">
        <v>177</v>
      </c>
      <c r="F52" s="52">
        <v>1984</v>
      </c>
      <c r="G52" s="28" t="str">
        <f>IFERROR(VLOOKUP(F52,ГОД!B:C,2,TRUE),0)</f>
        <v>от 35 до 39 лет</v>
      </c>
      <c r="H52" s="10">
        <v>1.0023495370370372E-2</v>
      </c>
      <c r="I52" s="8">
        <f>IFERROR(VLOOKUP(MINUTE(H52)+SECOND(H52)/100,очки!B50:C375,2,TRUE),0)</f>
        <v>0</v>
      </c>
      <c r="J52" s="62">
        <f t="shared" si="5"/>
        <v>0.95</v>
      </c>
      <c r="K52" s="10">
        <f t="shared" si="6"/>
        <v>9.5223206018518521E-3</v>
      </c>
      <c r="L52" s="8">
        <f>IFERROR(VLOOKUP(MINUTE(K52)+SECOND(K52)/100,очки!B50:C375,2,TRUE),0)</f>
        <v>49</v>
      </c>
      <c r="M52" s="59">
        <v>50</v>
      </c>
      <c r="N52" s="8">
        <f>IFERROR(VLOOKUP(M52,очки!H:I,2,TRUE),0)</f>
        <v>330</v>
      </c>
      <c r="O52" s="8">
        <f t="shared" si="7"/>
        <v>330</v>
      </c>
      <c r="P52" s="8" t="str">
        <f t="shared" si="8"/>
        <v>б/р</v>
      </c>
      <c r="Q52" s="8">
        <f t="shared" si="9"/>
        <v>379</v>
      </c>
      <c r="R52" s="7">
        <v>30</v>
      </c>
      <c r="S52" s="6"/>
    </row>
    <row r="53" spans="1:19" ht="48" customHeight="1">
      <c r="A53" s="31">
        <v>48</v>
      </c>
      <c r="B53" s="27">
        <v>10</v>
      </c>
      <c r="C53" s="9">
        <v>56</v>
      </c>
      <c r="D53" s="54" t="s">
        <v>117</v>
      </c>
      <c r="E53" s="50" t="s">
        <v>177</v>
      </c>
      <c r="F53" s="52">
        <v>1988</v>
      </c>
      <c r="G53" s="28" t="str">
        <f>IFERROR(VLOOKUP(F53,ГОД!B:C,2,TRUE),0)</f>
        <v>от 30 до 34 лет</v>
      </c>
      <c r="H53" s="10">
        <v>8.5917824074074074E-3</v>
      </c>
      <c r="I53" s="8">
        <f>IFERROR(VLOOKUP(MINUTE(H53)+SECOND(H53)/100,очки!B51:C376,2,TRUE),0)</f>
        <v>254</v>
      </c>
      <c r="J53" s="62">
        <f t="shared" si="5"/>
        <v>0.98</v>
      </c>
      <c r="K53" s="10">
        <f t="shared" si="6"/>
        <v>8.419946759259259E-3</v>
      </c>
      <c r="L53" s="8">
        <f>IFERROR(VLOOKUP(MINUTE(K53)+SECOND(K53)/100,очки!B51:C376,2,TRUE),0)</f>
        <v>308</v>
      </c>
      <c r="M53" s="58">
        <v>35</v>
      </c>
      <c r="N53" s="8">
        <f>IFERROR(VLOOKUP(M53,очки!H:I,2,TRUE),0)</f>
        <v>58</v>
      </c>
      <c r="O53" s="8">
        <f t="shared" si="7"/>
        <v>312</v>
      </c>
      <c r="P53" s="8" t="str">
        <f t="shared" si="8"/>
        <v>б/р</v>
      </c>
      <c r="Q53" s="8">
        <f t="shared" si="9"/>
        <v>366</v>
      </c>
      <c r="R53" s="7">
        <v>31</v>
      </c>
      <c r="S53" s="6"/>
    </row>
    <row r="54" spans="1:19" ht="48" customHeight="1">
      <c r="A54" s="31">
        <v>50</v>
      </c>
      <c r="B54" s="27">
        <v>3</v>
      </c>
      <c r="C54" s="9">
        <v>49</v>
      </c>
      <c r="D54" s="54" t="s">
        <v>123</v>
      </c>
      <c r="E54" s="51" t="s">
        <v>171</v>
      </c>
      <c r="F54" s="52">
        <v>1996</v>
      </c>
      <c r="G54" s="28" t="str">
        <f>IFERROR(VLOOKUP(F54,ГОД!B:C,2,TRUE),0)</f>
        <v>до 30 лет</v>
      </c>
      <c r="H54" s="10">
        <v>8.8444444444444447E-3</v>
      </c>
      <c r="I54" s="8">
        <f>IFERROR(VLOOKUP(MINUTE(H54)+SECOND(H54)/100,очки!B53:C378,2,TRUE),0)</f>
        <v>188</v>
      </c>
      <c r="J54" s="62">
        <f t="shared" si="5"/>
        <v>1</v>
      </c>
      <c r="K54" s="10">
        <f t="shared" si="6"/>
        <v>8.8444444444444447E-3</v>
      </c>
      <c r="L54" s="8">
        <f>IFERROR(VLOOKUP(MINUTE(K54)+SECOND(K54)/100,очки!B53:C378,2,TRUE),0)</f>
        <v>188</v>
      </c>
      <c r="M54" s="59">
        <v>35</v>
      </c>
      <c r="N54" s="8">
        <f>IFERROR(VLOOKUP(M54,очки!H:I,2,TRUE),0)</f>
        <v>58</v>
      </c>
      <c r="O54" s="8">
        <f t="shared" si="7"/>
        <v>246</v>
      </c>
      <c r="P54" s="8" t="str">
        <f t="shared" si="8"/>
        <v>б/р</v>
      </c>
      <c r="Q54" s="8">
        <f t="shared" si="9"/>
        <v>246</v>
      </c>
      <c r="R54" s="7">
        <v>32</v>
      </c>
      <c r="S54" s="6"/>
    </row>
    <row r="55" spans="1:19" ht="48" customHeight="1">
      <c r="A55" s="31">
        <v>18</v>
      </c>
      <c r="B55" s="27">
        <v>9</v>
      </c>
      <c r="C55" s="9">
        <v>55</v>
      </c>
      <c r="D55" s="54" t="s">
        <v>141</v>
      </c>
      <c r="E55" s="50" t="s">
        <v>180</v>
      </c>
      <c r="F55" s="52">
        <v>1987</v>
      </c>
      <c r="G55" s="28" t="str">
        <f>IFERROR(VLOOKUP(F55,ГОД!B:C,2,TRUE),0)</f>
        <v>от 35 до 39 лет</v>
      </c>
      <c r="H55" s="10">
        <v>1.2101041666666666E-2</v>
      </c>
      <c r="I55" s="8">
        <f>IFERROR(VLOOKUP(MINUTE(H55)+SECOND(H55)/100,очки!B21:C346,2,TRUE),0)</f>
        <v>0</v>
      </c>
      <c r="J55" s="62">
        <f t="shared" si="5"/>
        <v>0.95</v>
      </c>
      <c r="K55" s="10">
        <f t="shared" si="6"/>
        <v>1.1495989583333333E-2</v>
      </c>
      <c r="L55" s="8">
        <f>IFERROR(VLOOKUP(MINUTE(K55)+SECOND(K55)/100,очки!B21:C346,2,TRUE),0)</f>
        <v>0</v>
      </c>
      <c r="M55" s="59">
        <v>84</v>
      </c>
      <c r="N55" s="8">
        <f>IFERROR(VLOOKUP(M55,очки!H:I,2,TRUE),0)</f>
        <v>1002</v>
      </c>
      <c r="O55" s="8">
        <f t="shared" si="7"/>
        <v>1002</v>
      </c>
      <c r="P55" s="8" t="str">
        <f t="shared" si="8"/>
        <v>б/р</v>
      </c>
      <c r="Q55" s="8">
        <f t="shared" si="9"/>
        <v>1002</v>
      </c>
      <c r="R55" s="7">
        <v>33</v>
      </c>
      <c r="S55" s="6"/>
    </row>
    <row r="56" spans="1:19" ht="48" customHeight="1">
      <c r="A56" s="31">
        <v>21</v>
      </c>
      <c r="B56" s="27">
        <v>3</v>
      </c>
      <c r="C56" s="9">
        <v>19</v>
      </c>
      <c r="D56" s="54" t="s">
        <v>80</v>
      </c>
      <c r="E56" s="50" t="s">
        <v>179</v>
      </c>
      <c r="F56" s="52">
        <v>1986</v>
      </c>
      <c r="G56" s="28" t="str">
        <f>IFERROR(VLOOKUP(F56,ГОД!B:C,2,TRUE),0)</f>
        <v>от 35 до 39 лет</v>
      </c>
      <c r="H56" s="10">
        <v>1.0452893518518518E-2</v>
      </c>
      <c r="I56" s="8">
        <f>IFERROR(VLOOKUP(MINUTE(H56)+SECOND(H56)/100,очки!B24:C349,2,TRUE),0)</f>
        <v>0</v>
      </c>
      <c r="J56" s="62">
        <f t="shared" si="5"/>
        <v>0.95</v>
      </c>
      <c r="K56" s="10">
        <f t="shared" si="6"/>
        <v>9.9302488425925921E-3</v>
      </c>
      <c r="L56" s="8">
        <f>IFERROR(VLOOKUP(MINUTE(K56)+SECOND(K56)/100,очки!B24:C349,2,TRUE),0)</f>
        <v>0</v>
      </c>
      <c r="M56" s="59">
        <v>83</v>
      </c>
      <c r="N56" s="8">
        <f>IFERROR(VLOOKUP(M56,очки!H:I,2,TRUE),0)</f>
        <v>981</v>
      </c>
      <c r="O56" s="8">
        <f t="shared" si="7"/>
        <v>981</v>
      </c>
      <c r="P56" s="8" t="str">
        <f t="shared" si="8"/>
        <v>б/р</v>
      </c>
      <c r="Q56" s="8">
        <f t="shared" si="9"/>
        <v>981</v>
      </c>
      <c r="R56" s="7">
        <v>34</v>
      </c>
      <c r="S56" s="6"/>
    </row>
    <row r="57" spans="1:19" ht="48" customHeight="1">
      <c r="A57" s="31">
        <v>22</v>
      </c>
      <c r="B57" s="27">
        <v>14</v>
      </c>
      <c r="C57" s="9">
        <v>60</v>
      </c>
      <c r="D57" s="54" t="s">
        <v>130</v>
      </c>
      <c r="E57" s="50" t="s">
        <v>172</v>
      </c>
      <c r="F57" s="52">
        <v>1982</v>
      </c>
      <c r="G57" s="28" t="str">
        <f>IFERROR(VLOOKUP(F57,ГОД!B:C,2,TRUE),0)</f>
        <v>от 40 до 44 лет</v>
      </c>
      <c r="H57" s="10">
        <v>1.1709027777777778E-2</v>
      </c>
      <c r="I57" s="8">
        <f>IFERROR(VLOOKUP(MINUTE(H57)+SECOND(H57)/100,очки!B25:C350,2,TRUE),0)</f>
        <v>0</v>
      </c>
      <c r="J57" s="62">
        <f t="shared" si="5"/>
        <v>0.93</v>
      </c>
      <c r="K57" s="10">
        <f t="shared" si="6"/>
        <v>1.0889395833333334E-2</v>
      </c>
      <c r="L57" s="8">
        <f>IFERROR(VLOOKUP(MINUTE(K57)+SECOND(K57)/100,очки!B25:C350,2,TRUE),0)</f>
        <v>0</v>
      </c>
      <c r="M57" s="58">
        <v>83</v>
      </c>
      <c r="N57" s="8">
        <f>IFERROR(VLOOKUP(M57,очки!H:I,2,TRUE),0)</f>
        <v>981</v>
      </c>
      <c r="O57" s="8">
        <f t="shared" si="7"/>
        <v>981</v>
      </c>
      <c r="P57" s="8" t="str">
        <f t="shared" si="8"/>
        <v>б/р</v>
      </c>
      <c r="Q57" s="8">
        <f t="shared" si="9"/>
        <v>981</v>
      </c>
      <c r="R57" s="7">
        <v>35</v>
      </c>
      <c r="S57" s="6"/>
    </row>
    <row r="58" spans="1:19" ht="48" customHeight="1">
      <c r="A58" s="31">
        <v>23</v>
      </c>
      <c r="B58" s="27">
        <v>13</v>
      </c>
      <c r="C58" s="9">
        <v>75</v>
      </c>
      <c r="D58" s="54" t="s">
        <v>142</v>
      </c>
      <c r="E58" s="50" t="s">
        <v>180</v>
      </c>
      <c r="F58" s="52">
        <v>1998</v>
      </c>
      <c r="G58" s="28" t="str">
        <f>IFERROR(VLOOKUP(F58,ГОД!B:C,2,TRUE),0)</f>
        <v>до 30 лет</v>
      </c>
      <c r="H58" s="10">
        <v>1.0898148148148148E-2</v>
      </c>
      <c r="I58" s="8">
        <f>IFERROR(VLOOKUP(MINUTE(H58)+SECOND(H58)/100,очки!B26:C351,2,TRUE),0)</f>
        <v>0</v>
      </c>
      <c r="J58" s="62">
        <f t="shared" si="5"/>
        <v>1</v>
      </c>
      <c r="K58" s="10">
        <f t="shared" si="6"/>
        <v>1.0898148148148148E-2</v>
      </c>
      <c r="L58" s="8">
        <f>IFERROR(VLOOKUP(MINUTE(K58)+SECOND(K58)/100,очки!B26:C351,2,TRUE),0)</f>
        <v>0</v>
      </c>
      <c r="M58" s="59">
        <v>83</v>
      </c>
      <c r="N58" s="8">
        <f>IFERROR(VLOOKUP(M58,очки!H:I,2,TRUE),0)</f>
        <v>981</v>
      </c>
      <c r="O58" s="8">
        <f t="shared" si="7"/>
        <v>981</v>
      </c>
      <c r="P58" s="8" t="str">
        <f t="shared" si="8"/>
        <v>б/р</v>
      </c>
      <c r="Q58" s="8">
        <f t="shared" si="9"/>
        <v>981</v>
      </c>
      <c r="R58" s="7">
        <v>36</v>
      </c>
      <c r="S58" s="6"/>
    </row>
    <row r="59" spans="1:19" ht="48" customHeight="1">
      <c r="A59" s="31">
        <v>28</v>
      </c>
      <c r="B59" s="27">
        <v>1</v>
      </c>
      <c r="C59" s="9">
        <v>17</v>
      </c>
      <c r="D59" s="54" t="s">
        <v>137</v>
      </c>
      <c r="E59" s="50" t="s">
        <v>180</v>
      </c>
      <c r="F59" s="52">
        <v>1999</v>
      </c>
      <c r="G59" s="28" t="str">
        <f>IFERROR(VLOOKUP(F59,ГОД!B:C,2,TRUE),0)</f>
        <v>до 30 лет</v>
      </c>
      <c r="H59" s="10">
        <v>1.001875E-2</v>
      </c>
      <c r="I59" s="8">
        <f>IFERROR(VLOOKUP(MINUTE(H59)+SECOND(H59)/100,очки!B31:C356,2,TRUE),0)</f>
        <v>0</v>
      </c>
      <c r="J59" s="62">
        <f t="shared" si="5"/>
        <v>1</v>
      </c>
      <c r="K59" s="10">
        <f t="shared" si="6"/>
        <v>1.001875E-2</v>
      </c>
      <c r="L59" s="8">
        <f>IFERROR(VLOOKUP(MINUTE(K59)+SECOND(K59)/100,очки!B31:C356,2,TRUE),0)</f>
        <v>0</v>
      </c>
      <c r="M59" s="59">
        <v>79</v>
      </c>
      <c r="N59" s="8">
        <f>IFERROR(VLOOKUP(M59,очки!H:I,2,TRUE),0)</f>
        <v>897</v>
      </c>
      <c r="O59" s="8">
        <f t="shared" si="7"/>
        <v>897</v>
      </c>
      <c r="P59" s="8" t="str">
        <f t="shared" si="8"/>
        <v>б/р</v>
      </c>
      <c r="Q59" s="8">
        <f t="shared" si="9"/>
        <v>897</v>
      </c>
      <c r="R59" s="7">
        <v>37</v>
      </c>
      <c r="S59" s="6"/>
    </row>
    <row r="60" spans="1:19" ht="48" customHeight="1">
      <c r="A60" s="31">
        <v>31</v>
      </c>
      <c r="B60" s="27">
        <v>11</v>
      </c>
      <c r="C60" s="9">
        <v>73</v>
      </c>
      <c r="D60" s="54" t="s">
        <v>132</v>
      </c>
      <c r="E60" s="50" t="s">
        <v>178</v>
      </c>
      <c r="F60" s="52">
        <v>1985</v>
      </c>
      <c r="G60" s="28" t="str">
        <f>IFERROR(VLOOKUP(F60,ГОД!B:C,2,TRUE),0)</f>
        <v>от 35 до 39 лет</v>
      </c>
      <c r="H60" s="10">
        <v>1.149212962962963E-2</v>
      </c>
      <c r="I60" s="8">
        <f>IFERROR(VLOOKUP(MINUTE(H60)+SECOND(H60)/100,очки!B34:C359,2,TRUE),0)</f>
        <v>0</v>
      </c>
      <c r="J60" s="62">
        <f t="shared" si="5"/>
        <v>0.95</v>
      </c>
      <c r="K60" s="10">
        <f t="shared" si="6"/>
        <v>1.0917523148148148E-2</v>
      </c>
      <c r="L60" s="8">
        <f>IFERROR(VLOOKUP(MINUTE(K60)+SECOND(K60)/100,очки!B34:C359,2,TRUE),0)</f>
        <v>0</v>
      </c>
      <c r="M60" s="59">
        <v>77</v>
      </c>
      <c r="N60" s="8">
        <f>IFERROR(VLOOKUP(M60,очки!H:I,2,TRUE),0)</f>
        <v>855</v>
      </c>
      <c r="O60" s="8">
        <f t="shared" si="7"/>
        <v>855</v>
      </c>
      <c r="P60" s="8" t="str">
        <f t="shared" si="8"/>
        <v>б/р</v>
      </c>
      <c r="Q60" s="8">
        <f t="shared" si="9"/>
        <v>855</v>
      </c>
      <c r="R60" s="7">
        <v>38</v>
      </c>
      <c r="S60" s="6"/>
    </row>
    <row r="61" spans="1:19" ht="48" customHeight="1">
      <c r="A61" s="31">
        <v>32</v>
      </c>
      <c r="B61" s="27">
        <v>6</v>
      </c>
      <c r="C61" s="9">
        <v>68</v>
      </c>
      <c r="D61" s="54" t="s">
        <v>116</v>
      </c>
      <c r="E61" s="50" t="s">
        <v>177</v>
      </c>
      <c r="F61" s="52">
        <v>1995</v>
      </c>
      <c r="G61" s="28" t="str">
        <f>IFERROR(VLOOKUP(F61,ГОД!B:C,2,TRUE),0)</f>
        <v>до 30 лет</v>
      </c>
      <c r="H61" s="10">
        <v>1.0610763888888888E-2</v>
      </c>
      <c r="I61" s="8">
        <f>IFERROR(VLOOKUP(MINUTE(H61)+SECOND(H61)/100,очки!B35:C360,2,TRUE),0)</f>
        <v>0</v>
      </c>
      <c r="J61" s="62">
        <f t="shared" si="5"/>
        <v>1</v>
      </c>
      <c r="K61" s="10">
        <f t="shared" si="6"/>
        <v>1.0610763888888888E-2</v>
      </c>
      <c r="L61" s="8">
        <f>IFERROR(VLOOKUP(MINUTE(K61)+SECOND(K61)/100,очки!B35:C360,2,TRUE),0)</f>
        <v>0</v>
      </c>
      <c r="M61" s="58">
        <v>72</v>
      </c>
      <c r="N61" s="8">
        <f>IFERROR(VLOOKUP(M61,очки!H:I,2,TRUE),0)</f>
        <v>755</v>
      </c>
      <c r="O61" s="8">
        <f t="shared" si="7"/>
        <v>755</v>
      </c>
      <c r="P61" s="8" t="str">
        <f t="shared" si="8"/>
        <v>б/р</v>
      </c>
      <c r="Q61" s="8">
        <f t="shared" si="9"/>
        <v>755</v>
      </c>
      <c r="R61" s="7">
        <v>39</v>
      </c>
      <c r="S61" s="6"/>
    </row>
    <row r="62" spans="1:19" ht="48" customHeight="1">
      <c r="A62" s="31">
        <v>33</v>
      </c>
      <c r="B62" s="27">
        <v>7</v>
      </c>
      <c r="C62" s="9">
        <v>69</v>
      </c>
      <c r="D62" s="54" t="s">
        <v>143</v>
      </c>
      <c r="E62" s="50" t="s">
        <v>180</v>
      </c>
      <c r="F62" s="52">
        <v>1989</v>
      </c>
      <c r="G62" s="28" t="str">
        <f>IFERROR(VLOOKUP(F62,ГОД!B:C,2,TRUE),0)</f>
        <v>от 30 до 34 лет</v>
      </c>
      <c r="H62" s="10">
        <v>1.1541550925925926E-2</v>
      </c>
      <c r="I62" s="8">
        <f>IFERROR(VLOOKUP(MINUTE(H62)+SECOND(H62)/100,очки!B36:C361,2,TRUE),0)</f>
        <v>0</v>
      </c>
      <c r="J62" s="62">
        <f t="shared" si="5"/>
        <v>0.98</v>
      </c>
      <c r="K62" s="10">
        <f t="shared" si="6"/>
        <v>1.1310719907407406E-2</v>
      </c>
      <c r="L62" s="8">
        <f>IFERROR(VLOOKUP(MINUTE(K62)+SECOND(K62)/100,очки!B36:C361,2,TRUE),0)</f>
        <v>0</v>
      </c>
      <c r="M62" s="59">
        <v>72</v>
      </c>
      <c r="N62" s="8">
        <f>IFERROR(VLOOKUP(M62,очки!H:I,2,TRUE),0)</f>
        <v>755</v>
      </c>
      <c r="O62" s="8">
        <f t="shared" si="7"/>
        <v>755</v>
      </c>
      <c r="P62" s="8" t="str">
        <f t="shared" si="8"/>
        <v>б/р</v>
      </c>
      <c r="Q62" s="8">
        <f t="shared" si="9"/>
        <v>755</v>
      </c>
      <c r="R62" s="7">
        <v>40</v>
      </c>
      <c r="S62" s="6"/>
    </row>
    <row r="63" spans="1:19" ht="48" customHeight="1">
      <c r="A63" s="31">
        <v>38</v>
      </c>
      <c r="B63" s="27">
        <v>14</v>
      </c>
      <c r="C63" s="9">
        <v>30</v>
      </c>
      <c r="D63" s="54" t="s">
        <v>139</v>
      </c>
      <c r="E63" s="50" t="s">
        <v>180</v>
      </c>
      <c r="F63" s="52">
        <v>1999</v>
      </c>
      <c r="G63" s="28" t="str">
        <f>IFERROR(VLOOKUP(F63,ГОД!B:C,2,TRUE),0)</f>
        <v>до 30 лет</v>
      </c>
      <c r="H63" s="10">
        <v>1.0739467592592594E-2</v>
      </c>
      <c r="I63" s="8">
        <f>IFERROR(VLOOKUP(MINUTE(H63)+SECOND(H63)/100,очки!B41:C366,2,TRUE),0)</f>
        <v>0</v>
      </c>
      <c r="J63" s="62">
        <f t="shared" si="5"/>
        <v>1</v>
      </c>
      <c r="K63" s="10">
        <f t="shared" si="6"/>
        <v>1.0739467592592594E-2</v>
      </c>
      <c r="L63" s="8">
        <f>IFERROR(VLOOKUP(MINUTE(K63)+SECOND(K63)/100,очки!B41:C366,2,TRUE),0)</f>
        <v>0</v>
      </c>
      <c r="M63" s="58">
        <v>68</v>
      </c>
      <c r="N63" s="8">
        <f>IFERROR(VLOOKUP(M63,очки!H:I,2,TRUE),0)</f>
        <v>675</v>
      </c>
      <c r="O63" s="8">
        <f t="shared" si="7"/>
        <v>675</v>
      </c>
      <c r="P63" s="8" t="str">
        <f t="shared" si="8"/>
        <v>б/р</v>
      </c>
      <c r="Q63" s="8">
        <f t="shared" si="9"/>
        <v>675</v>
      </c>
      <c r="R63" s="7">
        <v>41</v>
      </c>
      <c r="S63" s="6"/>
    </row>
    <row r="64" spans="1:19" ht="48" customHeight="1">
      <c r="A64" s="31">
        <v>44</v>
      </c>
      <c r="B64" s="27">
        <v>12</v>
      </c>
      <c r="C64" s="9">
        <v>74</v>
      </c>
      <c r="D64" s="54" t="s">
        <v>113</v>
      </c>
      <c r="E64" s="50" t="s">
        <v>182</v>
      </c>
      <c r="F64" s="52">
        <v>1990</v>
      </c>
      <c r="G64" s="28" t="str">
        <f>IFERROR(VLOOKUP(F64,ГОД!B:C,2,TRUE),0)</f>
        <v>от 30 до 34 лет</v>
      </c>
      <c r="H64" s="10">
        <v>1.1535532407407408E-2</v>
      </c>
      <c r="I64" s="8">
        <f>IFERROR(VLOOKUP(MINUTE(H64)+SECOND(H64)/100,очки!B47:C372,2,TRUE),0)</f>
        <v>0</v>
      </c>
      <c r="J64" s="62">
        <f t="shared" si="5"/>
        <v>0.98</v>
      </c>
      <c r="K64" s="10">
        <f t="shared" si="6"/>
        <v>1.1304821759259259E-2</v>
      </c>
      <c r="L64" s="8">
        <f>IFERROR(VLOOKUP(MINUTE(K64)+SECOND(K64)/100,очки!B47:C372,2,TRUE),0)</f>
        <v>0</v>
      </c>
      <c r="M64" s="58">
        <v>60</v>
      </c>
      <c r="N64" s="8">
        <f>IFERROR(VLOOKUP(M64,очки!H:I,2,TRUE),0)</f>
        <v>520</v>
      </c>
      <c r="O64" s="8">
        <f t="shared" si="7"/>
        <v>520</v>
      </c>
      <c r="P64" s="8" t="str">
        <f t="shared" si="8"/>
        <v>б/р</v>
      </c>
      <c r="Q64" s="8">
        <f t="shared" si="9"/>
        <v>520</v>
      </c>
      <c r="R64" s="7">
        <v>42</v>
      </c>
      <c r="S64" s="6"/>
    </row>
    <row r="65" spans="1:19" ht="48" customHeight="1">
      <c r="A65" s="31">
        <v>46</v>
      </c>
      <c r="B65" s="27">
        <v>14</v>
      </c>
      <c r="C65" s="9">
        <v>76</v>
      </c>
      <c r="D65" s="54" t="s">
        <v>81</v>
      </c>
      <c r="E65" s="50" t="s">
        <v>177</v>
      </c>
      <c r="F65" s="52">
        <v>1964</v>
      </c>
      <c r="G65" s="28" t="str">
        <f>IFERROR(VLOOKUP(F65,ГОД!B:C,2,TRUE),0)</f>
        <v xml:space="preserve"> 50 лет и старше</v>
      </c>
      <c r="H65" s="10">
        <v>9.5616898148148145E-3</v>
      </c>
      <c r="I65" s="8">
        <f>IFERROR(VLOOKUP(MINUTE(H65)+SECOND(H65)/100,очки!B49:C374,2,TRUE),0)</f>
        <v>43</v>
      </c>
      <c r="J65" s="62">
        <f t="shared" si="5"/>
        <v>0.85</v>
      </c>
      <c r="K65" s="10">
        <f t="shared" si="6"/>
        <v>8.1274363425925915E-3</v>
      </c>
      <c r="L65" s="8">
        <f>IFERROR(VLOOKUP(MINUTE(K65)+SECOND(K65)/100,очки!B49:C374,2,TRUE),0)</f>
        <v>408</v>
      </c>
      <c r="M65" s="58">
        <v>19</v>
      </c>
      <c r="N65" s="8">
        <f>IFERROR(VLOOKUP(M65,очки!H:I,2,TRUE),0)</f>
        <v>0</v>
      </c>
      <c r="O65" s="8">
        <f t="shared" si="7"/>
        <v>43</v>
      </c>
      <c r="P65" s="8" t="str">
        <f t="shared" si="8"/>
        <v>б/р</v>
      </c>
      <c r="Q65" s="8">
        <f t="shared" si="9"/>
        <v>408</v>
      </c>
      <c r="R65" s="7">
        <v>43</v>
      </c>
      <c r="S65" s="6"/>
    </row>
    <row r="66" spans="1:19" ht="48" customHeight="1">
      <c r="A66" s="31">
        <v>49</v>
      </c>
      <c r="B66" s="27">
        <v>4</v>
      </c>
      <c r="C66" s="9">
        <v>35</v>
      </c>
      <c r="D66" s="54" t="s">
        <v>138</v>
      </c>
      <c r="E66" s="50" t="s">
        <v>180</v>
      </c>
      <c r="F66" s="52">
        <v>2000</v>
      </c>
      <c r="G66" s="28" t="str">
        <f>IFERROR(VLOOKUP(F66,ГОД!B:C,2,TRUE),0)</f>
        <v>до 30 лет</v>
      </c>
      <c r="H66" s="10">
        <v>1.0870370370370371E-2</v>
      </c>
      <c r="I66" s="8">
        <f>IFERROR(VLOOKUP(MINUTE(H66)+SECOND(H66)/100,очки!B52:C377,2,TRUE),0)</f>
        <v>0</v>
      </c>
      <c r="J66" s="62">
        <f t="shared" si="5"/>
        <v>1</v>
      </c>
      <c r="K66" s="10">
        <f t="shared" si="6"/>
        <v>1.0870370370370371E-2</v>
      </c>
      <c r="L66" s="8">
        <f>IFERROR(VLOOKUP(MINUTE(K66)+SECOND(K66)/100,очки!B52:C377,2,TRUE),0)</f>
        <v>0</v>
      </c>
      <c r="M66" s="58">
        <v>50</v>
      </c>
      <c r="N66" s="8">
        <f>IFERROR(VLOOKUP(M66,очки!H:I,2,TRUE),0)</f>
        <v>330</v>
      </c>
      <c r="O66" s="8">
        <f t="shared" si="7"/>
        <v>330</v>
      </c>
      <c r="P66" s="8" t="str">
        <f t="shared" si="8"/>
        <v>б/р</v>
      </c>
      <c r="Q66" s="8">
        <f t="shared" si="9"/>
        <v>330</v>
      </c>
      <c r="R66" s="7">
        <v>44</v>
      </c>
      <c r="S66" s="6"/>
    </row>
    <row r="67" spans="1:19" ht="48" customHeight="1">
      <c r="A67" s="31">
        <v>51</v>
      </c>
      <c r="B67" s="27">
        <v>3</v>
      </c>
      <c r="C67" s="9">
        <v>34</v>
      </c>
      <c r="D67" s="54" t="s">
        <v>121</v>
      </c>
      <c r="E67" s="50" t="s">
        <v>179</v>
      </c>
      <c r="F67" s="52">
        <v>2000</v>
      </c>
      <c r="G67" s="28" t="str">
        <f>IFERROR(VLOOKUP(F67,ГОД!B:C,2,TRUE),0)</f>
        <v>до 30 лет</v>
      </c>
      <c r="H67" s="10">
        <v>8.82962962962963E-3</v>
      </c>
      <c r="I67" s="8">
        <f>IFERROR(VLOOKUP(MINUTE(H67)+SECOND(H67)/100,очки!B54:C379,2,TRUE),0)</f>
        <v>191</v>
      </c>
      <c r="J67" s="62">
        <f t="shared" si="5"/>
        <v>1</v>
      </c>
      <c r="K67" s="10">
        <f t="shared" si="6"/>
        <v>8.82962962962963E-3</v>
      </c>
      <c r="L67" s="8">
        <f>IFERROR(VLOOKUP(MINUTE(K67)+SECOND(K67)/100,очки!B54:C379,2,TRUE),0)</f>
        <v>191</v>
      </c>
      <c r="M67" s="59">
        <v>31</v>
      </c>
      <c r="N67" s="8">
        <f>IFERROR(VLOOKUP(M67,очки!H:I,2,TRUE),0)</f>
        <v>0</v>
      </c>
      <c r="O67" s="8">
        <f t="shared" si="7"/>
        <v>191</v>
      </c>
      <c r="P67" s="8" t="str">
        <f t="shared" si="8"/>
        <v>б/р</v>
      </c>
      <c r="Q67" s="8">
        <f t="shared" si="9"/>
        <v>191</v>
      </c>
      <c r="R67" s="7">
        <v>45</v>
      </c>
      <c r="S67" s="6"/>
    </row>
    <row r="68" spans="1:19" ht="48" customHeight="1">
      <c r="A68" s="31">
        <v>52</v>
      </c>
      <c r="B68" s="27">
        <v>1</v>
      </c>
      <c r="C68" s="9">
        <v>32</v>
      </c>
      <c r="D68" s="54" t="s">
        <v>157</v>
      </c>
      <c r="E68" s="50" t="s">
        <v>182</v>
      </c>
      <c r="F68" s="52">
        <v>1998</v>
      </c>
      <c r="G68" s="28" t="str">
        <f>IFERROR(VLOOKUP(F68,ГОД!B:C,2,TRUE),0)</f>
        <v>до 30 лет</v>
      </c>
      <c r="H68" s="10">
        <v>1.3758449074074074E-2</v>
      </c>
      <c r="I68" s="8">
        <f>IFERROR(VLOOKUP(MINUTE(H68)+SECOND(H68)/100,очки!B55:C380,2,TRUE),0)</f>
        <v>0</v>
      </c>
      <c r="J68" s="62">
        <f t="shared" si="5"/>
        <v>1</v>
      </c>
      <c r="K68" s="10">
        <f t="shared" si="6"/>
        <v>1.3758449074074074E-2</v>
      </c>
      <c r="L68" s="8">
        <f>IFERROR(VLOOKUP(MINUTE(K68)+SECOND(K68)/100,очки!B55:C380,2,TRUE),0)</f>
        <v>0</v>
      </c>
      <c r="M68" s="59">
        <v>38</v>
      </c>
      <c r="N68" s="8">
        <f>IFERROR(VLOOKUP(M68,очки!H:I,2,TRUE),0)</f>
        <v>112</v>
      </c>
      <c r="O68" s="8">
        <f t="shared" si="7"/>
        <v>112</v>
      </c>
      <c r="P68" s="8" t="str">
        <f t="shared" si="8"/>
        <v>б/р</v>
      </c>
      <c r="Q68" s="8">
        <f t="shared" si="9"/>
        <v>112</v>
      </c>
      <c r="R68" s="7">
        <v>46</v>
      </c>
      <c r="S68" s="6"/>
    </row>
    <row r="69" spans="1:19" ht="48" customHeight="1">
      <c r="A69" s="31">
        <v>53</v>
      </c>
      <c r="B69" s="27">
        <v>13</v>
      </c>
      <c r="C69" s="9">
        <v>29</v>
      </c>
      <c r="D69" s="9" t="s">
        <v>161</v>
      </c>
      <c r="E69" s="50" t="s">
        <v>176</v>
      </c>
      <c r="F69" s="52">
        <v>1983</v>
      </c>
      <c r="G69" s="28" t="str">
        <f>IFERROR(VLOOKUP(F69,ГОД!B:C,2,TRUE),0)</f>
        <v>от 35 до 39 лет</v>
      </c>
      <c r="H69" s="10">
        <v>9.8387731481481486E-3</v>
      </c>
      <c r="I69" s="8">
        <f>IFERROR(VLOOKUP(MINUTE(H69)+SECOND(H69)/100,очки!B56:C381,2,TRUE),0)</f>
        <v>0</v>
      </c>
      <c r="J69" s="62">
        <f t="shared" si="5"/>
        <v>0.95</v>
      </c>
      <c r="K69" s="10">
        <f t="shared" si="6"/>
        <v>9.3468344907407415E-3</v>
      </c>
      <c r="L69" s="8">
        <f>IFERROR(VLOOKUP(MINUTE(K69)+SECOND(K69)/100,очки!B56:C381,2,TRUE),0)</f>
        <v>79</v>
      </c>
      <c r="M69" s="59">
        <v>6</v>
      </c>
      <c r="N69" s="8">
        <f>IFERROR(VLOOKUP(M69,очки!H:I,2,TRUE),0)</f>
        <v>0</v>
      </c>
      <c r="O69" s="8">
        <f t="shared" si="7"/>
        <v>0</v>
      </c>
      <c r="P69" s="8" t="str">
        <f t="shared" si="8"/>
        <v>б/р</v>
      </c>
      <c r="Q69" s="8">
        <f t="shared" si="9"/>
        <v>79</v>
      </c>
      <c r="R69" s="7" t="s">
        <v>175</v>
      </c>
      <c r="S69" s="6"/>
    </row>
    <row r="70" spans="1:19" ht="48" customHeight="1">
      <c r="A70" s="31">
        <v>54</v>
      </c>
      <c r="B70" s="27">
        <v>6</v>
      </c>
      <c r="C70" s="9">
        <v>22</v>
      </c>
      <c r="D70" s="54" t="s">
        <v>69</v>
      </c>
      <c r="E70" s="50" t="s">
        <v>172</v>
      </c>
      <c r="F70" s="52">
        <v>1982</v>
      </c>
      <c r="G70" s="28" t="str">
        <f>IFERROR(VLOOKUP(F70,ГОД!B:C,2,TRUE),0)</f>
        <v>от 40 до 44 лет</v>
      </c>
      <c r="H70" s="10">
        <v>0</v>
      </c>
      <c r="I70" s="8">
        <f>IFERROR(VLOOKUP(MINUTE(H70)+SECOND(H70)/100,очки!B57:C382,2,TRUE),0)</f>
        <v>0</v>
      </c>
      <c r="J70" s="62">
        <f t="shared" si="5"/>
        <v>0.93</v>
      </c>
      <c r="K70" s="10">
        <f t="shared" si="6"/>
        <v>0</v>
      </c>
      <c r="L70" s="8">
        <f>IFERROR(VLOOKUP(MINUTE(K70)+SECOND(K70)/100,очки!B57:C382,2,TRUE),0)</f>
        <v>0</v>
      </c>
      <c r="M70" s="59">
        <v>0</v>
      </c>
      <c r="N70" s="8">
        <f>IFERROR(VLOOKUP(M70,очки!H:I,2,TRUE),0)</f>
        <v>0</v>
      </c>
      <c r="O70" s="8">
        <f t="shared" si="7"/>
        <v>0</v>
      </c>
      <c r="P70" s="8" t="str">
        <f t="shared" si="8"/>
        <v>б/р</v>
      </c>
      <c r="Q70" s="8">
        <f t="shared" si="9"/>
        <v>0</v>
      </c>
      <c r="R70" s="7" t="s">
        <v>174</v>
      </c>
      <c r="S70" s="6"/>
    </row>
    <row r="71" spans="1:19" ht="48" customHeight="1">
      <c r="A71" s="31">
        <v>55</v>
      </c>
      <c r="B71" s="27">
        <v>5</v>
      </c>
      <c r="C71" s="9">
        <v>36</v>
      </c>
      <c r="D71" s="54" t="s">
        <v>156</v>
      </c>
      <c r="E71" s="50" t="s">
        <v>182</v>
      </c>
      <c r="F71" s="52">
        <v>1999</v>
      </c>
      <c r="G71" s="28" t="str">
        <f>IFERROR(VLOOKUP(F71,ГОД!B:C,2,TRUE),0)</f>
        <v>до 30 лет</v>
      </c>
      <c r="H71" s="10">
        <v>1.4148726851851853E-2</v>
      </c>
      <c r="I71" s="8">
        <f>IFERROR(VLOOKUP(MINUTE(H71)+SECOND(H71)/100,очки!B58:C383,2,TRUE),0)</f>
        <v>0</v>
      </c>
      <c r="J71" s="62">
        <f t="shared" si="5"/>
        <v>1</v>
      </c>
      <c r="K71" s="10">
        <f t="shared" si="6"/>
        <v>1.4148726851851853E-2</v>
      </c>
      <c r="L71" s="8">
        <f>IFERROR(VLOOKUP(MINUTE(K71)+SECOND(K71)/100,очки!B58:C383,2,TRUE),0)</f>
        <v>0</v>
      </c>
      <c r="M71" s="59">
        <v>13</v>
      </c>
      <c r="N71" s="8">
        <f>IFERROR(VLOOKUP(M71,очки!H:I,2,TRUE),0)</f>
        <v>0</v>
      </c>
      <c r="O71" s="8">
        <f t="shared" si="7"/>
        <v>0</v>
      </c>
      <c r="P71" s="8" t="str">
        <f t="shared" si="8"/>
        <v>б/р</v>
      </c>
      <c r="Q71" s="8">
        <f t="shared" si="9"/>
        <v>0</v>
      </c>
      <c r="R71" s="7" t="s">
        <v>174</v>
      </c>
      <c r="S71" s="6"/>
    </row>
    <row r="72" spans="1:19" ht="48" customHeight="1">
      <c r="A72" s="31">
        <v>56</v>
      </c>
      <c r="B72" s="27">
        <v>15</v>
      </c>
      <c r="C72" s="9">
        <v>46</v>
      </c>
      <c r="D72" s="54" t="s">
        <v>140</v>
      </c>
      <c r="E72" s="50" t="s">
        <v>180</v>
      </c>
      <c r="F72" s="52">
        <v>1996</v>
      </c>
      <c r="G72" s="28" t="str">
        <f>IFERROR(VLOOKUP(F72,ГОД!B:C,2,TRUE),0)</f>
        <v>до 30 лет</v>
      </c>
      <c r="H72" s="10">
        <v>1.0289351851851852E-2</v>
      </c>
      <c r="I72" s="8">
        <f>IFERROR(VLOOKUP(MINUTE(H72)+SECOND(H72)/100,очки!B59:C384,2,TRUE),0)</f>
        <v>0</v>
      </c>
      <c r="J72" s="62">
        <f t="shared" si="5"/>
        <v>1</v>
      </c>
      <c r="K72" s="10">
        <f t="shared" si="6"/>
        <v>1.0289351851851852E-2</v>
      </c>
      <c r="L72" s="8">
        <f>IFERROR(VLOOKUP(MINUTE(K72)+SECOND(K72)/100,очки!B59:C384,2,TRUE),0)</f>
        <v>0</v>
      </c>
      <c r="M72" s="59">
        <v>11</v>
      </c>
      <c r="N72" s="8">
        <f>IFERROR(VLOOKUP(M72,очки!H:I,2,TRUE),0)</f>
        <v>0</v>
      </c>
      <c r="O72" s="8">
        <f t="shared" si="7"/>
        <v>0</v>
      </c>
      <c r="P72" s="8" t="str">
        <f t="shared" si="8"/>
        <v>б/р</v>
      </c>
      <c r="Q72" s="8">
        <f t="shared" si="9"/>
        <v>0</v>
      </c>
      <c r="R72" s="7" t="s">
        <v>174</v>
      </c>
      <c r="S72" s="6"/>
    </row>
    <row r="73" spans="1:19" ht="48" customHeight="1">
      <c r="A73" s="31">
        <v>57</v>
      </c>
      <c r="B73" s="27">
        <v>2</v>
      </c>
      <c r="C73" s="9">
        <v>48</v>
      </c>
      <c r="D73" s="54" t="s">
        <v>158</v>
      </c>
      <c r="E73" s="50" t="s">
        <v>182</v>
      </c>
      <c r="F73" s="52">
        <v>1999</v>
      </c>
      <c r="G73" s="28" t="str">
        <f>IFERROR(VLOOKUP(F73,ГОД!B:C,2,TRUE),0)</f>
        <v>до 30 лет</v>
      </c>
      <c r="H73" s="10">
        <v>1.299212962962963E-2</v>
      </c>
      <c r="I73" s="8">
        <f>IFERROR(VLOOKUP(MINUTE(H73)+SECOND(H73)/100,очки!B60:C385,2,TRUE),0)</f>
        <v>0</v>
      </c>
      <c r="J73" s="62">
        <f t="shared" si="5"/>
        <v>1</v>
      </c>
      <c r="K73" s="10">
        <f t="shared" si="6"/>
        <v>1.299212962962963E-2</v>
      </c>
      <c r="L73" s="8">
        <f>IFERROR(VLOOKUP(MINUTE(K73)+SECOND(K73)/100,очки!B60:C385,2,TRUE),0)</f>
        <v>0</v>
      </c>
      <c r="M73" s="58">
        <v>9</v>
      </c>
      <c r="N73" s="8">
        <f>IFERROR(VLOOKUP(M73,очки!H:I,2,TRUE),0)</f>
        <v>0</v>
      </c>
      <c r="O73" s="8">
        <f t="shared" si="7"/>
        <v>0</v>
      </c>
      <c r="P73" s="8" t="str">
        <f t="shared" si="8"/>
        <v>б/р</v>
      </c>
      <c r="Q73" s="8">
        <f t="shared" si="9"/>
        <v>0</v>
      </c>
      <c r="R73" s="7" t="s">
        <v>174</v>
      </c>
      <c r="S73" s="6"/>
    </row>
    <row r="74" spans="1:19" ht="48" customHeight="1">
      <c r="A74" s="31">
        <v>58</v>
      </c>
      <c r="B74" s="27">
        <v>11</v>
      </c>
      <c r="C74" s="9">
        <v>57</v>
      </c>
      <c r="D74" s="54" t="s">
        <v>134</v>
      </c>
      <c r="E74" s="50" t="s">
        <v>178</v>
      </c>
      <c r="F74" s="52">
        <v>1973</v>
      </c>
      <c r="G74" s="28" t="str">
        <f>IFERROR(VLOOKUP(F74,ГОД!B:C,2,TRUE),0)</f>
        <v>от 45 до 49 лет</v>
      </c>
      <c r="H74" s="10">
        <v>0</v>
      </c>
      <c r="I74" s="8">
        <f>IFERROR(VLOOKUP(MINUTE(H74)+SECOND(H74)/100,очки!B61:C386,2,TRUE),0)</f>
        <v>0</v>
      </c>
      <c r="J74" s="62">
        <f t="shared" si="5"/>
        <v>0.9</v>
      </c>
      <c r="K74" s="10">
        <f t="shared" si="6"/>
        <v>0</v>
      </c>
      <c r="L74" s="8">
        <f>IFERROR(VLOOKUP(MINUTE(K74)+SECOND(K74)/100,очки!B61:C386,2,TRUE),0)</f>
        <v>0</v>
      </c>
      <c r="M74" s="59">
        <v>0</v>
      </c>
      <c r="N74" s="8">
        <f>IFERROR(VLOOKUP(M74,очки!H:I,2,TRUE),0)</f>
        <v>0</v>
      </c>
      <c r="O74" s="8">
        <f t="shared" si="7"/>
        <v>0</v>
      </c>
      <c r="P74" s="8" t="str">
        <f t="shared" si="8"/>
        <v>б/р</v>
      </c>
      <c r="Q74" s="8">
        <f t="shared" si="9"/>
        <v>0</v>
      </c>
      <c r="R74" s="7" t="s">
        <v>174</v>
      </c>
      <c r="S74" s="6"/>
    </row>
    <row r="75" spans="1:19" ht="48" customHeight="1">
      <c r="A75" s="31">
        <v>59</v>
      </c>
      <c r="B75" s="27">
        <v>12</v>
      </c>
      <c r="C75" s="9">
        <v>58</v>
      </c>
      <c r="D75" s="54" t="s">
        <v>129</v>
      </c>
      <c r="E75" s="50" t="s">
        <v>173</v>
      </c>
      <c r="F75" s="52">
        <v>1982</v>
      </c>
      <c r="G75" s="28" t="str">
        <f>IFERROR(VLOOKUP(F75,ГОД!B:C,2,TRUE),0)</f>
        <v>от 40 до 44 лет</v>
      </c>
      <c r="H75" s="10">
        <v>0</v>
      </c>
      <c r="I75" s="8">
        <f>IFERROR(VLOOKUP(MINUTE(H75)+SECOND(H75)/100,очки!B62:C387,2,TRUE),0)</f>
        <v>0</v>
      </c>
      <c r="J75" s="62">
        <f t="shared" si="5"/>
        <v>0.93</v>
      </c>
      <c r="K75" s="10">
        <f t="shared" si="6"/>
        <v>0</v>
      </c>
      <c r="L75" s="8">
        <f>IFERROR(VLOOKUP(MINUTE(K75)+SECOND(K75)/100,очки!B62:C387,2,TRUE),0)</f>
        <v>0</v>
      </c>
      <c r="M75" s="58">
        <v>0</v>
      </c>
      <c r="N75" s="8">
        <f>IFERROR(VLOOKUP(M75,очки!H:I,2,TRUE),0)</f>
        <v>0</v>
      </c>
      <c r="O75" s="8">
        <f t="shared" si="7"/>
        <v>0</v>
      </c>
      <c r="P75" s="8" t="str">
        <f t="shared" si="8"/>
        <v>б/р</v>
      </c>
      <c r="Q75" s="8">
        <f t="shared" si="9"/>
        <v>0</v>
      </c>
      <c r="R75" s="7" t="s">
        <v>174</v>
      </c>
      <c r="S75" s="6"/>
    </row>
    <row r="76" spans="1:19" ht="48" customHeight="1">
      <c r="A76" s="31">
        <v>60</v>
      </c>
      <c r="B76" s="27">
        <v>15</v>
      </c>
      <c r="C76" s="9">
        <v>61</v>
      </c>
      <c r="D76" s="54" t="s">
        <v>136</v>
      </c>
      <c r="E76" s="50" t="s">
        <v>178</v>
      </c>
      <c r="F76" s="52">
        <v>1999</v>
      </c>
      <c r="G76" s="28" t="str">
        <f>IFERROR(VLOOKUP(F76,ГОД!B:C,2,TRUE),0)</f>
        <v>до 30 лет</v>
      </c>
      <c r="H76" s="10">
        <v>0</v>
      </c>
      <c r="I76" s="8">
        <f>IFERROR(VLOOKUP(MINUTE(H76)+SECOND(H76)/100,очки!B63:C388,2,TRUE),0)</f>
        <v>0</v>
      </c>
      <c r="J76" s="62">
        <f t="shared" si="5"/>
        <v>1</v>
      </c>
      <c r="K76" s="10">
        <f t="shared" si="6"/>
        <v>0</v>
      </c>
      <c r="L76" s="8">
        <f>IFERROR(VLOOKUP(MINUTE(K76)+SECOND(K76)/100,очки!B63:C388,2,TRUE),0)</f>
        <v>0</v>
      </c>
      <c r="M76" s="59">
        <v>0</v>
      </c>
      <c r="N76" s="8">
        <f>IFERROR(VLOOKUP(M76,очки!H:I,2,TRUE),0)</f>
        <v>0</v>
      </c>
      <c r="O76" s="8">
        <f t="shared" si="7"/>
        <v>0</v>
      </c>
      <c r="P76" s="8" t="str">
        <f t="shared" si="8"/>
        <v>б/р</v>
      </c>
      <c r="Q76" s="8">
        <f t="shared" si="9"/>
        <v>0</v>
      </c>
      <c r="R76" s="7" t="s">
        <v>174</v>
      </c>
      <c r="S76" s="6"/>
    </row>
    <row r="77" spans="1:19" ht="48" customHeight="1">
      <c r="A77" s="31">
        <v>61</v>
      </c>
      <c r="B77" s="27">
        <v>3</v>
      </c>
      <c r="C77" s="9">
        <v>65</v>
      </c>
      <c r="D77" s="54" t="s">
        <v>135</v>
      </c>
      <c r="E77" s="50" t="s">
        <v>178</v>
      </c>
      <c r="F77" s="52">
        <v>1987</v>
      </c>
      <c r="G77" s="28" t="str">
        <f>IFERROR(VLOOKUP(F77,ГОД!B:C,2,TRUE),0)</f>
        <v>от 35 до 39 лет</v>
      </c>
      <c r="H77" s="10">
        <v>0</v>
      </c>
      <c r="I77" s="8">
        <f>IFERROR(VLOOKUP(MINUTE(H77)+SECOND(H77)/100,очки!B64:C389,2,TRUE),0)</f>
        <v>0</v>
      </c>
      <c r="J77" s="62">
        <f t="shared" si="5"/>
        <v>0.95</v>
      </c>
      <c r="K77" s="10">
        <f t="shared" si="6"/>
        <v>0</v>
      </c>
      <c r="L77" s="8">
        <f>IFERROR(VLOOKUP(MINUTE(K77)+SECOND(K77)/100,очки!B64:C389,2,TRUE),0)</f>
        <v>0</v>
      </c>
      <c r="M77" s="59">
        <v>0</v>
      </c>
      <c r="N77" s="8">
        <f>IFERROR(VLOOKUP(M77,очки!H:I,2,TRUE),0)</f>
        <v>0</v>
      </c>
      <c r="O77" s="8">
        <f t="shared" si="7"/>
        <v>0</v>
      </c>
      <c r="P77" s="8" t="str">
        <f t="shared" si="8"/>
        <v>б/р</v>
      </c>
      <c r="Q77" s="8">
        <f t="shared" si="9"/>
        <v>0</v>
      </c>
      <c r="R77" s="7" t="s">
        <v>174</v>
      </c>
      <c r="S77" s="6"/>
    </row>
    <row r="78" spans="1:19" ht="48" customHeight="1">
      <c r="A78" s="31">
        <v>62</v>
      </c>
      <c r="B78" s="27">
        <v>4</v>
      </c>
      <c r="C78" s="9">
        <v>66</v>
      </c>
      <c r="D78" s="54" t="s">
        <v>118</v>
      </c>
      <c r="E78" s="50" t="s">
        <v>177</v>
      </c>
      <c r="F78" s="52">
        <v>1987</v>
      </c>
      <c r="G78" s="28" t="str">
        <f>IFERROR(VLOOKUP(F78,ГОД!B:C,2,TRUE),0)</f>
        <v>от 35 до 39 лет</v>
      </c>
      <c r="H78" s="10">
        <v>0</v>
      </c>
      <c r="I78" s="8">
        <f>IFERROR(VLOOKUP(MINUTE(H78)+SECOND(H78)/100,очки!B65:C390,2,TRUE),0)</f>
        <v>0</v>
      </c>
      <c r="J78" s="62">
        <f t="shared" si="5"/>
        <v>0.95</v>
      </c>
      <c r="K78" s="10">
        <f t="shared" si="6"/>
        <v>0</v>
      </c>
      <c r="L78" s="8">
        <f>IFERROR(VLOOKUP(MINUTE(K78)+SECOND(K78)/100,очки!B65:C390,2,TRUE),0)</f>
        <v>0</v>
      </c>
      <c r="M78" s="58">
        <v>0</v>
      </c>
      <c r="N78" s="8">
        <f>IFERROR(VLOOKUP(M78,очки!H:I,2,TRUE),0)</f>
        <v>0</v>
      </c>
      <c r="O78" s="8">
        <f t="shared" si="7"/>
        <v>0</v>
      </c>
      <c r="P78" s="8" t="str">
        <f t="shared" si="8"/>
        <v>б/р</v>
      </c>
      <c r="Q78" s="8">
        <f t="shared" si="9"/>
        <v>0</v>
      </c>
      <c r="R78" s="7" t="s">
        <v>174</v>
      </c>
      <c r="S78" s="6"/>
    </row>
    <row r="79" spans="1:19" ht="48" customHeight="1">
      <c r="A79" s="31">
        <v>63</v>
      </c>
      <c r="B79" s="27">
        <v>5</v>
      </c>
      <c r="C79" s="9">
        <v>67</v>
      </c>
      <c r="D79" s="54" t="s">
        <v>133</v>
      </c>
      <c r="E79" s="50" t="s">
        <v>178</v>
      </c>
      <c r="F79" s="52">
        <v>1988</v>
      </c>
      <c r="G79" s="28" t="str">
        <f>IFERROR(VLOOKUP(F79,ГОД!B:C,2,TRUE),0)</f>
        <v>от 30 до 34 лет</v>
      </c>
      <c r="H79" s="10">
        <v>0</v>
      </c>
      <c r="I79" s="8">
        <f>IFERROR(VLOOKUP(MINUTE(H79)+SECOND(H79)/100,очки!B66:C391,2,TRUE),0)</f>
        <v>0</v>
      </c>
      <c r="J79" s="62">
        <f t="shared" si="5"/>
        <v>0.98</v>
      </c>
      <c r="K79" s="10">
        <f t="shared" si="6"/>
        <v>0</v>
      </c>
      <c r="L79" s="8">
        <f>IFERROR(VLOOKUP(MINUTE(K79)+SECOND(K79)/100,очки!B66:C391,2,TRUE),0)</f>
        <v>0</v>
      </c>
      <c r="M79" s="59">
        <v>0</v>
      </c>
      <c r="N79" s="8">
        <f>IFERROR(VLOOKUP(M79,очки!H:I,2,TRUE),0)</f>
        <v>0</v>
      </c>
      <c r="O79" s="8">
        <f t="shared" si="7"/>
        <v>0</v>
      </c>
      <c r="P79" s="8" t="str">
        <f t="shared" si="8"/>
        <v>б/р</v>
      </c>
      <c r="Q79" s="8">
        <f t="shared" si="9"/>
        <v>0</v>
      </c>
      <c r="R79" s="7" t="s">
        <v>174</v>
      </c>
      <c r="S79" s="6"/>
    </row>
    <row r="80" spans="1:19" ht="48" customHeight="1">
      <c r="A80" s="31"/>
      <c r="B80" s="27"/>
      <c r="C80" s="9"/>
      <c r="D80" s="54"/>
      <c r="E80" s="50"/>
      <c r="F80" s="52"/>
      <c r="G80" s="28"/>
      <c r="H80" s="10"/>
      <c r="I80" s="8"/>
      <c r="J80" s="62"/>
      <c r="K80" s="10"/>
      <c r="L80" s="8"/>
      <c r="M80" s="58"/>
      <c r="N80" s="8"/>
      <c r="O80" s="8"/>
      <c r="P80" s="8"/>
      <c r="Q80" s="8"/>
      <c r="R80" s="7"/>
      <c r="S80" s="6"/>
    </row>
    <row r="81" spans="1:19" ht="48" customHeight="1">
      <c r="A81" s="31"/>
      <c r="B81" s="27"/>
      <c r="C81" s="9"/>
      <c r="D81" s="9"/>
      <c r="E81" s="50"/>
      <c r="F81" s="52"/>
      <c r="G81" s="28"/>
      <c r="H81" s="10"/>
      <c r="I81" s="8"/>
      <c r="J81" s="62"/>
      <c r="K81" s="10"/>
      <c r="L81" s="8"/>
      <c r="M81" s="58"/>
      <c r="N81" s="8"/>
      <c r="O81" s="8"/>
      <c r="P81" s="8"/>
      <c r="Q81" s="8"/>
      <c r="R81" s="7"/>
      <c r="S81" s="6"/>
    </row>
    <row r="82" spans="1:19" ht="48" customHeight="1">
      <c r="A82" s="31"/>
      <c r="B82" s="27"/>
      <c r="C82" s="9"/>
      <c r="D82" s="54"/>
      <c r="E82" s="50"/>
      <c r="F82" s="52"/>
      <c r="G82" s="28"/>
      <c r="H82" s="10"/>
      <c r="I82" s="8"/>
      <c r="J82" s="62"/>
      <c r="K82" s="10"/>
      <c r="L82" s="8"/>
      <c r="M82" s="58"/>
      <c r="N82" s="8"/>
      <c r="O82" s="8"/>
      <c r="P82" s="8"/>
      <c r="Q82" s="8"/>
      <c r="R82" s="7"/>
      <c r="S82" s="6"/>
    </row>
    <row r="83" spans="1:19" ht="48" customHeight="1">
      <c r="A83" s="31"/>
      <c r="B83" s="27"/>
      <c r="C83" s="9"/>
      <c r="D83" s="54"/>
      <c r="E83" s="50"/>
      <c r="F83" s="52"/>
      <c r="G83" s="28"/>
      <c r="H83" s="10"/>
      <c r="I83" s="8"/>
      <c r="J83" s="62"/>
      <c r="K83" s="10"/>
      <c r="L83" s="8"/>
      <c r="M83" s="58"/>
      <c r="N83" s="8"/>
      <c r="O83" s="8"/>
      <c r="P83" s="8"/>
      <c r="Q83" s="8"/>
      <c r="R83" s="7"/>
      <c r="S83" s="6"/>
    </row>
    <row r="84" spans="1:19" ht="48" customHeight="1">
      <c r="A84" s="31"/>
      <c r="B84" s="27"/>
      <c r="C84" s="9"/>
      <c r="D84" s="54"/>
      <c r="E84" s="50"/>
      <c r="F84" s="52"/>
      <c r="G84" s="28"/>
      <c r="H84" s="10"/>
      <c r="I84" s="8"/>
      <c r="J84" s="62"/>
      <c r="K84" s="10"/>
      <c r="L84" s="8"/>
      <c r="M84" s="59"/>
      <c r="N84" s="8"/>
      <c r="O84" s="8"/>
      <c r="P84" s="8"/>
      <c r="Q84" s="8"/>
      <c r="R84" s="7"/>
      <c r="S84" s="6"/>
    </row>
    <row r="86" spans="1:19">
      <c r="D86" s="4"/>
      <c r="S86" s="6"/>
    </row>
    <row r="87" spans="1:19" ht="28.2">
      <c r="B87" s="97" t="s">
        <v>20</v>
      </c>
      <c r="C87" s="97"/>
      <c r="D87" s="97"/>
      <c r="E87" s="97"/>
      <c r="F87" s="87" t="s">
        <v>21</v>
      </c>
      <c r="G87" s="87"/>
      <c r="S87" s="6"/>
    </row>
    <row r="88" spans="1:19" ht="28.2">
      <c r="B88" s="29"/>
      <c r="C88" s="29"/>
      <c r="D88" s="29"/>
      <c r="F88" s="88" t="s">
        <v>2</v>
      </c>
      <c r="G88" s="88"/>
      <c r="S88" s="6"/>
    </row>
    <row r="89" spans="1:19" ht="28.2">
      <c r="B89" s="29" t="s">
        <v>22</v>
      </c>
      <c r="C89" s="29"/>
      <c r="D89" s="29"/>
      <c r="F89" s="87" t="s">
        <v>61</v>
      </c>
      <c r="G89" s="87"/>
      <c r="S89" s="6"/>
    </row>
    <row r="90" spans="1:19" ht="28.2">
      <c r="B90" s="29"/>
      <c r="C90" s="29"/>
      <c r="D90" s="29"/>
      <c r="F90" s="88" t="s">
        <v>2</v>
      </c>
      <c r="G90" s="88"/>
      <c r="S90" s="6"/>
    </row>
    <row r="91" spans="1:19">
      <c r="S91" s="6"/>
    </row>
    <row r="92" spans="1:19">
      <c r="S92" s="6"/>
    </row>
    <row r="93" spans="1:19">
      <c r="S93" s="6"/>
    </row>
    <row r="94" spans="1:19">
      <c r="S94" s="6"/>
    </row>
    <row r="95" spans="1:19">
      <c r="S95" s="6"/>
    </row>
    <row r="96" spans="1:19">
      <c r="S96" s="6"/>
    </row>
    <row r="97" spans="19:19">
      <c r="S97" s="6"/>
    </row>
    <row r="98" spans="19:19">
      <c r="S98" s="6"/>
    </row>
    <row r="99" spans="19:19">
      <c r="S99" s="6"/>
    </row>
    <row r="100" spans="19:19">
      <c r="S100" s="6"/>
    </row>
    <row r="101" spans="19:19">
      <c r="S101" s="6"/>
    </row>
    <row r="102" spans="19:19">
      <c r="S102" s="6"/>
    </row>
    <row r="103" spans="19:19">
      <c r="S103" s="6"/>
    </row>
    <row r="104" spans="19:19">
      <c r="S104" s="6"/>
    </row>
    <row r="105" spans="19:19">
      <c r="S105" s="6"/>
    </row>
    <row r="106" spans="19:19">
      <c r="S106" s="6"/>
    </row>
    <row r="107" spans="19:19">
      <c r="S107" s="6"/>
    </row>
    <row r="108" spans="19:19">
      <c r="S108" s="6"/>
    </row>
    <row r="109" spans="19:19">
      <c r="S109" s="6"/>
    </row>
    <row r="110" spans="19:19" ht="6.75" customHeight="1">
      <c r="S110" s="6"/>
    </row>
    <row r="111" spans="19:19">
      <c r="S111" s="6"/>
    </row>
    <row r="112" spans="19:19" ht="12" customHeight="1">
      <c r="S112" s="6"/>
    </row>
    <row r="113" spans="19:19">
      <c r="S113" s="6"/>
    </row>
    <row r="114" spans="19:19" ht="11.25" customHeight="1"/>
  </sheetData>
  <autoFilter ref="B16:R85">
    <sortState ref="B18:R85">
      <sortCondition descending="1" ref="Q16:Q85"/>
    </sortState>
  </autoFilter>
  <mergeCells count="30">
    <mergeCell ref="F90:G90"/>
    <mergeCell ref="Q15:Q16"/>
    <mergeCell ref="R15:R16"/>
    <mergeCell ref="B87:E87"/>
    <mergeCell ref="F87:G87"/>
    <mergeCell ref="F88:G88"/>
    <mergeCell ref="F89:G89"/>
    <mergeCell ref="H15:I15"/>
    <mergeCell ref="J15:J16"/>
    <mergeCell ref="K15:L15"/>
    <mergeCell ref="M15:N15"/>
    <mergeCell ref="O15:O16"/>
    <mergeCell ref="P15:P16"/>
    <mergeCell ref="B9:R9"/>
    <mergeCell ref="B10:D10"/>
    <mergeCell ref="B11:E11"/>
    <mergeCell ref="A15:A16"/>
    <mergeCell ref="B15:B16"/>
    <mergeCell ref="C15:C16"/>
    <mergeCell ref="D15:D16"/>
    <mergeCell ref="E15:E16"/>
    <mergeCell ref="F15:F16"/>
    <mergeCell ref="G15:G16"/>
    <mergeCell ref="B8:R8"/>
    <mergeCell ref="A1:R3"/>
    <mergeCell ref="A4:R4"/>
    <mergeCell ref="A6:C6"/>
    <mergeCell ref="E6:L6"/>
    <mergeCell ref="M6:R6"/>
    <mergeCell ref="A5:S5"/>
  </mergeCells>
  <pageMargins left="0.23622047244094491" right="0.19685039370078741" top="0.19685039370078741" bottom="0.19685039370078741" header="0.31496062992125984" footer="0.31496062992125984"/>
  <pageSetup paperSize="9" scale="24" fitToHeight="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Y63"/>
  <sheetViews>
    <sheetView topLeftCell="A14" zoomScale="40" zoomScaleNormal="40" zoomScalePageLayoutView="60" workbookViewId="0">
      <selection activeCell="H27" sqref="H27"/>
    </sheetView>
  </sheetViews>
  <sheetFormatPr defaultRowHeight="14.4"/>
  <cols>
    <col min="2" max="2" width="21.44140625" customWidth="1"/>
    <col min="3" max="3" width="18.6640625" customWidth="1"/>
    <col min="4" max="4" width="62.33203125" customWidth="1"/>
    <col min="5" max="5" width="38.6640625" customWidth="1"/>
    <col min="6" max="6" width="20" customWidth="1"/>
    <col min="7" max="7" width="33.88671875" customWidth="1"/>
    <col min="8" max="8" width="21" customWidth="1"/>
    <col min="9" max="9" width="14.6640625" customWidth="1"/>
    <col min="10" max="10" width="24.5546875" customWidth="1"/>
    <col min="11" max="11" width="17.88671875" customWidth="1"/>
    <col min="12" max="14" width="14.6640625" customWidth="1"/>
    <col min="15" max="16" width="21.5546875" customWidth="1"/>
    <col min="17" max="17" width="29.109375" customWidth="1"/>
    <col min="18" max="18" width="15.33203125" customWidth="1"/>
    <col min="20" max="20" width="45.44140625" customWidth="1"/>
    <col min="21" max="21" width="36" customWidth="1"/>
    <col min="22" max="22" width="12.88671875" customWidth="1"/>
  </cols>
  <sheetData>
    <row r="1" spans="1:25" ht="18" customHeight="1">
      <c r="A1" s="89" t="s">
        <v>89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5" ht="22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25" ht="56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25" ht="92.25" customHeight="1">
      <c r="A4" s="89" t="s">
        <v>148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25" ht="45" customHeight="1">
      <c r="A5" s="98" t="s">
        <v>40</v>
      </c>
      <c r="B5" s="98"/>
      <c r="C5" s="98"/>
      <c r="D5" s="61">
        <v>2022</v>
      </c>
      <c r="E5" s="90" t="s">
        <v>60</v>
      </c>
      <c r="F5" s="90"/>
      <c r="G5" s="90"/>
      <c r="H5" s="90"/>
      <c r="I5" s="90"/>
      <c r="J5" s="90"/>
      <c r="K5" s="90"/>
      <c r="L5" s="90"/>
      <c r="M5" s="98" t="s">
        <v>59</v>
      </c>
      <c r="N5" s="98"/>
      <c r="O5" s="98"/>
      <c r="P5" s="98"/>
      <c r="Q5" s="98"/>
      <c r="R5" s="98"/>
    </row>
    <row r="6" spans="1:25" ht="45" customHeight="1">
      <c r="B6" s="35"/>
      <c r="C6" s="35"/>
      <c r="D6" s="35"/>
      <c r="E6" s="32"/>
      <c r="F6" s="32"/>
      <c r="G6" s="32"/>
      <c r="H6" s="32"/>
      <c r="I6" s="33"/>
      <c r="J6" s="33"/>
      <c r="K6" s="32"/>
      <c r="L6" s="33"/>
      <c r="M6" s="33"/>
      <c r="N6" s="33"/>
      <c r="O6" s="33"/>
      <c r="P6" s="33"/>
      <c r="Q6" s="33"/>
      <c r="R6" s="33"/>
    </row>
    <row r="7" spans="1:25" ht="45" customHeight="1">
      <c r="B7" s="92" t="s">
        <v>104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</row>
    <row r="8" spans="1:25" ht="50.25" customHeight="1">
      <c r="B8" s="98" t="s">
        <v>62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25" ht="47.25" customHeight="1">
      <c r="B9" s="115" t="s">
        <v>14</v>
      </c>
      <c r="C9" s="115"/>
      <c r="D9" s="115"/>
      <c r="E9" s="30"/>
      <c r="F9" s="30"/>
      <c r="G9" s="30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25" ht="39" customHeight="1">
      <c r="B10" s="116" t="s">
        <v>15</v>
      </c>
      <c r="C10" s="116"/>
      <c r="D10" s="116"/>
      <c r="E10" s="116"/>
      <c r="F10" s="25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25" ht="80.25" customHeight="1">
      <c r="A11" s="112" t="s">
        <v>166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26"/>
    </row>
    <row r="12" spans="1:25" ht="9.75" customHeight="1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5" ht="9.75" customHeight="1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5" ht="88.5" customHeight="1">
      <c r="A14" s="107" t="s">
        <v>26</v>
      </c>
      <c r="B14" s="101" t="s">
        <v>3</v>
      </c>
      <c r="C14" s="101" t="s">
        <v>0</v>
      </c>
      <c r="D14" s="108" t="s">
        <v>16</v>
      </c>
      <c r="E14" s="110" t="s">
        <v>1</v>
      </c>
      <c r="F14" s="103" t="s">
        <v>13</v>
      </c>
      <c r="G14" s="101" t="s">
        <v>38</v>
      </c>
      <c r="H14" s="105" t="s">
        <v>55</v>
      </c>
      <c r="I14" s="106"/>
      <c r="J14" s="103" t="s">
        <v>39</v>
      </c>
      <c r="K14" s="105" t="s">
        <v>57</v>
      </c>
      <c r="L14" s="106"/>
      <c r="M14" s="113" t="s">
        <v>56</v>
      </c>
      <c r="N14" s="114"/>
      <c r="O14" s="103" t="s">
        <v>18</v>
      </c>
      <c r="P14" s="101" t="s">
        <v>19</v>
      </c>
      <c r="Q14" s="101" t="s">
        <v>58</v>
      </c>
      <c r="R14" s="103" t="s">
        <v>12</v>
      </c>
    </row>
    <row r="15" spans="1:25" ht="28.5" customHeight="1">
      <c r="A15" s="107"/>
      <c r="B15" s="102"/>
      <c r="C15" s="102"/>
      <c r="D15" s="109"/>
      <c r="E15" s="111"/>
      <c r="F15" s="104"/>
      <c r="G15" s="102"/>
      <c r="H15" s="34" t="s">
        <v>4</v>
      </c>
      <c r="I15" s="34" t="s">
        <v>17</v>
      </c>
      <c r="J15" s="104"/>
      <c r="K15" s="34" t="s">
        <v>4</v>
      </c>
      <c r="L15" s="34" t="s">
        <v>17</v>
      </c>
      <c r="M15" s="34" t="s">
        <v>5</v>
      </c>
      <c r="N15" s="34" t="s">
        <v>17</v>
      </c>
      <c r="O15" s="104"/>
      <c r="P15" s="102"/>
      <c r="Q15" s="102"/>
      <c r="R15" s="104"/>
      <c r="U15" s="5"/>
      <c r="V15" s="5"/>
      <c r="W15" s="5"/>
      <c r="X15" s="5"/>
      <c r="Y15" s="5"/>
    </row>
    <row r="16" spans="1:25" ht="48" customHeight="1">
      <c r="A16" s="31">
        <v>1</v>
      </c>
      <c r="B16" s="27">
        <v>10</v>
      </c>
      <c r="C16" s="9">
        <v>26</v>
      </c>
      <c r="D16" s="54" t="s">
        <v>63</v>
      </c>
      <c r="E16" s="50" t="s">
        <v>51</v>
      </c>
      <c r="F16" s="52">
        <v>1977</v>
      </c>
      <c r="G16" s="28" t="str">
        <f>IFERROR(VLOOKUP(F16,ГОД!B:C,2,TRUE),0)</f>
        <v>от 45 до 49 лет</v>
      </c>
      <c r="H16" s="10">
        <v>7.7604166666666663E-3</v>
      </c>
      <c r="I16" s="8">
        <f>IFERROR(VLOOKUP(MINUTE(H16)+SECOND(H16)/100,очки!B12:C337,2,TRUE),0)</f>
        <v>557</v>
      </c>
      <c r="J16" s="62">
        <f t="shared" ref="J16:J30" si="0">IF($D$5-F16&lt;30,1,IF($D$5-F16&lt;35,0.98,IF($D$5-F16&lt;40,0.95,IF($D$5-F16&lt;45,0.93,IF($D$5-F16&lt;50,0.9,IF($D$5-F16&gt;=50,0.85))))))</f>
        <v>0.9</v>
      </c>
      <c r="K16" s="10">
        <f t="shared" ref="K16:K30" si="1">H16*J16</f>
        <v>6.9843750000000001E-3</v>
      </c>
      <c r="L16" s="8">
        <f>IFERROR(VLOOKUP(MINUTE(K16)+SECOND(K16)/100,очки!B12:C337,2,TRUE),0)</f>
        <v>1014</v>
      </c>
      <c r="M16" s="59">
        <v>78</v>
      </c>
      <c r="N16" s="8">
        <f>IFERROR(VLOOKUP(M16,очки!H:I,2,TRUE),0)</f>
        <v>876</v>
      </c>
      <c r="O16" s="8">
        <f t="shared" ref="O16:O30" si="2">N16+I16</f>
        <v>1433</v>
      </c>
      <c r="P16" s="8" t="str">
        <f t="shared" ref="P16:P30" si="3">IF(O16&lt;1200,"б/р",IF(O16&lt;1400,"3",IF(O16&lt;1600,"2",IF(O16&lt;1800,"1",IF(O16&lt;2000,"КМС",IF(O16&gt;=2000,"МС"))))))</f>
        <v>2</v>
      </c>
      <c r="Q16" s="8">
        <f t="shared" ref="Q16:Q30" si="4">L16+N16</f>
        <v>1890</v>
      </c>
      <c r="R16" s="7">
        <f t="shared" ref="R16:R29" si="5">RANK(Q16,$Q$16:$Q$30,0)</f>
        <v>1</v>
      </c>
      <c r="S16" s="6"/>
    </row>
    <row r="17" spans="1:19" ht="48" customHeight="1">
      <c r="A17" s="31">
        <v>2</v>
      </c>
      <c r="B17" s="27">
        <v>9</v>
      </c>
      <c r="C17" s="9">
        <v>25</v>
      </c>
      <c r="D17" s="54" t="s">
        <v>68</v>
      </c>
      <c r="E17" s="50" t="s">
        <v>42</v>
      </c>
      <c r="F17" s="52">
        <v>1975</v>
      </c>
      <c r="G17" s="28" t="str">
        <f>IFERROR(VLOOKUP(F17,ГОД!B:C,2,TRUE),0)</f>
        <v>от 45 до 49 лет</v>
      </c>
      <c r="H17" s="10">
        <v>8.2305555555555552E-3</v>
      </c>
      <c r="I17" s="8">
        <f>IFERROR(VLOOKUP(MINUTE(H17)+SECOND(H17)/100,очки!B11:C336,2,TRUE),0)</f>
        <v>372</v>
      </c>
      <c r="J17" s="62">
        <f t="shared" si="0"/>
        <v>0.9</v>
      </c>
      <c r="K17" s="10">
        <f t="shared" si="1"/>
        <v>7.4075E-3</v>
      </c>
      <c r="L17" s="8">
        <f>IFERROR(VLOOKUP(MINUTE(K17)+SECOND(K17)/100,очки!B11:C336,2,TRUE),0)</f>
        <v>736</v>
      </c>
      <c r="M17" s="59">
        <v>84</v>
      </c>
      <c r="N17" s="8">
        <f>IFERROR(VLOOKUP(M17,очки!H:I,2,TRUE),0)</f>
        <v>1002</v>
      </c>
      <c r="O17" s="8">
        <f t="shared" si="2"/>
        <v>1374</v>
      </c>
      <c r="P17" s="8" t="str">
        <f t="shared" si="3"/>
        <v>3</v>
      </c>
      <c r="Q17" s="8">
        <f t="shared" si="4"/>
        <v>1738</v>
      </c>
      <c r="R17" s="7">
        <f t="shared" si="5"/>
        <v>2</v>
      </c>
      <c r="S17" s="6"/>
    </row>
    <row r="18" spans="1:19" ht="48" customHeight="1">
      <c r="A18" s="31">
        <v>3</v>
      </c>
      <c r="B18" s="27">
        <v>7</v>
      </c>
      <c r="C18" s="9">
        <v>23</v>
      </c>
      <c r="D18" s="54" t="s">
        <v>66</v>
      </c>
      <c r="E18" s="50" t="s">
        <v>42</v>
      </c>
      <c r="F18" s="52">
        <v>1990</v>
      </c>
      <c r="G18" s="28" t="str">
        <f>IFERROR(VLOOKUP(F18,ГОД!B:C,2,TRUE),0)</f>
        <v>от 30 до 34 лет</v>
      </c>
      <c r="H18" s="10">
        <v>8.1143518518518518E-3</v>
      </c>
      <c r="I18" s="8">
        <f>IFERROR(VLOOKUP(MINUTE(H18)+SECOND(H18)/100,очки!B9:C334,2,TRUE),0)</f>
        <v>412</v>
      </c>
      <c r="J18" s="62">
        <f t="shared" si="0"/>
        <v>0.98</v>
      </c>
      <c r="K18" s="10">
        <f t="shared" si="1"/>
        <v>7.9520648148148146E-3</v>
      </c>
      <c r="L18" s="8">
        <f>IFERROR(VLOOKUP(MINUTE(K18)+SECOND(K18)/100,очки!B9:C334,2,TRUE),0)</f>
        <v>477</v>
      </c>
      <c r="M18" s="59">
        <v>89</v>
      </c>
      <c r="N18" s="8">
        <f>IFERROR(VLOOKUP(M18,очки!H:I,2,TRUE),0)</f>
        <v>1111</v>
      </c>
      <c r="O18" s="8">
        <f t="shared" si="2"/>
        <v>1523</v>
      </c>
      <c r="P18" s="8" t="str">
        <f t="shared" si="3"/>
        <v>2</v>
      </c>
      <c r="Q18" s="8">
        <f t="shared" si="4"/>
        <v>1588</v>
      </c>
      <c r="R18" s="7">
        <f t="shared" si="5"/>
        <v>4</v>
      </c>
      <c r="S18" s="6"/>
    </row>
    <row r="19" spans="1:19" ht="48" customHeight="1">
      <c r="A19" s="31">
        <v>4</v>
      </c>
      <c r="B19" s="27">
        <v>12</v>
      </c>
      <c r="C19" s="9">
        <v>28</v>
      </c>
      <c r="D19" s="54" t="s">
        <v>124</v>
      </c>
      <c r="E19" s="50" t="s">
        <v>43</v>
      </c>
      <c r="F19" s="52">
        <v>1995</v>
      </c>
      <c r="G19" s="28" t="str">
        <f>IFERROR(VLOOKUP(F19,ГОД!B:C,2,TRUE),0)</f>
        <v>до 30 лет</v>
      </c>
      <c r="H19" s="10">
        <v>7.5530092592592593E-3</v>
      </c>
      <c r="I19" s="8">
        <f>IFERROR(VLOOKUP(MINUTE(H19)+SECOND(H19)/100,очки!B14:C339,2,TRUE),0)</f>
        <v>658</v>
      </c>
      <c r="J19" s="62">
        <f t="shared" si="0"/>
        <v>1</v>
      </c>
      <c r="K19" s="10">
        <f t="shared" si="1"/>
        <v>7.5530092592592593E-3</v>
      </c>
      <c r="L19" s="8">
        <f>IFERROR(VLOOKUP(MINUTE(K19)+SECOND(K19)/100,очки!B14:C339,2,TRUE),0)</f>
        <v>658</v>
      </c>
      <c r="M19" s="59">
        <v>78</v>
      </c>
      <c r="N19" s="8">
        <f>IFERROR(VLOOKUP(M19,очки!H:I,2,TRUE),0)</f>
        <v>876</v>
      </c>
      <c r="O19" s="8">
        <f t="shared" si="2"/>
        <v>1534</v>
      </c>
      <c r="P19" s="8" t="str">
        <f t="shared" si="3"/>
        <v>2</v>
      </c>
      <c r="Q19" s="8">
        <f t="shared" si="4"/>
        <v>1534</v>
      </c>
      <c r="R19" s="7">
        <f t="shared" si="5"/>
        <v>5</v>
      </c>
    </row>
    <row r="20" spans="1:19" ht="48" customHeight="1">
      <c r="A20" s="31">
        <v>5</v>
      </c>
      <c r="B20" s="27">
        <v>5</v>
      </c>
      <c r="C20" s="9">
        <v>21</v>
      </c>
      <c r="D20" s="54" t="s">
        <v>126</v>
      </c>
      <c r="E20" s="50" t="s">
        <v>43</v>
      </c>
      <c r="F20" s="52">
        <v>1988</v>
      </c>
      <c r="G20" s="28" t="str">
        <f>IFERROR(VLOOKUP(F20,ГОД!B:C,2,TRUE),0)</f>
        <v>от 30 до 34 лет</v>
      </c>
      <c r="H20" s="10">
        <v>8.5108796296296304E-3</v>
      </c>
      <c r="I20" s="8">
        <f>IFERROR(VLOOKUP(MINUTE(H20)+SECOND(H20)/100,очки!B7:C332,2,TRUE),0)</f>
        <v>276</v>
      </c>
      <c r="J20" s="62">
        <f t="shared" si="0"/>
        <v>0.98</v>
      </c>
      <c r="K20" s="10">
        <f t="shared" si="1"/>
        <v>8.3406620370370371E-3</v>
      </c>
      <c r="L20" s="8">
        <f>IFERROR(VLOOKUP(MINUTE(K20)+SECOND(K20)/100,очки!B7:C332,2,TRUE),0)</f>
        <v>332</v>
      </c>
      <c r="M20" s="58">
        <v>85</v>
      </c>
      <c r="N20" s="8">
        <f>IFERROR(VLOOKUP(M20,очки!H:I,2,TRUE),0)</f>
        <v>1023</v>
      </c>
      <c r="O20" s="8">
        <f t="shared" si="2"/>
        <v>1299</v>
      </c>
      <c r="P20" s="8" t="str">
        <f t="shared" si="3"/>
        <v>3</v>
      </c>
      <c r="Q20" s="8">
        <f t="shared" si="4"/>
        <v>1355</v>
      </c>
      <c r="R20" s="7">
        <f t="shared" si="5"/>
        <v>6</v>
      </c>
      <c r="S20" s="6"/>
    </row>
    <row r="21" spans="1:19" ht="48" customHeight="1">
      <c r="A21" s="31">
        <v>6</v>
      </c>
      <c r="B21" s="27">
        <v>2</v>
      </c>
      <c r="C21" s="9">
        <v>18</v>
      </c>
      <c r="D21" s="54" t="s">
        <v>112</v>
      </c>
      <c r="E21" s="50" t="s">
        <v>53</v>
      </c>
      <c r="F21" s="52">
        <v>1990</v>
      </c>
      <c r="G21" s="28" t="str">
        <f>IFERROR(VLOOKUP(F21,ГОД!B:C,2,TRUE),0)</f>
        <v>от 30 до 34 лет</v>
      </c>
      <c r="H21" s="10">
        <v>9.1177083333333336E-3</v>
      </c>
      <c r="I21" s="8">
        <f>IFERROR(VLOOKUP(MINUTE(H21)+SECOND(H21)/100,очки!B4:C329,2,TRUE),0)</f>
        <v>119</v>
      </c>
      <c r="J21" s="62">
        <f t="shared" si="0"/>
        <v>0.98</v>
      </c>
      <c r="K21" s="10">
        <f t="shared" si="1"/>
        <v>8.9353541666666661E-3</v>
      </c>
      <c r="L21" s="8">
        <f>IFERROR(VLOOKUP(MINUTE(K21)+SECOND(K21)/100,очки!B4:C329,2,TRUE),0)</f>
        <v>164</v>
      </c>
      <c r="M21" s="58">
        <v>89</v>
      </c>
      <c r="N21" s="8">
        <f>IFERROR(VLOOKUP(M21,очки!H:I,2,TRUE),0)</f>
        <v>1111</v>
      </c>
      <c r="O21" s="8">
        <f t="shared" si="2"/>
        <v>1230</v>
      </c>
      <c r="P21" s="8" t="str">
        <f t="shared" si="3"/>
        <v>3</v>
      </c>
      <c r="Q21" s="8">
        <f t="shared" si="4"/>
        <v>1275</v>
      </c>
      <c r="R21" s="7">
        <f t="shared" si="5"/>
        <v>7</v>
      </c>
      <c r="S21" s="6"/>
    </row>
    <row r="22" spans="1:19" ht="48" customHeight="1">
      <c r="A22" s="31">
        <v>7</v>
      </c>
      <c r="B22" s="27">
        <v>11</v>
      </c>
      <c r="C22" s="9">
        <v>27</v>
      </c>
      <c r="D22" s="54" t="s">
        <v>70</v>
      </c>
      <c r="E22" s="50" t="s">
        <v>42</v>
      </c>
      <c r="F22" s="52">
        <v>1986</v>
      </c>
      <c r="G22" s="28" t="str">
        <f>IFERROR(VLOOKUP(F22,ГОД!B:C,2,TRUE),0)</f>
        <v>от 35 до 39 лет</v>
      </c>
      <c r="H22" s="10">
        <v>8.0271990740740738E-3</v>
      </c>
      <c r="I22" s="8">
        <f>IFERROR(VLOOKUP(MINUTE(H22)+SECOND(H22)/100,очки!B13:C338,2,TRUE),0)</f>
        <v>442</v>
      </c>
      <c r="J22" s="62">
        <f t="shared" si="0"/>
        <v>0.95</v>
      </c>
      <c r="K22" s="10">
        <f t="shared" si="1"/>
        <v>7.6258391203703696E-3</v>
      </c>
      <c r="L22" s="8">
        <f>IFERROR(VLOOKUP(MINUTE(K22)+SECOND(K22)/100,очки!B13:C338,2,TRUE),0)</f>
        <v>622</v>
      </c>
      <c r="M22" s="58">
        <v>60</v>
      </c>
      <c r="N22" s="8">
        <f>IFERROR(VLOOKUP(M22,очки!H:I,2,TRUE),0)</f>
        <v>520</v>
      </c>
      <c r="O22" s="8">
        <f t="shared" si="2"/>
        <v>962</v>
      </c>
      <c r="P22" s="8" t="str">
        <f t="shared" si="3"/>
        <v>б/р</v>
      </c>
      <c r="Q22" s="8">
        <f t="shared" si="4"/>
        <v>1142</v>
      </c>
      <c r="R22" s="7">
        <f t="shared" si="5"/>
        <v>8</v>
      </c>
    </row>
    <row r="23" spans="1:19" ht="48" customHeight="1">
      <c r="A23" s="31">
        <v>8</v>
      </c>
      <c r="B23" s="27">
        <v>3</v>
      </c>
      <c r="C23" s="9">
        <v>19</v>
      </c>
      <c r="D23" s="54" t="s">
        <v>80</v>
      </c>
      <c r="E23" s="50" t="s">
        <v>48</v>
      </c>
      <c r="F23" s="52">
        <v>1986</v>
      </c>
      <c r="G23" s="28" t="str">
        <f>IFERROR(VLOOKUP(F23,ГОД!B:C,2,TRUE),0)</f>
        <v>от 35 до 39 лет</v>
      </c>
      <c r="H23" s="10">
        <v>1.0452893518518518E-2</v>
      </c>
      <c r="I23" s="8">
        <f>IFERROR(VLOOKUP(MINUTE(H23)+SECOND(H23)/100,очки!B5:C330,2,TRUE),0)</f>
        <v>0</v>
      </c>
      <c r="J23" s="62">
        <f t="shared" si="0"/>
        <v>0.95</v>
      </c>
      <c r="K23" s="10">
        <f t="shared" si="1"/>
        <v>9.9302488425925921E-3</v>
      </c>
      <c r="L23" s="8">
        <f>IFERROR(VLOOKUP(MINUTE(K23)+SECOND(K23)/100,очки!B5:C330,2,TRUE),0)</f>
        <v>0</v>
      </c>
      <c r="M23" s="59">
        <v>83</v>
      </c>
      <c r="N23" s="8">
        <f>IFERROR(VLOOKUP(M23,очки!H:I,2,TRUE),0)</f>
        <v>981</v>
      </c>
      <c r="O23" s="8">
        <f t="shared" si="2"/>
        <v>981</v>
      </c>
      <c r="P23" s="8" t="str">
        <f t="shared" si="3"/>
        <v>б/р</v>
      </c>
      <c r="Q23" s="8">
        <f t="shared" si="4"/>
        <v>981</v>
      </c>
      <c r="R23" s="7">
        <f t="shared" si="5"/>
        <v>9</v>
      </c>
      <c r="S23" s="6"/>
    </row>
    <row r="24" spans="1:19" ht="48" customHeight="1">
      <c r="A24" s="31">
        <v>9</v>
      </c>
      <c r="B24" s="27">
        <v>15</v>
      </c>
      <c r="C24" s="9">
        <v>31</v>
      </c>
      <c r="D24" s="54" t="s">
        <v>114</v>
      </c>
      <c r="E24" s="50" t="s">
        <v>53</v>
      </c>
      <c r="F24" s="52">
        <v>1983</v>
      </c>
      <c r="G24" s="28" t="str">
        <f>IFERROR(VLOOKUP(F24,ГОД!B:C,2,TRUE),0)</f>
        <v>от 35 до 39 лет</v>
      </c>
      <c r="H24" s="10">
        <v>1.0087962962962964E-2</v>
      </c>
      <c r="I24" s="8">
        <f>IFERROR(VLOOKUP(MINUTE(H24)+SECOND(H24)/100,очки!B17:C342,2,TRUE),0)</f>
        <v>0</v>
      </c>
      <c r="J24" s="62">
        <f t="shared" si="0"/>
        <v>0.95</v>
      </c>
      <c r="K24" s="10">
        <f t="shared" si="1"/>
        <v>9.5835648148148156E-3</v>
      </c>
      <c r="L24" s="8">
        <f>IFERROR(VLOOKUP(MINUTE(K24)+SECOND(K24)/100,очки!B17:C342,2,TRUE),0)</f>
        <v>39</v>
      </c>
      <c r="M24" s="59">
        <v>78</v>
      </c>
      <c r="N24" s="8">
        <f>IFERROR(VLOOKUP(M24,очки!H:I,2,TRUE),0)</f>
        <v>876</v>
      </c>
      <c r="O24" s="8">
        <f t="shared" si="2"/>
        <v>876</v>
      </c>
      <c r="P24" s="8" t="str">
        <f t="shared" si="3"/>
        <v>б/р</v>
      </c>
      <c r="Q24" s="8">
        <f t="shared" si="4"/>
        <v>915</v>
      </c>
      <c r="R24" s="7">
        <f t="shared" si="5"/>
        <v>10</v>
      </c>
      <c r="S24" s="6"/>
    </row>
    <row r="25" spans="1:19" ht="48" customHeight="1">
      <c r="A25" s="31">
        <v>10</v>
      </c>
      <c r="B25" s="27">
        <v>1</v>
      </c>
      <c r="C25" s="9">
        <v>17</v>
      </c>
      <c r="D25" s="54" t="s">
        <v>137</v>
      </c>
      <c r="E25" s="50" t="s">
        <v>52</v>
      </c>
      <c r="F25" s="52">
        <v>1999</v>
      </c>
      <c r="G25" s="28" t="str">
        <f>IFERROR(VLOOKUP(F25,ГОД!B:C,2,TRUE),0)</f>
        <v>до 30 лет</v>
      </c>
      <c r="H25" s="10">
        <v>1.001875E-2</v>
      </c>
      <c r="I25" s="8">
        <f>IFERROR(VLOOKUP(MINUTE(H25)+SECOND(H25)/100,очки!B3:C328,2,TRUE),0)</f>
        <v>0</v>
      </c>
      <c r="J25" s="62">
        <f t="shared" si="0"/>
        <v>1</v>
      </c>
      <c r="K25" s="10">
        <f t="shared" si="1"/>
        <v>1.001875E-2</v>
      </c>
      <c r="L25" s="8">
        <f>IFERROR(VLOOKUP(MINUTE(K25)+SECOND(K25)/100,очки!B3:C328,2,TRUE),0)</f>
        <v>0</v>
      </c>
      <c r="M25" s="59">
        <v>79</v>
      </c>
      <c r="N25" s="8">
        <f>IFERROR(VLOOKUP(M25,очки!H:I,2,TRUE),0)</f>
        <v>897</v>
      </c>
      <c r="O25" s="8">
        <f t="shared" si="2"/>
        <v>897</v>
      </c>
      <c r="P25" s="8" t="str">
        <f t="shared" si="3"/>
        <v>б/р</v>
      </c>
      <c r="Q25" s="8">
        <f t="shared" si="4"/>
        <v>897</v>
      </c>
      <c r="R25" s="7">
        <f t="shared" si="5"/>
        <v>11</v>
      </c>
      <c r="S25" s="6"/>
    </row>
    <row r="26" spans="1:19" ht="48" customHeight="1">
      <c r="A26" s="31">
        <v>11</v>
      </c>
      <c r="B26" s="27">
        <v>8</v>
      </c>
      <c r="C26" s="9">
        <v>24</v>
      </c>
      <c r="D26" s="54" t="s">
        <v>67</v>
      </c>
      <c r="E26" s="50" t="s">
        <v>43</v>
      </c>
      <c r="F26" s="52">
        <v>1986</v>
      </c>
      <c r="G26" s="28" t="str">
        <f>IFERROR(VLOOKUP(F26,ГОД!B:C,2,TRUE),0)</f>
        <v>от 35 до 39 лет</v>
      </c>
      <c r="H26" s="10">
        <v>7.5121527777777782E-3</v>
      </c>
      <c r="I26" s="8">
        <f>IFERROR(VLOOKUP(MINUTE(H26)+SECOND(H26)/100,очки!B10:C335,2,TRUE),0)</f>
        <v>682</v>
      </c>
      <c r="J26" s="62">
        <f t="shared" si="0"/>
        <v>0.95</v>
      </c>
      <c r="K26" s="10">
        <f>H26*J26</f>
        <v>7.1365451388888893E-3</v>
      </c>
      <c r="L26" s="8">
        <f>IFERROR(VLOOKUP(MINUTE(K26)+SECOND(K26)/100,очки!B10:C335,2,TRUE),0)</f>
        <v>899</v>
      </c>
      <c r="M26" s="58">
        <v>73</v>
      </c>
      <c r="N26" s="8">
        <f>IFERROR(VLOOKUP(M26,очки!H:I,2,TRUE),0)</f>
        <v>775</v>
      </c>
      <c r="O26" s="8">
        <f t="shared" si="2"/>
        <v>1457</v>
      </c>
      <c r="P26" s="8" t="str">
        <f t="shared" si="3"/>
        <v>2</v>
      </c>
      <c r="Q26" s="8">
        <f t="shared" si="4"/>
        <v>1674</v>
      </c>
      <c r="R26" s="7">
        <f t="shared" si="5"/>
        <v>3</v>
      </c>
      <c r="S26" s="6"/>
    </row>
    <row r="27" spans="1:19" ht="48" customHeight="1">
      <c r="A27" s="31">
        <v>12</v>
      </c>
      <c r="B27" s="27">
        <v>14</v>
      </c>
      <c r="C27" s="9">
        <v>30</v>
      </c>
      <c r="D27" s="54" t="s">
        <v>139</v>
      </c>
      <c r="E27" s="50" t="s">
        <v>52</v>
      </c>
      <c r="F27" s="52">
        <v>1999</v>
      </c>
      <c r="G27" s="28" t="str">
        <f>IFERROR(VLOOKUP(F27,ГОД!B:C,2,TRUE),0)</f>
        <v>до 30 лет</v>
      </c>
      <c r="H27" s="10">
        <v>1.0739467592592594E-2</v>
      </c>
      <c r="I27" s="8">
        <f>IFERROR(VLOOKUP(MINUTE(H27)+SECOND(H27)/100,очки!B16:C341,2,TRUE),0)</f>
        <v>0</v>
      </c>
      <c r="J27" s="62">
        <f t="shared" si="0"/>
        <v>1</v>
      </c>
      <c r="K27" s="10">
        <f t="shared" si="1"/>
        <v>1.0739467592592594E-2</v>
      </c>
      <c r="L27" s="8">
        <f>IFERROR(VLOOKUP(MINUTE(K27)+SECOND(K27)/100,очки!B16:C341,2,TRUE),0)</f>
        <v>0</v>
      </c>
      <c r="M27" s="58">
        <v>68</v>
      </c>
      <c r="N27" s="8">
        <f>IFERROR(VLOOKUP(M27,очки!H:I,2,TRUE),0)</f>
        <v>675</v>
      </c>
      <c r="O27" s="8">
        <f t="shared" si="2"/>
        <v>675</v>
      </c>
      <c r="P27" s="8" t="str">
        <f t="shared" si="3"/>
        <v>б/р</v>
      </c>
      <c r="Q27" s="8">
        <f t="shared" si="4"/>
        <v>675</v>
      </c>
      <c r="R27" s="7">
        <f t="shared" si="5"/>
        <v>12</v>
      </c>
      <c r="S27" s="6"/>
    </row>
    <row r="28" spans="1:19" ht="48" customHeight="1">
      <c r="A28" s="31">
        <v>13</v>
      </c>
      <c r="B28" s="27">
        <v>4</v>
      </c>
      <c r="C28" s="9">
        <v>20</v>
      </c>
      <c r="D28" s="54" t="s">
        <v>77</v>
      </c>
      <c r="E28" s="50" t="s">
        <v>50</v>
      </c>
      <c r="F28" s="52">
        <v>1984</v>
      </c>
      <c r="G28" s="28" t="str">
        <f>IFERROR(VLOOKUP(F28,ГОД!B:C,2,TRUE),0)</f>
        <v>от 35 до 39 лет</v>
      </c>
      <c r="H28" s="10">
        <v>1.0023495370370372E-2</v>
      </c>
      <c r="I28" s="8">
        <f>IFERROR(VLOOKUP(MINUTE(H28)+SECOND(H28)/100,очки!B6:C331,2,TRUE),0)</f>
        <v>0</v>
      </c>
      <c r="J28" s="62">
        <f t="shared" si="0"/>
        <v>0.95</v>
      </c>
      <c r="K28" s="10">
        <f t="shared" si="1"/>
        <v>9.5223206018518521E-3</v>
      </c>
      <c r="L28" s="8">
        <f>IFERROR(VLOOKUP(MINUTE(K28)+SECOND(K28)/100,очки!B6:C331,2,TRUE),0)</f>
        <v>49</v>
      </c>
      <c r="M28" s="59">
        <v>50</v>
      </c>
      <c r="N28" s="8">
        <f>IFERROR(VLOOKUP(M28,очки!H:I,2,TRUE),0)</f>
        <v>330</v>
      </c>
      <c r="O28" s="8">
        <f t="shared" si="2"/>
        <v>330</v>
      </c>
      <c r="P28" s="8" t="str">
        <f t="shared" si="3"/>
        <v>б/р</v>
      </c>
      <c r="Q28" s="8">
        <f t="shared" si="4"/>
        <v>379</v>
      </c>
      <c r="R28" s="7">
        <f t="shared" si="5"/>
        <v>13</v>
      </c>
      <c r="S28" s="6"/>
    </row>
    <row r="29" spans="1:19" ht="48" customHeight="1">
      <c r="A29" s="31">
        <v>14</v>
      </c>
      <c r="B29" s="27">
        <v>13</v>
      </c>
      <c r="C29" s="9">
        <v>29</v>
      </c>
      <c r="D29" s="9" t="s">
        <v>161</v>
      </c>
      <c r="E29" s="50" t="s">
        <v>160</v>
      </c>
      <c r="F29" s="52">
        <v>1983</v>
      </c>
      <c r="G29" s="28" t="str">
        <f>IFERROR(VLOOKUP(F29,ГОД!B:C,2,TRUE),0)</f>
        <v>от 35 до 39 лет</v>
      </c>
      <c r="H29" s="10">
        <v>9.8387731481481486E-3</v>
      </c>
      <c r="I29" s="8">
        <f>IFERROR(VLOOKUP(MINUTE(H29)+SECOND(H29)/100,очки!B15:C340,2,TRUE),0)</f>
        <v>0</v>
      </c>
      <c r="J29" s="62">
        <f t="shared" si="0"/>
        <v>0.95</v>
      </c>
      <c r="K29" s="10">
        <f t="shared" si="1"/>
        <v>9.3468344907407415E-3</v>
      </c>
      <c r="L29" s="8">
        <f>IFERROR(VLOOKUP(MINUTE(K29)+SECOND(K29)/100,очки!B15:C340,2,TRUE),0)</f>
        <v>79</v>
      </c>
      <c r="M29" s="59">
        <v>6</v>
      </c>
      <c r="N29" s="8">
        <f>IFERROR(VLOOKUP(M29,очки!H:I,2,TRUE),0)</f>
        <v>0</v>
      </c>
      <c r="O29" s="8">
        <f t="shared" si="2"/>
        <v>0</v>
      </c>
      <c r="P29" s="8" t="str">
        <f t="shared" si="3"/>
        <v>б/р</v>
      </c>
      <c r="Q29" s="8">
        <f t="shared" si="4"/>
        <v>79</v>
      </c>
      <c r="R29" s="7">
        <f t="shared" si="5"/>
        <v>14</v>
      </c>
      <c r="S29" s="6"/>
    </row>
    <row r="30" spans="1:19" ht="48" customHeight="1">
      <c r="A30" s="31">
        <v>15</v>
      </c>
      <c r="B30" s="27">
        <v>6</v>
      </c>
      <c r="C30" s="9">
        <v>22</v>
      </c>
      <c r="D30" s="54" t="s">
        <v>69</v>
      </c>
      <c r="E30" s="50" t="s">
        <v>44</v>
      </c>
      <c r="F30" s="52">
        <v>1982</v>
      </c>
      <c r="G30" s="28" t="str">
        <f>IFERROR(VLOOKUP(F30,ГОД!B:C,2,TRUE),0)</f>
        <v>от 40 до 44 лет</v>
      </c>
      <c r="H30" s="10">
        <v>0</v>
      </c>
      <c r="I30" s="8">
        <f>IFERROR(VLOOKUP(MINUTE(H30)+SECOND(H30)/100,очки!B8:C333,2,TRUE),0)</f>
        <v>0</v>
      </c>
      <c r="J30" s="62">
        <f t="shared" si="0"/>
        <v>0.93</v>
      </c>
      <c r="K30" s="10">
        <f t="shared" si="1"/>
        <v>0</v>
      </c>
      <c r="L30" s="8">
        <f>IFERROR(VLOOKUP(MINUTE(K30)+SECOND(K30)/100,очки!B8:C333,2,TRUE),0)</f>
        <v>0</v>
      </c>
      <c r="M30" s="59">
        <v>0</v>
      </c>
      <c r="N30" s="8">
        <f>IFERROR(VLOOKUP(M30,очки!H:I,2,TRUE),0)</f>
        <v>0</v>
      </c>
      <c r="O30" s="8">
        <f t="shared" si="2"/>
        <v>0</v>
      </c>
      <c r="P30" s="8" t="str">
        <f t="shared" si="3"/>
        <v>б/р</v>
      </c>
      <c r="Q30" s="8">
        <f t="shared" si="4"/>
        <v>0</v>
      </c>
      <c r="R30" s="7" t="s">
        <v>174</v>
      </c>
      <c r="S30" s="6"/>
    </row>
    <row r="31" spans="1:19" ht="48" customHeight="1">
      <c r="A31" s="31"/>
      <c r="B31" s="27"/>
      <c r="C31" s="9"/>
      <c r="D31" s="9"/>
      <c r="E31" s="50"/>
      <c r="F31" s="52"/>
      <c r="G31" s="28"/>
      <c r="H31" s="10"/>
      <c r="I31" s="8"/>
      <c r="J31" s="62"/>
      <c r="K31" s="10"/>
      <c r="L31" s="8"/>
      <c r="M31" s="59"/>
      <c r="N31" s="8"/>
      <c r="O31" s="8"/>
      <c r="P31" s="8"/>
      <c r="Q31" s="8"/>
      <c r="R31" s="7"/>
      <c r="S31" s="6"/>
    </row>
    <row r="32" spans="1:19" ht="48" customHeight="1">
      <c r="A32" s="31"/>
      <c r="B32" s="27"/>
      <c r="C32" s="9"/>
      <c r="D32" s="9"/>
      <c r="E32" s="50"/>
      <c r="F32" s="52"/>
      <c r="G32" s="28"/>
      <c r="H32" s="10"/>
      <c r="I32" s="8"/>
      <c r="J32" s="62"/>
      <c r="K32" s="10"/>
      <c r="L32" s="8"/>
      <c r="M32" s="59"/>
      <c r="N32" s="58"/>
      <c r="O32" s="58"/>
      <c r="P32" s="8"/>
      <c r="Q32" s="8"/>
      <c r="R32" s="7"/>
      <c r="S32" s="6"/>
    </row>
    <row r="33" spans="1:19" ht="48" customHeight="1">
      <c r="A33" s="31"/>
      <c r="B33" s="27"/>
      <c r="C33" s="9"/>
      <c r="D33" s="9"/>
      <c r="E33" s="50"/>
      <c r="F33" s="52"/>
      <c r="G33" s="28"/>
      <c r="H33" s="10"/>
      <c r="I33" s="8"/>
      <c r="J33" s="62"/>
      <c r="K33" s="10"/>
      <c r="L33" s="8"/>
      <c r="M33" s="58"/>
      <c r="N33" s="8"/>
      <c r="O33" s="8"/>
      <c r="P33" s="8"/>
      <c r="Q33" s="8"/>
      <c r="R33" s="7"/>
      <c r="S33" s="6"/>
    </row>
    <row r="35" spans="1:19">
      <c r="D35" s="4"/>
      <c r="S35" s="6"/>
    </row>
    <row r="36" spans="1:19" ht="28.2">
      <c r="B36" s="97" t="s">
        <v>20</v>
      </c>
      <c r="C36" s="97"/>
      <c r="D36" s="97"/>
      <c r="E36" s="97"/>
      <c r="F36" s="87" t="s">
        <v>21</v>
      </c>
      <c r="G36" s="87"/>
      <c r="S36" s="6"/>
    </row>
    <row r="37" spans="1:19" ht="28.2">
      <c r="B37" s="29"/>
      <c r="C37" s="29"/>
      <c r="D37" s="29"/>
      <c r="F37" s="88" t="s">
        <v>2</v>
      </c>
      <c r="G37" s="88"/>
      <c r="S37" s="6"/>
    </row>
    <row r="38" spans="1:19" ht="28.2">
      <c r="B38" s="29" t="s">
        <v>22</v>
      </c>
      <c r="C38" s="29"/>
      <c r="D38" s="29"/>
      <c r="F38" s="87" t="s">
        <v>61</v>
      </c>
      <c r="G38" s="87"/>
      <c r="S38" s="6"/>
    </row>
    <row r="39" spans="1:19" ht="28.2">
      <c r="B39" s="29"/>
      <c r="C39" s="29"/>
      <c r="D39" s="29"/>
      <c r="F39" s="88" t="s">
        <v>2</v>
      </c>
      <c r="G39" s="88"/>
      <c r="S39" s="6"/>
    </row>
    <row r="40" spans="1:19">
      <c r="S40" s="6"/>
    </row>
    <row r="41" spans="1:19">
      <c r="S41" s="6"/>
    </row>
    <row r="42" spans="1:19">
      <c r="S42" s="6"/>
    </row>
    <row r="43" spans="1:19">
      <c r="S43" s="6"/>
    </row>
    <row r="44" spans="1:19">
      <c r="S44" s="6"/>
    </row>
    <row r="45" spans="1:19">
      <c r="S45" s="6"/>
    </row>
    <row r="46" spans="1:19">
      <c r="S46" s="6"/>
    </row>
    <row r="47" spans="1:19">
      <c r="S47" s="6"/>
    </row>
    <row r="48" spans="1:19">
      <c r="S48" s="6"/>
    </row>
    <row r="49" spans="19:19">
      <c r="S49" s="6"/>
    </row>
    <row r="50" spans="19:19">
      <c r="S50" s="6"/>
    </row>
    <row r="51" spans="19:19">
      <c r="S51" s="6"/>
    </row>
    <row r="52" spans="19:19">
      <c r="S52" s="6"/>
    </row>
    <row r="53" spans="19:19">
      <c r="S53" s="6"/>
    </row>
    <row r="54" spans="19:19">
      <c r="S54" s="6"/>
    </row>
    <row r="55" spans="19:19">
      <c r="S55" s="6"/>
    </row>
    <row r="56" spans="19:19">
      <c r="S56" s="6"/>
    </row>
    <row r="57" spans="19:19">
      <c r="S57" s="6"/>
    </row>
    <row r="58" spans="19:19">
      <c r="S58" s="6"/>
    </row>
    <row r="59" spans="19:19" ht="6.75" customHeight="1">
      <c r="S59" s="6"/>
    </row>
    <row r="60" spans="19:19">
      <c r="S60" s="6"/>
    </row>
    <row r="61" spans="19:19" ht="12" customHeight="1">
      <c r="S61" s="6"/>
    </row>
    <row r="62" spans="19:19">
      <c r="S62" s="6"/>
    </row>
    <row r="63" spans="19:19" ht="11.25" customHeight="1"/>
  </sheetData>
  <autoFilter ref="B15:R34">
    <sortState ref="B17:R34">
      <sortCondition descending="1" ref="Q15:Q34"/>
    </sortState>
  </autoFilter>
  <mergeCells count="30">
    <mergeCell ref="F39:G39"/>
    <mergeCell ref="A11:R11"/>
    <mergeCell ref="Q14:Q15"/>
    <mergeCell ref="R14:R15"/>
    <mergeCell ref="B36:E36"/>
    <mergeCell ref="F36:G36"/>
    <mergeCell ref="F37:G37"/>
    <mergeCell ref="F38:G38"/>
    <mergeCell ref="H14:I14"/>
    <mergeCell ref="J14:J15"/>
    <mergeCell ref="K14:L14"/>
    <mergeCell ref="M14:N14"/>
    <mergeCell ref="O14:O15"/>
    <mergeCell ref="P14:P15"/>
    <mergeCell ref="B8:R8"/>
    <mergeCell ref="B9:D9"/>
    <mergeCell ref="B10:E10"/>
    <mergeCell ref="A14:A15"/>
    <mergeCell ref="B14:B15"/>
    <mergeCell ref="C14:C15"/>
    <mergeCell ref="D14:D15"/>
    <mergeCell ref="E14:E15"/>
    <mergeCell ref="F14:F15"/>
    <mergeCell ref="G14:G15"/>
    <mergeCell ref="B7:R7"/>
    <mergeCell ref="A1:R3"/>
    <mergeCell ref="A4:R4"/>
    <mergeCell ref="A5:C5"/>
    <mergeCell ref="E5:L5"/>
    <mergeCell ref="M5:R5"/>
  </mergeCells>
  <pageMargins left="0.23" right="0.19685039370078741" top="0.19685039370078741" bottom="0.19685039370078741" header="0.31496062992125984" footer="0.31496062992125984"/>
  <pageSetup paperSize="9" scale="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6</vt:i4>
      </vt:variant>
    </vt:vector>
  </HeadingPairs>
  <TitlesOfParts>
    <vt:vector size="22" baseType="lpstr">
      <vt:lpstr>К кросс</vt:lpstr>
      <vt:lpstr>КРОСС Ж итог</vt:lpstr>
      <vt:lpstr>КРОСС М итог</vt:lpstr>
      <vt:lpstr>КРОСС М1</vt:lpstr>
      <vt:lpstr>КРОСС М2</vt:lpstr>
      <vt:lpstr>К двоеборье</vt:lpstr>
      <vt:lpstr>Ж итог</vt:lpstr>
      <vt:lpstr>М итог</vt:lpstr>
      <vt:lpstr>М1</vt:lpstr>
      <vt:lpstr>М2</vt:lpstr>
      <vt:lpstr>М3</vt:lpstr>
      <vt:lpstr>М4</vt:lpstr>
      <vt:lpstr>ГОД</vt:lpstr>
      <vt:lpstr>очки</vt:lpstr>
      <vt:lpstr>бег муж-жен</vt:lpstr>
      <vt:lpstr>стрельба</vt:lpstr>
      <vt:lpstr>'Ж итог'!Область_печати</vt:lpstr>
      <vt:lpstr>'М итог'!Область_печати</vt:lpstr>
      <vt:lpstr>М1!Область_печати</vt:lpstr>
      <vt:lpstr>М2!Область_печати</vt:lpstr>
      <vt:lpstr>М3!Область_печати</vt:lpstr>
      <vt:lpstr>М4!Область_печати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2023-02-16T13:03:44Z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ce98e4d0-cf6c-463e-9b61-b6d439d5714c</vt:lpwstr>
  </property>
</Properties>
</file>