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Uni\SS2021_Python_Kurs_2\AP project\"/>
    </mc:Choice>
  </mc:AlternateContent>
  <xr:revisionPtr revIDLastSave="0" documentId="13_ncr:1_{8A3490EA-556C-43E9-8300-DE439FC2F046}" xr6:coauthVersionLast="47" xr6:coauthVersionMax="47" xr10:uidLastSave="{00000000-0000-0000-0000-000000000000}"/>
  <bookViews>
    <workbookView xWindow="-120" yWindow="-120" windowWidth="20730" windowHeight="11160" xr2:uid="{76710014-6A3A-4A05-948E-5B1B5C941047}"/>
  </bookViews>
  <sheets>
    <sheet name="Test 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5" l="1"/>
  <c r="E20" i="5"/>
  <c r="F20" i="5"/>
  <c r="G20" i="5"/>
  <c r="D20" i="5"/>
  <c r="G19" i="5"/>
  <c r="F19" i="5"/>
  <c r="E19" i="5"/>
  <c r="D19" i="5"/>
  <c r="C19" i="5"/>
  <c r="D18" i="5"/>
  <c r="E18" i="5"/>
  <c r="F18" i="5"/>
  <c r="G18" i="5"/>
  <c r="C18" i="5"/>
  <c r="G68" i="5"/>
  <c r="G69" i="5"/>
  <c r="G70" i="5"/>
  <c r="G71" i="5"/>
  <c r="D9" i="5"/>
  <c r="C43" i="5" s="1"/>
  <c r="D63" i="5" s="1"/>
  <c r="G53" i="5"/>
  <c r="G58" i="5" s="1"/>
  <c r="F54" i="5"/>
  <c r="F59" i="5" s="1"/>
  <c r="G54" i="5"/>
  <c r="G79" i="5" s="1"/>
  <c r="E55" i="5"/>
  <c r="F55" i="5"/>
  <c r="F60" i="5" s="1"/>
  <c r="G55" i="5"/>
  <c r="G60" i="5" s="1"/>
  <c r="D56" i="5"/>
  <c r="D61" i="5" s="1"/>
  <c r="E56" i="5"/>
  <c r="E61" i="5" s="1"/>
  <c r="F56" i="5"/>
  <c r="F61" i="5" s="1"/>
  <c r="G56" i="5"/>
  <c r="G61" i="5" s="1"/>
  <c r="D47" i="5"/>
  <c r="E47" i="5"/>
  <c r="F47" i="5"/>
  <c r="G47" i="5"/>
  <c r="D48" i="5"/>
  <c r="E48" i="5"/>
  <c r="F48" i="5"/>
  <c r="D49" i="5"/>
  <c r="E49" i="5"/>
  <c r="D50" i="5"/>
  <c r="C51" i="5"/>
  <c r="D101" i="5" s="1"/>
  <c r="E101" i="5" s="1"/>
  <c r="F101" i="5" s="1"/>
  <c r="G101" i="5" s="1"/>
  <c r="C50" i="5"/>
  <c r="D100" i="5" s="1"/>
  <c r="C49" i="5"/>
  <c r="D99" i="5" s="1"/>
  <c r="C48" i="5"/>
  <c r="D98" i="5" s="1"/>
  <c r="C47" i="5"/>
  <c r="D97" i="5" s="1"/>
  <c r="G43" i="5"/>
  <c r="F44" i="5"/>
  <c r="G44" i="5"/>
  <c r="E45" i="5"/>
  <c r="F45" i="5"/>
  <c r="G45" i="5"/>
  <c r="D46" i="5"/>
  <c r="E46" i="5"/>
  <c r="F46" i="5"/>
  <c r="G46" i="5"/>
  <c r="G38" i="5"/>
  <c r="F39" i="5"/>
  <c r="G39" i="5"/>
  <c r="E40" i="5"/>
  <c r="F40" i="5"/>
  <c r="G40" i="5"/>
  <c r="D41" i="5"/>
  <c r="E41" i="5"/>
  <c r="F41" i="5"/>
  <c r="G4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C36" i="5"/>
  <c r="C35" i="5"/>
  <c r="C34" i="5"/>
  <c r="C33" i="5"/>
  <c r="C32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C31" i="5"/>
  <c r="C30" i="5"/>
  <c r="C29" i="5"/>
  <c r="C28" i="5"/>
  <c r="C27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C26" i="5"/>
  <c r="C25" i="5"/>
  <c r="C24" i="5"/>
  <c r="C23" i="5"/>
  <c r="C22" i="5"/>
  <c r="G16" i="5"/>
  <c r="F16" i="5" s="1"/>
  <c r="E16" i="5" s="1"/>
  <c r="D16" i="5" s="1"/>
  <c r="C16" i="5" s="1"/>
  <c r="C11" i="5"/>
  <c r="D11" i="5" s="1"/>
  <c r="E11" i="5" s="1"/>
  <c r="F11" i="5" s="1"/>
  <c r="G11" i="5" s="1"/>
  <c r="E9" i="5"/>
  <c r="E42" i="5" s="1"/>
  <c r="F9" i="5"/>
  <c r="F14" i="5" s="1"/>
  <c r="E14" i="5" s="1"/>
  <c r="D14" i="5" s="1"/>
  <c r="C14" i="5" s="1"/>
  <c r="G9" i="5"/>
  <c r="F43" i="5" s="1"/>
  <c r="C9" i="5"/>
  <c r="C42" i="5" s="1"/>
  <c r="D62" i="5" s="1"/>
  <c r="F86" i="5" l="1"/>
  <c r="F84" i="5"/>
  <c r="F85" i="5"/>
  <c r="G78" i="5"/>
  <c r="E99" i="5"/>
  <c r="F99" i="5" s="1"/>
  <c r="G99" i="5" s="1"/>
  <c r="G86" i="5"/>
  <c r="G84" i="5"/>
  <c r="D43" i="5"/>
  <c r="E63" i="5" s="1"/>
  <c r="G74" i="5"/>
  <c r="G85" i="5"/>
  <c r="G83" i="5"/>
  <c r="E98" i="5"/>
  <c r="F98" i="5" s="1"/>
  <c r="G98" i="5" s="1"/>
  <c r="G59" i="5"/>
  <c r="F69" i="5" s="1"/>
  <c r="F74" i="5" s="1"/>
  <c r="G73" i="5"/>
  <c r="E85" i="5"/>
  <c r="C12" i="5"/>
  <c r="G76" i="5"/>
  <c r="E86" i="5"/>
  <c r="F71" i="5"/>
  <c r="F76" i="5" s="1"/>
  <c r="E69" i="5"/>
  <c r="G75" i="5"/>
  <c r="D86" i="5"/>
  <c r="E70" i="5"/>
  <c r="E75" i="5" s="1"/>
  <c r="E97" i="5"/>
  <c r="F97" i="5" s="1"/>
  <c r="G97" i="5" s="1"/>
  <c r="D71" i="5"/>
  <c r="D76" i="5" s="1"/>
  <c r="C71" i="5"/>
  <c r="E100" i="5"/>
  <c r="F100" i="5" s="1"/>
  <c r="G100" i="5" s="1"/>
  <c r="F70" i="5"/>
  <c r="F75" i="5" s="1"/>
  <c r="E71" i="5"/>
  <c r="E76" i="5" s="1"/>
  <c r="F68" i="5"/>
  <c r="G81" i="5"/>
  <c r="F81" i="5"/>
  <c r="F79" i="5"/>
  <c r="E81" i="5"/>
  <c r="D81" i="5"/>
  <c r="E60" i="5"/>
  <c r="D70" i="5" s="1"/>
  <c r="G80" i="5"/>
  <c r="C44" i="5"/>
  <c r="D64" i="5" s="1"/>
  <c r="F80" i="5"/>
  <c r="E80" i="5"/>
  <c r="D10" i="5"/>
  <c r="D12" i="5" s="1"/>
  <c r="G42" i="5"/>
  <c r="C46" i="5"/>
  <c r="D45" i="5"/>
  <c r="E44" i="5"/>
  <c r="F42" i="5"/>
  <c r="D44" i="5"/>
  <c r="C45" i="5"/>
  <c r="D65" i="5" s="1"/>
  <c r="E43" i="5"/>
  <c r="D42" i="5"/>
  <c r="E62" i="5" s="1"/>
  <c r="E64" i="5" l="1"/>
  <c r="E74" i="5" s="1"/>
  <c r="C76" i="5"/>
  <c r="E10" i="5"/>
  <c r="E12" i="5" s="1"/>
  <c r="F62" i="5"/>
  <c r="D75" i="5"/>
  <c r="F63" i="5"/>
  <c r="F10" i="5" l="1"/>
  <c r="G10" i="5" s="1"/>
  <c r="G12" i="5" s="1"/>
  <c r="G62" i="5"/>
  <c r="F73" i="5"/>
  <c r="F12" i="5" l="1"/>
  <c r="C15" i="5" s="1"/>
  <c r="G72" i="5"/>
  <c r="G15" i="5"/>
  <c r="G13" i="5"/>
  <c r="E13" i="5"/>
  <c r="F15" i="5" l="1"/>
  <c r="D15" i="5"/>
  <c r="D13" i="5"/>
  <c r="C38" i="5" s="1"/>
  <c r="C13" i="5"/>
  <c r="C37" i="5" s="1"/>
  <c r="F13" i="5"/>
  <c r="C40" i="5" s="1"/>
  <c r="E15" i="5"/>
  <c r="E17" i="5" s="1"/>
  <c r="C54" i="5" s="1"/>
  <c r="G17" i="5"/>
  <c r="D38" i="5"/>
  <c r="E37" i="5"/>
  <c r="C39" i="5"/>
  <c r="D40" i="5"/>
  <c r="C41" i="5"/>
  <c r="F38" i="5"/>
  <c r="E39" i="5"/>
  <c r="G37" i="5"/>
  <c r="D37" i="5" l="1"/>
  <c r="C17" i="5"/>
  <c r="D17" i="5"/>
  <c r="C53" i="5" s="1"/>
  <c r="C78" i="5" s="1"/>
  <c r="C52" i="5"/>
  <c r="E38" i="5"/>
  <c r="F17" i="5"/>
  <c r="C55" i="5" s="1"/>
  <c r="F37" i="5"/>
  <c r="D39" i="5"/>
  <c r="D54" i="5"/>
  <c r="C79" i="5"/>
  <c r="C84" i="5"/>
  <c r="D53" i="5"/>
  <c r="D58" i="5" s="1"/>
  <c r="C68" i="5" s="1"/>
  <c r="C73" i="5" s="1"/>
  <c r="C59" i="5"/>
  <c r="C56" i="5"/>
  <c r="C58" i="5" l="1"/>
  <c r="C83" i="5"/>
  <c r="E54" i="5"/>
  <c r="D84" i="5"/>
  <c r="D79" i="5"/>
  <c r="D52" i="5"/>
  <c r="D57" i="5" s="1"/>
  <c r="C67" i="5" s="1"/>
  <c r="C77" i="5"/>
  <c r="C82" i="5"/>
  <c r="C61" i="5"/>
  <c r="C81" i="5"/>
  <c r="C86" i="5"/>
  <c r="D59" i="5"/>
  <c r="C69" i="5" s="1"/>
  <c r="C74" i="5" s="1"/>
  <c r="D55" i="5"/>
  <c r="C85" i="5"/>
  <c r="C80" i="5"/>
  <c r="C90" i="5" s="1"/>
  <c r="C88" i="5"/>
  <c r="E53" i="5"/>
  <c r="D78" i="5"/>
  <c r="D83" i="5"/>
  <c r="C89" i="5"/>
  <c r="C57" i="5"/>
  <c r="C60" i="5"/>
  <c r="E84" i="5" l="1"/>
  <c r="E79" i="5"/>
  <c r="E59" i="5"/>
  <c r="D69" i="5" s="1"/>
  <c r="D74" i="5" s="1"/>
  <c r="C93" i="5"/>
  <c r="C103" i="5" s="1"/>
  <c r="C87" i="5"/>
  <c r="C91" i="5"/>
  <c r="F53" i="5"/>
  <c r="E83" i="5"/>
  <c r="E78" i="5"/>
  <c r="E58" i="5"/>
  <c r="D68" i="5" s="1"/>
  <c r="D73" i="5" s="1"/>
  <c r="E52" i="5"/>
  <c r="D77" i="5"/>
  <c r="D82" i="5"/>
  <c r="D60" i="5"/>
  <c r="C70" i="5" s="1"/>
  <c r="C75" i="5" s="1"/>
  <c r="C95" i="5" s="1"/>
  <c r="D80" i="5"/>
  <c r="D85" i="5"/>
  <c r="C94" i="5"/>
  <c r="C104" i="5" s="1"/>
  <c r="D89" i="5" l="1"/>
  <c r="D88" i="5"/>
  <c r="D93" i="5" s="1"/>
  <c r="D103" i="5" s="1"/>
  <c r="C105" i="5"/>
  <c r="D90" i="5"/>
  <c r="F78" i="5"/>
  <c r="F83" i="5"/>
  <c r="F58" i="5"/>
  <c r="E68" i="5" s="1"/>
  <c r="E73" i="5" s="1"/>
  <c r="C96" i="5"/>
  <c r="C106" i="5" s="1"/>
  <c r="D94" i="5"/>
  <c r="D104" i="5" s="1"/>
  <c r="F52" i="5"/>
  <c r="E77" i="5"/>
  <c r="E82" i="5"/>
  <c r="E57" i="5"/>
  <c r="D67" i="5" s="1"/>
  <c r="D72" i="5" s="1"/>
  <c r="C92" i="5"/>
  <c r="C102" i="5" s="1"/>
  <c r="D87" i="5"/>
  <c r="D91" i="5" l="1"/>
  <c r="D96" i="5" s="1"/>
  <c r="D106" i="5" s="1"/>
  <c r="E89" i="5"/>
  <c r="E94" i="5" s="1"/>
  <c r="E104" i="5" s="1"/>
  <c r="D92" i="5"/>
  <c r="D102" i="5" s="1"/>
  <c r="E88" i="5"/>
  <c r="G52" i="5"/>
  <c r="F82" i="5"/>
  <c r="F77" i="5"/>
  <c r="F57" i="5"/>
  <c r="E67" i="5" s="1"/>
  <c r="E72" i="5" s="1"/>
  <c r="D95" i="5"/>
  <c r="D105" i="5" s="1"/>
  <c r="E87" i="5" l="1"/>
  <c r="E92" i="5" s="1"/>
  <c r="E102" i="5" s="1"/>
  <c r="E91" i="5"/>
  <c r="E96" i="5" s="1"/>
  <c r="E106" i="5" s="1"/>
  <c r="E90" i="5"/>
  <c r="E95" i="5"/>
  <c r="E105" i="5" s="1"/>
  <c r="F89" i="5"/>
  <c r="F94" i="5" s="1"/>
  <c r="E93" i="5"/>
  <c r="E103" i="5" s="1"/>
  <c r="G57" i="5"/>
  <c r="F67" i="5" s="1"/>
  <c r="F72" i="5" s="1"/>
  <c r="G77" i="5"/>
  <c r="G82" i="5"/>
  <c r="F88" i="5" l="1"/>
  <c r="F93" i="5" s="1"/>
  <c r="F103" i="5" s="1"/>
  <c r="F91" i="5"/>
  <c r="F96" i="5" s="1"/>
  <c r="F106" i="5" s="1"/>
  <c r="F90" i="5"/>
  <c r="F95" i="5" s="1"/>
  <c r="G89" i="5"/>
  <c r="G94" i="5" s="1"/>
  <c r="G104" i="5" s="1"/>
  <c r="F104" i="5"/>
  <c r="G91" i="5"/>
  <c r="G96" i="5" s="1"/>
  <c r="G106" i="5" s="1"/>
  <c r="F87" i="5"/>
  <c r="G88" i="5" l="1"/>
  <c r="G93" i="5" s="1"/>
  <c r="G103" i="5" s="1"/>
  <c r="C108" i="5" s="1"/>
  <c r="C111" i="5"/>
  <c r="G90" i="5"/>
  <c r="G95" i="5" s="1"/>
  <c r="G105" i="5" s="1"/>
  <c r="F105" i="5"/>
  <c r="C109" i="5"/>
  <c r="F92" i="5"/>
  <c r="F102" i="5" s="1"/>
  <c r="D121" i="5" l="1"/>
  <c r="E121" i="5"/>
  <c r="F121" i="5"/>
  <c r="F120" i="5"/>
  <c r="D120" i="5"/>
  <c r="E120" i="5"/>
  <c r="C110" i="5"/>
  <c r="E123" i="5"/>
  <c r="F123" i="5"/>
  <c r="D123" i="5"/>
  <c r="G87" i="5"/>
  <c r="G92" i="5" s="1"/>
  <c r="G102" i="5" s="1"/>
  <c r="C107" i="5" s="1"/>
  <c r="F119" i="5" l="1"/>
  <c r="E119" i="5"/>
  <c r="D119" i="5"/>
  <c r="D122" i="5"/>
  <c r="E122" i="5"/>
  <c r="F122" i="5"/>
</calcChain>
</file>

<file path=xl/sharedStrings.xml><?xml version="1.0" encoding="utf-8"?>
<sst xmlns="http://schemas.openxmlformats.org/spreadsheetml/2006/main" count="141" uniqueCount="56">
  <si>
    <t>medical_expenses</t>
  </si>
  <si>
    <t>interest</t>
  </si>
  <si>
    <t>premium</t>
  </si>
  <si>
    <t>safety_margin</t>
  </si>
  <si>
    <t>reserve</t>
  </si>
  <si>
    <t>deduction</t>
  </si>
  <si>
    <t>policyholder_share</t>
  </si>
  <si>
    <t>assets</t>
  </si>
  <si>
    <t>check</t>
  </si>
  <si>
    <t>profits</t>
  </si>
  <si>
    <t>contr_medical_expenses</t>
  </si>
  <si>
    <t>contr_mortality</t>
  </si>
  <si>
    <t>contr_lapse</t>
  </si>
  <si>
    <t>contr_safety_margin</t>
  </si>
  <si>
    <t>contr_interest</t>
  </si>
  <si>
    <t>contr_continued</t>
  </si>
  <si>
    <t>contr_number_of_insured</t>
  </si>
  <si>
    <t>contr_discount_factor</t>
  </si>
  <si>
    <t>contr_discounted_number_of_insured</t>
  </si>
  <si>
    <t>contr_annuity_value</t>
  </si>
  <si>
    <t>contr_benefit_value</t>
  </si>
  <si>
    <t>contr_premium</t>
  </si>
  <si>
    <t>continued</t>
  </si>
  <si>
    <t>annuity_value</t>
  </si>
  <si>
    <t>calc_reserve</t>
  </si>
  <si>
    <t>number_of_insured</t>
  </si>
  <si>
    <t>in_flow</t>
  </si>
  <si>
    <t>out_flow</t>
  </si>
  <si>
    <t>contr_policyholder_share</t>
  </si>
  <si>
    <t>discount_factor</t>
  </si>
  <si>
    <t>discounted_profits</t>
  </si>
  <si>
    <t>discounted_profits_2_dim</t>
  </si>
  <si>
    <t>portfolio_profits</t>
  </si>
  <si>
    <t>Portfolio 1</t>
  </si>
  <si>
    <t>portfolio_values</t>
  </si>
  <si>
    <t>Portfolio 3</t>
  </si>
  <si>
    <t>Portfolio 2</t>
  </si>
  <si>
    <t>K_x</t>
  </si>
  <si>
    <t>q_x</t>
  </si>
  <si>
    <t>w_x</t>
  </si>
  <si>
    <t>Δ_x</t>
  </si>
  <si>
    <t>i_x</t>
  </si>
  <si>
    <t>D_x</t>
  </si>
  <si>
    <t>A_x</t>
  </si>
  <si>
    <t>ä_x</t>
  </si>
  <si>
    <t>P_x</t>
  </si>
  <si>
    <t>Deutsche Bezeichnung</t>
  </si>
  <si>
    <t>B_x</t>
  </si>
  <si>
    <t>V</t>
  </si>
  <si>
    <t>x</t>
  </si>
  <si>
    <t>age</t>
  </si>
  <si>
    <r>
      <rPr>
        <vertAlign val="subscript"/>
        <sz val="14"/>
        <color theme="1"/>
        <rFont val="Calibri"/>
        <family val="2"/>
        <scheme val="minor"/>
      </rPr>
      <t>x+1</t>
    </r>
    <r>
      <rPr>
        <sz val="14"/>
        <color theme="1"/>
        <rFont val="Calibri"/>
        <family val="2"/>
        <scheme val="minor"/>
      </rPr>
      <t>V</t>
    </r>
    <r>
      <rPr>
        <vertAlign val="subscript"/>
        <sz val="14"/>
        <color theme="1"/>
        <rFont val="Calibri"/>
        <family val="2"/>
        <scheme val="minor"/>
      </rPr>
      <t>0</t>
    </r>
  </si>
  <si>
    <r>
      <rPr>
        <vertAlign val="subscript"/>
        <sz val="14"/>
        <color theme="1"/>
        <rFont val="Calibri"/>
        <family val="2"/>
        <scheme val="minor"/>
      </rPr>
      <t>x+1</t>
    </r>
    <r>
      <rPr>
        <sz val="14"/>
        <color theme="1"/>
        <rFont val="Calibri"/>
        <family val="2"/>
        <scheme val="minor"/>
      </rPr>
      <t>V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</si>
  <si>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vertAlign val="subscript"/>
        <sz val="14"/>
        <color theme="1"/>
        <rFont val="Calibri"/>
        <family val="2"/>
        <scheme val="minor"/>
      </rPr>
      <t>x+1</t>
    </r>
    <r>
      <rPr>
        <sz val="14"/>
        <color theme="1"/>
        <rFont val="Calibri"/>
        <family val="2"/>
        <scheme val="minor"/>
      </rPr>
      <t>V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</si>
  <si>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vertAlign val="subscript"/>
        <sz val="14"/>
        <color theme="1"/>
        <rFont val="Calibri"/>
        <family val="2"/>
        <scheme val="minor"/>
      </rPr>
      <t>x+1</t>
    </r>
    <r>
      <rPr>
        <sz val="14"/>
        <color theme="1"/>
        <rFont val="Calibri"/>
        <family val="2"/>
        <scheme val="minor"/>
      </rPr>
      <t>V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</si>
  <si>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vertAlign val="subscript"/>
        <sz val="14"/>
        <color theme="1"/>
        <rFont val="Calibri"/>
        <family val="2"/>
        <scheme val="minor"/>
      </rPr>
      <t>x+1</t>
    </r>
    <r>
      <rPr>
        <sz val="14"/>
        <color theme="1"/>
        <rFont val="Calibri"/>
        <family val="2"/>
        <scheme val="minor"/>
      </rPr>
      <t>V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</si>
</sst>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4" fillId="4" borderId="0" xfId="0" applyFont="1" applyFill="1"/>
    <xf numFmtId="0" fontId="0" fillId="4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399FF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1721-16EA-4F7A-9592-321982A21933}">
  <dimension ref="A1:I123"/>
  <sheetViews>
    <sheetView tabSelected="1" workbookViewId="0">
      <selection activeCell="K79" sqref="K79"/>
    </sheetView>
  </sheetViews>
  <sheetFormatPr baseColWidth="10" defaultRowHeight="15" x14ac:dyDescent="0.25"/>
  <cols>
    <col min="1" max="1" width="13" customWidth="1"/>
    <col min="2" max="2" width="35.5703125" bestFit="1" customWidth="1"/>
    <col min="3" max="7" width="9.85546875" customWidth="1"/>
    <col min="8" max="8" width="4.5703125" bestFit="1" customWidth="1"/>
  </cols>
  <sheetData>
    <row r="1" spans="1:9" ht="30" x14ac:dyDescent="0.25">
      <c r="A1" s="12" t="s">
        <v>46</v>
      </c>
    </row>
    <row r="2" spans="1:9" s="3" customFormat="1" x14ac:dyDescent="0.25">
      <c r="A2" s="3" t="s">
        <v>49</v>
      </c>
      <c r="B2" s="3" t="s">
        <v>50</v>
      </c>
      <c r="C2" s="3">
        <v>0</v>
      </c>
      <c r="D2" s="3">
        <v>1</v>
      </c>
      <c r="E2" s="3">
        <v>2</v>
      </c>
      <c r="F2" s="3">
        <v>3</v>
      </c>
      <c r="G2" s="3">
        <v>4</v>
      </c>
    </row>
    <row r="3" spans="1:9" s="1" customFormat="1" x14ac:dyDescent="0.25">
      <c r="A3" s="1" t="s">
        <v>37</v>
      </c>
      <c r="B3" s="1" t="s">
        <v>10</v>
      </c>
      <c r="C3" s="1">
        <v>8</v>
      </c>
      <c r="D3" s="1">
        <v>24</v>
      </c>
      <c r="E3" s="1">
        <v>24</v>
      </c>
      <c r="F3" s="1">
        <v>64</v>
      </c>
      <c r="G3" s="1">
        <v>80</v>
      </c>
    </row>
    <row r="4" spans="1:9" s="1" customFormat="1" x14ac:dyDescent="0.25">
      <c r="A4" s="1" t="s">
        <v>38</v>
      </c>
      <c r="B4" s="1" t="s">
        <v>11</v>
      </c>
      <c r="C4" s="1">
        <v>0.01</v>
      </c>
      <c r="D4" s="1">
        <v>0.03</v>
      </c>
      <c r="E4" s="1">
        <v>0.05</v>
      </c>
      <c r="F4" s="1">
        <v>7.0000000000000007E-2</v>
      </c>
      <c r="G4" s="1">
        <v>0.09</v>
      </c>
    </row>
    <row r="5" spans="1:9" s="1" customFormat="1" x14ac:dyDescent="0.25">
      <c r="A5" s="1" t="s">
        <v>39</v>
      </c>
      <c r="B5" s="1" t="s">
        <v>12</v>
      </c>
      <c r="C5" s="1">
        <v>7.0000000000000007E-2</v>
      </c>
      <c r="D5" s="1">
        <v>0.06</v>
      </c>
      <c r="E5" s="1">
        <v>0.05</v>
      </c>
      <c r="F5" s="1">
        <v>0.04</v>
      </c>
      <c r="G5" s="1">
        <v>0.03</v>
      </c>
    </row>
    <row r="6" spans="1:9" s="1" customFormat="1" x14ac:dyDescent="0.25">
      <c r="A6" s="10" t="s">
        <v>40</v>
      </c>
      <c r="B6" s="1" t="s">
        <v>13</v>
      </c>
      <c r="C6" s="1">
        <v>0.2</v>
      </c>
      <c r="D6" s="1">
        <v>0.2</v>
      </c>
      <c r="E6" s="1">
        <v>0.2</v>
      </c>
      <c r="F6" s="1">
        <v>0.2</v>
      </c>
      <c r="G6" s="1">
        <v>0.2</v>
      </c>
    </row>
    <row r="7" spans="1:9" s="1" customFormat="1" x14ac:dyDescent="0.25">
      <c r="B7" s="1" t="s">
        <v>28</v>
      </c>
      <c r="C7" s="1">
        <v>0.8</v>
      </c>
      <c r="D7" s="1">
        <v>0.8</v>
      </c>
      <c r="E7" s="1">
        <v>0.8</v>
      </c>
      <c r="F7" s="1">
        <v>0.8</v>
      </c>
      <c r="G7" s="1">
        <v>0.8</v>
      </c>
    </row>
    <row r="8" spans="1:9" s="1" customFormat="1" x14ac:dyDescent="0.25">
      <c r="A8" s="1" t="s">
        <v>41</v>
      </c>
      <c r="B8" s="1" t="s">
        <v>14</v>
      </c>
      <c r="C8" s="1">
        <v>0.01</v>
      </c>
      <c r="D8" s="1">
        <v>0.01</v>
      </c>
      <c r="E8" s="1">
        <v>0.01</v>
      </c>
      <c r="F8" s="1">
        <v>0.01</v>
      </c>
      <c r="G8" s="1">
        <v>0.01</v>
      </c>
    </row>
    <row r="9" spans="1:9" s="1" customFormat="1" x14ac:dyDescent="0.25">
      <c r="B9" s="1" t="s">
        <v>15</v>
      </c>
      <c r="C9" s="1">
        <f>1-C4-C5</f>
        <v>0.91999999999999993</v>
      </c>
      <c r="D9" s="1">
        <f>1-D4-D5</f>
        <v>0.90999999999999992</v>
      </c>
      <c r="E9" s="1">
        <f t="shared" ref="E9:G9" si="0">1-E4-E5</f>
        <v>0.89999999999999991</v>
      </c>
      <c r="F9" s="1">
        <f t="shared" si="0"/>
        <v>0.8899999999999999</v>
      </c>
      <c r="G9" s="1">
        <f t="shared" si="0"/>
        <v>0.88</v>
      </c>
    </row>
    <row r="10" spans="1:9" s="1" customFormat="1" x14ac:dyDescent="0.25">
      <c r="B10" s="1" t="s">
        <v>16</v>
      </c>
      <c r="C10" s="1">
        <v>1</v>
      </c>
      <c r="D10" s="2">
        <f>C10*C9</f>
        <v>0.91999999999999993</v>
      </c>
      <c r="E10" s="2">
        <f t="shared" ref="E10:G10" si="1">D10*D9</f>
        <v>0.83719999999999983</v>
      </c>
      <c r="F10" s="2">
        <f t="shared" si="1"/>
        <v>0.75347999999999982</v>
      </c>
      <c r="G10" s="2">
        <f t="shared" si="1"/>
        <v>0.67059719999999978</v>
      </c>
    </row>
    <row r="11" spans="1:9" s="1" customFormat="1" x14ac:dyDescent="0.25">
      <c r="B11" s="1" t="s">
        <v>17</v>
      </c>
      <c r="C11" s="2">
        <f>1/(1+C8)</f>
        <v>0.99009900990099009</v>
      </c>
      <c r="D11" s="2">
        <f>C11*(1/(1+D8))</f>
        <v>0.98029604940692083</v>
      </c>
      <c r="E11" s="2">
        <f t="shared" ref="E11:G11" si="2">D11*(1/(1+E8))</f>
        <v>0.97059014792764442</v>
      </c>
      <c r="F11" s="2">
        <f t="shared" si="2"/>
        <v>0.96098034448281622</v>
      </c>
      <c r="G11" s="2">
        <f t="shared" si="2"/>
        <v>0.95146568760674877</v>
      </c>
    </row>
    <row r="12" spans="1:9" s="1" customFormat="1" x14ac:dyDescent="0.25">
      <c r="A12" s="1" t="s">
        <v>42</v>
      </c>
      <c r="B12" s="1" t="s">
        <v>18</v>
      </c>
      <c r="C12" s="2">
        <f>C10*C11</f>
        <v>0.99009900990099009</v>
      </c>
      <c r="D12" s="2">
        <f t="shared" ref="D12:G12" si="3">D10*D11</f>
        <v>0.90187236545436711</v>
      </c>
      <c r="E12" s="2">
        <f t="shared" si="3"/>
        <v>0.81257807184502373</v>
      </c>
      <c r="F12" s="2">
        <f t="shared" si="3"/>
        <v>0.72407946996091221</v>
      </c>
      <c r="G12" s="2">
        <f t="shared" si="3"/>
        <v>0.63805022600516026</v>
      </c>
    </row>
    <row r="13" spans="1:9" s="1" customFormat="1" x14ac:dyDescent="0.25">
      <c r="A13" s="1" t="s">
        <v>44</v>
      </c>
      <c r="B13" s="1" t="s">
        <v>19</v>
      </c>
      <c r="C13" s="2">
        <f>SUM(C12:G12)/C12</f>
        <v>4.1073459345981185</v>
      </c>
      <c r="D13" s="2">
        <f>SUM(D12:G12)/D12</f>
        <v>3.411325428200108</v>
      </c>
      <c r="E13" s="2">
        <f>SUM(E12:G12)/E12</f>
        <v>2.6763062444858345</v>
      </c>
      <c r="F13" s="2">
        <f>SUM(F12:G12)/F12</f>
        <v>1.8811881188118811</v>
      </c>
      <c r="G13" s="1">
        <f>G12/G12</f>
        <v>1</v>
      </c>
    </row>
    <row r="14" spans="1:9" s="1" customFormat="1" x14ac:dyDescent="0.25">
      <c r="A14" s="1" t="s">
        <v>44</v>
      </c>
      <c r="B14" s="1" t="s">
        <v>19</v>
      </c>
      <c r="C14" s="2">
        <f t="shared" ref="C14:E14" si="4">1+D14*C9/(1+C8)</f>
        <v>4.1073459345981176</v>
      </c>
      <c r="D14" s="2">
        <f t="shared" si="4"/>
        <v>3.411325428200108</v>
      </c>
      <c r="E14" s="2">
        <f t="shared" si="4"/>
        <v>2.6763062444858345</v>
      </c>
      <c r="F14" s="2">
        <f>1+G14*F9/(1+F8)</f>
        <v>1.8811881188118811</v>
      </c>
      <c r="G14" s="1">
        <v>1</v>
      </c>
      <c r="I14" s="1" t="s">
        <v>8</v>
      </c>
    </row>
    <row r="15" spans="1:9" s="1" customFormat="1" x14ac:dyDescent="0.25">
      <c r="A15" s="1" t="s">
        <v>43</v>
      </c>
      <c r="B15" s="1" t="s">
        <v>20</v>
      </c>
      <c r="C15" s="2">
        <f>SUMPRODUCT(C12:$G12, C3:$G3)/C12</f>
        <v>147.91723379962755</v>
      </c>
      <c r="D15" s="2">
        <f>SUMPRODUCT(D12:$G12, D3:$G3)/D12</f>
        <v>153.6047892800259</v>
      </c>
      <c r="E15" s="2">
        <f>SUMPRODUCT(E12:$G12, E3:$G3)/E12</f>
        <v>143.84707381629252</v>
      </c>
      <c r="F15" s="2">
        <f>SUMPRODUCT(F12:$G12, F3:$G3)/F12</f>
        <v>134.49504950495049</v>
      </c>
      <c r="G15" s="2">
        <f>SUMPRODUCT(G12:$G12, G3:$G3)/G12</f>
        <v>80</v>
      </c>
    </row>
    <row r="16" spans="1:9" s="1" customFormat="1" x14ac:dyDescent="0.25">
      <c r="A16" s="1" t="s">
        <v>43</v>
      </c>
      <c r="B16" s="1" t="s">
        <v>20</v>
      </c>
      <c r="C16" s="2">
        <f t="shared" ref="C16:E16" si="5">C3+D16*C9/(1+C8)</f>
        <v>147.91723379962752</v>
      </c>
      <c r="D16" s="2">
        <f t="shared" si="5"/>
        <v>153.6047892800259</v>
      </c>
      <c r="E16" s="2">
        <f t="shared" si="5"/>
        <v>143.84707381629249</v>
      </c>
      <c r="F16" s="2">
        <f>F3+G16*F9/(1+F8)</f>
        <v>134.49504950495049</v>
      </c>
      <c r="G16" s="1">
        <f>G3</f>
        <v>80</v>
      </c>
      <c r="I16" s="1" t="s">
        <v>8</v>
      </c>
    </row>
    <row r="17" spans="1:7" s="1" customFormat="1" x14ac:dyDescent="0.25">
      <c r="A17" s="1" t="s">
        <v>47</v>
      </c>
      <c r="B17" s="1" t="s">
        <v>21</v>
      </c>
      <c r="C17" s="2">
        <f>C15/(C13*(1-C6))</f>
        <v>45.016062730938572</v>
      </c>
      <c r="D17" s="2">
        <f t="shared" ref="D17:G17" si="6">D15/(D13*(1-D6))</f>
        <v>56.284863652348477</v>
      </c>
      <c r="E17" s="2">
        <f t="shared" si="6"/>
        <v>67.185451082377938</v>
      </c>
      <c r="F17" s="2">
        <f t="shared" si="6"/>
        <v>89.368421052631575</v>
      </c>
      <c r="G17" s="2">
        <f t="shared" si="6"/>
        <v>100</v>
      </c>
    </row>
    <row r="18" spans="1:7" s="1" customFormat="1" x14ac:dyDescent="0.25">
      <c r="A18" s="1" t="s">
        <v>45</v>
      </c>
      <c r="C18" s="2">
        <f>C15/C13</f>
        <v>36.01285018475086</v>
      </c>
      <c r="D18" s="2">
        <f t="shared" ref="D18:G18" si="7">D15/D13</f>
        <v>45.027890921878786</v>
      </c>
      <c r="E18" s="2">
        <f t="shared" si="7"/>
        <v>53.748360865902349</v>
      </c>
      <c r="F18" s="2">
        <f t="shared" si="7"/>
        <v>71.494736842105269</v>
      </c>
      <c r="G18" s="2">
        <f t="shared" si="7"/>
        <v>80</v>
      </c>
    </row>
    <row r="19" spans="1:7" s="1" customFormat="1" x14ac:dyDescent="0.25">
      <c r="A19" s="1" t="s">
        <v>48</v>
      </c>
      <c r="C19" s="2">
        <f>C16-C18*C13</f>
        <v>0</v>
      </c>
      <c r="D19" s="2">
        <f>D16-C18*D13</f>
        <v>30.753237702824336</v>
      </c>
      <c r="E19" s="2">
        <f>E16-C18*E13</f>
        <v>47.465657985110923</v>
      </c>
      <c r="F19" s="2">
        <f>F16-C18*F13</f>
        <v>66.748103612844915</v>
      </c>
      <c r="G19" s="2">
        <f>G16-C18*G13</f>
        <v>43.98714981524914</v>
      </c>
    </row>
    <row r="20" spans="1:7" s="1" customFormat="1" x14ac:dyDescent="0.25">
      <c r="C20" s="2"/>
      <c r="D20" s="2">
        <f>D15-$D$18*D13</f>
        <v>0</v>
      </c>
      <c r="E20" s="2">
        <f t="shared" ref="E20:G20" si="8">E15-$D$18*E13</f>
        <v>23.33864816604131</v>
      </c>
      <c r="F20" s="2">
        <f t="shared" si="8"/>
        <v>49.78911608755476</v>
      </c>
      <c r="G20" s="2">
        <f t="shared" si="8"/>
        <v>34.972109078121214</v>
      </c>
    </row>
    <row r="22" spans="1:7" s="3" customFormat="1" x14ac:dyDescent="0.25">
      <c r="B22" s="3" t="s">
        <v>0</v>
      </c>
      <c r="C22" s="3">
        <f>C3</f>
        <v>8</v>
      </c>
      <c r="D22" s="3">
        <f t="shared" ref="D22:G22" si="9">D3</f>
        <v>24</v>
      </c>
      <c r="E22" s="3">
        <f t="shared" si="9"/>
        <v>24</v>
      </c>
      <c r="F22" s="3">
        <f t="shared" si="9"/>
        <v>64</v>
      </c>
      <c r="G22" s="3">
        <f t="shared" si="9"/>
        <v>80</v>
      </c>
    </row>
    <row r="23" spans="1:7" s="3" customFormat="1" x14ac:dyDescent="0.25">
      <c r="B23" s="3" t="s">
        <v>0</v>
      </c>
      <c r="C23" s="3">
        <f>D3</f>
        <v>24</v>
      </c>
      <c r="D23" s="3">
        <f t="shared" ref="D23:G23" si="10">E3</f>
        <v>24</v>
      </c>
      <c r="E23" s="3">
        <f t="shared" si="10"/>
        <v>64</v>
      </c>
      <c r="F23" s="3">
        <f t="shared" si="10"/>
        <v>80</v>
      </c>
      <c r="G23" s="3">
        <f t="shared" si="10"/>
        <v>0</v>
      </c>
    </row>
    <row r="24" spans="1:7" s="3" customFormat="1" x14ac:dyDescent="0.25">
      <c r="B24" s="3" t="s">
        <v>0</v>
      </c>
      <c r="C24" s="3">
        <f>E3</f>
        <v>24</v>
      </c>
      <c r="D24" s="3">
        <f t="shared" ref="D24:G24" si="11">F3</f>
        <v>64</v>
      </c>
      <c r="E24" s="3">
        <f t="shared" si="11"/>
        <v>80</v>
      </c>
      <c r="F24" s="3">
        <f t="shared" si="11"/>
        <v>0</v>
      </c>
      <c r="G24" s="3">
        <f t="shared" si="11"/>
        <v>0</v>
      </c>
    </row>
    <row r="25" spans="1:7" s="3" customFormat="1" x14ac:dyDescent="0.25">
      <c r="B25" s="3" t="s">
        <v>0</v>
      </c>
      <c r="C25" s="3">
        <f>F3</f>
        <v>64</v>
      </c>
      <c r="D25" s="3">
        <f t="shared" ref="D25:G25" si="12">G3</f>
        <v>80</v>
      </c>
      <c r="E25" s="3">
        <f t="shared" si="12"/>
        <v>0</v>
      </c>
      <c r="F25" s="3">
        <f t="shared" si="12"/>
        <v>0</v>
      </c>
      <c r="G25" s="3">
        <f t="shared" si="12"/>
        <v>0</v>
      </c>
    </row>
    <row r="26" spans="1:7" s="3" customFormat="1" x14ac:dyDescent="0.25">
      <c r="B26" s="3" t="s">
        <v>0</v>
      </c>
      <c r="C26" s="3">
        <f>G3</f>
        <v>80</v>
      </c>
      <c r="D26" s="3">
        <f t="shared" ref="D26:G26" si="13">H3</f>
        <v>0</v>
      </c>
      <c r="E26" s="3">
        <f t="shared" si="13"/>
        <v>0</v>
      </c>
      <c r="F26" s="3">
        <f t="shared" si="13"/>
        <v>0</v>
      </c>
      <c r="G26" s="3">
        <f t="shared" si="13"/>
        <v>0</v>
      </c>
    </row>
    <row r="27" spans="1:7" s="4" customFormat="1" x14ac:dyDescent="0.25">
      <c r="B27" s="4" t="s">
        <v>3</v>
      </c>
      <c r="C27" s="4">
        <f>C6</f>
        <v>0.2</v>
      </c>
      <c r="D27" s="4">
        <f t="shared" ref="D27:G27" si="14">D6</f>
        <v>0.2</v>
      </c>
      <c r="E27" s="4">
        <f t="shared" si="14"/>
        <v>0.2</v>
      </c>
      <c r="F27" s="4">
        <f t="shared" si="14"/>
        <v>0.2</v>
      </c>
      <c r="G27" s="4">
        <f t="shared" si="14"/>
        <v>0.2</v>
      </c>
    </row>
    <row r="28" spans="1:7" s="4" customFormat="1" x14ac:dyDescent="0.25">
      <c r="B28" s="4" t="s">
        <v>3</v>
      </c>
      <c r="C28" s="4">
        <f>D6</f>
        <v>0.2</v>
      </c>
      <c r="D28" s="4">
        <f t="shared" ref="D28:G28" si="15">E6</f>
        <v>0.2</v>
      </c>
      <c r="E28" s="4">
        <f t="shared" si="15"/>
        <v>0.2</v>
      </c>
      <c r="F28" s="4">
        <f t="shared" si="15"/>
        <v>0.2</v>
      </c>
      <c r="G28" s="4">
        <f t="shared" si="15"/>
        <v>0</v>
      </c>
    </row>
    <row r="29" spans="1:7" s="4" customFormat="1" x14ac:dyDescent="0.25">
      <c r="B29" s="4" t="s">
        <v>3</v>
      </c>
      <c r="C29" s="4">
        <f>E6</f>
        <v>0.2</v>
      </c>
      <c r="D29" s="4">
        <f t="shared" ref="D29:G29" si="16">F6</f>
        <v>0.2</v>
      </c>
      <c r="E29" s="4">
        <f t="shared" si="16"/>
        <v>0.2</v>
      </c>
      <c r="F29" s="4">
        <f t="shared" si="16"/>
        <v>0</v>
      </c>
      <c r="G29" s="4">
        <f t="shared" si="16"/>
        <v>0</v>
      </c>
    </row>
    <row r="30" spans="1:7" s="4" customFormat="1" x14ac:dyDescent="0.25">
      <c r="B30" s="4" t="s">
        <v>3</v>
      </c>
      <c r="C30" s="4">
        <f>F6</f>
        <v>0.2</v>
      </c>
      <c r="D30" s="4">
        <f t="shared" ref="D30:G30" si="17">G6</f>
        <v>0.2</v>
      </c>
      <c r="E30" s="4">
        <f t="shared" si="17"/>
        <v>0</v>
      </c>
      <c r="F30" s="4">
        <f t="shared" si="17"/>
        <v>0</v>
      </c>
      <c r="G30" s="4">
        <f t="shared" si="17"/>
        <v>0</v>
      </c>
    </row>
    <row r="31" spans="1:7" s="4" customFormat="1" x14ac:dyDescent="0.25">
      <c r="B31" s="4" t="s">
        <v>3</v>
      </c>
      <c r="C31" s="4">
        <f>G6</f>
        <v>0.2</v>
      </c>
      <c r="D31" s="4">
        <f t="shared" ref="D31:G31" si="18">H6</f>
        <v>0</v>
      </c>
      <c r="E31" s="4">
        <f t="shared" si="18"/>
        <v>0</v>
      </c>
      <c r="F31" s="4">
        <f t="shared" si="18"/>
        <v>0</v>
      </c>
      <c r="G31" s="4">
        <f t="shared" si="18"/>
        <v>0</v>
      </c>
    </row>
    <row r="32" spans="1:7" s="3" customFormat="1" x14ac:dyDescent="0.25">
      <c r="B32" s="3" t="s">
        <v>6</v>
      </c>
      <c r="C32" s="3">
        <f>C7</f>
        <v>0.8</v>
      </c>
      <c r="D32" s="3">
        <f t="shared" ref="D32:G32" si="19">D7</f>
        <v>0.8</v>
      </c>
      <c r="E32" s="3">
        <f t="shared" si="19"/>
        <v>0.8</v>
      </c>
      <c r="F32" s="3">
        <f t="shared" si="19"/>
        <v>0.8</v>
      </c>
      <c r="G32" s="3">
        <f t="shared" si="19"/>
        <v>0.8</v>
      </c>
    </row>
    <row r="33" spans="2:7" s="3" customFormat="1" x14ac:dyDescent="0.25">
      <c r="B33" s="3" t="s">
        <v>6</v>
      </c>
      <c r="C33" s="3">
        <f>D7</f>
        <v>0.8</v>
      </c>
      <c r="D33" s="3">
        <f t="shared" ref="D33:G33" si="20">E7</f>
        <v>0.8</v>
      </c>
      <c r="E33" s="3">
        <f t="shared" si="20"/>
        <v>0.8</v>
      </c>
      <c r="F33" s="3">
        <f t="shared" si="20"/>
        <v>0.8</v>
      </c>
      <c r="G33" s="3">
        <f t="shared" si="20"/>
        <v>0</v>
      </c>
    </row>
    <row r="34" spans="2:7" s="3" customFormat="1" x14ac:dyDescent="0.25">
      <c r="B34" s="3" t="s">
        <v>6</v>
      </c>
      <c r="C34" s="3">
        <f>E7</f>
        <v>0.8</v>
      </c>
      <c r="D34" s="3">
        <f t="shared" ref="D34:G34" si="21">F7</f>
        <v>0.8</v>
      </c>
      <c r="E34" s="3">
        <f t="shared" si="21"/>
        <v>0.8</v>
      </c>
      <c r="F34" s="3">
        <f t="shared" si="21"/>
        <v>0</v>
      </c>
      <c r="G34" s="3">
        <f t="shared" si="21"/>
        <v>0</v>
      </c>
    </row>
    <row r="35" spans="2:7" s="3" customFormat="1" x14ac:dyDescent="0.25">
      <c r="B35" s="3" t="s">
        <v>6</v>
      </c>
      <c r="C35" s="3">
        <f>F7</f>
        <v>0.8</v>
      </c>
      <c r="D35" s="3">
        <f t="shared" ref="D35:G35" si="22">G7</f>
        <v>0.8</v>
      </c>
      <c r="E35" s="3">
        <f t="shared" si="22"/>
        <v>0</v>
      </c>
      <c r="F35" s="3">
        <f t="shared" si="22"/>
        <v>0</v>
      </c>
      <c r="G35" s="3">
        <f t="shared" si="22"/>
        <v>0</v>
      </c>
    </row>
    <row r="36" spans="2:7" s="3" customFormat="1" x14ac:dyDescent="0.25">
      <c r="B36" s="3" t="s">
        <v>6</v>
      </c>
      <c r="C36" s="3">
        <f>G7</f>
        <v>0.8</v>
      </c>
      <c r="D36" s="3">
        <f t="shared" ref="D36:G36" si="23">H7</f>
        <v>0</v>
      </c>
      <c r="E36" s="3">
        <f t="shared" si="23"/>
        <v>0</v>
      </c>
      <c r="F36" s="3">
        <f t="shared" si="23"/>
        <v>0</v>
      </c>
      <c r="G36" s="3">
        <f t="shared" si="23"/>
        <v>0</v>
      </c>
    </row>
    <row r="37" spans="2:7" s="4" customFormat="1" x14ac:dyDescent="0.25">
      <c r="B37" s="4" t="s">
        <v>23</v>
      </c>
      <c r="C37" s="6">
        <f>C13</f>
        <v>4.1073459345981185</v>
      </c>
      <c r="D37" s="6">
        <f t="shared" ref="D37:G37" si="24">D13</f>
        <v>3.411325428200108</v>
      </c>
      <c r="E37" s="6">
        <f t="shared" si="24"/>
        <v>2.6763062444858345</v>
      </c>
      <c r="F37" s="6">
        <f t="shared" si="24"/>
        <v>1.8811881188118811</v>
      </c>
      <c r="G37" s="6">
        <f t="shared" si="24"/>
        <v>1</v>
      </c>
    </row>
    <row r="38" spans="2:7" s="4" customFormat="1" x14ac:dyDescent="0.25">
      <c r="B38" s="4" t="s">
        <v>23</v>
      </c>
      <c r="C38" s="6">
        <f>D13</f>
        <v>3.411325428200108</v>
      </c>
      <c r="D38" s="6">
        <f t="shared" ref="D38:G38" si="25">E13</f>
        <v>2.6763062444858345</v>
      </c>
      <c r="E38" s="6">
        <f t="shared" si="25"/>
        <v>1.8811881188118811</v>
      </c>
      <c r="F38" s="6">
        <f t="shared" si="25"/>
        <v>1</v>
      </c>
      <c r="G38" s="6">
        <f t="shared" si="25"/>
        <v>0</v>
      </c>
    </row>
    <row r="39" spans="2:7" s="4" customFormat="1" x14ac:dyDescent="0.25">
      <c r="B39" s="4" t="s">
        <v>23</v>
      </c>
      <c r="C39" s="6">
        <f>E13</f>
        <v>2.6763062444858345</v>
      </c>
      <c r="D39" s="6">
        <f t="shared" ref="D39:G39" si="26">F13</f>
        <v>1.8811881188118811</v>
      </c>
      <c r="E39" s="6">
        <f t="shared" si="26"/>
        <v>1</v>
      </c>
      <c r="F39" s="6">
        <f t="shared" si="26"/>
        <v>0</v>
      </c>
      <c r="G39" s="6">
        <f t="shared" si="26"/>
        <v>0</v>
      </c>
    </row>
    <row r="40" spans="2:7" s="4" customFormat="1" x14ac:dyDescent="0.25">
      <c r="B40" s="4" t="s">
        <v>23</v>
      </c>
      <c r="C40" s="6">
        <f>F13</f>
        <v>1.8811881188118811</v>
      </c>
      <c r="D40" s="6">
        <f t="shared" ref="D40:G40" si="27">G13</f>
        <v>1</v>
      </c>
      <c r="E40" s="6">
        <f t="shared" si="27"/>
        <v>0</v>
      </c>
      <c r="F40" s="6">
        <f t="shared" si="27"/>
        <v>0</v>
      </c>
      <c r="G40" s="6">
        <f t="shared" si="27"/>
        <v>0</v>
      </c>
    </row>
    <row r="41" spans="2:7" s="4" customFormat="1" x14ac:dyDescent="0.25">
      <c r="B41" s="4" t="s">
        <v>23</v>
      </c>
      <c r="C41" s="6">
        <f>G13</f>
        <v>1</v>
      </c>
      <c r="D41" s="6">
        <f t="shared" ref="D41:G41" si="28">H13</f>
        <v>0</v>
      </c>
      <c r="E41" s="6">
        <f t="shared" si="28"/>
        <v>0</v>
      </c>
      <c r="F41" s="6">
        <f t="shared" si="28"/>
        <v>0</v>
      </c>
      <c r="G41" s="6">
        <f t="shared" si="28"/>
        <v>0</v>
      </c>
    </row>
    <row r="42" spans="2:7" s="3" customFormat="1" x14ac:dyDescent="0.25">
      <c r="B42" s="3" t="s">
        <v>22</v>
      </c>
      <c r="C42" s="5">
        <f>C9</f>
        <v>0.91999999999999993</v>
      </c>
      <c r="D42" s="5">
        <f t="shared" ref="D42:G42" si="29">D9</f>
        <v>0.90999999999999992</v>
      </c>
      <c r="E42" s="5">
        <f t="shared" si="29"/>
        <v>0.89999999999999991</v>
      </c>
      <c r="F42" s="5">
        <f t="shared" si="29"/>
        <v>0.8899999999999999</v>
      </c>
      <c r="G42" s="5">
        <f t="shared" si="29"/>
        <v>0.88</v>
      </c>
    </row>
    <row r="43" spans="2:7" s="3" customFormat="1" x14ac:dyDescent="0.25">
      <c r="B43" s="3" t="s">
        <v>22</v>
      </c>
      <c r="C43" s="5">
        <f>D9</f>
        <v>0.90999999999999992</v>
      </c>
      <c r="D43" s="5">
        <f t="shared" ref="D43:G43" si="30">E9</f>
        <v>0.89999999999999991</v>
      </c>
      <c r="E43" s="5">
        <f t="shared" si="30"/>
        <v>0.8899999999999999</v>
      </c>
      <c r="F43" s="5">
        <f t="shared" si="30"/>
        <v>0.88</v>
      </c>
      <c r="G43" s="5">
        <f t="shared" si="30"/>
        <v>0</v>
      </c>
    </row>
    <row r="44" spans="2:7" s="3" customFormat="1" x14ac:dyDescent="0.25">
      <c r="B44" s="3" t="s">
        <v>22</v>
      </c>
      <c r="C44" s="5">
        <f>E9</f>
        <v>0.89999999999999991</v>
      </c>
      <c r="D44" s="5">
        <f t="shared" ref="D44:G44" si="31">F9</f>
        <v>0.8899999999999999</v>
      </c>
      <c r="E44" s="5">
        <f t="shared" si="31"/>
        <v>0.88</v>
      </c>
      <c r="F44" s="5">
        <f t="shared" si="31"/>
        <v>0</v>
      </c>
      <c r="G44" s="5">
        <f t="shared" si="31"/>
        <v>0</v>
      </c>
    </row>
    <row r="45" spans="2:7" s="3" customFormat="1" x14ac:dyDescent="0.25">
      <c r="B45" s="3" t="s">
        <v>22</v>
      </c>
      <c r="C45" s="5">
        <f>F9</f>
        <v>0.8899999999999999</v>
      </c>
      <c r="D45" s="5">
        <f t="shared" ref="D45:G45" si="32">G9</f>
        <v>0.88</v>
      </c>
      <c r="E45" s="5">
        <f t="shared" si="32"/>
        <v>0</v>
      </c>
      <c r="F45" s="5">
        <f t="shared" si="32"/>
        <v>0</v>
      </c>
      <c r="G45" s="5">
        <f t="shared" si="32"/>
        <v>0</v>
      </c>
    </row>
    <row r="46" spans="2:7" s="3" customFormat="1" x14ac:dyDescent="0.25">
      <c r="B46" s="3" t="s">
        <v>22</v>
      </c>
      <c r="C46" s="5">
        <f>G9</f>
        <v>0.88</v>
      </c>
      <c r="D46" s="5">
        <f t="shared" ref="D46:G46" si="33">H9</f>
        <v>0</v>
      </c>
      <c r="E46" s="5">
        <f t="shared" si="33"/>
        <v>0</v>
      </c>
      <c r="F46" s="5">
        <f t="shared" si="33"/>
        <v>0</v>
      </c>
      <c r="G46" s="5">
        <f t="shared" si="33"/>
        <v>0</v>
      </c>
    </row>
    <row r="47" spans="2:7" s="4" customFormat="1" x14ac:dyDescent="0.25">
      <c r="B47" s="4" t="s">
        <v>1</v>
      </c>
      <c r="C47" s="4">
        <f>C8</f>
        <v>0.01</v>
      </c>
      <c r="D47" s="4">
        <f t="shared" ref="D47:G47" si="34">D8</f>
        <v>0.01</v>
      </c>
      <c r="E47" s="4">
        <f t="shared" si="34"/>
        <v>0.01</v>
      </c>
      <c r="F47" s="4">
        <f t="shared" si="34"/>
        <v>0.01</v>
      </c>
      <c r="G47" s="4">
        <f t="shared" si="34"/>
        <v>0.01</v>
      </c>
    </row>
    <row r="48" spans="2:7" s="4" customFormat="1" x14ac:dyDescent="0.25">
      <c r="B48" s="4" t="s">
        <v>1</v>
      </c>
      <c r="C48" s="4">
        <f>C8</f>
        <v>0.01</v>
      </c>
      <c r="D48" s="4">
        <f t="shared" ref="D48:F48" si="35">D8</f>
        <v>0.01</v>
      </c>
      <c r="E48" s="4">
        <f t="shared" si="35"/>
        <v>0.01</v>
      </c>
      <c r="F48" s="4">
        <f t="shared" si="35"/>
        <v>0.01</v>
      </c>
      <c r="G48" s="4">
        <v>0</v>
      </c>
    </row>
    <row r="49" spans="2:7" s="4" customFormat="1" x14ac:dyDescent="0.25">
      <c r="B49" s="4" t="s">
        <v>1</v>
      </c>
      <c r="C49" s="4">
        <f>C8</f>
        <v>0.01</v>
      </c>
      <c r="D49" s="4">
        <f t="shared" ref="D49:E49" si="36">D8</f>
        <v>0.01</v>
      </c>
      <c r="E49" s="4">
        <f t="shared" si="36"/>
        <v>0.01</v>
      </c>
      <c r="F49" s="4">
        <v>0</v>
      </c>
      <c r="G49" s="4">
        <v>0</v>
      </c>
    </row>
    <row r="50" spans="2:7" s="4" customFormat="1" x14ac:dyDescent="0.25">
      <c r="B50" s="4" t="s">
        <v>1</v>
      </c>
      <c r="C50" s="4">
        <f>C8</f>
        <v>0.01</v>
      </c>
      <c r="D50" s="4">
        <f t="shared" ref="D50" si="37">D8</f>
        <v>0.01</v>
      </c>
      <c r="E50" s="4">
        <v>0</v>
      </c>
      <c r="F50" s="4">
        <v>0</v>
      </c>
      <c r="G50" s="4">
        <v>0</v>
      </c>
    </row>
    <row r="51" spans="2:7" s="4" customFormat="1" x14ac:dyDescent="0.25">
      <c r="B51" s="4" t="s">
        <v>1</v>
      </c>
      <c r="C51" s="4">
        <f>C8</f>
        <v>0.01</v>
      </c>
      <c r="D51" s="4">
        <v>0</v>
      </c>
      <c r="E51" s="4">
        <v>0</v>
      </c>
      <c r="F51" s="4">
        <v>0</v>
      </c>
      <c r="G51" s="4">
        <v>0</v>
      </c>
    </row>
    <row r="52" spans="2:7" s="3" customFormat="1" x14ac:dyDescent="0.25">
      <c r="B52" s="3" t="s">
        <v>2</v>
      </c>
      <c r="C52" s="5">
        <f>C17</f>
        <v>45.016062730938572</v>
      </c>
      <c r="D52" s="5">
        <f>C52</f>
        <v>45.016062730938572</v>
      </c>
      <c r="E52" s="5">
        <f>D52</f>
        <v>45.016062730938572</v>
      </c>
      <c r="F52" s="5">
        <f>E52</f>
        <v>45.016062730938572</v>
      </c>
      <c r="G52" s="5">
        <f>F52</f>
        <v>45.016062730938572</v>
      </c>
    </row>
    <row r="53" spans="2:7" s="3" customFormat="1" x14ac:dyDescent="0.25">
      <c r="B53" s="3" t="s">
        <v>2</v>
      </c>
      <c r="C53" s="5">
        <f>D17</f>
        <v>56.284863652348477</v>
      </c>
      <c r="D53" s="5">
        <f t="shared" ref="D53:E55" si="38">C53</f>
        <v>56.284863652348477</v>
      </c>
      <c r="E53" s="5">
        <f t="shared" si="38"/>
        <v>56.284863652348477</v>
      </c>
      <c r="F53" s="5">
        <f>E53</f>
        <v>56.284863652348477</v>
      </c>
      <c r="G53" s="5">
        <f t="shared" ref="G53" si="39">H17</f>
        <v>0</v>
      </c>
    </row>
    <row r="54" spans="2:7" s="3" customFormat="1" x14ac:dyDescent="0.25">
      <c r="B54" s="3" t="s">
        <v>2</v>
      </c>
      <c r="C54" s="5">
        <f>E17</f>
        <v>67.185451082377938</v>
      </c>
      <c r="D54" s="5">
        <f t="shared" si="38"/>
        <v>67.185451082377938</v>
      </c>
      <c r="E54" s="5">
        <f t="shared" si="38"/>
        <v>67.185451082377938</v>
      </c>
      <c r="F54" s="5">
        <f t="shared" ref="F54:G54" si="40">H17</f>
        <v>0</v>
      </c>
      <c r="G54" s="5">
        <f t="shared" si="40"/>
        <v>0</v>
      </c>
    </row>
    <row r="55" spans="2:7" s="3" customFormat="1" x14ac:dyDescent="0.25">
      <c r="B55" s="3" t="s">
        <v>2</v>
      </c>
      <c r="C55" s="5">
        <f>F17</f>
        <v>89.368421052631575</v>
      </c>
      <c r="D55" s="5">
        <f t="shared" si="38"/>
        <v>89.368421052631575</v>
      </c>
      <c r="E55" s="5">
        <f t="shared" ref="E55:G55" si="41">H17</f>
        <v>0</v>
      </c>
      <c r="F55" s="5">
        <f t="shared" si="41"/>
        <v>0</v>
      </c>
      <c r="G55" s="5">
        <f t="shared" si="41"/>
        <v>0</v>
      </c>
    </row>
    <row r="56" spans="2:7" s="3" customFormat="1" x14ac:dyDescent="0.25">
      <c r="B56" s="3" t="s">
        <v>2</v>
      </c>
      <c r="C56" s="5">
        <f>G17</f>
        <v>100</v>
      </c>
      <c r="D56" s="5">
        <f t="shared" ref="D56:G56" si="42">H17</f>
        <v>0</v>
      </c>
      <c r="E56" s="5">
        <f t="shared" si="42"/>
        <v>0</v>
      </c>
      <c r="F56" s="5">
        <f t="shared" si="42"/>
        <v>0</v>
      </c>
      <c r="G56" s="5">
        <f t="shared" si="42"/>
        <v>0</v>
      </c>
    </row>
    <row r="57" spans="2:7" s="4" customFormat="1" x14ac:dyDescent="0.25">
      <c r="B57" s="4" t="s">
        <v>5</v>
      </c>
      <c r="C57" s="6">
        <f>C17-C52</f>
        <v>0</v>
      </c>
      <c r="D57" s="6">
        <f>D17-D52</f>
        <v>11.268800921409905</v>
      </c>
      <c r="E57" s="6">
        <f t="shared" ref="E57:G57" si="43">E17-E52</f>
        <v>22.169388351439366</v>
      </c>
      <c r="F57" s="6">
        <f t="shared" si="43"/>
        <v>44.352358321693004</v>
      </c>
      <c r="G57" s="6">
        <f t="shared" si="43"/>
        <v>54.983937269061428</v>
      </c>
    </row>
    <row r="58" spans="2:7" s="4" customFormat="1" x14ac:dyDescent="0.25">
      <c r="B58" s="4" t="s">
        <v>5</v>
      </c>
      <c r="C58" s="6">
        <f>D17-C53</f>
        <v>0</v>
      </c>
      <c r="D58" s="6">
        <f t="shared" ref="D58:G58" si="44">E17-D53</f>
        <v>10.900587430029461</v>
      </c>
      <c r="E58" s="6">
        <f t="shared" si="44"/>
        <v>33.083557400283098</v>
      </c>
      <c r="F58" s="6">
        <f t="shared" si="44"/>
        <v>43.715136347651523</v>
      </c>
      <c r="G58" s="6">
        <f t="shared" si="44"/>
        <v>0</v>
      </c>
    </row>
    <row r="59" spans="2:7" s="4" customFormat="1" x14ac:dyDescent="0.25">
      <c r="B59" s="4" t="s">
        <v>5</v>
      </c>
      <c r="C59" s="6">
        <f>E17-C54</f>
        <v>0</v>
      </c>
      <c r="D59" s="6">
        <f t="shared" ref="D59:G59" si="45">F17-D54</f>
        <v>22.182969970253637</v>
      </c>
      <c r="E59" s="6">
        <f t="shared" si="45"/>
        <v>32.814548917622062</v>
      </c>
      <c r="F59" s="6">
        <f t="shared" si="45"/>
        <v>0</v>
      </c>
      <c r="G59" s="6">
        <f t="shared" si="45"/>
        <v>0</v>
      </c>
    </row>
    <row r="60" spans="2:7" s="4" customFormat="1" x14ac:dyDescent="0.25">
      <c r="B60" s="4" t="s">
        <v>5</v>
      </c>
      <c r="C60" s="6">
        <f>F17-C55</f>
        <v>0</v>
      </c>
      <c r="D60" s="6">
        <f t="shared" ref="D60:G60" si="46">G17-D55</f>
        <v>10.631578947368425</v>
      </c>
      <c r="E60" s="6">
        <f t="shared" si="46"/>
        <v>0</v>
      </c>
      <c r="F60" s="6">
        <f t="shared" si="46"/>
        <v>0</v>
      </c>
      <c r="G60" s="6">
        <f t="shared" si="46"/>
        <v>0</v>
      </c>
    </row>
    <row r="61" spans="2:7" s="4" customFormat="1" x14ac:dyDescent="0.25">
      <c r="B61" s="4" t="s">
        <v>5</v>
      </c>
      <c r="C61" s="6">
        <f>G17-C56</f>
        <v>0</v>
      </c>
      <c r="D61" s="6">
        <f t="shared" ref="D61:G61" si="47">H17-D56</f>
        <v>0</v>
      </c>
      <c r="E61" s="6">
        <f t="shared" si="47"/>
        <v>0</v>
      </c>
      <c r="F61" s="6">
        <f t="shared" si="47"/>
        <v>0</v>
      </c>
      <c r="G61" s="6">
        <f t="shared" si="47"/>
        <v>0</v>
      </c>
    </row>
    <row r="62" spans="2:7" s="3" customFormat="1" x14ac:dyDescent="0.25">
      <c r="B62" s="3" t="s">
        <v>25</v>
      </c>
      <c r="C62" s="3">
        <v>1</v>
      </c>
      <c r="D62" s="5">
        <f>C62*C42</f>
        <v>0.91999999999999993</v>
      </c>
      <c r="E62" s="5">
        <f>D62*D42</f>
        <v>0.83719999999999983</v>
      </c>
      <c r="F62" s="5">
        <f>E62*E42</f>
        <v>0.75347999999999982</v>
      </c>
      <c r="G62" s="5">
        <f>F62*F42</f>
        <v>0.67059719999999978</v>
      </c>
    </row>
    <row r="63" spans="2:7" s="3" customFormat="1" x14ac:dyDescent="0.25">
      <c r="B63" s="3" t="s">
        <v>25</v>
      </c>
      <c r="C63" s="3">
        <v>1</v>
      </c>
      <c r="D63" s="5">
        <f>C63*C43</f>
        <v>0.90999999999999992</v>
      </c>
      <c r="E63" s="5">
        <f>D63*D43</f>
        <v>0.81899999999999984</v>
      </c>
      <c r="F63" s="5">
        <f>E63*E43</f>
        <v>0.72890999999999972</v>
      </c>
      <c r="G63" s="5">
        <v>0</v>
      </c>
    </row>
    <row r="64" spans="2:7" s="3" customFormat="1" x14ac:dyDescent="0.25">
      <c r="B64" s="3" t="s">
        <v>25</v>
      </c>
      <c r="C64" s="3">
        <v>1</v>
      </c>
      <c r="D64" s="5">
        <f>C64*C44</f>
        <v>0.89999999999999991</v>
      </c>
      <c r="E64" s="5">
        <f>D64*D44</f>
        <v>0.80099999999999982</v>
      </c>
      <c r="F64" s="5">
        <v>0</v>
      </c>
      <c r="G64" s="5">
        <v>0</v>
      </c>
    </row>
    <row r="65" spans="1:7" s="3" customFormat="1" x14ac:dyDescent="0.25">
      <c r="B65" s="3" t="s">
        <v>25</v>
      </c>
      <c r="C65" s="3">
        <v>1</v>
      </c>
      <c r="D65" s="5">
        <f>C65*C45</f>
        <v>0.8899999999999999</v>
      </c>
      <c r="E65" s="5">
        <v>0</v>
      </c>
      <c r="F65" s="5">
        <v>0</v>
      </c>
      <c r="G65" s="5">
        <v>0</v>
      </c>
    </row>
    <row r="66" spans="1:7" s="3" customFormat="1" x14ac:dyDescent="0.25">
      <c r="B66" s="3" t="s">
        <v>25</v>
      </c>
      <c r="C66" s="3">
        <v>1</v>
      </c>
      <c r="D66" s="5">
        <v>0</v>
      </c>
      <c r="E66" s="5">
        <v>0</v>
      </c>
      <c r="F66" s="5">
        <v>0</v>
      </c>
      <c r="G66" s="5">
        <v>0</v>
      </c>
    </row>
    <row r="67" spans="1:7" s="4" customFormat="1" ht="20.25" x14ac:dyDescent="0.35">
      <c r="A67" s="11" t="s">
        <v>51</v>
      </c>
      <c r="B67" s="4" t="s">
        <v>24</v>
      </c>
      <c r="C67" s="6">
        <f>D57*D37*(1-D27)</f>
        <v>30.753237702824336</v>
      </c>
      <c r="D67" s="6">
        <f t="shared" ref="D67:F67" si="48">E57*E37*(1-E27)</f>
        <v>47.465657985110965</v>
      </c>
      <c r="E67" s="6">
        <f t="shared" si="48"/>
        <v>66.748103612844915</v>
      </c>
      <c r="F67" s="6">
        <f t="shared" si="48"/>
        <v>43.987149815249147</v>
      </c>
      <c r="G67" s="6">
        <v>0</v>
      </c>
    </row>
    <row r="68" spans="1:7" s="4" customFormat="1" ht="20.25" x14ac:dyDescent="0.35">
      <c r="A68" s="11" t="s">
        <v>52</v>
      </c>
      <c r="B68" s="4" t="s">
        <v>24</v>
      </c>
      <c r="C68" s="6">
        <f>D58*D38*(1-D28)</f>
        <v>23.338648166041313</v>
      </c>
      <c r="D68" s="6">
        <f t="shared" ref="D68:G68" si="49">E58*E38*(1-E28)</f>
        <v>49.78911608755476</v>
      </c>
      <c r="E68" s="6">
        <f t="shared" si="49"/>
        <v>34.972109078121221</v>
      </c>
      <c r="F68" s="6">
        <f t="shared" si="49"/>
        <v>0</v>
      </c>
      <c r="G68" s="6">
        <f t="shared" si="49"/>
        <v>0</v>
      </c>
    </row>
    <row r="69" spans="1:7" s="4" customFormat="1" ht="20.25" x14ac:dyDescent="0.35">
      <c r="A69" s="11" t="s">
        <v>53</v>
      </c>
      <c r="B69" s="4" t="s">
        <v>24</v>
      </c>
      <c r="C69" s="6">
        <f t="shared" ref="C69:G71" si="50">D59*D39*(1-D29)</f>
        <v>33.384271638401508</v>
      </c>
      <c r="D69" s="6">
        <f t="shared" si="50"/>
        <v>26.251639134097651</v>
      </c>
      <c r="E69" s="6">
        <f t="shared" si="50"/>
        <v>0</v>
      </c>
      <c r="F69" s="6">
        <f t="shared" si="50"/>
        <v>0</v>
      </c>
      <c r="G69" s="6">
        <f t="shared" si="50"/>
        <v>0</v>
      </c>
    </row>
    <row r="70" spans="1:7" s="4" customFormat="1" ht="20.25" x14ac:dyDescent="0.35">
      <c r="A70" s="11" t="s">
        <v>54</v>
      </c>
      <c r="B70" s="4" t="s">
        <v>24</v>
      </c>
      <c r="C70" s="6">
        <f t="shared" si="50"/>
        <v>8.5052631578947402</v>
      </c>
      <c r="D70" s="6">
        <f t="shared" si="50"/>
        <v>0</v>
      </c>
      <c r="E70" s="6">
        <f t="shared" si="50"/>
        <v>0</v>
      </c>
      <c r="F70" s="6">
        <f t="shared" si="50"/>
        <v>0</v>
      </c>
      <c r="G70" s="6">
        <f t="shared" si="50"/>
        <v>0</v>
      </c>
    </row>
    <row r="71" spans="1:7" s="4" customFormat="1" ht="20.25" x14ac:dyDescent="0.35">
      <c r="A71" s="11" t="s">
        <v>55</v>
      </c>
      <c r="B71" s="4" t="s">
        <v>24</v>
      </c>
      <c r="C71" s="6">
        <f t="shared" si="50"/>
        <v>0</v>
      </c>
      <c r="D71" s="6">
        <f t="shared" si="50"/>
        <v>0</v>
      </c>
      <c r="E71" s="6">
        <f t="shared" si="50"/>
        <v>0</v>
      </c>
      <c r="F71" s="6">
        <f t="shared" si="50"/>
        <v>0</v>
      </c>
      <c r="G71" s="6">
        <f t="shared" si="50"/>
        <v>0</v>
      </c>
    </row>
    <row r="72" spans="1:7" s="3" customFormat="1" x14ac:dyDescent="0.25">
      <c r="B72" s="3" t="s">
        <v>4</v>
      </c>
      <c r="C72" s="5">
        <f>(C62*C67*C42)/(1+C47)</f>
        <v>28.012850184750878</v>
      </c>
      <c r="D72" s="5">
        <f t="shared" ref="D72:G72" si="51">(D62*D67*D42)/(1+D47)</f>
        <v>39.344800856569208</v>
      </c>
      <c r="E72" s="5">
        <f t="shared" si="51"/>
        <v>49.795407039808289</v>
      </c>
      <c r="F72" s="5">
        <f t="shared" si="51"/>
        <v>29.205603467412459</v>
      </c>
      <c r="G72" s="5">
        <f t="shared" si="51"/>
        <v>0</v>
      </c>
    </row>
    <row r="73" spans="1:7" s="3" customFormat="1" x14ac:dyDescent="0.25">
      <c r="B73" s="3" t="s">
        <v>4</v>
      </c>
      <c r="C73" s="5">
        <f t="shared" ref="C73:G76" si="52">(C63*C68*C43)/(1+C48)</f>
        <v>21.027890921878804</v>
      </c>
      <c r="D73" s="5">
        <f t="shared" si="52"/>
        <v>40.373550570007268</v>
      </c>
      <c r="E73" s="5">
        <f t="shared" si="52"/>
        <v>25.23912874072607</v>
      </c>
      <c r="F73" s="5">
        <f t="shared" si="52"/>
        <v>0</v>
      </c>
      <c r="G73" s="5">
        <f t="shared" si="52"/>
        <v>0</v>
      </c>
    </row>
    <row r="74" spans="1:7" s="3" customFormat="1" x14ac:dyDescent="0.25">
      <c r="B74" s="3" t="s">
        <v>4</v>
      </c>
      <c r="C74" s="5">
        <f t="shared" si="52"/>
        <v>29.748360865902328</v>
      </c>
      <c r="D74" s="5">
        <f t="shared" si="52"/>
        <v>20.819369253873479</v>
      </c>
      <c r="E74" s="5">
        <f t="shared" si="52"/>
        <v>0</v>
      </c>
      <c r="F74" s="5">
        <f t="shared" si="52"/>
        <v>0</v>
      </c>
      <c r="G74" s="5">
        <f t="shared" si="52"/>
        <v>0</v>
      </c>
    </row>
    <row r="75" spans="1:7" s="3" customFormat="1" x14ac:dyDescent="0.25">
      <c r="B75" s="3" t="s">
        <v>4</v>
      </c>
      <c r="C75" s="5">
        <f t="shared" si="52"/>
        <v>7.4947368421052651</v>
      </c>
      <c r="D75" s="5">
        <f t="shared" si="52"/>
        <v>0</v>
      </c>
      <c r="E75" s="5">
        <f t="shared" si="52"/>
        <v>0</v>
      </c>
      <c r="F75" s="5">
        <f t="shared" si="52"/>
        <v>0</v>
      </c>
      <c r="G75" s="5">
        <f t="shared" si="52"/>
        <v>0</v>
      </c>
    </row>
    <row r="76" spans="1:7" s="3" customFormat="1" x14ac:dyDescent="0.25">
      <c r="B76" s="3" t="s">
        <v>4</v>
      </c>
      <c r="C76" s="5">
        <f t="shared" si="52"/>
        <v>0</v>
      </c>
      <c r="D76" s="5">
        <f t="shared" si="52"/>
        <v>0</v>
      </c>
      <c r="E76" s="5">
        <f t="shared" si="52"/>
        <v>0</v>
      </c>
      <c r="F76" s="5">
        <f t="shared" si="52"/>
        <v>0</v>
      </c>
      <c r="G76" s="5">
        <f t="shared" si="52"/>
        <v>0</v>
      </c>
    </row>
    <row r="77" spans="1:7" s="4" customFormat="1" x14ac:dyDescent="0.25">
      <c r="B77" s="4" t="s">
        <v>26</v>
      </c>
      <c r="C77" s="6">
        <f>C62*C52</f>
        <v>45.016062730938572</v>
      </c>
      <c r="D77" s="6">
        <f t="shared" ref="D77:G77" si="53">D62*D52</f>
        <v>41.414777712463483</v>
      </c>
      <c r="E77" s="6">
        <f t="shared" si="53"/>
        <v>37.687447718341765</v>
      </c>
      <c r="F77" s="6">
        <f t="shared" si="53"/>
        <v>33.918702946507587</v>
      </c>
      <c r="G77" s="6">
        <f t="shared" si="53"/>
        <v>30.187645622391749</v>
      </c>
    </row>
    <row r="78" spans="1:7" s="4" customFormat="1" x14ac:dyDescent="0.25">
      <c r="B78" s="4" t="s">
        <v>26</v>
      </c>
      <c r="C78" s="6">
        <f t="shared" ref="C78:G81" si="54">C63*C53</f>
        <v>56.284863652348477</v>
      </c>
      <c r="D78" s="6">
        <f t="shared" si="54"/>
        <v>51.219225923637111</v>
      </c>
      <c r="E78" s="6">
        <f t="shared" si="54"/>
        <v>46.097303331273395</v>
      </c>
      <c r="F78" s="6">
        <f t="shared" si="54"/>
        <v>41.026599964833316</v>
      </c>
      <c r="G78" s="6">
        <f t="shared" si="54"/>
        <v>0</v>
      </c>
    </row>
    <row r="79" spans="1:7" s="4" customFormat="1" x14ac:dyDescent="0.25">
      <c r="B79" s="4" t="s">
        <v>26</v>
      </c>
      <c r="C79" s="6">
        <f t="shared" si="54"/>
        <v>67.185451082377938</v>
      </c>
      <c r="D79" s="6">
        <f t="shared" si="54"/>
        <v>60.46690597414014</v>
      </c>
      <c r="E79" s="6">
        <f t="shared" si="54"/>
        <v>53.815546316984715</v>
      </c>
      <c r="F79" s="6">
        <f t="shared" si="54"/>
        <v>0</v>
      </c>
      <c r="G79" s="6">
        <f t="shared" si="54"/>
        <v>0</v>
      </c>
    </row>
    <row r="80" spans="1:7" s="4" customFormat="1" x14ac:dyDescent="0.25">
      <c r="B80" s="4" t="s">
        <v>26</v>
      </c>
      <c r="C80" s="6">
        <f t="shared" si="54"/>
        <v>89.368421052631575</v>
      </c>
      <c r="D80" s="6">
        <f t="shared" si="54"/>
        <v>79.537894736842091</v>
      </c>
      <c r="E80" s="6">
        <f t="shared" si="54"/>
        <v>0</v>
      </c>
      <c r="F80" s="6">
        <f t="shared" si="54"/>
        <v>0</v>
      </c>
      <c r="G80" s="6">
        <f t="shared" si="54"/>
        <v>0</v>
      </c>
    </row>
    <row r="81" spans="2:7" s="4" customFormat="1" x14ac:dyDescent="0.25">
      <c r="B81" s="4" t="s">
        <v>26</v>
      </c>
      <c r="C81" s="6">
        <f t="shared" si="54"/>
        <v>100</v>
      </c>
      <c r="D81" s="6">
        <f t="shared" si="54"/>
        <v>0</v>
      </c>
      <c r="E81" s="6">
        <f t="shared" si="54"/>
        <v>0</v>
      </c>
      <c r="F81" s="6">
        <f t="shared" si="54"/>
        <v>0</v>
      </c>
      <c r="G81" s="6">
        <f t="shared" si="54"/>
        <v>0</v>
      </c>
    </row>
    <row r="82" spans="2:7" s="3" customFormat="1" x14ac:dyDescent="0.25">
      <c r="B82" s="3" t="s">
        <v>27</v>
      </c>
      <c r="C82" s="5">
        <f>C62*(C22+C52*C27*C32)</f>
        <v>15.202570036950172</v>
      </c>
      <c r="D82" s="5">
        <f t="shared" ref="D82:G82" si="55">D62*(D22+D52*D27*D32)</f>
        <v>28.706364433994153</v>
      </c>
      <c r="E82" s="5">
        <f t="shared" si="55"/>
        <v>26.122791634934678</v>
      </c>
      <c r="F82" s="5">
        <f t="shared" si="55"/>
        <v>53.649712471441205</v>
      </c>
      <c r="G82" s="5">
        <f t="shared" si="55"/>
        <v>58.477799299582664</v>
      </c>
    </row>
    <row r="83" spans="2:7" s="3" customFormat="1" x14ac:dyDescent="0.25">
      <c r="B83" s="3" t="s">
        <v>27</v>
      </c>
      <c r="C83" s="5">
        <f t="shared" ref="C83:G86" si="56">C63*(C23+C53*C28*C33)</f>
        <v>33.005578184375757</v>
      </c>
      <c r="D83" s="5">
        <f t="shared" si="56"/>
        <v>30.035076147781936</v>
      </c>
      <c r="E83" s="5">
        <f t="shared" si="56"/>
        <v>59.791568533003741</v>
      </c>
      <c r="F83" s="5">
        <f t="shared" si="56"/>
        <v>64.877055994373308</v>
      </c>
      <c r="G83" s="5">
        <f t="shared" si="56"/>
        <v>0</v>
      </c>
    </row>
    <row r="84" spans="2:7" s="3" customFormat="1" x14ac:dyDescent="0.25">
      <c r="B84" s="3" t="s">
        <v>27</v>
      </c>
      <c r="C84" s="5">
        <f t="shared" si="56"/>
        <v>34.749672173180471</v>
      </c>
      <c r="D84" s="5">
        <f t="shared" si="56"/>
        <v>67.274704955862418</v>
      </c>
      <c r="E84" s="5">
        <f t="shared" si="56"/>
        <v>72.690487410717537</v>
      </c>
      <c r="F84" s="5">
        <f t="shared" si="56"/>
        <v>0</v>
      </c>
      <c r="G84" s="5">
        <f t="shared" si="56"/>
        <v>0</v>
      </c>
    </row>
    <row r="85" spans="2:7" s="3" customFormat="1" x14ac:dyDescent="0.25">
      <c r="B85" s="3" t="s">
        <v>27</v>
      </c>
      <c r="C85" s="5">
        <f t="shared" si="56"/>
        <v>78.298947368421054</v>
      </c>
      <c r="D85" s="5">
        <f t="shared" si="56"/>
        <v>83.926063157894731</v>
      </c>
      <c r="E85" s="5">
        <f t="shared" si="56"/>
        <v>0</v>
      </c>
      <c r="F85" s="5">
        <f t="shared" si="56"/>
        <v>0</v>
      </c>
      <c r="G85" s="5">
        <f t="shared" si="56"/>
        <v>0</v>
      </c>
    </row>
    <row r="86" spans="2:7" s="3" customFormat="1" x14ac:dyDescent="0.25">
      <c r="B86" s="3" t="s">
        <v>27</v>
      </c>
      <c r="C86" s="5">
        <f t="shared" si="56"/>
        <v>96</v>
      </c>
      <c r="D86" s="5">
        <f t="shared" si="56"/>
        <v>0</v>
      </c>
      <c r="E86" s="5">
        <f t="shared" si="56"/>
        <v>0</v>
      </c>
      <c r="F86" s="5">
        <f t="shared" si="56"/>
        <v>0</v>
      </c>
      <c r="G86" s="5">
        <f t="shared" si="56"/>
        <v>0</v>
      </c>
    </row>
    <row r="87" spans="2:7" s="4" customFormat="1" x14ac:dyDescent="0.25">
      <c r="B87" s="4" t="s">
        <v>7</v>
      </c>
      <c r="C87" s="6">
        <f>C77-C82</f>
        <v>29.813492693988401</v>
      </c>
      <c r="D87" s="6">
        <f>(C87-C92)*(1+C47) + D77-D82</f>
        <v>41.001391965067725</v>
      </c>
      <c r="E87" s="6">
        <f t="shared" ref="E87:G87" si="57">(D87-D92)*(1+D47) + E77-E82</f>
        <v>51.302904948541986</v>
      </c>
      <c r="F87" s="6">
        <f t="shared" si="57"/>
        <v>30.562351585272751</v>
      </c>
      <c r="G87" s="6">
        <f t="shared" si="57"/>
        <v>1.2075058248956694</v>
      </c>
    </row>
    <row r="88" spans="2:7" s="4" customFormat="1" x14ac:dyDescent="0.25">
      <c r="B88" s="4" t="s">
        <v>7</v>
      </c>
      <c r="C88" s="6">
        <f t="shared" ref="C88:C91" si="58">C78-C83</f>
        <v>23.27928546797272</v>
      </c>
      <c r="D88" s="6">
        <f t="shared" ref="D88:G91" si="59">(C88-C93)*(1+C48) + D78-D83</f>
        <v>42.422319606952769</v>
      </c>
      <c r="E88" s="6">
        <f t="shared" si="59"/>
        <v>27.083020873976992</v>
      </c>
      <c r="F88" s="6">
        <f t="shared" si="59"/>
        <v>1.6410639985933386</v>
      </c>
      <c r="G88" s="6">
        <f t="shared" si="59"/>
        <v>0</v>
      </c>
    </row>
    <row r="89" spans="2:7" s="4" customFormat="1" x14ac:dyDescent="0.25">
      <c r="B89" s="4" t="s">
        <v>7</v>
      </c>
      <c r="C89" s="6">
        <f t="shared" si="58"/>
        <v>32.435778909197467</v>
      </c>
      <c r="D89" s="6">
        <f t="shared" si="59"/>
        <v>23.238045492839078</v>
      </c>
      <c r="E89" s="6">
        <f t="shared" si="59"/>
        <v>2.1526218526793883</v>
      </c>
      <c r="F89" s="6">
        <f t="shared" si="59"/>
        <v>0</v>
      </c>
      <c r="G89" s="6">
        <f t="shared" si="59"/>
        <v>0</v>
      </c>
    </row>
    <row r="90" spans="2:7" s="4" customFormat="1" x14ac:dyDescent="0.25">
      <c r="B90" s="4" t="s">
        <v>7</v>
      </c>
      <c r="C90" s="6">
        <f t="shared" si="58"/>
        <v>11.069473684210521</v>
      </c>
      <c r="D90" s="6">
        <f t="shared" si="59"/>
        <v>3.1815157894736785</v>
      </c>
      <c r="E90" s="6">
        <f t="shared" si="59"/>
        <v>0</v>
      </c>
      <c r="F90" s="6">
        <f t="shared" si="59"/>
        <v>0</v>
      </c>
      <c r="G90" s="6">
        <f t="shared" si="59"/>
        <v>0</v>
      </c>
    </row>
    <row r="91" spans="2:7" s="4" customFormat="1" x14ac:dyDescent="0.25">
      <c r="B91" s="4" t="s">
        <v>7</v>
      </c>
      <c r="C91" s="6">
        <f t="shared" si="58"/>
        <v>4</v>
      </c>
      <c r="D91" s="6">
        <f t="shared" si="59"/>
        <v>0</v>
      </c>
      <c r="E91" s="6">
        <f t="shared" si="59"/>
        <v>0</v>
      </c>
      <c r="F91" s="6">
        <f t="shared" si="59"/>
        <v>0</v>
      </c>
      <c r="G91" s="6">
        <f t="shared" si="59"/>
        <v>0</v>
      </c>
    </row>
    <row r="92" spans="2:7" s="3" customFormat="1" x14ac:dyDescent="0.25">
      <c r="B92" s="3" t="s">
        <v>9</v>
      </c>
      <c r="C92" s="5">
        <f>C87-C72</f>
        <v>1.8006425092375231</v>
      </c>
      <c r="D92" s="5">
        <f>D87-D72</f>
        <v>1.6565911084985174</v>
      </c>
      <c r="E92" s="5">
        <f t="shared" ref="E92:G92" si="60">E87-E72</f>
        <v>1.507497908733697</v>
      </c>
      <c r="F92" s="5">
        <f t="shared" si="60"/>
        <v>1.3567481178602918</v>
      </c>
      <c r="G92" s="5">
        <f t="shared" si="60"/>
        <v>1.2075058248956694</v>
      </c>
    </row>
    <row r="93" spans="2:7" s="3" customFormat="1" x14ac:dyDescent="0.25">
      <c r="B93" s="3" t="s">
        <v>9</v>
      </c>
      <c r="C93" s="5">
        <f t="shared" ref="C93:D96" si="61">C88-C73</f>
        <v>2.2513945460939162</v>
      </c>
      <c r="D93" s="5">
        <f t="shared" si="61"/>
        <v>2.0487690369455009</v>
      </c>
      <c r="E93" s="5">
        <f t="shared" ref="E93:G93" si="62">E88-E73</f>
        <v>1.8438921332509217</v>
      </c>
      <c r="F93" s="5">
        <f t="shared" si="62"/>
        <v>1.6410639985933386</v>
      </c>
      <c r="G93" s="5">
        <f t="shared" si="62"/>
        <v>0</v>
      </c>
    </row>
    <row r="94" spans="2:7" s="3" customFormat="1" x14ac:dyDescent="0.25">
      <c r="B94" s="3" t="s">
        <v>9</v>
      </c>
      <c r="C94" s="5">
        <f t="shared" si="61"/>
        <v>2.6874180432951391</v>
      </c>
      <c r="D94" s="5">
        <f t="shared" si="61"/>
        <v>2.4186762389655989</v>
      </c>
      <c r="E94" s="5">
        <f t="shared" ref="E94:G94" si="63">E89-E74</f>
        <v>2.1526218526793883</v>
      </c>
      <c r="F94" s="5">
        <f t="shared" si="63"/>
        <v>0</v>
      </c>
      <c r="G94" s="5">
        <f t="shared" si="63"/>
        <v>0</v>
      </c>
    </row>
    <row r="95" spans="2:7" s="3" customFormat="1" x14ac:dyDescent="0.25">
      <c r="B95" s="3" t="s">
        <v>9</v>
      </c>
      <c r="C95" s="5">
        <f t="shared" si="61"/>
        <v>3.5747368421052563</v>
      </c>
      <c r="D95" s="5">
        <f t="shared" si="61"/>
        <v>3.1815157894736785</v>
      </c>
      <c r="E95" s="5">
        <f t="shared" ref="E95:G95" si="64">E90-E75</f>
        <v>0</v>
      </c>
      <c r="F95" s="5">
        <f t="shared" si="64"/>
        <v>0</v>
      </c>
      <c r="G95" s="5">
        <f t="shared" si="64"/>
        <v>0</v>
      </c>
    </row>
    <row r="96" spans="2:7" s="3" customFormat="1" x14ac:dyDescent="0.25">
      <c r="B96" s="3" t="s">
        <v>9</v>
      </c>
      <c r="C96" s="5">
        <f t="shared" si="61"/>
        <v>4</v>
      </c>
      <c r="D96" s="5">
        <f t="shared" si="61"/>
        <v>0</v>
      </c>
      <c r="E96" s="5">
        <f t="shared" ref="E96:G96" si="65">E91-E76</f>
        <v>0</v>
      </c>
      <c r="F96" s="5">
        <f t="shared" si="65"/>
        <v>0</v>
      </c>
      <c r="G96" s="5">
        <f t="shared" si="65"/>
        <v>0</v>
      </c>
    </row>
    <row r="97" spans="2:8" s="4" customFormat="1" x14ac:dyDescent="0.25">
      <c r="B97" s="4" t="s">
        <v>29</v>
      </c>
      <c r="C97" s="4">
        <v>1</v>
      </c>
      <c r="D97" s="6">
        <f>C97/(1+C47)</f>
        <v>0.99009900990099009</v>
      </c>
      <c r="E97" s="6">
        <f t="shared" ref="E97:G97" si="66">D97/(1+D47)</f>
        <v>0.98029604940692083</v>
      </c>
      <c r="F97" s="6">
        <f t="shared" si="66"/>
        <v>0.97059014792764442</v>
      </c>
      <c r="G97" s="6">
        <f t="shared" si="66"/>
        <v>0.96098034448281622</v>
      </c>
    </row>
    <row r="98" spans="2:8" s="4" customFormat="1" x14ac:dyDescent="0.25">
      <c r="B98" s="4" t="s">
        <v>29</v>
      </c>
      <c r="C98" s="4">
        <v>1</v>
      </c>
      <c r="D98" s="6">
        <f t="shared" ref="D98:G101" si="67">C98/(1+C48)</f>
        <v>0.99009900990099009</v>
      </c>
      <c r="E98" s="6">
        <f t="shared" si="67"/>
        <v>0.98029604940692083</v>
      </c>
      <c r="F98" s="6">
        <f t="shared" si="67"/>
        <v>0.97059014792764442</v>
      </c>
      <c r="G98" s="6">
        <f t="shared" si="67"/>
        <v>0.96098034448281622</v>
      </c>
    </row>
    <row r="99" spans="2:8" s="4" customFormat="1" x14ac:dyDescent="0.25">
      <c r="B99" s="4" t="s">
        <v>29</v>
      </c>
      <c r="C99" s="4">
        <v>1</v>
      </c>
      <c r="D99" s="6">
        <f t="shared" si="67"/>
        <v>0.99009900990099009</v>
      </c>
      <c r="E99" s="6">
        <f t="shared" si="67"/>
        <v>0.98029604940692083</v>
      </c>
      <c r="F99" s="6">
        <f t="shared" si="67"/>
        <v>0.97059014792764442</v>
      </c>
      <c r="G99" s="6">
        <f t="shared" si="67"/>
        <v>0.97059014792764442</v>
      </c>
    </row>
    <row r="100" spans="2:8" s="4" customFormat="1" x14ac:dyDescent="0.25">
      <c r="B100" s="4" t="s">
        <v>29</v>
      </c>
      <c r="C100" s="4">
        <v>1</v>
      </c>
      <c r="D100" s="6">
        <f t="shared" si="67"/>
        <v>0.99009900990099009</v>
      </c>
      <c r="E100" s="6">
        <f t="shared" si="67"/>
        <v>0.98029604940692083</v>
      </c>
      <c r="F100" s="6">
        <f t="shared" si="67"/>
        <v>0.98029604940692083</v>
      </c>
      <c r="G100" s="6">
        <f t="shared" si="67"/>
        <v>0.98029604940692083</v>
      </c>
    </row>
    <row r="101" spans="2:8" s="4" customFormat="1" x14ac:dyDescent="0.25">
      <c r="B101" s="4" t="s">
        <v>29</v>
      </c>
      <c r="C101" s="4">
        <v>1</v>
      </c>
      <c r="D101" s="6">
        <f t="shared" si="67"/>
        <v>0.99009900990099009</v>
      </c>
      <c r="E101" s="6">
        <f>D101/(1+D51)</f>
        <v>0.99009900990099009</v>
      </c>
      <c r="F101" s="6">
        <f t="shared" si="67"/>
        <v>0.99009900990099009</v>
      </c>
      <c r="G101" s="6">
        <f t="shared" si="67"/>
        <v>0.99009900990099009</v>
      </c>
    </row>
    <row r="102" spans="2:8" s="3" customFormat="1" x14ac:dyDescent="0.25">
      <c r="B102" s="3" t="s">
        <v>31</v>
      </c>
      <c r="C102" s="5">
        <f>C92*C97</f>
        <v>1.8006425092375231</v>
      </c>
      <c r="D102" s="5">
        <f t="shared" ref="D102:G102" si="68">D92*D97</f>
        <v>1.6401892163351657</v>
      </c>
      <c r="E102" s="5">
        <f t="shared" si="68"/>
        <v>1.4777942444208381</v>
      </c>
      <c r="F102" s="5">
        <f t="shared" si="68"/>
        <v>1.3168463564145738</v>
      </c>
      <c r="G102" s="5">
        <f t="shared" si="68"/>
        <v>1.1603893635732476</v>
      </c>
      <c r="H102" s="5"/>
    </row>
    <row r="103" spans="2:8" s="3" customFormat="1" x14ac:dyDescent="0.25">
      <c r="B103" s="3" t="s">
        <v>31</v>
      </c>
      <c r="C103" s="5">
        <f t="shared" ref="C103:G106" si="69">C93*C98</f>
        <v>2.2513945460939162</v>
      </c>
      <c r="D103" s="5">
        <f t="shared" si="69"/>
        <v>2.0284841949955457</v>
      </c>
      <c r="E103" s="5">
        <f t="shared" si="69"/>
        <v>1.8075601737583782</v>
      </c>
      <c r="F103" s="5">
        <f t="shared" si="69"/>
        <v>1.5928005491534403</v>
      </c>
      <c r="G103" s="5">
        <f t="shared" si="69"/>
        <v>0</v>
      </c>
      <c r="H103" s="5"/>
    </row>
    <row r="104" spans="2:8" s="3" customFormat="1" x14ac:dyDescent="0.25">
      <c r="B104" s="3" t="s">
        <v>31</v>
      </c>
      <c r="C104" s="5">
        <f t="shared" si="69"/>
        <v>2.6874180432951391</v>
      </c>
      <c r="D104" s="5">
        <f t="shared" si="69"/>
        <v>2.3947289494708901</v>
      </c>
      <c r="E104" s="5">
        <f t="shared" si="69"/>
        <v>2.1102066980486112</v>
      </c>
      <c r="F104" s="5">
        <f t="shared" si="69"/>
        <v>0</v>
      </c>
      <c r="G104" s="5">
        <f t="shared" si="69"/>
        <v>0</v>
      </c>
      <c r="H104" s="5"/>
    </row>
    <row r="105" spans="2:8" s="3" customFormat="1" x14ac:dyDescent="0.25">
      <c r="B105" s="3" t="s">
        <v>31</v>
      </c>
      <c r="C105" s="5">
        <f t="shared" si="69"/>
        <v>3.5747368421052563</v>
      </c>
      <c r="D105" s="5">
        <f t="shared" si="69"/>
        <v>3.1500156331422557</v>
      </c>
      <c r="E105" s="5">
        <f t="shared" si="69"/>
        <v>0</v>
      </c>
      <c r="F105" s="5">
        <f t="shared" si="69"/>
        <v>0</v>
      </c>
      <c r="G105" s="5">
        <f t="shared" si="69"/>
        <v>0</v>
      </c>
      <c r="H105" s="5"/>
    </row>
    <row r="106" spans="2:8" s="3" customFormat="1" x14ac:dyDescent="0.25">
      <c r="B106" s="3" t="s">
        <v>31</v>
      </c>
      <c r="C106" s="5">
        <f t="shared" si="69"/>
        <v>4</v>
      </c>
      <c r="D106" s="5">
        <f t="shared" si="69"/>
        <v>0</v>
      </c>
      <c r="E106" s="5">
        <f t="shared" si="69"/>
        <v>0</v>
      </c>
      <c r="F106" s="5">
        <f t="shared" si="69"/>
        <v>0</v>
      </c>
      <c r="G106" s="5">
        <f t="shared" si="69"/>
        <v>0</v>
      </c>
      <c r="H106" s="5"/>
    </row>
    <row r="107" spans="2:8" s="4" customFormat="1" x14ac:dyDescent="0.25">
      <c r="B107" s="4" t="s">
        <v>30</v>
      </c>
      <c r="C107" s="6">
        <f>SUM(C102:G102)</f>
        <v>7.3958616899813476</v>
      </c>
    </row>
    <row r="108" spans="2:8" s="4" customFormat="1" x14ac:dyDescent="0.25">
      <c r="B108" s="4" t="s">
        <v>30</v>
      </c>
      <c r="C108" s="6">
        <f t="shared" ref="C108:C111" si="70">SUM(C103:G103)</f>
        <v>7.6802394640012803</v>
      </c>
    </row>
    <row r="109" spans="2:8" s="4" customFormat="1" x14ac:dyDescent="0.25">
      <c r="B109" s="4" t="s">
        <v>30</v>
      </c>
      <c r="C109" s="6">
        <f t="shared" si="70"/>
        <v>7.1923536908146399</v>
      </c>
    </row>
    <row r="110" spans="2:8" s="4" customFormat="1" x14ac:dyDescent="0.25">
      <c r="B110" s="4" t="s">
        <v>30</v>
      </c>
      <c r="C110" s="6">
        <f t="shared" si="70"/>
        <v>6.7247524752475121</v>
      </c>
    </row>
    <row r="111" spans="2:8" s="4" customFormat="1" x14ac:dyDescent="0.25">
      <c r="B111" s="4" t="s">
        <v>30</v>
      </c>
      <c r="C111" s="6">
        <f t="shared" si="70"/>
        <v>4</v>
      </c>
    </row>
    <row r="112" spans="2:8" s="7" customFormat="1" x14ac:dyDescent="0.25">
      <c r="C112" s="8"/>
    </row>
    <row r="113" spans="2:6" s="9" customFormat="1" x14ac:dyDescent="0.25">
      <c r="D113" s="9" t="s">
        <v>33</v>
      </c>
      <c r="E113" s="9" t="s">
        <v>36</v>
      </c>
      <c r="F113" s="9" t="s">
        <v>35</v>
      </c>
    </row>
    <row r="114" spans="2:6" s="3" customFormat="1" x14ac:dyDescent="0.25">
      <c r="B114" s="3" t="s">
        <v>34</v>
      </c>
      <c r="D114" s="3">
        <v>1</v>
      </c>
      <c r="E114" s="3">
        <v>100</v>
      </c>
      <c r="F114" s="3">
        <v>1</v>
      </c>
    </row>
    <row r="115" spans="2:6" s="3" customFormat="1" x14ac:dyDescent="0.25">
      <c r="B115" s="3" t="s">
        <v>34</v>
      </c>
      <c r="D115" s="3">
        <v>1</v>
      </c>
      <c r="E115" s="3">
        <v>1000</v>
      </c>
      <c r="F115" s="3">
        <v>0</v>
      </c>
    </row>
    <row r="116" spans="2:6" s="3" customFormat="1" x14ac:dyDescent="0.25">
      <c r="B116" s="3" t="s">
        <v>34</v>
      </c>
      <c r="D116" s="3">
        <v>1</v>
      </c>
      <c r="E116" s="3">
        <v>560</v>
      </c>
      <c r="F116" s="3">
        <v>0</v>
      </c>
    </row>
    <row r="117" spans="2:6" s="3" customFormat="1" x14ac:dyDescent="0.25">
      <c r="B117" s="3" t="s">
        <v>34</v>
      </c>
      <c r="D117" s="3">
        <v>1</v>
      </c>
      <c r="E117" s="3">
        <v>222</v>
      </c>
      <c r="F117" s="3">
        <v>0</v>
      </c>
    </row>
    <row r="118" spans="2:6" s="3" customFormat="1" x14ac:dyDescent="0.25">
      <c r="B118" s="3" t="s">
        <v>34</v>
      </c>
      <c r="D118" s="3">
        <v>1</v>
      </c>
      <c r="E118" s="3">
        <v>103</v>
      </c>
      <c r="F118" s="3">
        <v>0</v>
      </c>
    </row>
    <row r="119" spans="2:6" s="4" customFormat="1" x14ac:dyDescent="0.25">
      <c r="B119" s="4" t="s">
        <v>32</v>
      </c>
      <c r="D119" s="6">
        <f>D114*C107</f>
        <v>7.3958616899813476</v>
      </c>
      <c r="E119" s="6">
        <f>E114*C107</f>
        <v>739.58616899813478</v>
      </c>
      <c r="F119" s="6">
        <f>F114*C107</f>
        <v>7.3958616899813476</v>
      </c>
    </row>
    <row r="120" spans="2:6" s="4" customFormat="1" x14ac:dyDescent="0.25">
      <c r="B120" s="4" t="s">
        <v>32</v>
      </c>
      <c r="D120" s="6">
        <f>D115*C108</f>
        <v>7.6802394640012803</v>
      </c>
      <c r="E120" s="6">
        <f>E115*C108</f>
        <v>7680.2394640012799</v>
      </c>
      <c r="F120" s="6">
        <f>F115*C108</f>
        <v>0</v>
      </c>
    </row>
    <row r="121" spans="2:6" s="4" customFormat="1" x14ac:dyDescent="0.25">
      <c r="B121" s="4" t="s">
        <v>32</v>
      </c>
      <c r="D121" s="6">
        <f>D116*C109</f>
        <v>7.1923536908146399</v>
      </c>
      <c r="E121" s="6">
        <f>E116*C109</f>
        <v>4027.7180668561982</v>
      </c>
      <c r="F121" s="6">
        <f>F116*C109</f>
        <v>0</v>
      </c>
    </row>
    <row r="122" spans="2:6" s="4" customFormat="1" x14ac:dyDescent="0.25">
      <c r="B122" s="4" t="s">
        <v>32</v>
      </c>
      <c r="D122" s="6">
        <f>D117*C110</f>
        <v>6.7247524752475121</v>
      </c>
      <c r="E122" s="6">
        <f>E117*C110</f>
        <v>1492.8950495049478</v>
      </c>
      <c r="F122" s="6">
        <f>F117*C110</f>
        <v>0</v>
      </c>
    </row>
    <row r="123" spans="2:6" s="4" customFormat="1" x14ac:dyDescent="0.25">
      <c r="B123" s="4" t="s">
        <v>32</v>
      </c>
      <c r="D123" s="6">
        <f>D118*C111</f>
        <v>4</v>
      </c>
      <c r="E123" s="6">
        <f>E118*C111</f>
        <v>412</v>
      </c>
      <c r="F123" s="6">
        <f>F118*C111</f>
        <v>0</v>
      </c>
    </row>
  </sheetData>
  <phoneticPr fontId="6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2021-08-11T15:46:15Z</dcterms:created>
  <dcterms:modified xsi:type="dcterms:W3CDTF">2021-09-20T11:28:48Z</dcterms:modified>
</cp:coreProperties>
</file>