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iltechs.sharepoint.com/sites/Test-DORS/Shared Documents/Los Palacios - DORS/"/>
    </mc:Choice>
  </mc:AlternateContent>
  <xr:revisionPtr revIDLastSave="226" documentId="8_{BAA27E24-2D38-46DC-AF2C-4924D4374B98}" xr6:coauthVersionLast="47" xr6:coauthVersionMax="47" xr10:uidLastSave="{68A7057F-1FA8-4399-BDEF-F80E0BF0CA62}"/>
  <bookViews>
    <workbookView xWindow="-120" yWindow="-120" windowWidth="38640" windowHeight="21240" activeTab="1" xr2:uid="{00000000-000D-0000-FFFF-FFFF00000000}"/>
  </bookViews>
  <sheets>
    <sheet name="Static conditions" sheetId="1" r:id="rId1"/>
    <sheet name="Dynamic conditions" sheetId="4" r:id="rId2"/>
    <sheet name="Wells Suctio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5" i="1" l="1"/>
  <c r="BR5" i="1"/>
  <c r="DH5" i="1"/>
  <c r="YH5" i="1"/>
  <c r="AB6" i="1"/>
  <c r="BR6" i="1"/>
  <c r="DH6" i="1"/>
  <c r="EX6" i="1"/>
  <c r="GN6" i="1"/>
  <c r="YH6" i="1"/>
  <c r="FQ7" i="1"/>
  <c r="ID7" i="1"/>
  <c r="AB8" i="1"/>
  <c r="BR8" i="1"/>
  <c r="DH8" i="1"/>
  <c r="EX8" i="1"/>
  <c r="YH8" i="1"/>
  <c r="AB10" i="1"/>
  <c r="BR10" i="1"/>
  <c r="DH10" i="1"/>
  <c r="EX10" i="1"/>
  <c r="GN10" i="1"/>
  <c r="ID10" i="1"/>
  <c r="JT10" i="1"/>
  <c r="LJ10" i="1"/>
  <c r="MZ10" i="1"/>
  <c r="OP10" i="1"/>
  <c r="QF10" i="1"/>
  <c r="RV10" i="1"/>
  <c r="YH10" i="1"/>
  <c r="ID12" i="1"/>
  <c r="RV12" i="1"/>
  <c r="YH12" i="1"/>
  <c r="AB13" i="1"/>
  <c r="BR13" i="1"/>
  <c r="DH13" i="1"/>
  <c r="EX13" i="1"/>
  <c r="GN13" i="1"/>
  <c r="JT13" i="1"/>
  <c r="LJ13" i="1"/>
  <c r="MZ13" i="1"/>
  <c r="OP13" i="1"/>
  <c r="QF13" i="1"/>
  <c r="AB14" i="1"/>
  <c r="AB15" i="1"/>
  <c r="BR15" i="1"/>
  <c r="DH15" i="1"/>
  <c r="EX15" i="1"/>
  <c r="GN15" i="1"/>
  <c r="ID15" i="1"/>
  <c r="JT15" i="1"/>
  <c r="LJ15" i="1"/>
  <c r="MZ15" i="1"/>
  <c r="OP15" i="1"/>
  <c r="QF15" i="1"/>
  <c r="RV15" i="1"/>
  <c r="YH15" i="1"/>
  <c r="AB16" i="1"/>
  <c r="AB17" i="1"/>
  <c r="BR17" i="1"/>
  <c r="DH17" i="1"/>
  <c r="EX17" i="1"/>
  <c r="GN17" i="1"/>
  <c r="ID17" i="1"/>
  <c r="JT17" i="1"/>
  <c r="LJ17" i="1"/>
  <c r="MZ17" i="1"/>
  <c r="OP17" i="1"/>
  <c r="QF17" i="1"/>
  <c r="RV17" i="1"/>
  <c r="YH17" i="1"/>
  <c r="AB18" i="1"/>
  <c r="AB19" i="1"/>
  <c r="BR19" i="1"/>
  <c r="DH19" i="1"/>
  <c r="EX19" i="1"/>
  <c r="GN19" i="1"/>
  <c r="ID19" i="1"/>
  <c r="JT19" i="1"/>
  <c r="LJ19" i="1"/>
  <c r="MZ19" i="1"/>
  <c r="OP19" i="1"/>
  <c r="QF19" i="1"/>
  <c r="RV19" i="1"/>
  <c r="YH19" i="1"/>
  <c r="PI20" i="1"/>
  <c r="AB21" i="1"/>
  <c r="BR21" i="1"/>
  <c r="DH21" i="1"/>
  <c r="EX21" i="1"/>
  <c r="GN21" i="1"/>
  <c r="ID21" i="1"/>
  <c r="JT21" i="1"/>
  <c r="LJ21" i="1"/>
  <c r="MZ21" i="1"/>
  <c r="OP21" i="1"/>
  <c r="QF21" i="1"/>
  <c r="RV21" i="1"/>
  <c r="YH21" i="1"/>
  <c r="AB22" i="1"/>
  <c r="BR22" i="1"/>
  <c r="DH22" i="1"/>
  <c r="EX22" i="1"/>
  <c r="RV22" i="1"/>
  <c r="YH22" i="1"/>
  <c r="GN23" i="1"/>
  <c r="ID23" i="1"/>
  <c r="OP23" i="1"/>
  <c r="QF23" i="1"/>
  <c r="JT24" i="1"/>
  <c r="LJ24" i="1"/>
  <c r="MZ24" i="1"/>
  <c r="EX26" i="1"/>
  <c r="ID26" i="1"/>
  <c r="QF26" i="1"/>
  <c r="RV26" i="1"/>
  <c r="YH26" i="1"/>
  <c r="AB27" i="1"/>
  <c r="BR27" i="1"/>
  <c r="DH27" i="1"/>
  <c r="GN27" i="1"/>
  <c r="JT27" i="1"/>
  <c r="LJ27" i="1"/>
  <c r="MZ27" i="1"/>
  <c r="OP27" i="1"/>
  <c r="IW28" i="1"/>
  <c r="EX29" i="1"/>
  <c r="ID29" i="1"/>
  <c r="RV29" i="1"/>
  <c r="YH29" i="1"/>
  <c r="GN30" i="1"/>
  <c r="JT30" i="1"/>
  <c r="OP30" i="1"/>
  <c r="QF30" i="1"/>
  <c r="AB31" i="1"/>
  <c r="BR31" i="1"/>
  <c r="DH31" i="1"/>
  <c r="LJ31" i="1"/>
  <c r="MZ31" i="1"/>
  <c r="PI32" i="1"/>
  <c r="DH33" i="1"/>
  <c r="GN33" i="1"/>
  <c r="ID33" i="1"/>
  <c r="LJ33" i="1"/>
  <c r="OP33" i="1"/>
  <c r="QF33" i="1"/>
  <c r="YH33" i="1"/>
  <c r="AB34" i="1"/>
  <c r="BR34" i="1"/>
  <c r="EX34" i="1"/>
  <c r="JT34" i="1"/>
  <c r="MZ34" i="1"/>
  <c r="RV34" i="1"/>
  <c r="AB37" i="1"/>
  <c r="BR37" i="1"/>
  <c r="EX37" i="1"/>
  <c r="GN37" i="1"/>
  <c r="RV37" i="1"/>
  <c r="YH37" i="1"/>
  <c r="DH38" i="1"/>
  <c r="ID38" i="1"/>
  <c r="LJ38" i="1"/>
  <c r="MZ38" i="1"/>
  <c r="OP38" i="1"/>
  <c r="TL38" i="1"/>
  <c r="VB38" i="1"/>
  <c r="JT39" i="1"/>
  <c r="QF39" i="1"/>
  <c r="AB40" i="1"/>
  <c r="BR40" i="1"/>
  <c r="DH40" i="1"/>
  <c r="EX40" i="1"/>
  <c r="GN40" i="1"/>
  <c r="ID40" i="1"/>
  <c r="QF40" i="1"/>
  <c r="RV40" i="1"/>
  <c r="TL40" i="1"/>
  <c r="VB40" i="1"/>
  <c r="YH40" i="1"/>
  <c r="JT41" i="1"/>
  <c r="LJ41" i="1"/>
  <c r="MZ41" i="1"/>
  <c r="OP41" i="1"/>
  <c r="PI42" i="1"/>
  <c r="PI43" i="1"/>
  <c r="VU43" i="1"/>
  <c r="AB44" i="1"/>
  <c r="BR44" i="1"/>
  <c r="DH44" i="1"/>
  <c r="EX44" i="1"/>
  <c r="GN44" i="1"/>
  <c r="ID44" i="1"/>
  <c r="JT44" i="1"/>
  <c r="LJ44" i="1"/>
  <c r="MZ44" i="1"/>
  <c r="OP44" i="1"/>
  <c r="RV44" i="1"/>
  <c r="TL44" i="1"/>
  <c r="VB44" i="1"/>
  <c r="YH44" i="1"/>
  <c r="ZX44" i="1"/>
  <c r="VB45" i="1"/>
  <c r="VU45" i="1"/>
  <c r="VB50" i="1"/>
  <c r="PA43" i="4"/>
  <c r="PA42" i="4"/>
  <c r="PA32" i="4"/>
  <c r="PA20" i="4"/>
  <c r="JE28" i="4"/>
  <c r="UW45" i="4" l="1"/>
  <c r="UW43" i="4"/>
  <c r="BHD4" i="1" l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UA4" i="4" l="1"/>
  <c r="AUB4" i="4"/>
  <c r="AUC4" i="4"/>
  <c r="AUD4" i="4"/>
  <c r="AUE4" i="4"/>
  <c r="AUF4" i="4"/>
  <c r="AUG4" i="4"/>
  <c r="AUH4" i="4"/>
  <c r="AUI4" i="4"/>
  <c r="AUJ4" i="4"/>
  <c r="AUK4" i="4"/>
  <c r="AUL4" i="4"/>
  <c r="AUM4" i="4"/>
  <c r="AUN4" i="4"/>
  <c r="AUO4" i="4"/>
  <c r="AUP4" i="4"/>
  <c r="AUQ4" i="4"/>
  <c r="AUR4" i="4"/>
  <c r="AUS4" i="4"/>
  <c r="AUT4" i="4"/>
  <c r="AUU4" i="4"/>
  <c r="AUV4" i="4"/>
  <c r="AUW4" i="4"/>
  <c r="AUX4" i="4"/>
  <c r="AUY4" i="4"/>
  <c r="AUZ4" i="4"/>
  <c r="AVA4" i="4"/>
  <c r="AVB4" i="4"/>
  <c r="AVC4" i="4"/>
  <c r="AVD4" i="4"/>
  <c r="AVE4" i="4"/>
  <c r="AVF4" i="4"/>
  <c r="AVG4" i="4"/>
  <c r="AVH4" i="4"/>
  <c r="AVI4" i="4"/>
  <c r="AVJ4" i="4"/>
  <c r="AVK4" i="4"/>
  <c r="AVL4" i="4"/>
  <c r="AVM4" i="4"/>
  <c r="AVN4" i="4"/>
  <c r="AVO4" i="4"/>
  <c r="AVP4" i="4"/>
  <c r="AVQ4" i="4"/>
  <c r="AVR4" i="4"/>
  <c r="AVS4" i="4"/>
  <c r="AVT4" i="4"/>
  <c r="AVU4" i="4"/>
  <c r="AVV4" i="4"/>
  <c r="AVW4" i="4"/>
  <c r="AVX4" i="4"/>
  <c r="AVY4" i="4"/>
  <c r="AVZ4" i="4"/>
  <c r="AWA4" i="4"/>
  <c r="AWB4" i="4"/>
  <c r="AWC4" i="4"/>
  <c r="AWD4" i="4"/>
  <c r="AWE4" i="4"/>
  <c r="AWF4" i="4"/>
  <c r="AWG4" i="4"/>
  <c r="AWH4" i="4"/>
  <c r="AWI4" i="4"/>
  <c r="AWJ4" i="4"/>
  <c r="AWK4" i="4"/>
  <c r="AWL4" i="4"/>
  <c r="AWM4" i="4"/>
  <c r="AWN4" i="4"/>
  <c r="AWO4" i="4"/>
  <c r="AWP4" i="4"/>
  <c r="AWQ4" i="4"/>
  <c r="AWR4" i="4"/>
  <c r="AWS4" i="4"/>
  <c r="AWT4" i="4"/>
  <c r="AWU4" i="4"/>
  <c r="AWV4" i="4"/>
  <c r="AWW4" i="4"/>
  <c r="AWX4" i="4"/>
  <c r="AWY4" i="4"/>
  <c r="AWZ4" i="4"/>
  <c r="AXA4" i="4"/>
  <c r="AXB4" i="4"/>
  <c r="AXC4" i="4"/>
  <c r="AXD4" i="4"/>
  <c r="AXE4" i="4"/>
  <c r="AXF4" i="4"/>
  <c r="AXG4" i="4"/>
  <c r="AXH4" i="4"/>
  <c r="AXI4" i="4"/>
  <c r="AXJ4" i="4"/>
  <c r="AXK4" i="4"/>
  <c r="AXL4" i="4"/>
  <c r="AXM4" i="4"/>
  <c r="AXN4" i="4"/>
  <c r="AXO4" i="4"/>
  <c r="AXP4" i="4"/>
  <c r="AXQ4" i="4"/>
  <c r="AXR4" i="4"/>
  <c r="AXS4" i="4"/>
  <c r="AXT4" i="4"/>
  <c r="AXU4" i="4"/>
  <c r="AXV4" i="4"/>
  <c r="AXW4" i="4"/>
  <c r="AXX4" i="4"/>
  <c r="AXY4" i="4"/>
  <c r="AXZ4" i="4"/>
  <c r="AYA4" i="4"/>
  <c r="AYB4" i="4"/>
  <c r="AYC4" i="4"/>
  <c r="AYD4" i="4"/>
  <c r="AYE4" i="4"/>
  <c r="AYF4" i="4"/>
  <c r="AYG4" i="4"/>
  <c r="AYH4" i="4"/>
  <c r="AYI4" i="4"/>
  <c r="AYJ4" i="4"/>
  <c r="AYK4" i="4"/>
  <c r="AYL4" i="4"/>
  <c r="AYM4" i="4"/>
  <c r="AYN4" i="4"/>
  <c r="AYO4" i="4"/>
  <c r="AYP4" i="4"/>
  <c r="AYQ4" i="4"/>
  <c r="AYR4" i="4"/>
  <c r="AYS4" i="4"/>
  <c r="AYT4" i="4"/>
  <c r="AYU4" i="4"/>
  <c r="AYV4" i="4"/>
  <c r="AYW4" i="4"/>
  <c r="AYX4" i="4"/>
  <c r="AYY4" i="4"/>
  <c r="AYZ4" i="4"/>
  <c r="AZA4" i="4"/>
  <c r="AZB4" i="4"/>
  <c r="AZC4" i="4"/>
  <c r="AZD4" i="4"/>
  <c r="AZE4" i="4"/>
  <c r="AZF4" i="4"/>
  <c r="AZG4" i="4"/>
  <c r="AZH4" i="4"/>
  <c r="AZI4" i="4"/>
  <c r="AZJ4" i="4"/>
  <c r="AZK4" i="4"/>
  <c r="AZL4" i="4"/>
  <c r="AZM4" i="4"/>
  <c r="AZN4" i="4"/>
  <c r="AZO4" i="4"/>
  <c r="AZP4" i="4"/>
  <c r="AZQ4" i="4"/>
  <c r="AZR4" i="4"/>
  <c r="AZS4" i="4"/>
  <c r="AZT4" i="4"/>
  <c r="AZU4" i="4"/>
  <c r="AZV4" i="4"/>
  <c r="AZW4" i="4"/>
  <c r="AZX4" i="4"/>
  <c r="AZY4" i="4"/>
  <c r="AZZ4" i="4"/>
  <c r="BAA4" i="4"/>
  <c r="BAB4" i="4"/>
  <c r="BAC4" i="4"/>
  <c r="BAD4" i="4"/>
  <c r="BAE4" i="4"/>
  <c r="BAF4" i="4"/>
  <c r="BAG4" i="4"/>
  <c r="BAH4" i="4"/>
  <c r="BAI4" i="4"/>
  <c r="BAJ4" i="4"/>
  <c r="BAK4" i="4"/>
  <c r="BAL4" i="4"/>
  <c r="BAM4" i="4"/>
  <c r="BAN4" i="4"/>
  <c r="BAO4" i="4"/>
  <c r="BAP4" i="4"/>
  <c r="BAQ4" i="4"/>
  <c r="BAR4" i="4"/>
  <c r="BAS4" i="4"/>
  <c r="BAT4" i="4"/>
  <c r="BAU4" i="4"/>
  <c r="BAV4" i="4"/>
  <c r="BAW4" i="4"/>
  <c r="BAX4" i="4"/>
  <c r="BAY4" i="4"/>
  <c r="BAZ4" i="4"/>
  <c r="BBA4" i="4"/>
  <c r="BBB4" i="4"/>
  <c r="BBC4" i="4"/>
  <c r="BBD4" i="4"/>
  <c r="BBE4" i="4"/>
  <c r="BBF4" i="4"/>
  <c r="BBG4" i="4"/>
  <c r="BBH4" i="4"/>
  <c r="BBI4" i="4"/>
  <c r="BBJ4" i="4"/>
  <c r="BBK4" i="4"/>
  <c r="BBL4" i="4"/>
  <c r="BBM4" i="4"/>
  <c r="BBN4" i="4"/>
  <c r="BBO4" i="4"/>
  <c r="BBP4" i="4"/>
  <c r="BBQ4" i="4"/>
  <c r="BBR4" i="4"/>
  <c r="BBS4" i="4"/>
  <c r="BBT4" i="4"/>
  <c r="BBU4" i="4"/>
  <c r="BBV4" i="4"/>
  <c r="BBW4" i="4"/>
  <c r="BBX4" i="4"/>
  <c r="BBY4" i="4"/>
  <c r="BBZ4" i="4"/>
  <c r="BCA4" i="4"/>
  <c r="BCB4" i="4"/>
  <c r="BCC4" i="4"/>
  <c r="BCD4" i="4"/>
  <c r="BCE4" i="4"/>
  <c r="BCF4" i="4"/>
  <c r="BCG4" i="4"/>
  <c r="BCH4" i="4"/>
  <c r="BCI4" i="4"/>
  <c r="BCJ4" i="4"/>
  <c r="BCK4" i="4"/>
  <c r="BCL4" i="4"/>
  <c r="BCM4" i="4"/>
  <c r="BCN4" i="4"/>
  <c r="BCO4" i="4"/>
  <c r="BCP4" i="4"/>
  <c r="BCQ4" i="4"/>
  <c r="BCR4" i="4"/>
  <c r="BCS4" i="4"/>
  <c r="BCT4" i="4"/>
  <c r="BCU4" i="4"/>
  <c r="BCV4" i="4"/>
  <c r="BCW4" i="4"/>
  <c r="BCX4" i="4"/>
  <c r="BCY4" i="4"/>
  <c r="BCZ4" i="4"/>
  <c r="BDA4" i="4"/>
  <c r="BDB4" i="4"/>
  <c r="BDC4" i="4"/>
  <c r="BDD4" i="4"/>
  <c r="BDE4" i="4"/>
  <c r="BDF4" i="4"/>
  <c r="BDG4" i="4"/>
  <c r="BDH4" i="4"/>
  <c r="BDI4" i="4"/>
  <c r="BDJ4" i="4"/>
  <c r="BDK4" i="4"/>
  <c r="BDL4" i="4"/>
  <c r="BDM4" i="4"/>
  <c r="BDN4" i="4"/>
  <c r="BDO4" i="4"/>
  <c r="BDP4" i="4"/>
  <c r="BDQ4" i="4"/>
  <c r="BDR4" i="4"/>
  <c r="BDS4" i="4"/>
  <c r="BDT4" i="4"/>
  <c r="BDU4" i="4"/>
  <c r="BDV4" i="4"/>
  <c r="BDW4" i="4"/>
  <c r="BDX4" i="4"/>
  <c r="BDY4" i="4"/>
  <c r="BDZ4" i="4"/>
  <c r="BEA4" i="4"/>
  <c r="BEB4" i="4"/>
  <c r="BEC4" i="4"/>
  <c r="BED4" i="4"/>
  <c r="BEE4" i="4"/>
  <c r="BEF4" i="4"/>
  <c r="BEG4" i="4"/>
  <c r="BEH4" i="4"/>
  <c r="BEI4" i="4"/>
  <c r="BEJ4" i="4"/>
  <c r="BEK4" i="4"/>
  <c r="BEL4" i="4"/>
  <c r="BEM4" i="4"/>
  <c r="BEN4" i="4"/>
  <c r="BEO4" i="4"/>
  <c r="BEP4" i="4"/>
  <c r="BEQ4" i="4"/>
  <c r="BER4" i="4"/>
  <c r="BES4" i="4"/>
  <c r="BET4" i="4"/>
  <c r="BEU4" i="4"/>
  <c r="BEV4" i="4"/>
  <c r="BEW4" i="4"/>
  <c r="BEX4" i="4"/>
  <c r="BEY4" i="4"/>
  <c r="BEZ4" i="4"/>
  <c r="BFA4" i="4"/>
  <c r="BFB4" i="4"/>
  <c r="BFC4" i="4"/>
  <c r="BFD4" i="4"/>
  <c r="BFE4" i="4"/>
  <c r="BFF4" i="4"/>
  <c r="BFG4" i="4"/>
  <c r="BFH4" i="4"/>
  <c r="BFI4" i="4"/>
  <c r="BFJ4" i="4"/>
  <c r="BFK4" i="4"/>
  <c r="BFL4" i="4"/>
  <c r="BFM4" i="4"/>
  <c r="BFN4" i="4"/>
  <c r="BFO4" i="4"/>
  <c r="BFP4" i="4"/>
  <c r="BFQ4" i="4"/>
  <c r="BFR4" i="4"/>
  <c r="ABA4" i="4"/>
  <c r="ABB4" i="4"/>
  <c r="ABC4" i="4"/>
  <c r="ABD4" i="4"/>
  <c r="ABE4" i="4"/>
  <c r="ABF4" i="4"/>
  <c r="ABG4" i="4"/>
  <c r="ABH4" i="4"/>
  <c r="ABI4" i="4"/>
  <c r="ABJ4" i="4"/>
  <c r="ABK4" i="4"/>
  <c r="ABL4" i="4"/>
  <c r="ABM4" i="4"/>
  <c r="ABN4" i="4"/>
  <c r="ABO4" i="4"/>
  <c r="ABP4" i="4"/>
  <c r="ABQ4" i="4"/>
  <c r="ABR4" i="4"/>
  <c r="ABS4" i="4"/>
  <c r="ABT4" i="4"/>
  <c r="ABU4" i="4"/>
  <c r="ABV4" i="4"/>
  <c r="ABW4" i="4"/>
  <c r="ABX4" i="4"/>
  <c r="ABY4" i="4"/>
  <c r="ABZ4" i="4"/>
  <c r="ACA4" i="4"/>
  <c r="ACB4" i="4"/>
  <c r="ACC4" i="4"/>
  <c r="ACD4" i="4"/>
  <c r="ACE4" i="4"/>
  <c r="ACF4" i="4"/>
  <c r="ACG4" i="4"/>
  <c r="ACH4" i="4"/>
  <c r="ACI4" i="4"/>
  <c r="ACJ4" i="4"/>
  <c r="ACK4" i="4"/>
  <c r="ACL4" i="4"/>
  <c r="ACM4" i="4"/>
  <c r="ACN4" i="4"/>
  <c r="ACO4" i="4"/>
  <c r="ACP4" i="4"/>
  <c r="ACQ4" i="4"/>
  <c r="ACR4" i="4"/>
  <c r="ACS4" i="4"/>
  <c r="ACT4" i="4"/>
  <c r="ACU4" i="4"/>
  <c r="ACV4" i="4"/>
  <c r="ACW4" i="4"/>
  <c r="ACX4" i="4"/>
  <c r="ACY4" i="4"/>
  <c r="ACZ4" i="4"/>
  <c r="ADA4" i="4"/>
  <c r="ADB4" i="4"/>
  <c r="ADC4" i="4"/>
  <c r="ADD4" i="4"/>
  <c r="ADE4" i="4"/>
  <c r="ADF4" i="4"/>
  <c r="ADG4" i="4"/>
  <c r="ADH4" i="4"/>
  <c r="ADI4" i="4"/>
  <c r="ADJ4" i="4"/>
  <c r="ADK4" i="4"/>
  <c r="ADL4" i="4"/>
  <c r="ADM4" i="4"/>
  <c r="ADN4" i="4"/>
  <c r="ADO4" i="4"/>
  <c r="ADP4" i="4"/>
  <c r="ADQ4" i="4"/>
  <c r="ADR4" i="4"/>
  <c r="ADS4" i="4"/>
  <c r="ADT4" i="4"/>
  <c r="ADU4" i="4"/>
  <c r="ADV4" i="4"/>
  <c r="ADW4" i="4"/>
  <c r="ADX4" i="4"/>
  <c r="ADY4" i="4"/>
  <c r="ADZ4" i="4"/>
  <c r="AEA4" i="4"/>
  <c r="AEB4" i="4"/>
  <c r="AEC4" i="4"/>
  <c r="AED4" i="4"/>
  <c r="AEE4" i="4"/>
  <c r="AEF4" i="4"/>
  <c r="AEG4" i="4"/>
  <c r="AEH4" i="4"/>
  <c r="AEI4" i="4"/>
  <c r="AEJ4" i="4"/>
  <c r="AEK4" i="4"/>
  <c r="AEL4" i="4"/>
  <c r="AEM4" i="4"/>
  <c r="AEN4" i="4"/>
  <c r="AEO4" i="4"/>
  <c r="AEP4" i="4"/>
  <c r="AEQ4" i="4"/>
  <c r="AER4" i="4"/>
  <c r="AES4" i="4"/>
  <c r="AET4" i="4"/>
  <c r="AEU4" i="4"/>
  <c r="AEV4" i="4"/>
  <c r="AEW4" i="4"/>
  <c r="AEX4" i="4"/>
  <c r="AEY4" i="4"/>
  <c r="AEZ4" i="4"/>
  <c r="AFA4" i="4"/>
  <c r="AFB4" i="4"/>
  <c r="AFC4" i="4"/>
  <c r="AFD4" i="4"/>
  <c r="AFE4" i="4"/>
  <c r="AFF4" i="4"/>
  <c r="AFG4" i="4"/>
  <c r="AFH4" i="4"/>
  <c r="AFI4" i="4"/>
  <c r="AFJ4" i="4"/>
  <c r="AFK4" i="4"/>
  <c r="AFL4" i="4"/>
  <c r="AFM4" i="4"/>
  <c r="AFN4" i="4"/>
  <c r="AFO4" i="4"/>
  <c r="AFP4" i="4"/>
  <c r="AFQ4" i="4"/>
  <c r="AFR4" i="4"/>
  <c r="AFS4" i="4"/>
  <c r="AFT4" i="4"/>
  <c r="AFU4" i="4"/>
  <c r="AFV4" i="4"/>
  <c r="AFW4" i="4"/>
  <c r="AFX4" i="4"/>
  <c r="AFY4" i="4"/>
  <c r="AFZ4" i="4"/>
  <c r="AGA4" i="4"/>
  <c r="AGB4" i="4"/>
  <c r="AGC4" i="4"/>
  <c r="AGD4" i="4"/>
  <c r="AGE4" i="4"/>
  <c r="AGF4" i="4"/>
  <c r="AGG4" i="4"/>
  <c r="AGH4" i="4"/>
  <c r="AGI4" i="4"/>
  <c r="AGJ4" i="4"/>
  <c r="AGK4" i="4"/>
  <c r="AGL4" i="4"/>
  <c r="AGM4" i="4"/>
  <c r="AGN4" i="4"/>
  <c r="AGO4" i="4"/>
  <c r="AGP4" i="4"/>
  <c r="AGQ4" i="4"/>
  <c r="AGR4" i="4"/>
  <c r="AGS4" i="4"/>
  <c r="AGT4" i="4"/>
  <c r="AGU4" i="4"/>
  <c r="AGV4" i="4"/>
  <c r="AGW4" i="4"/>
  <c r="AGX4" i="4"/>
  <c r="AGY4" i="4"/>
  <c r="AGZ4" i="4"/>
  <c r="AHA4" i="4"/>
  <c r="AHB4" i="4"/>
  <c r="AHC4" i="4"/>
  <c r="AHD4" i="4"/>
  <c r="AHE4" i="4"/>
  <c r="AHF4" i="4"/>
  <c r="AHG4" i="4"/>
  <c r="AHH4" i="4"/>
  <c r="AHI4" i="4"/>
  <c r="AHJ4" i="4"/>
  <c r="AHK4" i="4"/>
  <c r="AHL4" i="4"/>
  <c r="AHM4" i="4"/>
  <c r="AHN4" i="4"/>
  <c r="AHO4" i="4"/>
  <c r="AHP4" i="4"/>
  <c r="AHQ4" i="4"/>
  <c r="AHR4" i="4"/>
  <c r="AHS4" i="4"/>
  <c r="AHT4" i="4"/>
  <c r="AHU4" i="4"/>
  <c r="AHV4" i="4"/>
  <c r="AHW4" i="4"/>
  <c r="AHX4" i="4"/>
  <c r="AHY4" i="4"/>
  <c r="AHZ4" i="4"/>
  <c r="AIA4" i="4"/>
  <c r="AIB4" i="4"/>
  <c r="AIC4" i="4"/>
  <c r="AID4" i="4"/>
  <c r="AIE4" i="4"/>
  <c r="AIF4" i="4"/>
  <c r="AIG4" i="4"/>
  <c r="AIH4" i="4"/>
  <c r="AII4" i="4"/>
  <c r="AIJ4" i="4"/>
  <c r="AIK4" i="4"/>
  <c r="AIL4" i="4"/>
  <c r="AIM4" i="4"/>
  <c r="AIN4" i="4"/>
  <c r="AIO4" i="4"/>
  <c r="AIP4" i="4"/>
  <c r="AIQ4" i="4"/>
  <c r="AIR4" i="4"/>
  <c r="AIS4" i="4"/>
  <c r="AIT4" i="4"/>
  <c r="AIU4" i="4"/>
  <c r="AIV4" i="4"/>
  <c r="AIW4" i="4"/>
  <c r="AIX4" i="4"/>
  <c r="AIY4" i="4"/>
  <c r="AIZ4" i="4"/>
  <c r="AJA4" i="4"/>
  <c r="AJB4" i="4"/>
  <c r="AJC4" i="4"/>
  <c r="AJD4" i="4"/>
  <c r="AJE4" i="4"/>
  <c r="AJF4" i="4"/>
  <c r="AJG4" i="4"/>
  <c r="AJH4" i="4"/>
  <c r="AJI4" i="4"/>
  <c r="AJJ4" i="4"/>
  <c r="AJK4" i="4"/>
  <c r="AJL4" i="4"/>
  <c r="AJM4" i="4"/>
  <c r="AJN4" i="4"/>
  <c r="AJO4" i="4"/>
  <c r="AJP4" i="4"/>
  <c r="AJQ4" i="4"/>
  <c r="AJR4" i="4"/>
  <c r="AJS4" i="4"/>
  <c r="AJT4" i="4"/>
  <c r="AJU4" i="4"/>
  <c r="AJV4" i="4"/>
  <c r="AJW4" i="4"/>
  <c r="AJX4" i="4"/>
  <c r="AJY4" i="4"/>
  <c r="AJZ4" i="4"/>
  <c r="AKA4" i="4"/>
  <c r="AKB4" i="4"/>
  <c r="AKC4" i="4"/>
  <c r="AKD4" i="4"/>
  <c r="AKE4" i="4"/>
  <c r="AKF4" i="4"/>
  <c r="AKG4" i="4"/>
  <c r="AKH4" i="4"/>
  <c r="AKI4" i="4"/>
  <c r="AKJ4" i="4"/>
  <c r="AKK4" i="4"/>
  <c r="AKL4" i="4"/>
  <c r="AKM4" i="4"/>
  <c r="AKN4" i="4"/>
  <c r="AKO4" i="4"/>
  <c r="AKP4" i="4"/>
  <c r="AKQ4" i="4"/>
  <c r="AKR4" i="4"/>
  <c r="AKS4" i="4"/>
  <c r="AKT4" i="4"/>
  <c r="AKU4" i="4"/>
  <c r="AKV4" i="4"/>
  <c r="AKW4" i="4"/>
  <c r="AKX4" i="4"/>
  <c r="AKY4" i="4"/>
  <c r="AKZ4" i="4"/>
  <c r="ALA4" i="4"/>
  <c r="ALB4" i="4"/>
  <c r="ALC4" i="4"/>
  <c r="ALD4" i="4"/>
  <c r="ALE4" i="4"/>
  <c r="ALF4" i="4"/>
  <c r="ALG4" i="4"/>
  <c r="ALH4" i="4"/>
  <c r="ALI4" i="4"/>
  <c r="ALJ4" i="4"/>
  <c r="ALK4" i="4"/>
  <c r="ALL4" i="4"/>
  <c r="ALM4" i="4"/>
  <c r="ALN4" i="4"/>
  <c r="ALO4" i="4"/>
  <c r="ALP4" i="4"/>
  <c r="ALQ4" i="4"/>
  <c r="ALR4" i="4"/>
  <c r="ALS4" i="4"/>
  <c r="ALT4" i="4"/>
  <c r="ALU4" i="4"/>
  <c r="ALV4" i="4"/>
  <c r="ALW4" i="4"/>
  <c r="ALX4" i="4"/>
  <c r="ALY4" i="4"/>
  <c r="ALZ4" i="4"/>
  <c r="AMA4" i="4"/>
  <c r="AMB4" i="4"/>
  <c r="AMC4" i="4"/>
  <c r="AMD4" i="4"/>
  <c r="AME4" i="4"/>
  <c r="AMF4" i="4"/>
  <c r="AMG4" i="4"/>
  <c r="AMH4" i="4"/>
  <c r="AMI4" i="4"/>
  <c r="AMJ4" i="4"/>
  <c r="AMK4" i="4"/>
  <c r="AML4" i="4"/>
  <c r="AMM4" i="4"/>
  <c r="AMN4" i="4"/>
  <c r="AMO4" i="4"/>
  <c r="AMP4" i="4"/>
  <c r="AMQ4" i="4"/>
  <c r="AMR4" i="4"/>
  <c r="AMS4" i="4"/>
  <c r="AMT4" i="4"/>
  <c r="AMU4" i="4"/>
  <c r="AMV4" i="4"/>
  <c r="AMW4" i="4"/>
  <c r="AMX4" i="4"/>
  <c r="AMY4" i="4"/>
  <c r="AMZ4" i="4"/>
  <c r="ANA4" i="4"/>
  <c r="ANB4" i="4"/>
  <c r="ANC4" i="4"/>
  <c r="AND4" i="4"/>
  <c r="ANE4" i="4"/>
  <c r="ANF4" i="4"/>
  <c r="ANG4" i="4"/>
  <c r="ANH4" i="4"/>
  <c r="ANI4" i="4"/>
  <c r="ANJ4" i="4"/>
  <c r="ANK4" i="4"/>
  <c r="ANL4" i="4"/>
  <c r="ANM4" i="4"/>
  <c r="ANN4" i="4"/>
  <c r="ANO4" i="4"/>
  <c r="ANP4" i="4"/>
  <c r="ANQ4" i="4"/>
  <c r="ANR4" i="4"/>
  <c r="ANS4" i="4"/>
  <c r="ANT4" i="4"/>
  <c r="ANU4" i="4"/>
  <c r="ANV4" i="4"/>
  <c r="ANW4" i="4"/>
  <c r="ANX4" i="4"/>
  <c r="ANY4" i="4"/>
  <c r="ANZ4" i="4"/>
  <c r="AOA4" i="4"/>
  <c r="AOB4" i="4"/>
  <c r="AOC4" i="4"/>
  <c r="AOD4" i="4"/>
  <c r="AOE4" i="4"/>
  <c r="AOF4" i="4"/>
  <c r="AOG4" i="4"/>
  <c r="AOH4" i="4"/>
  <c r="AOI4" i="4"/>
  <c r="AOJ4" i="4"/>
  <c r="AOK4" i="4"/>
  <c r="AOL4" i="4"/>
  <c r="AOM4" i="4"/>
  <c r="AON4" i="4"/>
  <c r="AOO4" i="4"/>
  <c r="AOP4" i="4"/>
  <c r="AOQ4" i="4"/>
  <c r="AOR4" i="4"/>
  <c r="AOS4" i="4"/>
  <c r="AOT4" i="4"/>
  <c r="AOU4" i="4"/>
  <c r="AOV4" i="4"/>
  <c r="AOW4" i="4"/>
  <c r="AOX4" i="4"/>
  <c r="AOY4" i="4"/>
  <c r="AOZ4" i="4"/>
  <c r="APA4" i="4"/>
  <c r="APB4" i="4"/>
  <c r="APC4" i="4"/>
  <c r="APD4" i="4"/>
  <c r="APE4" i="4"/>
  <c r="APF4" i="4"/>
  <c r="APG4" i="4"/>
  <c r="APH4" i="4"/>
  <c r="API4" i="4"/>
  <c r="APJ4" i="4"/>
  <c r="APK4" i="4"/>
  <c r="APL4" i="4"/>
  <c r="APM4" i="4"/>
  <c r="APN4" i="4"/>
  <c r="APO4" i="4"/>
  <c r="APP4" i="4"/>
  <c r="APQ4" i="4"/>
  <c r="APR4" i="4"/>
  <c r="APS4" i="4"/>
  <c r="APT4" i="4"/>
  <c r="APU4" i="4"/>
  <c r="APV4" i="4"/>
  <c r="APW4" i="4"/>
  <c r="APX4" i="4"/>
  <c r="APY4" i="4"/>
  <c r="APZ4" i="4"/>
  <c r="AQA4" i="4"/>
  <c r="AQB4" i="4"/>
  <c r="AQC4" i="4"/>
  <c r="AQD4" i="4"/>
  <c r="AQE4" i="4"/>
  <c r="AQF4" i="4"/>
  <c r="AQG4" i="4"/>
  <c r="AQH4" i="4"/>
  <c r="AQI4" i="4"/>
  <c r="AQJ4" i="4"/>
  <c r="AQK4" i="4"/>
  <c r="AQL4" i="4"/>
  <c r="AQM4" i="4"/>
  <c r="AQN4" i="4"/>
  <c r="AQO4" i="4"/>
  <c r="AQP4" i="4"/>
  <c r="AQQ4" i="4"/>
  <c r="AQR4" i="4"/>
  <c r="AQS4" i="4"/>
  <c r="AQT4" i="4"/>
  <c r="AQU4" i="4"/>
  <c r="AQV4" i="4"/>
  <c r="AQW4" i="4"/>
  <c r="AQX4" i="4"/>
  <c r="AQY4" i="4"/>
  <c r="AQZ4" i="4"/>
  <c r="ARA4" i="4"/>
  <c r="ARB4" i="4"/>
  <c r="ARC4" i="4"/>
  <c r="ARD4" i="4"/>
  <c r="ARE4" i="4"/>
  <c r="ARF4" i="4"/>
  <c r="ARG4" i="4"/>
  <c r="ARH4" i="4"/>
  <c r="ARI4" i="4"/>
  <c r="ARJ4" i="4"/>
  <c r="ARK4" i="4"/>
  <c r="ARL4" i="4"/>
  <c r="ARM4" i="4"/>
  <c r="ARN4" i="4"/>
  <c r="ARO4" i="4"/>
  <c r="ARP4" i="4"/>
  <c r="ARQ4" i="4"/>
  <c r="ARR4" i="4"/>
  <c r="ARS4" i="4"/>
  <c r="ART4" i="4"/>
  <c r="ARU4" i="4"/>
  <c r="ARV4" i="4"/>
  <c r="ARW4" i="4"/>
  <c r="ARX4" i="4"/>
  <c r="ARY4" i="4"/>
  <c r="ARZ4" i="4"/>
  <c r="ASA4" i="4"/>
  <c r="ASB4" i="4"/>
  <c r="ASC4" i="4"/>
  <c r="ASD4" i="4"/>
  <c r="ASE4" i="4"/>
  <c r="ASF4" i="4"/>
  <c r="ASG4" i="4"/>
  <c r="ASH4" i="4"/>
  <c r="ASI4" i="4"/>
  <c r="ASJ4" i="4"/>
  <c r="ASK4" i="4"/>
  <c r="ASL4" i="4"/>
  <c r="ASM4" i="4"/>
  <c r="ASN4" i="4"/>
  <c r="ASO4" i="4"/>
  <c r="ASP4" i="4"/>
  <c r="ASQ4" i="4"/>
  <c r="ASR4" i="4"/>
  <c r="ASS4" i="4"/>
  <c r="AST4" i="4"/>
  <c r="ASU4" i="4"/>
  <c r="ASV4" i="4"/>
  <c r="ASW4" i="4"/>
  <c r="ASX4" i="4"/>
  <c r="ASY4" i="4"/>
  <c r="ASZ4" i="4"/>
  <c r="ATA4" i="4"/>
  <c r="ATB4" i="4"/>
  <c r="ATC4" i="4"/>
  <c r="ATD4" i="4"/>
  <c r="ATE4" i="4"/>
  <c r="ATF4" i="4"/>
  <c r="ATG4" i="4"/>
  <c r="ATH4" i="4"/>
  <c r="ATI4" i="4"/>
  <c r="ATJ4" i="4"/>
  <c r="ATK4" i="4"/>
  <c r="ATL4" i="4"/>
  <c r="ATM4" i="4"/>
  <c r="ATN4" i="4"/>
  <c r="ATO4" i="4"/>
  <c r="ATP4" i="4"/>
  <c r="ATQ4" i="4"/>
  <c r="ATR4" i="4"/>
  <c r="ATS4" i="4"/>
  <c r="ATT4" i="4"/>
  <c r="ATU4" i="4"/>
  <c r="ATV4" i="4"/>
  <c r="ATW4" i="4"/>
  <c r="ATX4" i="4"/>
  <c r="ATY4" i="4"/>
  <c r="ATZ4" i="4"/>
</calcChain>
</file>

<file path=xl/sharedStrings.xml><?xml version="1.0" encoding="utf-8"?>
<sst xmlns="http://schemas.openxmlformats.org/spreadsheetml/2006/main" count="2481" uniqueCount="1252">
  <si>
    <t>Well ID ---&gt;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</si>
  <si>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</si>
  <si>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</si>
  <si>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</si>
  <si>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</si>
  <si>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</si>
  <si>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</si>
  <si>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</si>
  <si>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</si>
  <si>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</si>
  <si>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</si>
  <si>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</si>
  <si>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</si>
  <si>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</si>
  <si>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</si>
  <si>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</si>
  <si>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TB-1</t>
  </si>
  <si>
    <t>TB-2</t>
  </si>
  <si>
    <t>SV-2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</si>
  <si>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</si>
  <si>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</si>
  <si>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</si>
  <si>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</si>
  <si>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</si>
  <si>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</si>
  <si>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</si>
  <si>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</si>
  <si>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</si>
  <si>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</si>
  <si>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</si>
  <si>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</si>
  <si>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</si>
  <si>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</si>
  <si>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</si>
  <si>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</si>
  <si>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</si>
  <si>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</si>
  <si>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</si>
  <si>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</si>
  <si>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</si>
  <si>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Measurements</t>
  </si>
  <si>
    <t>Gases</t>
  </si>
  <si>
    <t>Water</t>
  </si>
  <si>
    <t>Date (DD/MM/YY)</t>
  </si>
  <si>
    <t>Type</t>
  </si>
  <si>
    <t>Free phase level (m) 01</t>
  </si>
  <si>
    <t>Water table (m) 01</t>
  </si>
  <si>
    <t>Free phase thickness (m) 01</t>
  </si>
  <si>
    <t>Water table MAX (m) 01</t>
  </si>
  <si>
    <t>Water table MIN (m) 01</t>
  </si>
  <si>
    <t>Corrected water table (m) 01</t>
  </si>
  <si>
    <t>VOCs (ppmv) 01</t>
  </si>
  <si>
    <t>LIE (%) 01</t>
  </si>
  <si>
    <t>CO2 (%) 01</t>
  </si>
  <si>
    <t>CH4 (%) 01</t>
  </si>
  <si>
    <t>O2 (%) 01</t>
  </si>
  <si>
    <t>G - Analytics Total BTEX (ug/l) 01</t>
  </si>
  <si>
    <t>G - Analytics TPH C5-C16 (ug/l) 01</t>
  </si>
  <si>
    <t>G - Analytics MTBE (ug/l) 01</t>
  </si>
  <si>
    <t>G - Analytics ETBE (ug/l) 01</t>
  </si>
  <si>
    <t>G - Analytics OTHER 1 (ug/l) 01</t>
  </si>
  <si>
    <t>G - Analytics OTHER 2 (ug/l) 01</t>
  </si>
  <si>
    <t>W - Temp (ºC) 01</t>
  </si>
  <si>
    <t>W - Cond (uS) 01</t>
  </si>
  <si>
    <t>W - Dissolved oxygen (%) 01</t>
  </si>
  <si>
    <t>W - Other 01</t>
  </si>
  <si>
    <t>W - Analytics Benzene (ug/l) 01</t>
  </si>
  <si>
    <t>W - Analytics Toluene (ug/l) 01</t>
  </si>
  <si>
    <t>W - Analytics EthylBenzene (ug/l) 01</t>
  </si>
  <si>
    <t>W - Analytics Xylenes (ug/l) 01</t>
  </si>
  <si>
    <t>W - Analytics Total BTEX (ug/l) 01</t>
  </si>
  <si>
    <t>W - Analytics TPH C5-C10 (ug/l) 01</t>
  </si>
  <si>
    <t>W - Analytics TPH C10-C40 (ug/l) 01</t>
  </si>
  <si>
    <t>W - Analytics MTBE (ug/l) 01</t>
  </si>
  <si>
    <t>W - Analytics ETBE (ug/l) 01</t>
  </si>
  <si>
    <t>W - Analytics OTHER 1 (ug/l) 01</t>
  </si>
  <si>
    <t>W - Analytics OTHER 2 (ug/l) 01</t>
  </si>
  <si>
    <t>OTHER 01 () 01</t>
  </si>
  <si>
    <t>OTHER 02 () 01</t>
  </si>
  <si>
    <t>OTHER 03 () 01</t>
  </si>
  <si>
    <t>OTHER 04 () 01</t>
  </si>
  <si>
    <t>OTHER 5 () 01</t>
  </si>
  <si>
    <t>OTHER 6 () 01</t>
  </si>
  <si>
    <t>OTHER 7 () 01</t>
  </si>
  <si>
    <t>OTHER 8 () 01</t>
  </si>
  <si>
    <t>OTHER 9 () 01</t>
  </si>
  <si>
    <t>OTHER 10 () 01</t>
  </si>
  <si>
    <t>Free phase level (m) 02</t>
  </si>
  <si>
    <t>Water table (m) 02</t>
  </si>
  <si>
    <t>Free phase thickness (m) 02</t>
  </si>
  <si>
    <t>Water table MAX (m) 02</t>
  </si>
  <si>
    <t>Water table MIN (m) 02</t>
  </si>
  <si>
    <t>Corrected water table (m) 02</t>
  </si>
  <si>
    <t>VOCs (ppmv) 02</t>
  </si>
  <si>
    <t>LIE (%) 02</t>
  </si>
  <si>
    <t>CO2 (%) 02</t>
  </si>
  <si>
    <t>CH4 (%) 02</t>
  </si>
  <si>
    <t>O2 (%) 02</t>
  </si>
  <si>
    <t>G - Analytics Total BTEX (ug/l) 02</t>
  </si>
  <si>
    <t>G - Analytics TPH C5-C16 (ug/l) 02</t>
  </si>
  <si>
    <t>G - Analytics MTBE (ug/l) 02</t>
  </si>
  <si>
    <t>G - Analytics ETBE (ug/l) 02</t>
  </si>
  <si>
    <t>G - Analytics OTHER 1 (ug/l) 02</t>
  </si>
  <si>
    <t>G - Analytics OTHER 2 (ug/l) 02</t>
  </si>
  <si>
    <t>W - Temp (ºC) 02</t>
  </si>
  <si>
    <t>W - Cond (uS) 02</t>
  </si>
  <si>
    <t>W - Dissolved oxygen (%) 02</t>
  </si>
  <si>
    <t>W - Other 02</t>
  </si>
  <si>
    <t>W - Analytics Benzene (ug/l) 02</t>
  </si>
  <si>
    <t>W - Analytics Toluene (ug/l) 02</t>
  </si>
  <si>
    <t>W - Analytics EthylBenzene (ug/l) 02</t>
  </si>
  <si>
    <t>W - Analytics Xylenes (ug/l) 02</t>
  </si>
  <si>
    <t>W - Analytics Total BTEX (ug/l) 02</t>
  </si>
  <si>
    <t>W - Analytics TPH C5-C10 (ug/l) 02</t>
  </si>
  <si>
    <t>W - Analytics TPH C10-C40 (ug/l) 02</t>
  </si>
  <si>
    <t>W - Analytics MTBE (ug/l) 02</t>
  </si>
  <si>
    <t>W - Analytics ETBE (ug/l) 02</t>
  </si>
  <si>
    <t>W - Analytics OTHER 1 (ug/l) 02</t>
  </si>
  <si>
    <t>W - Analytics OTHER 2 (ug/l) 02</t>
  </si>
  <si>
    <t>OTHER 1 () 02</t>
  </si>
  <si>
    <t>OTHER 2 () 02</t>
  </si>
  <si>
    <t>OTHER 3 () 02</t>
  </si>
  <si>
    <t>OTHER 4 () 02</t>
  </si>
  <si>
    <t>OTHER 5 () 02</t>
  </si>
  <si>
    <t>OTHER 6 () 02</t>
  </si>
  <si>
    <t>OTHER 7 () 02</t>
  </si>
  <si>
    <t>OTHER 8 () 02</t>
  </si>
  <si>
    <t>OTHER 9 () 02</t>
  </si>
  <si>
    <t>OTHER 10 () 02</t>
  </si>
  <si>
    <t>Free phase level (m) 03</t>
  </si>
  <si>
    <t>Water table (m) 03</t>
  </si>
  <si>
    <t>Free phase thickness (m) 03</t>
  </si>
  <si>
    <t>Water table MAX (m) 03</t>
  </si>
  <si>
    <t>Water table MIN (m) 03</t>
  </si>
  <si>
    <t>Corrected water table (m) 03</t>
  </si>
  <si>
    <t>VOCs (ppmv) 03</t>
  </si>
  <si>
    <t>LIE (%) 03</t>
  </si>
  <si>
    <t>CO2 (%) 03</t>
  </si>
  <si>
    <t>CH4 (%) 03</t>
  </si>
  <si>
    <t>O2 (%) 03</t>
  </si>
  <si>
    <t>G - Analytics Total BTEX (ug/l) 03</t>
  </si>
  <si>
    <t>G - Analytics TPH C5-C16 (ug/l) 03</t>
  </si>
  <si>
    <t>G - Analytics MTBE (ug/l) 03</t>
  </si>
  <si>
    <t>G - Analytics ETBE (ug/l) 03</t>
  </si>
  <si>
    <t>G - Analytics OTHER 1 (ug/l) 03</t>
  </si>
  <si>
    <t>G - Analytics OTHER 2 (ug/l) 03</t>
  </si>
  <si>
    <t>W - Temp (ºC) 03</t>
  </si>
  <si>
    <t>W - Cond (uS) 03</t>
  </si>
  <si>
    <t>W - Dissolved oxygen (%) 03</t>
  </si>
  <si>
    <t>W - Other 03</t>
  </si>
  <si>
    <t>W - Analytics Benzene (ug/l) 03</t>
  </si>
  <si>
    <t>W - Analytics Toluene (ug/l) 03</t>
  </si>
  <si>
    <t>W - Analytics EthylBenzene (ug/l) 03</t>
  </si>
  <si>
    <t>W - Analytics Xylenes (ug/l) 03</t>
  </si>
  <si>
    <t>W - Analytics Total BTEX (ug/l) 03</t>
  </si>
  <si>
    <t>W - Analytics TPH C5-C10 (ug/l) 03</t>
  </si>
  <si>
    <t>W - Analytics TPH C10-C40 (ug/l) 03</t>
  </si>
  <si>
    <t>W - Analytics MTBE (ug/l) 03</t>
  </si>
  <si>
    <t>W - Analytics ETBE (ug/l) 03</t>
  </si>
  <si>
    <t>W - Analytics OTHER 1 (ug/l) 03</t>
  </si>
  <si>
    <t>W - Analytics OTHER 2 (ug/l) 03</t>
  </si>
  <si>
    <t>OTHER 1 () 03</t>
  </si>
  <si>
    <t>OTHER 2 () 03</t>
  </si>
  <si>
    <t>OTHER 3 () 03</t>
  </si>
  <si>
    <t>OTHER 4 () 03</t>
  </si>
  <si>
    <t>OTHER 5 () 03</t>
  </si>
  <si>
    <t>OTHER 6 () 03</t>
  </si>
  <si>
    <t>OTHER 7 () 03</t>
  </si>
  <si>
    <t>OTHER 8 () 03</t>
  </si>
  <si>
    <t>OTHER 9 () 03</t>
  </si>
  <si>
    <t>OTHER 10 () 03</t>
  </si>
  <si>
    <t>Free phase level (m) 04</t>
  </si>
  <si>
    <t>Water table (m) 04</t>
  </si>
  <si>
    <t>Free phase thickness (m) 04</t>
  </si>
  <si>
    <t>Water table MAX (m) 04</t>
  </si>
  <si>
    <t>Water table MIN (m) 04</t>
  </si>
  <si>
    <t>Corrected water table (m) 04</t>
  </si>
  <si>
    <t>VOCs (ppmv) 04</t>
  </si>
  <si>
    <t>LIE (%) 04</t>
  </si>
  <si>
    <t>CO2 (%) 04</t>
  </si>
  <si>
    <t>CH4 (%) 04</t>
  </si>
  <si>
    <t>O2 (%) 04</t>
  </si>
  <si>
    <t>G - Analytics Total BTEX (ug/l) 04</t>
  </si>
  <si>
    <t>G - Analytics TPH C5-C16 (ug/l) 04</t>
  </si>
  <si>
    <t>G - Analytics MTBE (ug/l) 04</t>
  </si>
  <si>
    <t>G - Analytics ETBE (ug/l) 04</t>
  </si>
  <si>
    <t>G - Analytics OTHER 1 (ug/l) 04</t>
  </si>
  <si>
    <t>G - Analytics OTHER 2 (ug/l) 04</t>
  </si>
  <si>
    <t>W - Temp (ºC) 04</t>
  </si>
  <si>
    <t>W - Cond (uS) 04</t>
  </si>
  <si>
    <t>W - Dissolved oxygen (%) 04</t>
  </si>
  <si>
    <t>W - Other 04</t>
  </si>
  <si>
    <t>W - Analytics Benzene (ug/l) 04</t>
  </si>
  <si>
    <t>W - Analytics Toluene (ug/l) 04</t>
  </si>
  <si>
    <t>W - Analytics EthylBenzene (ug/l) 04</t>
  </si>
  <si>
    <t>W - Analytics Xylenes (ug/l) 04</t>
  </si>
  <si>
    <t>W - Analytics Total BTEX (ug/l) 04</t>
  </si>
  <si>
    <t>W - Analytics TPH C5-C10 (ug/l) 04</t>
  </si>
  <si>
    <t>W - Analytics TPH C10-C40 (ug/l) 04</t>
  </si>
  <si>
    <t>W - Analytics MTBE (ug/l) 04</t>
  </si>
  <si>
    <t>W - Analytics ETBE (ug/l) 04</t>
  </si>
  <si>
    <t>W - Analytics OTHER 1 (ug/l) 04</t>
  </si>
  <si>
    <t>W - Analytics OTHER 2 (ug/l) 04</t>
  </si>
  <si>
    <t>OTHER 1 () 04</t>
  </si>
  <si>
    <t>OTHER 2 () 04</t>
  </si>
  <si>
    <t>OTHER 3 () 04</t>
  </si>
  <si>
    <t>OTHER 4 () 04</t>
  </si>
  <si>
    <t>OTHER 5 () 04</t>
  </si>
  <si>
    <t>OTHER 6 () 04</t>
  </si>
  <si>
    <t>OTHER 7 () 04</t>
  </si>
  <si>
    <t>OTHER 8 () 04</t>
  </si>
  <si>
    <t>OTHER 9 () 04</t>
  </si>
  <si>
    <t>OTHER 10 () 04</t>
  </si>
  <si>
    <t>Free phase level (m) 05</t>
  </si>
  <si>
    <t>Water table (m) 05</t>
  </si>
  <si>
    <t>Free phase thickness (m) 05</t>
  </si>
  <si>
    <t>Water table MAX (m) 05</t>
  </si>
  <si>
    <t>Water table MIN (m) 05</t>
  </si>
  <si>
    <t>Corrected water table (m) 05</t>
  </si>
  <si>
    <t>VOCs (ppmv) 05</t>
  </si>
  <si>
    <t>LIE (%) 05</t>
  </si>
  <si>
    <t>CO2 (%) 05</t>
  </si>
  <si>
    <t>CH4 (%) 05</t>
  </si>
  <si>
    <t>O2 (%) 05</t>
  </si>
  <si>
    <t>G - Analytics Total BTEX (ug/l) 05</t>
  </si>
  <si>
    <t>G - Analytics TPH C5-C16 (ug/l) 05</t>
  </si>
  <si>
    <t>G - Analytics MTBE (ug/l) 05</t>
  </si>
  <si>
    <t>G - Analytics ETBE (ug/l) 05</t>
  </si>
  <si>
    <t>G - Analytics OTHER 1 (ug/l) 05</t>
  </si>
  <si>
    <t>G - Analytics OTHER 2 (ug/l) 05</t>
  </si>
  <si>
    <t>W - Temp (ºC) 05</t>
  </si>
  <si>
    <t>W - Cond (uS) 05</t>
  </si>
  <si>
    <t>W - Dissolved oxygen (%) 05</t>
  </si>
  <si>
    <t>W - Other 05</t>
  </si>
  <si>
    <t>W - Analytics Benzene (ug/l) 05</t>
  </si>
  <si>
    <t>W - Analytics Toluene (ug/l) 05</t>
  </si>
  <si>
    <t>W - Analytics EthylBenzene (ug/l) 05</t>
  </si>
  <si>
    <t>W - Analytics Xylenes (ug/l) 05</t>
  </si>
  <si>
    <t>W - Analytics Total BTEX (ug/l) 05</t>
  </si>
  <si>
    <t>W - Analytics TPH C5-C10 (ug/l) 05</t>
  </si>
  <si>
    <t>W - Analytics TPH C10-C40 (ug/l) 05</t>
  </si>
  <si>
    <t>W - Analytics MTBE (ug/l) 05</t>
  </si>
  <si>
    <t>W - Analytics ETBE (ug/l) 05</t>
  </si>
  <si>
    <t>W - Analytics OTHER 1 (ug/l) 05</t>
  </si>
  <si>
    <t>W - Analytics OTHER 2 (ug/l) 05</t>
  </si>
  <si>
    <t>OTHER 1 () 05</t>
  </si>
  <si>
    <t>OTHER 2 () 05</t>
  </si>
  <si>
    <t>OTHER 3 () 05</t>
  </si>
  <si>
    <t>OTHER 4 () 05</t>
  </si>
  <si>
    <t>OTHER 5 () 05</t>
  </si>
  <si>
    <t>OTHER 6 () 05</t>
  </si>
  <si>
    <t>OTHER 7 () 05</t>
  </si>
  <si>
    <t>OTHER 8 () 05</t>
  </si>
  <si>
    <t>OTHER 9 () 05</t>
  </si>
  <si>
    <t>OTHER 10 () 05</t>
  </si>
  <si>
    <t>Free phase level (m) 06</t>
  </si>
  <si>
    <t>Water table (m) 06</t>
  </si>
  <si>
    <t>Free phase thickness (m) 06</t>
  </si>
  <si>
    <t>Water table MAX (m) 06</t>
  </si>
  <si>
    <t>Water table MIN (m) 06</t>
  </si>
  <si>
    <t>Corrected water table (m) 06</t>
  </si>
  <si>
    <t>VOCs (ppmv) 06</t>
  </si>
  <si>
    <t>LIE (%) 06</t>
  </si>
  <si>
    <t>CO2 (%) 06</t>
  </si>
  <si>
    <t>CH4 (%) 06</t>
  </si>
  <si>
    <t>O2 (%) 06</t>
  </si>
  <si>
    <t>G - Analytics Total BTEX (ug/l) 06</t>
  </si>
  <si>
    <t>G - Analytics TPH C5-C16 (ug/l) 06</t>
  </si>
  <si>
    <t>G - Analytics MTBE (ug/l) 06</t>
  </si>
  <si>
    <t>G - Analytics ETBE (ug/l) 06</t>
  </si>
  <si>
    <t>G - Analytics OTHER 1 (ug/l) 06</t>
  </si>
  <si>
    <t>G - Analytics OTHER 2 (ug/l) 06</t>
  </si>
  <si>
    <t>W - Temp (ºC) 06</t>
  </si>
  <si>
    <t>W - Cond (uS) 06</t>
  </si>
  <si>
    <t>W - Dissolved oxygen (%) 06</t>
  </si>
  <si>
    <t>W - Other 06</t>
  </si>
  <si>
    <t>W - Analytics Benzene (ug/l) 06</t>
  </si>
  <si>
    <t>W - Analytics Toluene (ug/l) 06</t>
  </si>
  <si>
    <t>W - Analytics EthylBenzene (ug/l) 06</t>
  </si>
  <si>
    <t>W - Analytics Xylenes (ug/l) 06</t>
  </si>
  <si>
    <t>W - Analytics Total BTEX (ug/l) 06</t>
  </si>
  <si>
    <t>W - Analytics TPH C5-C10 (ug/l) 06</t>
  </si>
  <si>
    <t>W - Analytics TPH C10-C40 (ug/l) 06</t>
  </si>
  <si>
    <t>W - Analytics MTBE (ug/l) 06</t>
  </si>
  <si>
    <t>W - Analytics ETBE (ug/l) 06</t>
  </si>
  <si>
    <t>W - Analytics OTHER 1 (ug/l) 06</t>
  </si>
  <si>
    <t>W - Analytics OTHER 2 (ug/l) 06</t>
  </si>
  <si>
    <t>OTHER 1 () 06</t>
  </si>
  <si>
    <t>OTHER 2 () 06</t>
  </si>
  <si>
    <t>OTHER 3 () 06</t>
  </si>
  <si>
    <t>OTHER 4 () 06</t>
  </si>
  <si>
    <t>OTHER 5 () 06</t>
  </si>
  <si>
    <t>OTHER 6 () 06</t>
  </si>
  <si>
    <t>OTHER 7 () 06</t>
  </si>
  <si>
    <t>OTHER 8 () 06</t>
  </si>
  <si>
    <t>OTHER 9 () 06</t>
  </si>
  <si>
    <t>OTHER 10 () 06</t>
  </si>
  <si>
    <t>Free phase level (m) 07</t>
  </si>
  <si>
    <t>Water table (m) 07</t>
  </si>
  <si>
    <t>Free phase thickness (m) 07</t>
  </si>
  <si>
    <t>Water table MAX (m) 07</t>
  </si>
  <si>
    <t>Water table MIN (m) 07</t>
  </si>
  <si>
    <t>Corrected water table (m) 07</t>
  </si>
  <si>
    <t>VOCs (ppmv) 07</t>
  </si>
  <si>
    <t>LIE (%) 07</t>
  </si>
  <si>
    <t>CO2 (%) 07</t>
  </si>
  <si>
    <t>CH4 (%) 07</t>
  </si>
  <si>
    <t>O2 (%) 07</t>
  </si>
  <si>
    <t>G - Analytics Total BTEX (ug/l) 07</t>
  </si>
  <si>
    <t>G - Analytics TPH C5-C16 (ug/l) 07</t>
  </si>
  <si>
    <t>G - Analytics MTBE (ug/l) 07</t>
  </si>
  <si>
    <t>G - Analytics ETBE (ug/l) 07</t>
  </si>
  <si>
    <t>G - Analytics OTHER 1 (ug/l) 07</t>
  </si>
  <si>
    <t>G - Analytics OTHER 2 (ug/l) 07</t>
  </si>
  <si>
    <t>W - Temp (ºC) 07</t>
  </si>
  <si>
    <t>W - Cond (uS) 07</t>
  </si>
  <si>
    <t>W - Dissolved oxygen (%) 07</t>
  </si>
  <si>
    <t>W - Other 07</t>
  </si>
  <si>
    <t>W - Analytics Benzene (ug/l) 07</t>
  </si>
  <si>
    <t>W - Analytics Toluene (ug/l) 07</t>
  </si>
  <si>
    <t>W - Analytics EthylBenzene (ug/l) 07</t>
  </si>
  <si>
    <t>W - Analytics Xylenes (ug/l) 07</t>
  </si>
  <si>
    <t>W - Analytics Total BTEX (ug/l) 07</t>
  </si>
  <si>
    <t>W - Analytics TPH C5-C10 (ug/l) 07</t>
  </si>
  <si>
    <t>W - Analytics TPH C10-C40 (ug/l) 07</t>
  </si>
  <si>
    <t>W - Analytics MTBE (ug/l) 07</t>
  </si>
  <si>
    <t>W - Analytics ETBE (ug/l) 07</t>
  </si>
  <si>
    <t>W - Analytics OTHER 1 (ug/l) 07</t>
  </si>
  <si>
    <t>W - Analytics OTHER 2 (ug/l) 07</t>
  </si>
  <si>
    <t>OTHER 1 () 07</t>
  </si>
  <si>
    <t>OTHER 2 () 07</t>
  </si>
  <si>
    <t>OTHER 3 () 07</t>
  </si>
  <si>
    <t>OTHER 4 () 07</t>
  </si>
  <si>
    <t>OTHER 5 () 07</t>
  </si>
  <si>
    <t>OTHER 6 () 07</t>
  </si>
  <si>
    <t>OTHER 7 () 07</t>
  </si>
  <si>
    <t>OTHER 8 () 07</t>
  </si>
  <si>
    <t>OTHER 9 () 07</t>
  </si>
  <si>
    <t>OTHER 10 () 07</t>
  </si>
  <si>
    <t>Free phase level (m) 08</t>
  </si>
  <si>
    <t>Water table (m) 08</t>
  </si>
  <si>
    <t>Free phase thickness (m) 08</t>
  </si>
  <si>
    <t>Water table MAX (m) 08</t>
  </si>
  <si>
    <t>Water table MIN (m) 08</t>
  </si>
  <si>
    <t>Corrected water table (m) 08</t>
  </si>
  <si>
    <t>VOCs (ppmv) 08</t>
  </si>
  <si>
    <t>LIE (%) 08</t>
  </si>
  <si>
    <t>CO2 (%) 08</t>
  </si>
  <si>
    <t>CH4 (%) 08</t>
  </si>
  <si>
    <t>O2 (%) 08</t>
  </si>
  <si>
    <t>G - Analytics Total BTEX (ug/l) 08</t>
  </si>
  <si>
    <t>G - Analytics TPH C5-C16 (ug/l) 08</t>
  </si>
  <si>
    <t>G - Analytics MTBE (ug/l) 08</t>
  </si>
  <si>
    <t>G - Analytics ETBE (ug/l) 08</t>
  </si>
  <si>
    <t>G - Analytics OTHER 1 (ug/l) 08</t>
  </si>
  <si>
    <t>G - Analytics OTHER 2 (ug/l) 08</t>
  </si>
  <si>
    <t>W - Temp (ºC) 08</t>
  </si>
  <si>
    <t>W - Cond (uS) 08</t>
  </si>
  <si>
    <t>W - Dissolved oxygen (%) 08</t>
  </si>
  <si>
    <t>W - Other 08</t>
  </si>
  <si>
    <t>W - Analytics Benzene (ug/l) 08</t>
  </si>
  <si>
    <t>W - Analytics Toluene (ug/l) 08</t>
  </si>
  <si>
    <t>W - Analytics EthylBenzene (ug/l) 08</t>
  </si>
  <si>
    <t>W - Analytics Xylenes (ug/l) 08</t>
  </si>
  <si>
    <t>W - Analytics Total BTEX (ug/l) 08</t>
  </si>
  <si>
    <t>W - Analytics TPH C5-C10 (ug/l) 08</t>
  </si>
  <si>
    <t>W - Analytics TPH C10-C40 (ug/l) 08</t>
  </si>
  <si>
    <t>W - Analytics MTBE (ug/l) 08</t>
  </si>
  <si>
    <t>W - Analytics ETBE (ug/l) 08</t>
  </si>
  <si>
    <t>W - Analytics OTHER 1 (ug/l) 08</t>
  </si>
  <si>
    <t>W - Analytics OTHER 2 (ug/l) 08</t>
  </si>
  <si>
    <t>OTHER 1 () 08</t>
  </si>
  <si>
    <t>OTHER 2 () 08</t>
  </si>
  <si>
    <t>OTHER 3 () 08</t>
  </si>
  <si>
    <t>OTHER 4 () 08</t>
  </si>
  <si>
    <t>OTHER 5 () 08</t>
  </si>
  <si>
    <t>OTHER 6 () 08</t>
  </si>
  <si>
    <t>OTHER 7 () 08</t>
  </si>
  <si>
    <t>OTHER 8 () 08</t>
  </si>
  <si>
    <t>OTHER 9 () 08</t>
  </si>
  <si>
    <t>OTHER 10 () 08</t>
  </si>
  <si>
    <t>Free phase level (m) 09</t>
  </si>
  <si>
    <t>Water table (m) 09</t>
  </si>
  <si>
    <t>Free phase thickness (m) 09</t>
  </si>
  <si>
    <t>Water table MAX (m) 09</t>
  </si>
  <si>
    <t>Water table MIN (m) 09</t>
  </si>
  <si>
    <t>Corrected water table (m) 09</t>
  </si>
  <si>
    <t>VOCs (ppmv) 09</t>
  </si>
  <si>
    <t>LIE (%) 09</t>
  </si>
  <si>
    <t>CO2 (%) 09</t>
  </si>
  <si>
    <t>CH4 (%) 09</t>
  </si>
  <si>
    <t>O2 (%) 09</t>
  </si>
  <si>
    <t>G - Analytics Total BTEX (ug/l) 09</t>
  </si>
  <si>
    <t>G - Analytics TPH C5-C16 (ug/l) 09</t>
  </si>
  <si>
    <t>G - Analytics MTBE (ug/l) 09</t>
  </si>
  <si>
    <t>G - Analytics ETBE (ug/l) 09</t>
  </si>
  <si>
    <t>G - Analytics OTHER 1 (ug/l) 09</t>
  </si>
  <si>
    <t>G - Analytics OTHER 2 (ug/l) 09</t>
  </si>
  <si>
    <t>W - Temp (ºC) 09</t>
  </si>
  <si>
    <t>W - Cond (uS) 09</t>
  </si>
  <si>
    <t>W - Dissolved oxygen (%) 09</t>
  </si>
  <si>
    <t>W - Other 09</t>
  </si>
  <si>
    <t>W - Analytics Benzene (ug/l) 09</t>
  </si>
  <si>
    <t>W - Analytics Toluene (ug/l) 09</t>
  </si>
  <si>
    <t>W - Analytics EthylBenzene (ug/l) 09</t>
  </si>
  <si>
    <t>W - Analytics Xylenes (ug/l) 09</t>
  </si>
  <si>
    <t>W - Analytics Total BTEX (ug/l) 09</t>
  </si>
  <si>
    <t>W - Analytics TPH C5-C10 (ug/l) 09</t>
  </si>
  <si>
    <t>W - Analytics TPH C10-C40 (ug/l) 09</t>
  </si>
  <si>
    <t>W - Analytics MTBE (ug/l) 09</t>
  </si>
  <si>
    <t>W - Analytics ETBE (ug/l) 09</t>
  </si>
  <si>
    <t>W - Analytics OTHER 1 (ug/l) 09</t>
  </si>
  <si>
    <t>W - Analytics OTHER 2 (ug/l) 09</t>
  </si>
  <si>
    <t>OTHER 1 () 09</t>
  </si>
  <si>
    <t>OTHER 2 () 09</t>
  </si>
  <si>
    <t>OTHER 3 () 09</t>
  </si>
  <si>
    <t>OTHER 4 () 09</t>
  </si>
  <si>
    <t>OTHER 5 () 09</t>
  </si>
  <si>
    <t>OTHER 6 () 09</t>
  </si>
  <si>
    <t>OTHER 7 () 09</t>
  </si>
  <si>
    <t>OTHER 8 () 09</t>
  </si>
  <si>
    <t>OTHER 9 () 09</t>
  </si>
  <si>
    <t>OTHER 10 () 09</t>
  </si>
  <si>
    <t>Free phase level (m) 10</t>
  </si>
  <si>
    <t>Water table (m) 10</t>
  </si>
  <si>
    <t>Free phase thickness (m) 10</t>
  </si>
  <si>
    <t>Water table MAX (m) 10</t>
  </si>
  <si>
    <t>Water table MIN (m) 10</t>
  </si>
  <si>
    <t>Corrected water table (m) 10</t>
  </si>
  <si>
    <t>VOCs (ppmv) 10</t>
  </si>
  <si>
    <t>LIE (%) 10</t>
  </si>
  <si>
    <t>CO2 (%) 10</t>
  </si>
  <si>
    <t>CH4 (%) 10</t>
  </si>
  <si>
    <t>O2 (%) 10</t>
  </si>
  <si>
    <t>G - Analytics Total BTEX (ug/l) 10</t>
  </si>
  <si>
    <t>G - Analytics TPH C5-C16 (ug/l) 10</t>
  </si>
  <si>
    <t>G - Analytics MTBE (ug/l) 10</t>
  </si>
  <si>
    <t>G - Analytics ETBE (ug/l) 10</t>
  </si>
  <si>
    <t>G - Analytics OTHER 1 (ug/l) 10</t>
  </si>
  <si>
    <t>G - Analytics OTHER 2 (ug/l) 10</t>
  </si>
  <si>
    <t>W - Temp (ºC) 10</t>
  </si>
  <si>
    <t>W - Cond (uS) 10</t>
  </si>
  <si>
    <t>W - Dissolved oxygen (%) 10</t>
  </si>
  <si>
    <t>W - Other 10</t>
  </si>
  <si>
    <t>W - Analytics Benzene (ug/l) 10</t>
  </si>
  <si>
    <t>W - Analytics Toluene (ug/l) 10</t>
  </si>
  <si>
    <t>W - Analytics EthylBenzene (ug/l) 10</t>
  </si>
  <si>
    <t>W - Analytics Xylenes (ug/l) 10</t>
  </si>
  <si>
    <t>W - Analytics Total BTEX (ug/l) 10</t>
  </si>
  <si>
    <t>W - Analytics TPH C5-C10 (ug/l) 10</t>
  </si>
  <si>
    <t>W - Analytics TPH C10-C40 (ug/l) 10</t>
  </si>
  <si>
    <t>W - Analytics MTBE (ug/l) 10</t>
  </si>
  <si>
    <t>W - Analytics ETBE (ug/l) 10</t>
  </si>
  <si>
    <t>W - Analytics OTHER 1 (ug/l) 10</t>
  </si>
  <si>
    <t>W - Analytics OTHER 2 (ug/l) 10</t>
  </si>
  <si>
    <t>OTHER 1 () 10</t>
  </si>
  <si>
    <t>OTHER 2 () 10</t>
  </si>
  <si>
    <t>OTHER 3 () 10</t>
  </si>
  <si>
    <t>OTHER 4 () 10</t>
  </si>
  <si>
    <t>OTHER 5 () 10</t>
  </si>
  <si>
    <t>OTHER 6 () 10</t>
  </si>
  <si>
    <t>OTHER 7 () 10</t>
  </si>
  <si>
    <t>OTHER 8 () 10</t>
  </si>
  <si>
    <t>OTHER 9 () 10</t>
  </si>
  <si>
    <t>OTHER 10 () 10</t>
  </si>
  <si>
    <t>Free phase level (m) 11</t>
  </si>
  <si>
    <t>Water table (m) 11</t>
  </si>
  <si>
    <t>Free phase thickness (m) 11</t>
  </si>
  <si>
    <t>Water table MAX (m) 11</t>
  </si>
  <si>
    <t>Water table MIN (m) 11</t>
  </si>
  <si>
    <t>Corrected water table (m) 11</t>
  </si>
  <si>
    <t>VOCs (ppmv) 11</t>
  </si>
  <si>
    <t>LIE (%) 11</t>
  </si>
  <si>
    <t>CO2 (%) 11</t>
  </si>
  <si>
    <t>CH4 (%) 11</t>
  </si>
  <si>
    <t>O2 (%) 11</t>
  </si>
  <si>
    <t>G - Analytics Total BTEX (ug/l) 11</t>
  </si>
  <si>
    <t>G - Analytics TPH C5-C16 (ug/l) 11</t>
  </si>
  <si>
    <t>G - Analytics MTBE (ug/l) 11</t>
  </si>
  <si>
    <t>G - Analytics ETBE (ug/l) 11</t>
  </si>
  <si>
    <t>G - Analytics OTHER 1 (ug/l) 11</t>
  </si>
  <si>
    <t>G - Analytics OTHER 2 (ug/l) 11</t>
  </si>
  <si>
    <t>W - Temp (ºC) 11</t>
  </si>
  <si>
    <t>W - Cond (uS) 11</t>
  </si>
  <si>
    <t>W - Dissolved oxygen (%) 11</t>
  </si>
  <si>
    <t>W - Other 11</t>
  </si>
  <si>
    <t>W - Analytics Benzene (ug/l) 11</t>
  </si>
  <si>
    <t>W - Analytics Toluene (ug/l) 11</t>
  </si>
  <si>
    <t>W - Analytics EthylBenzene (ug/l) 11</t>
  </si>
  <si>
    <t>W - Analytics Xylenes (ug/l) 11</t>
  </si>
  <si>
    <t>W - Analytics Total BTEX (ug/l) 11</t>
  </si>
  <si>
    <t>W - Analytics TPH C5-C10 (ug/l) 11</t>
  </si>
  <si>
    <t>W - Analytics TPH C10-C40 (ug/l) 11</t>
  </si>
  <si>
    <t>W - Analytics MTBE (ug/l) 11</t>
  </si>
  <si>
    <t>W - Analytics ETBE (ug/l) 11</t>
  </si>
  <si>
    <t>W - Analytics OTHER 1 (ug/l) 11</t>
  </si>
  <si>
    <t>W - Analytics OTHER 2 (ug/l) 11</t>
  </si>
  <si>
    <t>OTHER 1 () 11</t>
  </si>
  <si>
    <t>OTHER 2 () 11</t>
  </si>
  <si>
    <t>OTHER 3 () 11</t>
  </si>
  <si>
    <t>OTHER 4 () 11</t>
  </si>
  <si>
    <t>OTHER 5 () 11</t>
  </si>
  <si>
    <t>OTHER 6 () 11</t>
  </si>
  <si>
    <t>OTHER 7 () 11</t>
  </si>
  <si>
    <t>OTHER 8 () 11</t>
  </si>
  <si>
    <t>OTHER 9 () 11</t>
  </si>
  <si>
    <t>OTHER 10 () 11</t>
  </si>
  <si>
    <t>Free phase level (m) 12</t>
  </si>
  <si>
    <t>Water table (m) 12</t>
  </si>
  <si>
    <t>Free phase thickness (m) 12</t>
  </si>
  <si>
    <t>Water table MAX (m) 12</t>
  </si>
  <si>
    <t>Water table MIN (m) 12</t>
  </si>
  <si>
    <t>Corrected water table (m) 12</t>
  </si>
  <si>
    <t>VOCs (ppmv) 12</t>
  </si>
  <si>
    <t>LIE (%) 12</t>
  </si>
  <si>
    <t>CO2 (%) 12</t>
  </si>
  <si>
    <t>CH4 (%) 12</t>
  </si>
  <si>
    <t>O2 (%) 12</t>
  </si>
  <si>
    <t>G - Analytics Total BTEX (ug/l) 12</t>
  </si>
  <si>
    <t>G - Analytics TPH C5-C16 (ug/l) 12</t>
  </si>
  <si>
    <t>G - Analytics MTBE (ug/l) 12</t>
  </si>
  <si>
    <t>G - Analytics ETBE (ug/l) 12</t>
  </si>
  <si>
    <t>G - Analytics OTHER 1 (ug/l) 12</t>
  </si>
  <si>
    <t>G - Analytics OTHER 2 (ug/l) 12</t>
  </si>
  <si>
    <t>W - Temp (ºC) 12</t>
  </si>
  <si>
    <t>W - Cond (uS) 12</t>
  </si>
  <si>
    <t>W - Dissolved oxygen (%) 12</t>
  </si>
  <si>
    <t>W - Other 12</t>
  </si>
  <si>
    <t>W - Analytics Benzene (ug/l) 12</t>
  </si>
  <si>
    <t>W - Analytics Toluene (ug/l) 12</t>
  </si>
  <si>
    <t>W - Analytics EthylBenzene (ug/l) 12</t>
  </si>
  <si>
    <t>W - Analytics Xylenes (ug/l) 12</t>
  </si>
  <si>
    <t>W - Analytics Total BTEX (ug/l) 12</t>
  </si>
  <si>
    <t>W - Analytics TPH C5-C10 (ug/l) 12</t>
  </si>
  <si>
    <t>W - Analytics TPH C10-C40 (ug/l) 12</t>
  </si>
  <si>
    <t>W - Analytics MTBE (ug/l) 12</t>
  </si>
  <si>
    <t>W - Analytics ETBE (ug/l) 12</t>
  </si>
  <si>
    <t>W - Analytics OTHER 1 (ug/l) 12</t>
  </si>
  <si>
    <t>W - Analytics OTHER 2 (ug/l) 12</t>
  </si>
  <si>
    <t>OTHER 1 () 12</t>
  </si>
  <si>
    <t>OTHER 2 () 12</t>
  </si>
  <si>
    <t>OTHER 3 () 12</t>
  </si>
  <si>
    <t>OTHER 4 () 12</t>
  </si>
  <si>
    <t>OTHER 5 () 12</t>
  </si>
  <si>
    <t>OTHER 6 () 12</t>
  </si>
  <si>
    <t>OTHER 7 () 12</t>
  </si>
  <si>
    <t>OTHER 8 () 12</t>
  </si>
  <si>
    <t>OTHER 9 () 12</t>
  </si>
  <si>
    <t>OTHER 10 () 12</t>
  </si>
  <si>
    <t>Free phase level (m) 13</t>
  </si>
  <si>
    <t>Water table (m) 13</t>
  </si>
  <si>
    <t>Free phase thickness (m) 13</t>
  </si>
  <si>
    <t>Water table MAX (m) 13</t>
  </si>
  <si>
    <t>Water table MIN (m) 13</t>
  </si>
  <si>
    <t>Corrected water table (m) 13</t>
  </si>
  <si>
    <t>VOCs (ppmv) 13</t>
  </si>
  <si>
    <t>LIE (%) 13</t>
  </si>
  <si>
    <t>CO2 (%) 13</t>
  </si>
  <si>
    <t>CH4 (%) 13</t>
  </si>
  <si>
    <t>O2 (%) 13</t>
  </si>
  <si>
    <t>G - Analytics Total BTEX (ug/l) 13</t>
  </si>
  <si>
    <t>G - Analytics TPH C5-C16 (ug/l) 13</t>
  </si>
  <si>
    <t>G - Analytics MTBE (ug/l) 13</t>
  </si>
  <si>
    <t>G - Analytics ETBE (ug/l) 13</t>
  </si>
  <si>
    <t>G - Analytics OTHER 1 (ug/l) 13</t>
  </si>
  <si>
    <t>G - Analytics OTHER 2 (ug/l) 13</t>
  </si>
  <si>
    <t>W - Temp (ºC) 13</t>
  </si>
  <si>
    <t>W - Cond (uS) 13</t>
  </si>
  <si>
    <t>W - Dissolved oxygen (%) 13</t>
  </si>
  <si>
    <t>W - Other 13</t>
  </si>
  <si>
    <t>W - Analytics Benzene (ug/l) 13</t>
  </si>
  <si>
    <t>W - Analytics Toluene (ug/l) 13</t>
  </si>
  <si>
    <t>W - Analytics EthylBenzene (ug/l) 13</t>
  </si>
  <si>
    <t>W - Analytics Xylenes (ug/l) 13</t>
  </si>
  <si>
    <t>W - Analytics Total BTEX (ug/l) 13</t>
  </si>
  <si>
    <t>W - Analytics TPH C5-C10 (ug/l) 13</t>
  </si>
  <si>
    <t>W - Analytics TPH C10-C40 (ug/l) 13</t>
  </si>
  <si>
    <t>W - Analytics MTBE (ug/l) 13</t>
  </si>
  <si>
    <t>W - Analytics ETBE (ug/l) 13</t>
  </si>
  <si>
    <t>W - Analytics OTHER 1 (ug/l) 13</t>
  </si>
  <si>
    <t>W - Analytics OTHER 2 (ug/l) 13</t>
  </si>
  <si>
    <t>OTHER 1 () 13</t>
  </si>
  <si>
    <t>OTHER 2 () 13</t>
  </si>
  <si>
    <t>OTHER 3 () 13</t>
  </si>
  <si>
    <t>OTHER 4 () 13</t>
  </si>
  <si>
    <t>OTHER 5 () 13</t>
  </si>
  <si>
    <t>OTHER 6 () 13</t>
  </si>
  <si>
    <t>OTHER 7 () 13</t>
  </si>
  <si>
    <t>OTHER 8 () 13</t>
  </si>
  <si>
    <t>OTHER 9 () 13</t>
  </si>
  <si>
    <t>OTHER 10 () 13</t>
  </si>
  <si>
    <t>Free phase level (m) 14</t>
  </si>
  <si>
    <t>Water table (m) 14</t>
  </si>
  <si>
    <t>Free phase thickness (m) 14</t>
  </si>
  <si>
    <t>Water table MAX (m) 14</t>
  </si>
  <si>
    <t>Water table MIN (m) 14</t>
  </si>
  <si>
    <t>Corrected water table (m) 14</t>
  </si>
  <si>
    <t>VOCs (ppmv) 14</t>
  </si>
  <si>
    <t>LIE (%) 14</t>
  </si>
  <si>
    <t>CO2 (%) 14</t>
  </si>
  <si>
    <t>CH4 (%) 14</t>
  </si>
  <si>
    <t>O2 (%) 14</t>
  </si>
  <si>
    <t>G - Analytics Total BTEX (ug/l) 14</t>
  </si>
  <si>
    <t>G - Analytics TPH C5-C16 (ug/l) 14</t>
  </si>
  <si>
    <t>G - Analytics MTBE (ug/l) 14</t>
  </si>
  <si>
    <t>G - Analytics ETBE (ug/l) 14</t>
  </si>
  <si>
    <t>G - Analytics OTHER 1 (ug/l) 14</t>
  </si>
  <si>
    <t>G - Analytics OTHER 2 (ug/l) 14</t>
  </si>
  <si>
    <t>W - Temp (ºC) 14</t>
  </si>
  <si>
    <t>W - Cond (uS) 14</t>
  </si>
  <si>
    <t>W - Dissolved oxygen (%) 14</t>
  </si>
  <si>
    <t>W - Other 14</t>
  </si>
  <si>
    <t>W - Analytics Benzene (ug/l) 14</t>
  </si>
  <si>
    <t>W - Analytics Toluene (ug/l) 14</t>
  </si>
  <si>
    <t>W - Analytics EthylBenzene (ug/l) 14</t>
  </si>
  <si>
    <t>W - Analytics Xylenes (ug/l) 14</t>
  </si>
  <si>
    <t>W - Analytics Total BTEX (ug/l) 14</t>
  </si>
  <si>
    <t>W - Analytics TPH C5-C10 (ug/l) 14</t>
  </si>
  <si>
    <t>W - Analytics TPH C10-C40 (ug/l) 14</t>
  </si>
  <si>
    <t>W - Analytics MTBE (ug/l) 14</t>
  </si>
  <si>
    <t>W - Analytics ETBE (ug/l) 14</t>
  </si>
  <si>
    <t>W - Analytics OTHER 1 (ug/l) 14</t>
  </si>
  <si>
    <t>W - Analytics OTHER 2 (ug/l) 14</t>
  </si>
  <si>
    <t>OTHER 1 () 14</t>
  </si>
  <si>
    <t>OTHER 2 () 14</t>
  </si>
  <si>
    <t>OTHER 3 () 14</t>
  </si>
  <si>
    <t>OTHER 4 () 14</t>
  </si>
  <si>
    <t>OTHER 5 () 14</t>
  </si>
  <si>
    <t>OTHER 6 () 14</t>
  </si>
  <si>
    <t>OTHER 7 () 14</t>
  </si>
  <si>
    <t>OTHER 8 () 14</t>
  </si>
  <si>
    <t>OTHER 9 () 14</t>
  </si>
  <si>
    <t>OTHER 10 () 14</t>
  </si>
  <si>
    <t>Free phase level (m) 15</t>
  </si>
  <si>
    <t>Water table (m) 15</t>
  </si>
  <si>
    <t>Free phase thickness (m) 15</t>
  </si>
  <si>
    <t>Water table MAX (m) 15</t>
  </si>
  <si>
    <t>Water table MIN (m) 15</t>
  </si>
  <si>
    <t>Corrected water table (m) 15</t>
  </si>
  <si>
    <t>VOCs (ppmv) 15</t>
  </si>
  <si>
    <t>LIE (%) 15</t>
  </si>
  <si>
    <t>CO2 (%) 15</t>
  </si>
  <si>
    <t>CH4 (%) 15</t>
  </si>
  <si>
    <t>O2 (%) 15</t>
  </si>
  <si>
    <t>G - Analytics Total BTEX (ug/l) 15</t>
  </si>
  <si>
    <t>G - Analytics TPH C5-C16 (ug/l) 15</t>
  </si>
  <si>
    <t>G - Analytics MTBE (ug/l) 15</t>
  </si>
  <si>
    <t>G - Analytics ETBE (ug/l) 15</t>
  </si>
  <si>
    <t>G - Analytics OTHER 1 (ug/l) 15</t>
  </si>
  <si>
    <t>G - Analytics OTHER 2 (ug/l) 15</t>
  </si>
  <si>
    <t>W - Temp (ºC) 15</t>
  </si>
  <si>
    <t>W - Cond (uS) 15</t>
  </si>
  <si>
    <t>W - Dissolved oxygen (%) 15</t>
  </si>
  <si>
    <t>W - Other 15</t>
  </si>
  <si>
    <t>W - Analytics Benzene (ug/l) 15</t>
  </si>
  <si>
    <t>W - Analytics Toluene (ug/l) 15</t>
  </si>
  <si>
    <t>W - Analytics EthylBenzene (ug/l) 15</t>
  </si>
  <si>
    <t>W - Analytics Xylenes (ug/l) 15</t>
  </si>
  <si>
    <t>W - Analytics Total BTEX (ug/l) 15</t>
  </si>
  <si>
    <t>W - Analytics TPH C5-C10 (ug/l) 15</t>
  </si>
  <si>
    <t>W - Analytics TPH C10-C40 (ug/l) 15</t>
  </si>
  <si>
    <t>W - Analytics MTBE (ug/l) 15</t>
  </si>
  <si>
    <t>W - Analytics ETBE (ug/l) 15</t>
  </si>
  <si>
    <t>W - Analytics OTHER 1 (ug/l) 15</t>
  </si>
  <si>
    <t>W - Analytics OTHER 2 (ug/l) 15</t>
  </si>
  <si>
    <t>OTHER 1 () 15</t>
  </si>
  <si>
    <t>OTHER 2 () 15</t>
  </si>
  <si>
    <t>OTHER 3 () 15</t>
  </si>
  <si>
    <t>OTHER 4 () 15</t>
  </si>
  <si>
    <t>OTHER 5 () 15</t>
  </si>
  <si>
    <t>OTHER 6 () 15</t>
  </si>
  <si>
    <t>OTHER 7 () 15</t>
  </si>
  <si>
    <t>OTHER 8 () 15</t>
  </si>
  <si>
    <t>OTHER 9 () 15</t>
  </si>
  <si>
    <t>OTHER 10 () 15</t>
  </si>
  <si>
    <t>Free phase level (m) TB-1</t>
  </si>
  <si>
    <t>Water table (m) TB-1</t>
  </si>
  <si>
    <t>Free phase thickness (m) TB-1</t>
  </si>
  <si>
    <t>Water table MAX (m) TB-1</t>
  </si>
  <si>
    <t>Water table MIN (m) TB-1</t>
  </si>
  <si>
    <t>Corrected water table (m) TB-1</t>
  </si>
  <si>
    <t>VOCs (ppmv) TB-1</t>
  </si>
  <si>
    <t>LIE (%) TB-1</t>
  </si>
  <si>
    <t>CO2 (%) TB-1</t>
  </si>
  <si>
    <t>CH4 (%) TB-1</t>
  </si>
  <si>
    <t>O2 (%) TB-1</t>
  </si>
  <si>
    <t>G - Analytics Total BTEX (ug/l) TB-1</t>
  </si>
  <si>
    <t>G - Analytics TPH C5-C16 (ug/l) TB-1</t>
  </si>
  <si>
    <t>G - Analytics MTBE (ug/l) TB-1</t>
  </si>
  <si>
    <t>G - Analytics ETBE (ug/l) TB-1</t>
  </si>
  <si>
    <t>G - Analytics OTHER 1 (ug/l) TB-1</t>
  </si>
  <si>
    <t>G - Analytics OTHER 2 (ug/l) TB-1</t>
  </si>
  <si>
    <t>W - Temp (ºC) TB-1</t>
  </si>
  <si>
    <t>W - Cond (uS) TB-1</t>
  </si>
  <si>
    <t>W - Dissolved oxygen (%) TB-1</t>
  </si>
  <si>
    <t>W - Other TB-1</t>
  </si>
  <si>
    <t>W - Analytics Benzene (ug/l) TB-1</t>
  </si>
  <si>
    <t>W - Analytics Toluene (ug/l) TB-1</t>
  </si>
  <si>
    <t>W - Analytics EthylBenzene (ug/l) TB-1</t>
  </si>
  <si>
    <t>W - Analytics Xylenes (ug/l) TB-1</t>
  </si>
  <si>
    <t>W - Analytics Total BTEX (ug/l) TB-1</t>
  </si>
  <si>
    <t>W - Analytics TPH C5-C10 (ug/l) TB-1</t>
  </si>
  <si>
    <t>W - Analytics TPH C10-C40 (ug/l) TB-1</t>
  </si>
  <si>
    <t>W - Analytics MTBE (ug/l) TB-1</t>
  </si>
  <si>
    <t>W - Analytics ETBE (ug/l) TB-1</t>
  </si>
  <si>
    <t>W - Analytics OTHER 1 (ug/l) TB-1</t>
  </si>
  <si>
    <t>W - Analytics OTHER 2 (ug/l) TB-1</t>
  </si>
  <si>
    <t>OTHER 1 () TB-1</t>
  </si>
  <si>
    <t>OTHER 2 () TB-1</t>
  </si>
  <si>
    <t>OTHER 3 () TB-1</t>
  </si>
  <si>
    <t>OTHER 4 () TB-1</t>
  </si>
  <si>
    <t>OTHER 5 () TB-1</t>
  </si>
  <si>
    <t>OTHER 6 () TB-1</t>
  </si>
  <si>
    <t>OTHER 7 () TB-1</t>
  </si>
  <si>
    <t>OTHER 8 () TB-1</t>
  </si>
  <si>
    <t>OTHER 9 () TB-1</t>
  </si>
  <si>
    <t>OTHER 10 () TB-1</t>
  </si>
  <si>
    <t>Free phase level (m) TB-2</t>
  </si>
  <si>
    <t>Water table (m) TB-2</t>
  </si>
  <si>
    <t>Free phase thickness (m) TB-2</t>
  </si>
  <si>
    <t>Water table MAX (m) TB-2</t>
  </si>
  <si>
    <t>Water table MIN (m) TB-2</t>
  </si>
  <si>
    <t>Corrected water table (m) TB-2</t>
  </si>
  <si>
    <t>VOCs (ppmv) TB-2</t>
  </si>
  <si>
    <t>LIE (%) TB-2</t>
  </si>
  <si>
    <t>CO2 (%) TB-2</t>
  </si>
  <si>
    <t>CH4 (%) TB-2</t>
  </si>
  <si>
    <t>O2 (%) TB-2</t>
  </si>
  <si>
    <t>G - Analytics Total BTEX (ug/l) TB-2</t>
  </si>
  <si>
    <t>G - Analytics TPH C5-C16 (ug/l) TB-2</t>
  </si>
  <si>
    <t>G - Analytics MTBE (ug/l) TB-2</t>
  </si>
  <si>
    <t>G - Analytics ETBE (ug/l) TB-2</t>
  </si>
  <si>
    <t>G - Analytics OTHER 1 (ug/l) TB-2</t>
  </si>
  <si>
    <t>G - Analytics OTHER 2 (ug/l) TB-2</t>
  </si>
  <si>
    <t>W - Temp (ºC) TB-2</t>
  </si>
  <si>
    <t>W - Cond (uS) TB-2</t>
  </si>
  <si>
    <t>W - Dissolved oxygen (%) TB-2</t>
  </si>
  <si>
    <t>W - Other TB-2</t>
  </si>
  <si>
    <t>W - Analytics Benzene (ug/l) TB-2</t>
  </si>
  <si>
    <t>W - Analytics Toluene (ug/l) TB-2</t>
  </si>
  <si>
    <t>W - Analytics EthylBenzene (ug/l) TB-2</t>
  </si>
  <si>
    <t>W - Analytics Xylenes (ug/l) TB-2</t>
  </si>
  <si>
    <t>W - Analytics Total BTEX (ug/l) TB-2</t>
  </si>
  <si>
    <t>W - Analytics TPH C5-C10 (ug/l) TB-2</t>
  </si>
  <si>
    <t>W - Analytics TPH C10-C40 (ug/l) TB-2</t>
  </si>
  <si>
    <t>W - Analytics MTBE (ug/l) TB-2</t>
  </si>
  <si>
    <t>W - Analytics ETBE (ug/l) TB-2</t>
  </si>
  <si>
    <t>W - Analytics OTHER 1 (ug/l) TB-2</t>
  </si>
  <si>
    <t>W - Analytics OTHER 2 (ug/l) TB-2</t>
  </si>
  <si>
    <t>OTHER 1 () TB-2</t>
  </si>
  <si>
    <t>OTHER 2 () TB-2</t>
  </si>
  <si>
    <t>OTHER 3 () TB-2</t>
  </si>
  <si>
    <t>OTHER 4 () TB-2</t>
  </si>
  <si>
    <t>OTHER 5 () TB-2</t>
  </si>
  <si>
    <t>OTHER 6 () TB-2</t>
  </si>
  <si>
    <t>OTHER 7 () TB-2</t>
  </si>
  <si>
    <t>OTHER 8 () TB-2</t>
  </si>
  <si>
    <t>OTHER 9 () TB-2</t>
  </si>
  <si>
    <t>OTHER 10 () TB-2</t>
  </si>
  <si>
    <t>Free phase level (m) SV-1</t>
  </si>
  <si>
    <t>Water table (m) SV-1</t>
  </si>
  <si>
    <t>Free phase thickness (m) SV-1</t>
  </si>
  <si>
    <t>Water table MAX (m) SV-1</t>
  </si>
  <si>
    <t>Water table MIN (m) SV-1</t>
  </si>
  <si>
    <t>Corrected water table (m) SV-1</t>
  </si>
  <si>
    <t>VOCs (ppmv) SV-1</t>
  </si>
  <si>
    <t>LIE (%) SV-1</t>
  </si>
  <si>
    <t>CO2 (%) SV-1</t>
  </si>
  <si>
    <t>CH4 (%) SV-1</t>
  </si>
  <si>
    <t>O2 (%) SV-1</t>
  </si>
  <si>
    <t>G - Analytics Total BTEX (ug/l) SV-1</t>
  </si>
  <si>
    <t>G - Analytics TPH C5-C16 (ug/l) SV-1</t>
  </si>
  <si>
    <t>G - Analytics MTBE (ug/l) SV-1</t>
  </si>
  <si>
    <t>G - Analytics ETBE (ug/l) SV-1</t>
  </si>
  <si>
    <t>G - Analytics OTHER 1 (ug/l) SV-1</t>
  </si>
  <si>
    <t>G - Analytics OTHER 2 (ug/l) SV-1</t>
  </si>
  <si>
    <t>W - Temp (ºC) SV-1</t>
  </si>
  <si>
    <t>W - Cond (uS) SV-1</t>
  </si>
  <si>
    <t>W - Dissolved oxygen (%) SV-1</t>
  </si>
  <si>
    <t>W - Other SV-1</t>
  </si>
  <si>
    <t>W - Analytics Benzene (ug/l) SV-1</t>
  </si>
  <si>
    <t>W - Analytics Toluene (ug/l) SV-1</t>
  </si>
  <si>
    <t>W - Analytics EthylBenzene (ug/l) SV-1</t>
  </si>
  <si>
    <t>W - Analytics Xylenes (ug/l) SV-1</t>
  </si>
  <si>
    <t>W - Analytics Total BTEX (ug/l) SV-1</t>
  </si>
  <si>
    <t>W - Analytics TPH C5-C10 (ug/l) SV-1</t>
  </si>
  <si>
    <t>W - Analytics TPH C5-C40 (ug/l) SV-1</t>
  </si>
  <si>
    <t>W - Analytics MTBE (ug/l) SV-1</t>
  </si>
  <si>
    <t>W - Analytics ETBE (ug/l) SV-1</t>
  </si>
  <si>
    <t>W - Analytics OTHER 1 (ug/l) SV-1</t>
  </si>
  <si>
    <t>W - Analytics OTHER 2 (ug/l) SV-1</t>
  </si>
  <si>
    <t>OTHER 1 () SV-1</t>
  </si>
  <si>
    <t>OTHER 2 () SV-1</t>
  </si>
  <si>
    <t>OTHER 3 () SV-1</t>
  </si>
  <si>
    <t>OTHER 4 () SV-1</t>
  </si>
  <si>
    <t>OTHER 5 () SV-1</t>
  </si>
  <si>
    <t>OTHER 6 () SV-1</t>
  </si>
  <si>
    <t>OTHER 7 () SV-1</t>
  </si>
  <si>
    <t>OTHER 8 () SV-1</t>
  </si>
  <si>
    <t>OTHER 9 () SV-1</t>
  </si>
  <si>
    <t>OTHER 10 () SV-1</t>
  </si>
  <si>
    <t>Free phase level (m) SV-2</t>
  </si>
  <si>
    <t>Water table (m) SV-2</t>
  </si>
  <si>
    <t>Free phase thickness (m) SV-2</t>
  </si>
  <si>
    <t>Water table MAX (m) SV-2</t>
  </si>
  <si>
    <t>Water table MIN (m) SV-2</t>
  </si>
  <si>
    <t>Corrected water table (m) SV-2</t>
  </si>
  <si>
    <t>VOCs (ppmv) SV-2</t>
  </si>
  <si>
    <t>LIE (%) SV-2</t>
  </si>
  <si>
    <t>CO2 (%) SV-2</t>
  </si>
  <si>
    <t>CH4 (%) SV-2</t>
  </si>
  <si>
    <t>O2 (%) SV-2</t>
  </si>
  <si>
    <t>G - Analytics Total BTEX (ug/l) SV-2</t>
  </si>
  <si>
    <t>G - Analytics TPH C5-C16 (ug/l) SV-2</t>
  </si>
  <si>
    <t>G - Analytics MTBE (ug/l) SV-2</t>
  </si>
  <si>
    <t>G - Analytics ETBE (ug/l) SV-2</t>
  </si>
  <si>
    <t>G - Analytics OTHER 1 (ug/l) SV-2</t>
  </si>
  <si>
    <t>G - Analytics OTHER 2 (ug/l) SV-2</t>
  </si>
  <si>
    <t>W - Temp (ºC) SV-2</t>
  </si>
  <si>
    <t>W - Cond (uS) SV-2</t>
  </si>
  <si>
    <t>W - Dissolved oxygen (%) SV-2</t>
  </si>
  <si>
    <t>W - Other SV-2</t>
  </si>
  <si>
    <t>W - Analytics Benzene (ug/l) SV-2</t>
  </si>
  <si>
    <t>W - Analytics Toluene (ug/l) SV-2</t>
  </si>
  <si>
    <t>W - Analytics EthylBenzene (ug/l) SV-2</t>
  </si>
  <si>
    <t>W - Analytics Xylenes (ug/l) SV-2</t>
  </si>
  <si>
    <t>W - Analytics Total BTEX (ug/l) SV-2</t>
  </si>
  <si>
    <t>W - Analytics TPH C5-C10 (ug/l) SV-2</t>
  </si>
  <si>
    <t>W - Analytics TPH C5-C40 (ug/l) SV-2</t>
  </si>
  <si>
    <t>W - Analytics MTBE (ug/l) SV-2</t>
  </si>
  <si>
    <t>W - Analytics ETBE (ug/l) SV-2</t>
  </si>
  <si>
    <t>W - Analytics OTHER 1 (ug/l) SV-2</t>
  </si>
  <si>
    <t>W - Analytics OTHER 2 (ug/l) SV-2</t>
  </si>
  <si>
    <t>OTHER 1 () SV-2</t>
  </si>
  <si>
    <t>OTHER 2 () SV-2</t>
  </si>
  <si>
    <t>OTHER 3 () SV-2</t>
  </si>
  <si>
    <t>OTHER 4 () SV-2</t>
  </si>
  <si>
    <t>OTHER 5 () SV-2</t>
  </si>
  <si>
    <t>OTHER 6 () SV-2</t>
  </si>
  <si>
    <t>OTHER 7 () SV-2</t>
  </si>
  <si>
    <t>OTHER 8 () SV-2</t>
  </si>
  <si>
    <t>OTHER 9 () SV-2</t>
  </si>
  <si>
    <t>OTHER 10 () SV-2</t>
  </si>
  <si>
    <t>Fecha</t>
  </si>
  <si>
    <t>Observaciones</t>
  </si>
  <si>
    <t>__PowerAppsId__</t>
  </si>
  <si>
    <t>S</t>
  </si>
  <si>
    <t>06d02487-bdf5-4d00-aa4b-5a5ae63b3aab</t>
  </si>
  <si>
    <t>8eac7683-df88-4e1d-b6ed-ab8136b6b966</t>
  </si>
  <si>
    <t>d3b981d0-57cd-4534-a312-11958783fde5</t>
  </si>
  <si>
    <t>736c5d06-0657-451e-9ec9-4f729b50e700</t>
  </si>
  <si>
    <t>a2052532-9217-4b7c-bb47-fae502975f67</t>
  </si>
  <si>
    <t>5acc73ce-060b-4601-99ef-564992a2a85d</t>
  </si>
  <si>
    <t>fdbcccf6-aad4-4d57-853e-fc232b80d383</t>
  </si>
  <si>
    <t>f06c29ad-7a0f-4afd-961f-53d7bde09371</t>
  </si>
  <si>
    <t>0f4a1020-e41b-40fc-82ca-e720607aaf2d</t>
  </si>
  <si>
    <t>65b3b5ed-0b25-447c-a1be-86a6952861bc</t>
  </si>
  <si>
    <t>e2a599a1-4925-425f-a9e2-dcbb1fd98967</t>
  </si>
  <si>
    <t>180304dc-b6a2-4ba7-8810-f2b123c4976f</t>
  </si>
  <si>
    <t>b67c2a5a-d15b-4b06-a4a6-70bc95403e8a</t>
  </si>
  <si>
    <t>0499b0bf-6b00-4527-8e16-c07c65677f9a</t>
  </si>
  <si>
    <t>208f446e-c6e5-422c-adb4-908bea9fd5f8</t>
  </si>
  <si>
    <t>ceafc3ce-704d-4df8-8921-1528f96f6c7f</t>
  </si>
  <si>
    <t>ba00f0d7-d141-481c-ad63-3e6d03d6fbd5</t>
  </si>
  <si>
    <t>22cc4654-9e3e-412b-840d-18b09e450ffd</t>
  </si>
  <si>
    <t>ca1e909e-28a2-42bb-9e80-d85450f0c780</t>
  </si>
  <si>
    <t>5ac79805-060f-4356-90c1-db84e07c0256</t>
  </si>
  <si>
    <t>f4040f46-4aba-41e1-9ca7-5a8f91231454</t>
  </si>
  <si>
    <t>dfe2503d-4130-4c39-9160-832baa05771d</t>
  </si>
  <si>
    <t>4edef9a3-e000-4dbf-9b0c-c955eea20582</t>
  </si>
  <si>
    <t>e22dca6b-6f8b-4b0d-9815-c60b90b7ea72</t>
  </si>
  <si>
    <t>6952b5ad-d7c5-42a7-b670-9ceaf77600c2</t>
  </si>
  <si>
    <t>7a61f1b6-2c78-4c18-876b-a4ad038bdb15</t>
  </si>
  <si>
    <t>66bc6d01-172e-4bb0-aed9-dd76fb7cb697</t>
  </si>
  <si>
    <t>a8becbf5-cf5f-4313-bf5a-6de2b481b30d</t>
  </si>
  <si>
    <t>a394af41-d328-40a3-b25a-b34f39d21be9</t>
  </si>
  <si>
    <t>cffe8b22-6865-4847-8813-f976c3255ea7</t>
  </si>
  <si>
    <t>777e8e94-4dfd-41bc-be52-6d0055a17d53</t>
  </si>
  <si>
    <t>6b605cf6-9f69-494f-8685-7c20917c6120</t>
  </si>
  <si>
    <t>84b867a5-4a63-4dae-a5f1-797218547a8a</t>
  </si>
  <si>
    <t>2cf819f0-f5f0-4c2d-800b-c8f4c00b7ad0</t>
  </si>
  <si>
    <t>2a93104a-53c6-4df2-bb3b-7cc6a18f36a6</t>
  </si>
  <si>
    <t>82b9ec5f-a925-45ed-95da-228493513e09</t>
  </si>
  <si>
    <t>4180e929-5d7c-4a54-81e0-e7e3e06b1b20</t>
  </si>
  <si>
    <t>0dfc4389-5ff6-4479-9312-a77063d5b75a</t>
  </si>
  <si>
    <t>96e7c92f-0eb7-4c1f-8e0a-cd20aa0a7a8e</t>
  </si>
  <si>
    <t>ce28c0af-dc3d-4508-bee0-2fd532e99a15</t>
  </si>
  <si>
    <t>D</t>
  </si>
  <si>
    <t>Static</t>
  </si>
  <si>
    <t>0,3</t>
  </si>
  <si>
    <t>0,1</t>
  </si>
  <si>
    <t>21,1</t>
  </si>
  <si>
    <t>2,34</t>
  </si>
  <si>
    <t>2,3</t>
  </si>
  <si>
    <t>0,8</t>
  </si>
  <si>
    <t>15,3</t>
  </si>
  <si>
    <t>2,47</t>
  </si>
  <si>
    <t>9,2</t>
  </si>
  <si>
    <t>0,2</t>
  </si>
  <si>
    <t>19,1</t>
  </si>
  <si>
    <t>2,61</t>
  </si>
  <si>
    <t>2,2</t>
  </si>
  <si>
    <t>0,7</t>
  </si>
  <si>
    <t>16,2</t>
  </si>
  <si>
    <t>2,5</t>
  </si>
  <si>
    <t>4,8</t>
  </si>
  <si>
    <t>0,6</t>
  </si>
  <si>
    <t>8,5</t>
  </si>
  <si>
    <t>1,62</t>
  </si>
  <si>
    <t>17,8</t>
  </si>
  <si>
    <t>3,7</t>
  </si>
  <si>
    <t>6,6</t>
  </si>
  <si>
    <t>2,53</t>
  </si>
  <si>
    <t>10,6</t>
  </si>
  <si>
    <t>2,44</t>
  </si>
  <si>
    <t>3,9</t>
  </si>
  <si>
    <t>0,5</t>
  </si>
  <si>
    <t>15,5</t>
  </si>
  <si>
    <t>2,55</t>
  </si>
  <si>
    <t>2,48</t>
  </si>
  <si>
    <t>5,4</t>
  </si>
  <si>
    <t>1,6</t>
  </si>
  <si>
    <t>15,4</t>
  </si>
  <si>
    <t>57,4</t>
  </si>
  <si>
    <t>2,0</t>
  </si>
  <si>
    <t>9,6</t>
  </si>
  <si>
    <t>2,36</t>
  </si>
  <si>
    <t>1,2</t>
  </si>
  <si>
    <t>16,8</t>
  </si>
  <si>
    <t>2,22</t>
  </si>
  <si>
    <t>18,4</t>
  </si>
  <si>
    <t>2,25</t>
  </si>
  <si>
    <t>2,4</t>
  </si>
  <si>
    <t>34,5</t>
  </si>
  <si>
    <t>2,1</t>
  </si>
  <si>
    <t>13,4</t>
  </si>
  <si>
    <t>2,11</t>
  </si>
  <si>
    <t>20,</t>
  </si>
  <si>
    <t>2,02</t>
  </si>
  <si>
    <t>13,9</t>
  </si>
  <si>
    <t>21/05/2024 17:51:17</t>
  </si>
  <si>
    <t>59f89251-6830-414c-b23e-90a724c31aa2</t>
  </si>
  <si>
    <t>Dynamic</t>
  </si>
  <si>
    <t>20,3</t>
  </si>
  <si>
    <t>6,2</t>
  </si>
  <si>
    <t>14,4</t>
  </si>
  <si>
    <t>3,2</t>
  </si>
  <si>
    <t>19,2</t>
  </si>
  <si>
    <t>14,2</t>
  </si>
  <si>
    <t>2,51</t>
  </si>
  <si>
    <t>3,8</t>
  </si>
  <si>
    <t>1,5</t>
  </si>
  <si>
    <t>6,5</t>
  </si>
  <si>
    <t>82,1</t>
  </si>
  <si>
    <t>11,3</t>
  </si>
  <si>
    <t>2,40</t>
  </si>
  <si>
    <t>4,5</t>
  </si>
  <si>
    <t>14,5</t>
  </si>
  <si>
    <t>2,38</t>
  </si>
  <si>
    <t>13,6</t>
  </si>
  <si>
    <t>4,9</t>
  </si>
  <si>
    <t>1,8</t>
  </si>
  <si>
    <t>7,7</t>
  </si>
  <si>
    <t>2,42</t>
  </si>
  <si>
    <t>2,6</t>
  </si>
  <si>
    <t>0,9</t>
  </si>
  <si>
    <t>16,7</t>
  </si>
  <si>
    <t>2,41</t>
  </si>
  <si>
    <t>6,3</t>
  </si>
  <si>
    <t>9,5</t>
  </si>
  <si>
    <t>2,19</t>
  </si>
  <si>
    <t>15,9</t>
  </si>
  <si>
    <t>2,10</t>
  </si>
  <si>
    <t>1,9</t>
  </si>
  <si>
    <t>2,15</t>
  </si>
  <si>
    <t>20,6</t>
  </si>
  <si>
    <t>30,1</t>
  </si>
  <si>
    <t>5,2</t>
  </si>
  <si>
    <t>2,58</t>
  </si>
  <si>
    <t>19,3</t>
  </si>
  <si>
    <t>269,2</t>
  </si>
  <si>
    <t>13,2</t>
  </si>
  <si>
    <t>17/06/2024 23:29:21</t>
  </si>
  <si>
    <t>659b85eb-7052-4fb4-be38-6dd9d34208c5</t>
  </si>
  <si>
    <t>W - Analytics TPH C5-C40 (ug/l) 01</t>
  </si>
  <si>
    <t>Esp.Correg (cm) 01</t>
  </si>
  <si>
    <t>Prof. Asp  (m) 01</t>
  </si>
  <si>
    <t>Presion Vacio Cabezal (mbar) 01</t>
  </si>
  <si>
    <t>Presion Vacio Slurper (mbar) 01</t>
  </si>
  <si>
    <t>Free phase level Static (m)  01</t>
  </si>
  <si>
    <t>Water Table Static (m) 01</t>
  </si>
  <si>
    <t>Free Phase Thickness Static 01</t>
  </si>
  <si>
    <t>Water Table MIN Static (m) 01</t>
  </si>
  <si>
    <t>Water Table MAX Static (m) 01</t>
  </si>
  <si>
    <t>W - Analytics TPH C5-C40 (ug/l) 02</t>
  </si>
  <si>
    <t>Esp.Correg (cm) 02</t>
  </si>
  <si>
    <t>Prof. Asp  (m) 02</t>
  </si>
  <si>
    <t>Presion Vacio Cabezal (mbar) 02</t>
  </si>
  <si>
    <t>Presion Vacio Slurper (mbar) 02</t>
  </si>
  <si>
    <t>Free phase level Static (m)  02</t>
  </si>
  <si>
    <t>Water Table Static (m) 02</t>
  </si>
  <si>
    <t>Free Phase Thickness Static 02</t>
  </si>
  <si>
    <t>Water Table MIN Static (m) 02</t>
  </si>
  <si>
    <t>Water Table MAX Static (m) 02</t>
  </si>
  <si>
    <t>W - Analytics TPH C5-C40 (ug/l) 03</t>
  </si>
  <si>
    <t>Esp.Correg (cm) 03</t>
  </si>
  <si>
    <t>Prof. Asp  (m) 03</t>
  </si>
  <si>
    <t>Presion Vacio Cabezal (mbar) 03</t>
  </si>
  <si>
    <t>Presion Vacio Slurper (mbar) 03</t>
  </si>
  <si>
    <t>Free phase level Static (m)  03</t>
  </si>
  <si>
    <t>Water Table Static (m) 03</t>
  </si>
  <si>
    <t>Free Phase Thickness Static 03</t>
  </si>
  <si>
    <t>Water Table MIN Static (m) 03</t>
  </si>
  <si>
    <t>Water Table MAX Static (m) 03</t>
  </si>
  <si>
    <t>W - Analytics TPH C5-C40 (ug/l) 04</t>
  </si>
  <si>
    <t>Esp.Correg (cm) 04</t>
  </si>
  <si>
    <t>Prof. Asp  (m) 04</t>
  </si>
  <si>
    <t>Presion Vacio Cabezal (mbar) 04</t>
  </si>
  <si>
    <t>Presion Vacio Slurper (mbar) 04</t>
  </si>
  <si>
    <t>Free phase level Static (m)  04</t>
  </si>
  <si>
    <t>Water Table Static (m) 04</t>
  </si>
  <si>
    <t>Free Phase Thickness Static 04</t>
  </si>
  <si>
    <t>Water Table MIN Static (m) 04</t>
  </si>
  <si>
    <t>Water Table MAX Static (m) 04</t>
  </si>
  <si>
    <t>W - Analytics TPH C5-C40 (ug/l) 05</t>
  </si>
  <si>
    <t>Esp.Correg (cm) 05</t>
  </si>
  <si>
    <t>Prof. Asp  (m) 05</t>
  </si>
  <si>
    <t>Presion Vacio Cabezal (mbar) 05</t>
  </si>
  <si>
    <t>Presion Vacio Slurper (mbar) 05</t>
  </si>
  <si>
    <t>Free phase level Static (m)  05</t>
  </si>
  <si>
    <t>Water Table Static (m) 05</t>
  </si>
  <si>
    <t>Free Phase Thickness Static 05</t>
  </si>
  <si>
    <t>Water Table MIN Static (m) 05</t>
  </si>
  <si>
    <t>Water Table MAX Static (m) 05</t>
  </si>
  <si>
    <t>W - Analytics TPH C5-C40 (ug/l) 06</t>
  </si>
  <si>
    <t>Esp.Correg (cm) 06</t>
  </si>
  <si>
    <t>Prof. Asp  (m) 06</t>
  </si>
  <si>
    <t>Presion Vacio Cabezal (mbar) 06</t>
  </si>
  <si>
    <t>Presion Vacio Slurper (mbar) 06</t>
  </si>
  <si>
    <t>Free phase level Static (m)  06</t>
  </si>
  <si>
    <t>Water Table Static (m) 06</t>
  </si>
  <si>
    <t>Free Phase Thickness Static 06</t>
  </si>
  <si>
    <t>Water Table MIN Static (m) 06</t>
  </si>
  <si>
    <t>Water Table MAX Static (m) 06</t>
  </si>
  <si>
    <t>W - Analytics TPH C5-C40 (ug/l) 07</t>
  </si>
  <si>
    <t>Esp.Correg (cm) 07</t>
  </si>
  <si>
    <t>Prof. Asp  (m) 07</t>
  </si>
  <si>
    <t>Presion Vacio Cabezal (mbar) 07</t>
  </si>
  <si>
    <t>Presion Vacio Slurper (mbar) 07</t>
  </si>
  <si>
    <t>Free phase level Static (m)  07</t>
  </si>
  <si>
    <t>Water Table Static (m) 07</t>
  </si>
  <si>
    <t>Free Phase Thickness Static 07</t>
  </si>
  <si>
    <t>Water Table MIN Static (m) 07</t>
  </si>
  <si>
    <t>Water Table MAX Static (m) 07</t>
  </si>
  <si>
    <t>W - Analytics TPH C5-C40 (ug/l) 08</t>
  </si>
  <si>
    <t>Esp.Correg (cm) 08</t>
  </si>
  <si>
    <t>Prof. Asp  (m) 08</t>
  </si>
  <si>
    <t>Presion Vacio Cabezal (mbar) 08</t>
  </si>
  <si>
    <t>Presion Vacio Slurper (mbar) 08</t>
  </si>
  <si>
    <t>Free phase level Static (m)  08</t>
  </si>
  <si>
    <t>Water Table Static (m) 08</t>
  </si>
  <si>
    <t>Free Phase Thickness Static 08</t>
  </si>
  <si>
    <t>Water Table MIN Static (m) 08</t>
  </si>
  <si>
    <t>Water Table MAX Static (m) 08</t>
  </si>
  <si>
    <t>W - Analytics TPH C5-C40 (ug/l) 09</t>
  </si>
  <si>
    <t>Esp.Correg (cm) 09</t>
  </si>
  <si>
    <t>Prof. Asp  (m) 09</t>
  </si>
  <si>
    <t>Presion Vacio Cabezal (mbar) 09</t>
  </si>
  <si>
    <t>Presion Vacio Slurper (mbar) 09</t>
  </si>
  <si>
    <t>Free phase level Static (m)  09</t>
  </si>
  <si>
    <t>Water Table Static (m) 09</t>
  </si>
  <si>
    <t>Free Phase Thickness Static 09</t>
  </si>
  <si>
    <t>Water Table MIN Static (m) 09</t>
  </si>
  <si>
    <t>Water Table MAX Static (m) 09</t>
  </si>
  <si>
    <t>W - Analytics TPH C5-C40 (ug/l) 10</t>
  </si>
  <si>
    <t>Esp.Correg (cm) 10</t>
  </si>
  <si>
    <t>Prof. Asp  (m) 10</t>
  </si>
  <si>
    <t>Presion Vacio Cabezal (mbar) 10</t>
  </si>
  <si>
    <t>Presion Vacio Slurper (mbar) 10</t>
  </si>
  <si>
    <t>Free phase level Static (m)  10</t>
  </si>
  <si>
    <t>Water Table Static (m) 10</t>
  </si>
  <si>
    <t>Free Phase Thickness Static 10</t>
  </si>
  <si>
    <t>Water Table MIN Static (m) 10</t>
  </si>
  <si>
    <t>Water Table MAX Static (m) 10</t>
  </si>
  <si>
    <t>W - Analytics TPH C5-C40 (ug/l) 11</t>
  </si>
  <si>
    <t>Esp.Correg (cm) 11</t>
  </si>
  <si>
    <t>Prof. Asp  (m) 11</t>
  </si>
  <si>
    <t>Presion Vacio Cabezal (mbar) 11</t>
  </si>
  <si>
    <t>Presion Vacio Slurper (mbar) 11</t>
  </si>
  <si>
    <t>Free phase level Static (m)  11</t>
  </si>
  <si>
    <t>Water Table Static (m) 11</t>
  </si>
  <si>
    <t>Free Phase Thickness Static 11</t>
  </si>
  <si>
    <t>Water Table MIN Static (m) 11</t>
  </si>
  <si>
    <t>Water Table MAX Static (m) 11</t>
  </si>
  <si>
    <t>W - Analytics TPH C5-C40 (ug/l) 12</t>
  </si>
  <si>
    <t>Esp.Correg (cm) 12</t>
  </si>
  <si>
    <t>Prof. Asp  (m) 12</t>
  </si>
  <si>
    <t>Presion Vacio Cabezal (mbar) 12</t>
  </si>
  <si>
    <t>Presion Vacio Slurper (mbar) 12</t>
  </si>
  <si>
    <t>Free phase level Static (m)  12</t>
  </si>
  <si>
    <t>Water Table Static (m) 12</t>
  </si>
  <si>
    <t>Free Phase Thickness Static 12</t>
  </si>
  <si>
    <t>Water Table MIN Static (m) 12</t>
  </si>
  <si>
    <t>Water Table MAX Static (m) 12</t>
  </si>
  <si>
    <t>W - Analytics TPH C5-C40 (ug/l) 13</t>
  </si>
  <si>
    <t>Esp.Correg (cm) 13</t>
  </si>
  <si>
    <t>Prof. Asp  (m) 13</t>
  </si>
  <si>
    <t>Presion Vacio Cabezal (mbar) 13</t>
  </si>
  <si>
    <t>Presion Vacio Slurper (mbar) 13</t>
  </si>
  <si>
    <t>Free phase level Static (m)  13</t>
  </si>
  <si>
    <t>Water Table Static (m) 13</t>
  </si>
  <si>
    <t>Free Phase Thickness Static 13</t>
  </si>
  <si>
    <t>Water Table MIN Static (m) 13</t>
  </si>
  <si>
    <t>Water Table MAX Static (m) 13</t>
  </si>
  <si>
    <t>W - Analytics TPH C5-C40 (ug/l) 14</t>
  </si>
  <si>
    <t>Esp.Correg (cm) 14</t>
  </si>
  <si>
    <t>Prof. Asp  (m) 14</t>
  </si>
  <si>
    <t>Presion Vacio Cabezal (mbar) 14</t>
  </si>
  <si>
    <t>Presion Vacio Slurper (mbar) 14</t>
  </si>
  <si>
    <t>Free phase level Static (m)  14</t>
  </si>
  <si>
    <t>Water Table Static (m) 14</t>
  </si>
  <si>
    <t>Free Phase Thickness Static 14</t>
  </si>
  <si>
    <t>Water Table MIN Static (m) 14</t>
  </si>
  <si>
    <t>Water Table MAX Static (m) 14</t>
  </si>
  <si>
    <t>W - Analytics TPH C5-C40 (ug/l) 15</t>
  </si>
  <si>
    <t>Esp.Correg (cm) 15</t>
  </si>
  <si>
    <t>Prof. Asp  (m) 15</t>
  </si>
  <si>
    <t>Presion Vacio Cabezal (mbar) 15</t>
  </si>
  <si>
    <t>Presion Vacio Slurper (mbar) 15</t>
  </si>
  <si>
    <t>Free phase level Static (m)  15</t>
  </si>
  <si>
    <t>Water Table Static (m) 15</t>
  </si>
  <si>
    <t>Free Phase Thickness Static 15</t>
  </si>
  <si>
    <t>Water Table MIN Static (m) 15</t>
  </si>
  <si>
    <t>Water Table MAX Static (m) 15</t>
  </si>
  <si>
    <t>W - Analytics TPH C5-C40 (ug/l) TB-1</t>
  </si>
  <si>
    <t>Esp.Correg (cm) TB-1</t>
  </si>
  <si>
    <t>Prof. Asp  (m) TB-1</t>
  </si>
  <si>
    <t>Presion Vacio Cabezal (mbar) TB-1</t>
  </si>
  <si>
    <t>Presion Vacio Slurper (mbar) TB-1</t>
  </si>
  <si>
    <t>Free phase level Static (m)  TB-1</t>
  </si>
  <si>
    <t>Water Table Static (m) TB-1</t>
  </si>
  <si>
    <t>Free Phase Thickness Static TB-1</t>
  </si>
  <si>
    <t>Water Table MIN Static (m) TB-1</t>
  </si>
  <si>
    <t>Water Table MAX Static (m) TB-1</t>
  </si>
  <si>
    <t>W - Analytics TPH C5-C40 (ug/l) TB-2</t>
  </si>
  <si>
    <t>Esp.Correg (cm) TB-2</t>
  </si>
  <si>
    <t>Prof. Asp  (m) TB-2</t>
  </si>
  <si>
    <t>Presion Vacio Cabezal (mbar) TB-2</t>
  </si>
  <si>
    <t>Presion Vacio Slurper (mbar) TB-2</t>
  </si>
  <si>
    <t>Free phase level Static (m)  TB-2</t>
  </si>
  <si>
    <t>Water Table Static (m) TB-2</t>
  </si>
  <si>
    <t>Free Phase Thickness Static TB-2</t>
  </si>
  <si>
    <t>Water Table MIN Static (m) TB-2</t>
  </si>
  <si>
    <t>Water Table MAX Static (m) TB-2</t>
  </si>
  <si>
    <t>Esp.Correg (cm) SV-1</t>
  </si>
  <si>
    <t>Prof. Asp  (m) SV-1</t>
  </si>
  <si>
    <t>Presion Vacio Cabezal (mbar) SV-1</t>
  </si>
  <si>
    <t>Presion Vacio Slurper (mbar) SV-1</t>
  </si>
  <si>
    <t>Free phase level Static (m)  SV-1</t>
  </si>
  <si>
    <t>Water Table Static (m) SV-1</t>
  </si>
  <si>
    <t>Free Phase Thickness Static SV-1</t>
  </si>
  <si>
    <t>Water Table MIN Static (m) SV-1</t>
  </si>
  <si>
    <t>Water Table MAX Static (m) SV-1</t>
  </si>
  <si>
    <t>Esp.Correg (cm) SV-2</t>
  </si>
  <si>
    <t>Prof. Asp  (m) SV-2</t>
  </si>
  <si>
    <t>Presion Vacio Cabezal (mbar) SV-2</t>
  </si>
  <si>
    <t>Presion Vacio Slurper (mbar) SV-2</t>
  </si>
  <si>
    <t>Free phase level Static (m)  SV-2</t>
  </si>
  <si>
    <t>Water Table Static (m) SV-2</t>
  </si>
  <si>
    <t>Free Phase Thickness Static SV-2</t>
  </si>
  <si>
    <t>Water Table MIN Static (m) SV-2</t>
  </si>
  <si>
    <t>Water Table MAX Static (m) SV-2</t>
  </si>
  <si>
    <t>Condition</t>
  </si>
  <si>
    <t>9bed7340-fad1-495b-94a3-81a8748bc0ea</t>
  </si>
  <si>
    <t>1,63</t>
  </si>
  <si>
    <t>1,64</t>
  </si>
  <si>
    <t>e69ac48a-6738-47dc-b2ab-06c40afc0073</t>
  </si>
  <si>
    <t>16,5</t>
  </si>
  <si>
    <t>-18,5</t>
  </si>
  <si>
    <t>-6,7</t>
  </si>
  <si>
    <t>1,3</t>
  </si>
  <si>
    <t>-23,6</t>
  </si>
  <si>
    <t>-27,4</t>
  </si>
  <si>
    <t>-4,5</t>
  </si>
  <si>
    <t>-7,5</t>
  </si>
  <si>
    <t>3,3</t>
  </si>
  <si>
    <t>2,89</t>
  </si>
  <si>
    <t>-8,9</t>
  </si>
  <si>
    <t>-20,47</t>
  </si>
  <si>
    <t>44,6</t>
  </si>
  <si>
    <t>5,5</t>
  </si>
  <si>
    <t>11,6</t>
  </si>
  <si>
    <t>20,2</t>
  </si>
  <si>
    <t>20,5</t>
  </si>
  <si>
    <t>18,5</t>
  </si>
  <si>
    <t>20,1</t>
  </si>
  <si>
    <t>-41,4</t>
  </si>
  <si>
    <t>-6,3</t>
  </si>
  <si>
    <t>-10,4</t>
  </si>
  <si>
    <t>18,2</t>
  </si>
  <si>
    <t>19,4</t>
  </si>
  <si>
    <t>-18,4</t>
  </si>
  <si>
    <t>-27,5</t>
  </si>
  <si>
    <t>2,68</t>
  </si>
  <si>
    <t>-19,5</t>
  </si>
  <si>
    <t>740,2</t>
  </si>
  <si>
    <t>19,5</t>
  </si>
  <si>
    <t>21/05/2024 18:25:55</t>
  </si>
  <si>
    <t>5e413aae-73b7-4391-85fc-31daf97a7f49</t>
  </si>
  <si>
    <t>a99e56f3-127a-4e4f-86fb-47765fc1e53c</t>
  </si>
  <si>
    <t>2,66</t>
  </si>
  <si>
    <t>0,4</t>
  </si>
  <si>
    <t>20,8</t>
  </si>
  <si>
    <t>1,1</t>
  </si>
  <si>
    <t>20,7</t>
  </si>
  <si>
    <t>20,4</t>
  </si>
  <si>
    <t>2,62</t>
  </si>
  <si>
    <t>32,5</t>
  </si>
  <si>
    <t>19,8</t>
  </si>
  <si>
    <t>3,1</t>
  </si>
  <si>
    <t>7,6</t>
  </si>
  <si>
    <t>2,29</t>
  </si>
  <si>
    <t>2,32</t>
  </si>
  <si>
    <t>2,74</t>
  </si>
  <si>
    <t>412,2</t>
  </si>
  <si>
    <t>2,16</t>
  </si>
  <si>
    <t>19/06/2024 00:24:49</t>
  </si>
  <si>
    <t xml:space="preserve">Pozo S-6 tocó fondo en 2,62 metros y está seco </t>
  </si>
  <si>
    <t>ba1b0dec-468e-4a6a-a0e8-f60900a030c3</t>
  </si>
  <si>
    <t>WELLS</t>
  </si>
  <si>
    <t>Titulo 1</t>
  </si>
  <si>
    <t>Value</t>
  </si>
  <si>
    <t>Titulo 2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</si>
  <si>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</si>
  <si>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</si>
  <si>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</si>
  <si>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</si>
  <si>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</si>
  <si>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</si>
  <si>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</si>
  <si>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</si>
  <si>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</si>
  <si>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</si>
  <si>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</si>
  <si>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</si>
  <si>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</si>
  <si>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</si>
  <si>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</si>
  <si>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</si>
  <si>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Prof. Asp  (m) 16</t>
  </si>
  <si>
    <t>SV-1</t>
  </si>
  <si>
    <t>1,65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</si>
</sst>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/>
    <xf numFmtId="0" fontId="3" fillId="6" borderId="1" xfId="0" applyFont="1" applyFill="1" applyBorder="1" applyAlignment="1">
      <alignment horizontal="center" vertical="center"/>
    </xf>
    <xf numFmtId="49" fontId="6" fillId="0" borderId="0" xfId="0" applyNumberFormat="1" applyFont="1"/>
    <xf numFmtId="0" fontId="5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/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49" fontId="0" fillId="0" borderId="0" xfId="0" applyNumberFormat="1"/>
    <xf numFmtId="164" fontId="7" fillId="10" borderId="7" xfId="0" applyNumberFormat="1" applyFont="1" applyFill="1" applyBorder="1" applyAlignment="1">
      <alignment horizontal="center" vertical="center"/>
    </xf>
    <xf numFmtId="164" fontId="7" fillId="10" borderId="8" xfId="0" applyNumberFormat="1" applyFont="1" applyFill="1" applyBorder="1" applyAlignment="1">
      <alignment horizontal="center" vertical="center"/>
    </xf>
    <xf numFmtId="164" fontId="7" fillId="11" borderId="7" xfId="0" applyNumberFormat="1" applyFont="1" applyFill="1" applyBorder="1" applyAlignment="1">
      <alignment horizontal="center" vertical="center"/>
    </xf>
    <xf numFmtId="164" fontId="7" fillId="11" borderId="8" xfId="0" applyNumberFormat="1" applyFont="1" applyFill="1" applyBorder="1" applyAlignment="1">
      <alignment horizontal="center" vertical="center"/>
    </xf>
    <xf numFmtId="164" fontId="7" fillId="10" borderId="5" xfId="0" applyNumberFormat="1" applyFont="1" applyFill="1" applyBorder="1" applyAlignment="1">
      <alignment horizontal="center" vertical="center"/>
    </xf>
    <xf numFmtId="164" fontId="7" fillId="10" borderId="9" xfId="0" applyNumberFormat="1" applyFont="1" applyFill="1" applyBorder="1" applyAlignment="1">
      <alignment horizontal="center" vertical="center"/>
    </xf>
    <xf numFmtId="4" fontId="0" fillId="4" borderId="1" xfId="0" applyNumberFormat="1" applyFill="1" applyBorder="1"/>
    <xf numFmtId="4" fontId="5" fillId="4" borderId="2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/>
    </xf>
    <xf numFmtId="4" fontId="1" fillId="5" borderId="2" xfId="0" applyNumberFormat="1" applyFont="1" applyFill="1" applyBorder="1" applyAlignment="1">
      <alignment horizontal="center"/>
    </xf>
    <xf numFmtId="4" fontId="0" fillId="4" borderId="2" xfId="0" applyNumberFormat="1" applyFill="1" applyBorder="1"/>
    <xf numFmtId="4" fontId="1" fillId="8" borderId="2" xfId="0" applyNumberFormat="1" applyFont="1" applyFill="1" applyBorder="1" applyAlignment="1">
      <alignment horizontal="center"/>
    </xf>
    <xf numFmtId="4" fontId="1" fillId="9" borderId="2" xfId="0" applyNumberFormat="1" applyFont="1" applyFill="1" applyBorder="1" applyAlignment="1">
      <alignment horizontal="center"/>
    </xf>
    <xf numFmtId="4" fontId="5" fillId="4" borderId="6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4" fontId="5" fillId="3" borderId="6" xfId="0" applyNumberFormat="1" applyFont="1" applyFill="1" applyBorder="1" applyAlignment="1">
      <alignment horizontal="center" vertical="center" wrapText="1"/>
    </xf>
    <xf numFmtId="4" fontId="5" fillId="5" borderId="6" xfId="0" applyNumberFormat="1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4" fontId="5" fillId="8" borderId="2" xfId="0" applyNumberFormat="1" applyFont="1" applyFill="1" applyBorder="1" applyAlignment="1">
      <alignment horizontal="center" vertical="center" wrapText="1"/>
    </xf>
    <xf numFmtId="4" fontId="5" fillId="9" borderId="2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7" fillId="0" borderId="0" xfId="0" applyNumberFormat="1" applyFont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7" fillId="10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164" fontId="7" fillId="10" borderId="0" xfId="0" applyNumberFormat="1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 vertical="center"/>
    </xf>
    <xf numFmtId="4" fontId="1" fillId="9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8D34A3F4-CD52-40CC-9B5F-4C7D34153C8F}"/>
  </cellStyles>
  <dxfs count="1528"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[$-C0A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[$-C0A]d\-mmm\-yy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numFmt numFmtId="30" formatCode="@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[$-C0A]d\-mmm\-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[$-C0A]d\-mmm\-yy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E4D6"/>
      <color rgb="FFC6E0B4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D528A-E2FE-4518-98A8-814F3D477F38}" name="Tabla1" displayName="Tabla1" ref="A4:ADW56" totalsRowShown="0" headerRowDxfId="1527" tableBorderDxfId="1526">
  <autoFilter ref="A4:ADW56" xr:uid="{3D2D528A-E2FE-4518-98A8-814F3D477F38}"/>
  <tableColumns count="803">
    <tableColumn id="1" xr3:uid="{613488CD-59CC-4734-B6EB-1A8203058E97}" name="Date (DD/MM/YY)" dataDxfId="1525"/>
    <tableColumn id="2" xr3:uid="{AFC028A6-11EA-4A8A-B28A-4DF3844E3CDB}" name="Type" dataDxfId="1524"/>
    <tableColumn id="3" xr3:uid="{16FDAB3D-E30C-401A-A0BA-56F8DD060272}" name="Free phase level (m) 01" dataDxfId="1523"/>
    <tableColumn id="4" xr3:uid="{6140BDC5-118A-47C3-8CAD-74AA943C3F2E}" name="Water table (m) 01" dataDxfId="1522"/>
    <tableColumn id="5" xr3:uid="{456DE5BF-523C-45BD-BE4F-18B979306F9D}" name="Free phase thickness (m) 01" dataDxfId="1521"/>
    <tableColumn id="6" xr3:uid="{62CE3A8B-0655-4D62-B75F-155160C4D992}" name="Water table MAX (m) 01" dataDxfId="1520"/>
    <tableColumn id="7" xr3:uid="{88136D90-329B-458C-9191-9FCED9205A9E}" name="Water table MIN (m) 01" dataDxfId="1519"/>
    <tableColumn id="8" xr3:uid="{585B11E0-A913-450C-9F40-121B50B04C66}" name="Corrected water table (m) 01" dataDxfId="1518"/>
    <tableColumn id="9" xr3:uid="{4D639811-7C51-45BB-B5AC-675CFC0387AC}" name="VOCs (ppmv) 01" dataDxfId="1517"/>
    <tableColumn id="10" xr3:uid="{CC8DC330-9172-4E75-8403-F5AAACDC6C58}" name="LIE (%) 01" dataDxfId="1516"/>
    <tableColumn id="11" xr3:uid="{1C0AF79F-3A81-4FDA-94DB-2A9CA2D0263E}" name="CO2 (%) 01" dataDxfId="1515"/>
    <tableColumn id="12" xr3:uid="{BA8F9E58-A8AD-4388-A641-AF04D22D9E8B}" name="CH4 (%) 01" dataDxfId="1514"/>
    <tableColumn id="13" xr3:uid="{841FB519-30B1-4E9B-800F-147D09226EEA}" name="O2 (%) 01" dataDxfId="1513"/>
    <tableColumn id="14" xr3:uid="{FBD753BB-A623-4290-A23E-F4556455FB02}" name="G - Analytics Total BTEX (ug/l) 01" dataDxfId="1512"/>
    <tableColumn id="15" xr3:uid="{E26F368E-64FA-42CE-A6CA-9BC7E7000FC6}" name="G - Analytics TPH C5-C16 (ug/l) 01" dataDxfId="1511"/>
    <tableColumn id="16" xr3:uid="{40CCD9A9-76B2-44BA-A46D-B2ED97F08A5F}" name="G - Analytics MTBE (ug/l) 01" dataDxfId="1510"/>
    <tableColumn id="17" xr3:uid="{A3A03E74-E8AA-4520-B2E4-E73359896974}" name="G - Analytics ETBE (ug/l) 01" dataDxfId="1509"/>
    <tableColumn id="18" xr3:uid="{E3653453-7D36-41DA-BB25-C974F565AC57}" name="G - Analytics OTHER 1 (ug/l) 01" dataDxfId="1508"/>
    <tableColumn id="19" xr3:uid="{79B0F01F-C9EE-4523-96CB-AF7F47819E4F}" name="G - Analytics OTHER 2 (ug/l) 01" dataDxfId="1507"/>
    <tableColumn id="20" xr3:uid="{1DA50526-39A2-4C15-829C-65C2B0058741}" name="W - Temp (ºC) 01" dataDxfId="1506"/>
    <tableColumn id="21" xr3:uid="{EAB03950-4DC0-429D-9F8E-47C9AF61EF6B}" name="W - Cond (uS) 01" dataDxfId="1505"/>
    <tableColumn id="22" xr3:uid="{9F6DE006-439E-442B-8543-3A6D6148165F}" name="W - Dissolved oxygen (%) 01" dataDxfId="1504"/>
    <tableColumn id="23" xr3:uid="{1179942C-F23C-4A2E-B174-0661CAA4DC55}" name="W - Other 01" dataDxfId="1503"/>
    <tableColumn id="24" xr3:uid="{2DE4E021-F7FC-4BD7-AB96-8654EE8CE4EF}" name="W - Analytics Benzene (ug/l) 01" dataDxfId="1502"/>
    <tableColumn id="25" xr3:uid="{536A95F1-CB40-40DB-9907-A10ADEEDCF57}" name="W - Analytics Toluene (ug/l) 01" dataDxfId="1501"/>
    <tableColumn id="26" xr3:uid="{A29B0286-7473-4441-901C-BED7370FD0C3}" name="W - Analytics EthylBenzene (ug/l) 01" dataDxfId="1500"/>
    <tableColumn id="27" xr3:uid="{ACEE7172-5F6B-46DA-AF9D-9DC3DEC5C464}" name="W - Analytics Xylenes (ug/l) 01" dataDxfId="1499"/>
    <tableColumn id="28" xr3:uid="{D8744081-9D3C-496D-BE5D-1F6360089132}" name="W - Analytics Total BTEX (ug/l) 01" dataDxfId="1498"/>
    <tableColumn id="29" xr3:uid="{013704E1-570A-489F-8F08-4334855730E3}" name="W - Analytics TPH C5-C10 (ug/l) 01" dataDxfId="1497"/>
    <tableColumn id="30" xr3:uid="{0CA8AED7-7D97-44A5-92C3-99298326B3AD}" name="W - Analytics TPH C10-C40 (ug/l) 01" dataDxfId="1496"/>
    <tableColumn id="31" xr3:uid="{D4B79C44-CA56-4D87-B990-904A0E3F33BB}" name="W - Analytics MTBE (ug/l) 01" dataDxfId="1495"/>
    <tableColumn id="32" xr3:uid="{8F2C3C86-7C69-40B6-86DC-398A1E4E7AA7}" name="W - Analytics ETBE (ug/l) 01" dataDxfId="1494"/>
    <tableColumn id="33" xr3:uid="{E8A2E919-8802-4901-92A4-C6F1C47ECBE1}" name="W - Analytics OTHER 1 (ug/l) 01" dataDxfId="1493"/>
    <tableColumn id="34" xr3:uid="{40733FB9-6A30-457D-B721-8276006D3EA2}" name="W - Analytics OTHER 2 (ug/l) 01" dataDxfId="1492"/>
    <tableColumn id="35" xr3:uid="{13A91480-94A8-470C-87D6-C3CD95264819}" name="OTHER 01 () 01" dataDxfId="1491"/>
    <tableColumn id="36" xr3:uid="{C58C423A-42AF-4D56-BAFB-3247B4973113}" name="OTHER 02 () 01" dataDxfId="1490"/>
    <tableColumn id="37" xr3:uid="{026229B8-B19E-4293-84A5-744DCA58CC95}" name="OTHER 03 () 01" dataDxfId="1489"/>
    <tableColumn id="38" xr3:uid="{5D266459-AF54-472C-BB38-A3E883DFD183}" name="OTHER 04 () 01" dataDxfId="1488"/>
    <tableColumn id="39" xr3:uid="{9B1555CF-AE6B-4403-91AC-A597B29746EC}" name="OTHER 5 () 01" dataDxfId="1487"/>
    <tableColumn id="40" xr3:uid="{A480769A-27E8-4EE6-BFA1-6320DD7CC15D}" name="OTHER 6 () 01" dataDxfId="1486"/>
    <tableColumn id="41" xr3:uid="{5F84D445-6AD9-4D17-8AA2-15A15D753F5A}" name="OTHER 7 () 01" dataDxfId="1485"/>
    <tableColumn id="42" xr3:uid="{F00008ED-BBCD-47FE-8884-7BF568B0983A}" name="OTHER 8 () 01" dataDxfId="1484"/>
    <tableColumn id="43" xr3:uid="{36420EA3-DA28-4116-850C-DA11C8732C02}" name="OTHER 9 () 01" dataDxfId="1483"/>
    <tableColumn id="44" xr3:uid="{BBA80142-F41E-4ECC-BF7B-94E593574D12}" name="OTHER 10 () 01" dataDxfId="1482"/>
    <tableColumn id="45" xr3:uid="{32B401F6-E420-44AF-86AA-030453B73AB8}" name="Free phase level (m) 02" dataDxfId="1481"/>
    <tableColumn id="46" xr3:uid="{E07C28CE-4B66-47CB-BCF8-36F93FAB36DA}" name="Water table (m) 02" dataDxfId="1480"/>
    <tableColumn id="47" xr3:uid="{179E70DF-1F2D-489E-98D8-891F5C20D481}" name="Free phase thickness (m) 02" dataDxfId="1479"/>
    <tableColumn id="48" xr3:uid="{7F6F448C-7A4F-4E7E-9864-F7732ACBA54C}" name="Water table MAX (m) 02" dataDxfId="1478"/>
    <tableColumn id="49" xr3:uid="{7033F5EF-9418-452B-BE87-1C4B372F0AE1}" name="Water table MIN (m) 02" dataDxfId="1477"/>
    <tableColumn id="50" xr3:uid="{2D223922-F203-4221-AFEF-C71A8E343CBE}" name="Corrected water table (m) 02" dataDxfId="1476"/>
    <tableColumn id="51" xr3:uid="{08CE589F-AF9B-4C64-9DBD-22CDD0E74EE4}" name="VOCs (ppmv) 02" dataDxfId="1475"/>
    <tableColumn id="52" xr3:uid="{29A9671F-5EB4-4D9D-A308-2EC9F83B2596}" name="LIE (%) 02" dataDxfId="1474"/>
    <tableColumn id="53" xr3:uid="{DCF9DAA2-B854-4D47-BE63-BBC380EC7582}" name="CO2 (%) 02" dataDxfId="1473"/>
    <tableColumn id="54" xr3:uid="{2BDE86AA-DC98-4FB5-B877-FAB635A6D77B}" name="CH4 (%) 02" dataDxfId="1472"/>
    <tableColumn id="55" xr3:uid="{24FFBE69-E594-43B3-BEF4-0A13F3A237C0}" name="O2 (%) 02" dataDxfId="1471"/>
    <tableColumn id="56" xr3:uid="{A736778F-54B1-43F7-AC1C-8D65EA9FC57C}" name="G - Analytics Total BTEX (ug/l) 02" dataDxfId="1470"/>
    <tableColumn id="57" xr3:uid="{226E7450-5823-49F4-81E1-CA2EF7AAE519}" name="G - Analytics TPH C5-C16 (ug/l) 02" dataDxfId="1469"/>
    <tableColumn id="58" xr3:uid="{A5CD912A-8FC7-4B50-BD26-32E66C85700D}" name="G - Analytics MTBE (ug/l) 02" dataDxfId="1468"/>
    <tableColumn id="59" xr3:uid="{375F7C5A-9B56-46C1-BBE8-6EFB69CCDE06}" name="G - Analytics ETBE (ug/l) 02" dataDxfId="1467"/>
    <tableColumn id="60" xr3:uid="{315E1845-CCA7-4148-A9A3-7019CD1D1CFE}" name="G - Analytics OTHER 1 (ug/l) 02" dataDxfId="1466"/>
    <tableColumn id="61" xr3:uid="{8928B21F-8FD1-4A78-82CA-FB20F3707064}" name="G - Analytics OTHER 2 (ug/l) 02" dataDxfId="1465"/>
    <tableColumn id="62" xr3:uid="{804568E9-4D2F-4445-BB5C-ACBA6A4BAF74}" name="W - Temp (ºC) 02" dataDxfId="1464"/>
    <tableColumn id="63" xr3:uid="{30FAC11C-7B96-45B3-A33E-ACBFDFD110B3}" name="W - Cond (uS) 02" dataDxfId="1463"/>
    <tableColumn id="64" xr3:uid="{17C43C8E-24A9-4842-A1B9-FDAB357E63DF}" name="W - Dissolved oxygen (%) 02" dataDxfId="1462"/>
    <tableColumn id="65" xr3:uid="{836A0B7B-B8C5-4232-BBB8-C5851CA6E7B4}" name="W - Other 02" dataDxfId="1461"/>
    <tableColumn id="66" xr3:uid="{4B233970-A800-4412-B5E5-D3DF6B70207B}" name="W - Analytics Benzene (ug/l) 02" dataDxfId="1460"/>
    <tableColumn id="67" xr3:uid="{B33C3D64-C1DD-4D45-8D45-84CA88995538}" name="W - Analytics Toluene (ug/l) 02" dataDxfId="1459"/>
    <tableColumn id="68" xr3:uid="{E2AC905E-C17C-4225-AB7F-FEBCC77E18BC}" name="W - Analytics EthylBenzene (ug/l) 02" dataDxfId="1458"/>
    <tableColumn id="69" xr3:uid="{F4BEDDB9-E3DF-414F-90ED-74D40429B6F1}" name="W - Analytics Xylenes (ug/l) 02" dataDxfId="1457"/>
    <tableColumn id="70" xr3:uid="{20CC014E-F3B9-4EDE-81C4-D031D4FA5B9E}" name="W - Analytics Total BTEX (ug/l) 02" dataDxfId="1456"/>
    <tableColumn id="71" xr3:uid="{915312B7-5F52-4869-A632-26716722DC19}" name="W - Analytics TPH C5-C10 (ug/l) 02" dataDxfId="1455"/>
    <tableColumn id="72" xr3:uid="{7B2E1647-FF29-4EE0-8525-498AC9E45497}" name="W - Analytics TPH C10-C40 (ug/l) 02" dataDxfId="1454"/>
    <tableColumn id="73" xr3:uid="{FFC02368-B429-4F26-9400-60C5BE0374D8}" name="W - Analytics MTBE (ug/l) 02" dataDxfId="1453"/>
    <tableColumn id="74" xr3:uid="{714B40F7-5C6A-4C86-A11D-731FBBA7766D}" name="W - Analytics ETBE (ug/l) 02" dataDxfId="1452"/>
    <tableColumn id="75" xr3:uid="{114C4F4F-6BE3-48FD-B09D-B9E986E8C86E}" name="W - Analytics OTHER 1 (ug/l) 02" dataDxfId="1451"/>
    <tableColumn id="76" xr3:uid="{09030757-70D8-4F65-94A9-817355CAF88B}" name="W - Analytics OTHER 2 (ug/l) 02" dataDxfId="1450"/>
    <tableColumn id="77" xr3:uid="{502669BB-E2FA-473E-8E83-8217A03B4B8D}" name="OTHER 1 () 02" dataDxfId="1449"/>
    <tableColumn id="78" xr3:uid="{59B5C386-C491-4265-BB0A-B41F8103868B}" name="OTHER 2 () 02" dataDxfId="1448"/>
    <tableColumn id="79" xr3:uid="{9FAFCA1D-D2F8-42E5-9CB1-47F01EB9BC45}" name="OTHER 3 () 02" dataDxfId="1447"/>
    <tableColumn id="80" xr3:uid="{480B894D-BE5B-46BB-AEEB-8CA2947DD0FB}" name="OTHER 4 () 02" dataDxfId="1446"/>
    <tableColumn id="81" xr3:uid="{DF115C99-DD5C-4C34-94F0-93F45F503C3F}" name="OTHER 5 () 02" dataDxfId="1445"/>
    <tableColumn id="82" xr3:uid="{3E2B5FCC-F83C-41B0-BE44-6030D8601EFB}" name="OTHER 6 () 02" dataDxfId="1444"/>
    <tableColumn id="83" xr3:uid="{60301E30-566F-49C6-8DDC-2372E3DC031C}" name="OTHER 7 () 02" dataDxfId="1443"/>
    <tableColumn id="84" xr3:uid="{81CED87D-9539-4A52-B7F4-2E4525FD4F1E}" name="OTHER 8 () 02" dataDxfId="1442"/>
    <tableColumn id="85" xr3:uid="{DCBC9E5B-9C39-4829-B524-B6BACE881C83}" name="OTHER 9 () 02" dataDxfId="1441"/>
    <tableColumn id="86" xr3:uid="{65A00ABC-AEFC-404B-873C-E833CA1A6A47}" name="OTHER 10 () 02" dataDxfId="1440"/>
    <tableColumn id="87" xr3:uid="{9F01D0BA-5AC9-47E9-B993-49F5B2F899B3}" name="Free phase level (m) 03" dataDxfId="1439"/>
    <tableColumn id="88" xr3:uid="{5144DA8C-EF9C-40B3-9318-12E63DB8B654}" name="Water table (m) 03" dataDxfId="1438"/>
    <tableColumn id="89" xr3:uid="{387D417C-74BB-43BF-9BC7-5273446D7074}" name="Free phase thickness (m) 03" dataDxfId="1437"/>
    <tableColumn id="90" xr3:uid="{CED10CD1-4E10-466F-8C07-62FDE1BEF013}" name="Water table MAX (m) 03" dataDxfId="1436"/>
    <tableColumn id="91" xr3:uid="{E12A0C53-6121-4818-B696-4620163E29E3}" name="Water table MIN (m) 03" dataDxfId="1435"/>
    <tableColumn id="92" xr3:uid="{907E50D2-446B-4789-87EA-9534F8B08EF2}" name="Corrected water table (m) 03" dataDxfId="1434"/>
    <tableColumn id="93" xr3:uid="{6C3EF016-5BA3-4F3D-83BA-2349D4C3C27B}" name="VOCs (ppmv) 03" dataDxfId="1433"/>
    <tableColumn id="94" xr3:uid="{69F43D14-AD8C-47EA-824C-1BC35080A3BE}" name="LIE (%) 03" dataDxfId="1432"/>
    <tableColumn id="95" xr3:uid="{A1B58E76-79B1-403E-A8D5-2EDADA0B9C7E}" name="CO2 (%) 03" dataDxfId="1431"/>
    <tableColumn id="96" xr3:uid="{84C13801-FD59-4AA3-93D2-4A4BEDDBD565}" name="CH4 (%) 03" dataDxfId="1430"/>
    <tableColumn id="97" xr3:uid="{49A3D28D-32EF-474C-89FD-18A384C0700E}" name="O2 (%) 03" dataDxfId="1429"/>
    <tableColumn id="98" xr3:uid="{5B4A4405-79AB-48D0-A1AB-75B6C3723E7E}" name="G - Analytics Total BTEX (ug/l) 03" dataDxfId="1428"/>
    <tableColumn id="99" xr3:uid="{B69A5973-E8FC-417E-AF7B-B9198FEFDE3D}" name="G - Analytics TPH C5-C16 (ug/l) 03" dataDxfId="1427"/>
    <tableColumn id="100" xr3:uid="{26FE7692-14BD-4506-A476-BBF6681D9FDD}" name="G - Analytics MTBE (ug/l) 03" dataDxfId="1426"/>
    <tableColumn id="101" xr3:uid="{A293BB81-AA65-4A3B-9E3D-F08A429AB5FE}" name="G - Analytics ETBE (ug/l) 03" dataDxfId="1425"/>
    <tableColumn id="102" xr3:uid="{C9B96037-5622-43F9-B3D4-CA6AC30C2050}" name="G - Analytics OTHER 1 (ug/l) 03" dataDxfId="1424"/>
    <tableColumn id="103" xr3:uid="{D79AB0EB-4696-4498-9DD2-189AE8BB12E6}" name="G - Analytics OTHER 2 (ug/l) 03" dataDxfId="1423"/>
    <tableColumn id="104" xr3:uid="{E37731BC-B033-4311-8082-D769E034A93A}" name="W - Temp (ºC) 03" dataDxfId="1422"/>
    <tableColumn id="105" xr3:uid="{F8649E36-8C29-4BC2-9C4B-78F9A49E9930}" name="W - Cond (uS) 03" dataDxfId="1421"/>
    <tableColumn id="106" xr3:uid="{17D38479-A8B8-4139-A6EF-C3B2ECAAB6A9}" name="W - Dissolved oxygen (%) 03" dataDxfId="1420"/>
    <tableColumn id="107" xr3:uid="{546EBAC4-8B15-4428-873E-F0ECA5C5C4F1}" name="W - Other 03" dataDxfId="1419"/>
    <tableColumn id="108" xr3:uid="{EAC165A9-BF63-4A0B-B520-04133B95E98D}" name="W - Analytics Benzene (ug/l) 03" dataDxfId="1418"/>
    <tableColumn id="109" xr3:uid="{737FC142-9A36-4800-BD07-72A0B27F661C}" name="W - Analytics Toluene (ug/l) 03" dataDxfId="1417"/>
    <tableColumn id="110" xr3:uid="{2B24CA96-7806-4678-9E8F-44FBA937CD70}" name="W - Analytics EthylBenzene (ug/l) 03" dataDxfId="1416"/>
    <tableColumn id="111" xr3:uid="{D165284C-587C-4D6E-B9E3-1BAA719486B1}" name="W - Analytics Xylenes (ug/l) 03" dataDxfId="1415"/>
    <tableColumn id="112" xr3:uid="{C301B630-47C6-4837-A5D9-FD7F3531ACBA}" name="W - Analytics Total BTEX (ug/l) 03" dataDxfId="1414"/>
    <tableColumn id="113" xr3:uid="{1A2644A9-FF92-4C28-A113-9D8EDA1931F8}" name="W - Analytics TPH C5-C10 (ug/l) 03" dataDxfId="1413"/>
    <tableColumn id="114" xr3:uid="{B6C16F8B-F9D9-4F43-BF18-154CE9EC3B51}" name="W - Analytics TPH C10-C40 (ug/l) 03" dataDxfId="1412"/>
    <tableColumn id="115" xr3:uid="{1C18437C-6F13-42A6-B30F-A1AEA19E0C5D}" name="W - Analytics MTBE (ug/l) 03" dataDxfId="1411"/>
    <tableColumn id="116" xr3:uid="{EFE554CD-5F1B-4820-B646-9EF00BC8CC4A}" name="W - Analytics ETBE (ug/l) 03" dataDxfId="1410"/>
    <tableColumn id="117" xr3:uid="{039586D1-EA41-44E2-ACC0-701F39A3C784}" name="W - Analytics OTHER 1 (ug/l) 03" dataDxfId="1409"/>
    <tableColumn id="118" xr3:uid="{100BA421-7707-410B-9F2C-D49B7DDC117A}" name="W - Analytics OTHER 2 (ug/l) 03" dataDxfId="1408"/>
    <tableColumn id="119" xr3:uid="{1FDDECD0-B281-4085-9BD1-450EC4D92A10}" name="OTHER 1 () 03" dataDxfId="1407"/>
    <tableColumn id="120" xr3:uid="{FF79A81A-D87D-40AC-A8C1-C859C2013FE8}" name="OTHER 2 () 03" dataDxfId="1406"/>
    <tableColumn id="121" xr3:uid="{D866E018-2445-49F7-82D0-431B3FAA6F00}" name="OTHER 3 () 03" dataDxfId="1405"/>
    <tableColumn id="122" xr3:uid="{9DE92AA3-86D7-4BD7-A8BF-AF921F903D0F}" name="OTHER 4 () 03" dataDxfId="1404"/>
    <tableColumn id="123" xr3:uid="{A08D02A1-8EE3-4802-8F8D-210B3F560BA2}" name="OTHER 5 () 03" dataDxfId="1403"/>
    <tableColumn id="124" xr3:uid="{736188DF-066B-444D-B7A7-FFA2E4D67745}" name="OTHER 6 () 03" dataDxfId="1402"/>
    <tableColumn id="125" xr3:uid="{620705AB-6141-4F80-AC07-5592630BD510}" name="OTHER 7 () 03" dataDxfId="1401"/>
    <tableColumn id="126" xr3:uid="{C4FE5A5E-F60C-41FF-989B-A9C6432A22AC}" name="OTHER 8 () 03" dataDxfId="1400"/>
    <tableColumn id="127" xr3:uid="{6998653D-B976-445F-8AF8-9FA803602F63}" name="OTHER 9 () 03" dataDxfId="1399"/>
    <tableColumn id="128" xr3:uid="{BE4B37B9-2B1E-42DD-BF18-89487AC14EC4}" name="OTHER 10 () 03" dataDxfId="1398"/>
    <tableColumn id="129" xr3:uid="{5582824B-2214-4C67-82B4-91AD09B4B2DA}" name="Free phase level (m) 04" dataDxfId="1397"/>
    <tableColumn id="130" xr3:uid="{3FD0CFAD-4670-46C3-A246-EF85FA5E6107}" name="Water table (m) 04" dataDxfId="1396"/>
    <tableColumn id="131" xr3:uid="{C0274ED9-EFA4-43E0-B3E5-75CBC772CC14}" name="Free phase thickness (m) 04" dataDxfId="1395"/>
    <tableColumn id="132" xr3:uid="{50D51764-79BD-4B11-AFC9-C68CC2503C64}" name="Water table MAX (m) 04" dataDxfId="1394"/>
    <tableColumn id="133" xr3:uid="{EEF728B6-0D32-4B73-A328-3C30013B43E3}" name="Water table MIN (m) 04" dataDxfId="1393"/>
    <tableColumn id="134" xr3:uid="{D30CC8F8-AD58-4600-BDD3-040441C9046B}" name="Corrected water table (m) 04" dataDxfId="1392"/>
    <tableColumn id="135" xr3:uid="{5FA1F923-0B11-4B47-BF1D-81EF527A28A8}" name="VOCs (ppmv) 04" dataDxfId="1391"/>
    <tableColumn id="136" xr3:uid="{0C2C7641-F897-4BE0-B11E-6392F8B1DD6F}" name="LIE (%) 04" dataDxfId="1390"/>
    <tableColumn id="137" xr3:uid="{E1F9356D-EC86-4BD3-9F8C-3BF76AB6E63D}" name="CO2 (%) 04" dataDxfId="1389"/>
    <tableColumn id="138" xr3:uid="{F9C2AF4F-E61D-4303-BF9C-BB317AD12128}" name="CH4 (%) 04" dataDxfId="1388"/>
    <tableColumn id="139" xr3:uid="{7B65EA4F-7EFC-405E-AFA8-51A8A789D130}" name="O2 (%) 04" dataDxfId="1387"/>
    <tableColumn id="140" xr3:uid="{D393C555-D32F-450B-8E2B-B005B9A139BD}" name="G - Analytics Total BTEX (ug/l) 04" dataDxfId="1386"/>
    <tableColumn id="141" xr3:uid="{E5AA7E44-FBA7-4F30-8230-5D51333E1485}" name="G - Analytics TPH C5-C16 (ug/l) 04" dataDxfId="1385"/>
    <tableColumn id="142" xr3:uid="{93A56EDA-7CAF-4B3B-B3BF-455F164366D9}" name="G - Analytics MTBE (ug/l) 04" dataDxfId="1384"/>
    <tableColumn id="143" xr3:uid="{1051498A-64B7-40BB-B81E-7D702E5190CC}" name="G - Analytics ETBE (ug/l) 04" dataDxfId="1383"/>
    <tableColumn id="144" xr3:uid="{93003F44-4517-4C77-86D9-252F80BC2B0F}" name="G - Analytics OTHER 1 (ug/l) 04" dataDxfId="1382"/>
    <tableColumn id="145" xr3:uid="{356F3161-6EDE-47BF-AADF-2B5AE0F15AEB}" name="G - Analytics OTHER 2 (ug/l) 04" dataDxfId="1381"/>
    <tableColumn id="146" xr3:uid="{C4FBAE2E-AB82-4BDE-9536-FB02EE4D6991}" name="W - Temp (ºC) 04" dataDxfId="1380"/>
    <tableColumn id="147" xr3:uid="{75A1A3A1-C5A6-42CD-BD98-E21ACBB62CDF}" name="W - Cond (uS) 04" dataDxfId="1379"/>
    <tableColumn id="148" xr3:uid="{FBBCD9D2-E8A0-4227-865D-14E8BA701A1B}" name="W - Dissolved oxygen (%) 04" dataDxfId="1378"/>
    <tableColumn id="149" xr3:uid="{858FFA00-6C72-43BC-83A1-A3E043442C29}" name="W - Other 04" dataDxfId="1377"/>
    <tableColumn id="150" xr3:uid="{4F51082A-D531-4C44-A047-CCF37B99DABA}" name="W - Analytics Benzene (ug/l) 04" dataDxfId="1376"/>
    <tableColumn id="151" xr3:uid="{0F53AC31-D12C-4F28-9AE9-1181EE2C03AE}" name="W - Analytics Toluene (ug/l) 04" dataDxfId="1375"/>
    <tableColumn id="152" xr3:uid="{9553D4F1-82DF-43D8-90A2-427B96E3A9C0}" name="W - Analytics EthylBenzene (ug/l) 04" dataDxfId="1374"/>
    <tableColumn id="153" xr3:uid="{175A40FC-94D0-4E12-8237-496400166C45}" name="W - Analytics Xylenes (ug/l) 04" dataDxfId="1373"/>
    <tableColumn id="154" xr3:uid="{5F405850-4EA3-4AF3-8012-E5ACB2FA80E9}" name="W - Analytics Total BTEX (ug/l) 04" dataDxfId="1372"/>
    <tableColumn id="155" xr3:uid="{DD0938C8-1016-41E1-A174-D87FB27FDD73}" name="W - Analytics TPH C5-C10 (ug/l) 04" dataDxfId="1371"/>
    <tableColumn id="156" xr3:uid="{1C12DC93-51F0-4EF7-BF70-A57F449E557B}" name="W - Analytics TPH C10-C40 (ug/l) 04" dataDxfId="1370"/>
    <tableColumn id="157" xr3:uid="{4B34CF4D-415F-4B73-B90B-B30F2D13DF19}" name="W - Analytics MTBE (ug/l) 04" dataDxfId="1369"/>
    <tableColumn id="158" xr3:uid="{17A86821-2015-4FB2-B4CB-D9F7739A63FB}" name="W - Analytics ETBE (ug/l) 04" dataDxfId="1368"/>
    <tableColumn id="159" xr3:uid="{EBEA4D61-2662-4B9B-A427-968509D97FD2}" name="W - Analytics OTHER 1 (ug/l) 04" dataDxfId="1367"/>
    <tableColumn id="160" xr3:uid="{F5979E9F-61F3-4973-8CAC-7F932A91F68A}" name="W - Analytics OTHER 2 (ug/l) 04" dataDxfId="1366"/>
    <tableColumn id="161" xr3:uid="{074C6B90-89CC-4F5B-84C7-C812195DECB9}" name="OTHER 1 () 04" dataDxfId="1365"/>
    <tableColumn id="162" xr3:uid="{DAA122BF-E7D9-48D8-B464-F519CD45C6C1}" name="OTHER 2 () 04" dataDxfId="1364"/>
    <tableColumn id="163" xr3:uid="{BF8E53A3-B7DC-4593-8FDA-80FF6412840A}" name="OTHER 3 () 04" dataDxfId="1363"/>
    <tableColumn id="164" xr3:uid="{59405511-F921-438B-8CF8-0A38BE3FF8D9}" name="OTHER 4 () 04" dataDxfId="1362"/>
    <tableColumn id="165" xr3:uid="{C5878DE0-8776-4668-87DF-AABA5D0C05EC}" name="OTHER 5 () 04" dataDxfId="1361"/>
    <tableColumn id="166" xr3:uid="{D12E1F53-92B7-4131-B335-3E3B4135B354}" name="OTHER 6 () 04" dataDxfId="1360"/>
    <tableColumn id="167" xr3:uid="{85994A51-B2A8-4443-97F0-C62C5206D473}" name="OTHER 7 () 04" dataDxfId="1359"/>
    <tableColumn id="168" xr3:uid="{4ABADBE6-AFD2-4204-B706-61329E7AD590}" name="OTHER 8 () 04" dataDxfId="1358"/>
    <tableColumn id="169" xr3:uid="{ADF4AFEC-361E-442E-A54D-F811B15899F0}" name="OTHER 9 () 04" dataDxfId="1357"/>
    <tableColumn id="170" xr3:uid="{9014B064-1B06-484E-811A-6C248BF37079}" name="OTHER 10 () 04" dataDxfId="1356"/>
    <tableColumn id="171" xr3:uid="{6E5FF1D7-F045-4F4C-98E2-E2EB0454943B}" name="Free phase level (m) 05" dataDxfId="1355"/>
    <tableColumn id="172" xr3:uid="{1809F5DD-3521-4231-BCD0-854BC2F40ED0}" name="Water table (m) 05" dataDxfId="1354"/>
    <tableColumn id="173" xr3:uid="{36D83B1C-EBD7-4C9F-B9CD-0CC4E29C4206}" name="Free phase thickness (m) 05" dataDxfId="1353"/>
    <tableColumn id="174" xr3:uid="{1BAAE263-5681-42DC-9CE4-1835FB44ADFA}" name="Water table MAX (m) 05" dataDxfId="1352"/>
    <tableColumn id="175" xr3:uid="{A6DFC4DB-D01E-4C2A-998E-DF068EE1915F}" name="Water table MIN (m) 05" dataDxfId="1351"/>
    <tableColumn id="176" xr3:uid="{E1091980-3BBF-4C30-8362-511F4A10F2C5}" name="Corrected water table (m) 05" dataDxfId="1350"/>
    <tableColumn id="177" xr3:uid="{6EB1B8A9-E55B-45AD-B485-43C24EB77C27}" name="VOCs (ppmv) 05" dataDxfId="1349"/>
    <tableColumn id="178" xr3:uid="{9DB40D81-B0F9-4534-953E-331D1C0946FB}" name="LIE (%) 05" dataDxfId="1348"/>
    <tableColumn id="179" xr3:uid="{CCE0254A-7F87-4526-A887-279582C81B97}" name="CO2 (%) 05" dataDxfId="1347"/>
    <tableColumn id="180" xr3:uid="{C3834F94-8996-458A-9BD3-4065C329D250}" name="CH4 (%) 05" dataDxfId="1346"/>
    <tableColumn id="181" xr3:uid="{F1D18360-3F10-4DCC-9029-4E1F008AF78D}" name="O2 (%) 05" dataDxfId="1345"/>
    <tableColumn id="182" xr3:uid="{937D1EB9-72D1-4FCB-B725-95C8BA61BC88}" name="G - Analytics Total BTEX (ug/l) 05" dataDxfId="1344"/>
    <tableColumn id="183" xr3:uid="{6BEBC47B-CE75-4625-BFCE-6445CE936118}" name="G - Analytics TPH C5-C16 (ug/l) 05" dataDxfId="1343"/>
    <tableColumn id="184" xr3:uid="{524F01B9-649E-4640-9BB0-42F7C19FC77B}" name="G - Analytics MTBE (ug/l) 05" dataDxfId="1342"/>
    <tableColumn id="185" xr3:uid="{E4973708-43CB-4D9C-9724-BD483B8C776F}" name="G - Analytics ETBE (ug/l) 05" dataDxfId="1341"/>
    <tableColumn id="186" xr3:uid="{2C691C2A-F779-4992-8D93-A369088943F4}" name="G - Analytics OTHER 1 (ug/l) 05" dataDxfId="1340"/>
    <tableColumn id="187" xr3:uid="{1CBC273F-670B-42B0-B74F-31BD210B7A45}" name="G - Analytics OTHER 2 (ug/l) 05" dataDxfId="1339"/>
    <tableColumn id="188" xr3:uid="{62FFB3E7-C4E3-41E6-93BB-77875BA07260}" name="W - Temp (ºC) 05" dataDxfId="1338"/>
    <tableColumn id="189" xr3:uid="{15338C75-3EDD-44C9-A5E9-EA0260C1DA36}" name="W - Cond (uS) 05" dataDxfId="1337"/>
    <tableColumn id="190" xr3:uid="{2AB93640-3555-4C72-8614-8DC48229F95E}" name="W - Dissolved oxygen (%) 05" dataDxfId="1336"/>
    <tableColumn id="191" xr3:uid="{908F9C00-FBB8-4654-8CEE-96621F54E12E}" name="W - Other 05" dataDxfId="1335"/>
    <tableColumn id="192" xr3:uid="{304D4F02-0629-46A1-BAC9-CEA0719D2137}" name="W - Analytics Benzene (ug/l) 05" dataDxfId="1334"/>
    <tableColumn id="193" xr3:uid="{40D9A2A2-CFD4-4FD0-BFFE-654A0989F1A1}" name="W - Analytics Toluene (ug/l) 05" dataDxfId="1333"/>
    <tableColumn id="194" xr3:uid="{673FF4D5-C317-4A04-9548-09A45C96F191}" name="W - Analytics EthylBenzene (ug/l) 05" dataDxfId="1332"/>
    <tableColumn id="195" xr3:uid="{6470B165-1EF4-40E7-9197-5991AA4C4259}" name="W - Analytics Xylenes (ug/l) 05" dataDxfId="1331"/>
    <tableColumn id="196" xr3:uid="{789B393F-7903-4BD9-AF0E-6928940FE015}" name="W - Analytics Total BTEX (ug/l) 05" dataDxfId="1330"/>
    <tableColumn id="197" xr3:uid="{FA90BCCB-0D5E-4A58-A82C-8675A7AC420B}" name="W - Analytics TPH C5-C10 (ug/l) 05" dataDxfId="1329"/>
    <tableColumn id="198" xr3:uid="{ED0814F8-F712-4165-B319-28D5A9F0C625}" name="W - Analytics TPH C10-C40 (ug/l) 05" dataDxfId="1328"/>
    <tableColumn id="199" xr3:uid="{3BB59020-3C59-4406-AA9A-7F9CF6DC1330}" name="W - Analytics MTBE (ug/l) 05" dataDxfId="1327"/>
    <tableColumn id="200" xr3:uid="{B82CEA5E-A783-4365-AEE3-AD7D89C628D2}" name="W - Analytics ETBE (ug/l) 05" dataDxfId="1326"/>
    <tableColumn id="201" xr3:uid="{41FC3D5D-BB1C-4074-9F78-CEDC9C509F56}" name="W - Analytics OTHER 1 (ug/l) 05" dataDxfId="1325"/>
    <tableColumn id="202" xr3:uid="{2C2A7ABD-390B-4187-8827-DA6602708CCE}" name="W - Analytics OTHER 2 (ug/l) 05" dataDxfId="1324"/>
    <tableColumn id="203" xr3:uid="{DD6D662B-6643-4BA8-A7FB-44F2C582C937}" name="OTHER 1 () 05" dataDxfId="1323"/>
    <tableColumn id="204" xr3:uid="{CBCA435B-2F1D-4CAA-AFAC-D0466ECC626A}" name="OTHER 2 () 05" dataDxfId="1322"/>
    <tableColumn id="205" xr3:uid="{FA9CF553-8EB8-482E-B407-6D8CF7EF563C}" name="OTHER 3 () 05" dataDxfId="1321"/>
    <tableColumn id="206" xr3:uid="{ED0B65AE-4354-4BEB-ADB3-A22EAC947AAB}" name="OTHER 4 () 05" dataDxfId="1320"/>
    <tableColumn id="207" xr3:uid="{E248675E-83DA-4361-9AD9-53F141657BD9}" name="OTHER 5 () 05" dataDxfId="1319"/>
    <tableColumn id="208" xr3:uid="{AFF37EE4-B15B-465D-BB34-EAB24B0F94DD}" name="OTHER 6 () 05" dataDxfId="1318"/>
    <tableColumn id="209" xr3:uid="{F33B6DB3-944B-4C94-8D72-8C3BFC5D0C37}" name="OTHER 7 () 05" dataDxfId="1317"/>
    <tableColumn id="210" xr3:uid="{A206F8C9-9927-444C-8212-7DCB84DDD0B1}" name="OTHER 8 () 05" dataDxfId="1316"/>
    <tableColumn id="211" xr3:uid="{8C914E05-335C-49AF-9C2C-A252289474D1}" name="OTHER 9 () 05" dataDxfId="1315"/>
    <tableColumn id="212" xr3:uid="{D4E061AE-132A-4CDD-9964-9C55DCA8BAF8}" name="OTHER 10 () 05" dataDxfId="1314"/>
    <tableColumn id="213" xr3:uid="{AB8453E7-40A4-4EC7-A86F-20D5F85E5BFD}" name="Free phase level (m) 06" dataDxfId="1313"/>
    <tableColumn id="214" xr3:uid="{E21473BA-11D7-40A0-8066-ED45EB3AC431}" name="Water table (m) 06" dataDxfId="1312"/>
    <tableColumn id="215" xr3:uid="{D7D891C9-8670-4D9D-940F-CAAB92F68633}" name="Free phase thickness (m) 06" dataDxfId="1311"/>
    <tableColumn id="216" xr3:uid="{FFEBAD37-AD3E-4239-9031-FD7804FA0632}" name="Water table MAX (m) 06" dataDxfId="1310"/>
    <tableColumn id="217" xr3:uid="{7045E913-3F26-4060-9D06-CF688475A2E6}" name="Water table MIN (m) 06" dataDxfId="1309"/>
    <tableColumn id="218" xr3:uid="{ECF2F57D-4C16-46D5-BF82-2D3A165FA698}" name="Corrected water table (m) 06" dataDxfId="1308"/>
    <tableColumn id="219" xr3:uid="{19CFF914-1A42-4636-A8BA-646FBE4DE293}" name="VOCs (ppmv) 06" dataDxfId="1307"/>
    <tableColumn id="220" xr3:uid="{4044DE07-A7CB-494A-9755-D1E58CFD6832}" name="LIE (%) 06" dataDxfId="1306"/>
    <tableColumn id="221" xr3:uid="{EE70365C-3BB3-4C56-B6CE-4BA2D57C9706}" name="CO2 (%) 06" dataDxfId="1305"/>
    <tableColumn id="222" xr3:uid="{D8014E59-3644-449D-9989-ECBD45DE9B5B}" name="CH4 (%) 06" dataDxfId="1304"/>
    <tableColumn id="223" xr3:uid="{DA64351B-E28A-4DF1-AE8C-75A4BCC35BAE}" name="O2 (%) 06" dataDxfId="1303"/>
    <tableColumn id="224" xr3:uid="{67BBBA4A-6A2C-4613-87FF-AD2E2AF13695}" name="G - Analytics Total BTEX (ug/l) 06" dataDxfId="1302"/>
    <tableColumn id="225" xr3:uid="{0462291D-BAB3-420A-8BBC-CE1FB9D11DF8}" name="G - Analytics TPH C5-C16 (ug/l) 06" dataDxfId="1301"/>
    <tableColumn id="226" xr3:uid="{DFD4CE99-6012-4DF8-9160-F78FBCF78977}" name="G - Analytics MTBE (ug/l) 06" dataDxfId="1300"/>
    <tableColumn id="227" xr3:uid="{6FFC2F03-F232-4B8B-A164-D1D160EDA1B1}" name="G - Analytics ETBE (ug/l) 06" dataDxfId="1299"/>
    <tableColumn id="228" xr3:uid="{CF8162DA-9C7B-4286-886D-4C8E909E1F2D}" name="G - Analytics OTHER 1 (ug/l) 06" dataDxfId="1298"/>
    <tableColumn id="229" xr3:uid="{06AAB55E-EA4B-450D-8E82-0558EB08D521}" name="G - Analytics OTHER 2 (ug/l) 06" dataDxfId="1297"/>
    <tableColumn id="230" xr3:uid="{7966A32D-F972-46EA-998E-9554B946897D}" name="W - Temp (ºC) 06" dataDxfId="1296"/>
    <tableColumn id="231" xr3:uid="{98E7009C-7ACA-40CE-8368-40B73E066025}" name="W - Cond (uS) 06" dataDxfId="1295"/>
    <tableColumn id="232" xr3:uid="{B2416F07-2884-41FB-B28B-485BFAA021DA}" name="W - Dissolved oxygen (%) 06" dataDxfId="1294"/>
    <tableColumn id="233" xr3:uid="{802ACCB4-43DC-40EB-9CF7-E051F69C0C18}" name="W - Other 06" dataDxfId="1293"/>
    <tableColumn id="234" xr3:uid="{F3B1DFC7-A4AE-4787-9C77-61BDC66C0471}" name="W - Analytics Benzene (ug/l) 06" dataDxfId="1292"/>
    <tableColumn id="235" xr3:uid="{095193E4-A7C6-4B94-B558-F6F81D45C930}" name="W - Analytics Toluene (ug/l) 06" dataDxfId="1291"/>
    <tableColumn id="236" xr3:uid="{49BEC61B-608F-4535-A4C5-59C1DC062869}" name="W - Analytics EthylBenzene (ug/l) 06" dataDxfId="1290"/>
    <tableColumn id="237" xr3:uid="{0C3BE395-3D2E-4BDA-9E74-2672F2D95991}" name="W - Analytics Xylenes (ug/l) 06" dataDxfId="1289"/>
    <tableColumn id="238" xr3:uid="{6EBE6B10-7158-4BDC-BD37-D1AEECC9D7D4}" name="W - Analytics Total BTEX (ug/l) 06" dataDxfId="1288"/>
    <tableColumn id="239" xr3:uid="{E6B60FC3-3DDD-4BA8-8FC0-EF996397E2A0}" name="W - Analytics TPH C5-C10 (ug/l) 06" dataDxfId="1287"/>
    <tableColumn id="240" xr3:uid="{1CB6A4E4-0E23-4171-9009-35FCC714A2B5}" name="W - Analytics TPH C10-C40 (ug/l) 06" dataDxfId="1286"/>
    <tableColumn id="241" xr3:uid="{D8994464-08C7-451F-B9C9-658ABD15FDDD}" name="W - Analytics MTBE (ug/l) 06" dataDxfId="1285"/>
    <tableColumn id="242" xr3:uid="{032FC6E8-37B4-4507-9670-E117E57845F6}" name="W - Analytics ETBE (ug/l) 06" dataDxfId="1284"/>
    <tableColumn id="243" xr3:uid="{12E22739-493D-4A3A-AE2A-51031BEA7603}" name="W - Analytics OTHER 1 (ug/l) 06" dataDxfId="1283"/>
    <tableColumn id="244" xr3:uid="{1D8ECA44-D7D2-4884-9050-6CB6400B6A9A}" name="W - Analytics OTHER 2 (ug/l) 06" dataDxfId="1282"/>
    <tableColumn id="245" xr3:uid="{B57A9F2B-78B2-4D2B-ADF6-CA86D5EB86B6}" name="OTHER 1 () 06" dataDxfId="1281"/>
    <tableColumn id="246" xr3:uid="{7FDB8322-ECAC-4AB1-B15E-C3860C0705A8}" name="OTHER 2 () 06" dataDxfId="1280"/>
    <tableColumn id="247" xr3:uid="{BC7094B0-9A11-4F7F-9232-CB1589242318}" name="OTHER 3 () 06" dataDxfId="1279"/>
    <tableColumn id="248" xr3:uid="{B0FE30BA-0E11-4A91-AABC-94378D97FB00}" name="OTHER 4 () 06" dataDxfId="1278"/>
    <tableColumn id="249" xr3:uid="{78FF2752-65C8-49E6-9628-41A558C0FC40}" name="OTHER 5 () 06" dataDxfId="1277"/>
    <tableColumn id="250" xr3:uid="{A2E20C77-71D2-4338-836E-B0AC04BF5B09}" name="OTHER 6 () 06" dataDxfId="1276"/>
    <tableColumn id="251" xr3:uid="{0468AB8C-F9F5-4BE3-923E-3EA82912B240}" name="OTHER 7 () 06" dataDxfId="1275"/>
    <tableColumn id="252" xr3:uid="{09CF2C32-C1DB-41D5-B12C-EFC68155F137}" name="OTHER 8 () 06" dataDxfId="1274"/>
    <tableColumn id="253" xr3:uid="{FE5D1630-DD06-450F-A5F1-C816CFEFAE3D}" name="OTHER 9 () 06" dataDxfId="1273"/>
    <tableColumn id="254" xr3:uid="{235BC116-43F3-405A-AC1D-BF2E4649903C}" name="OTHER 10 () 06" dataDxfId="1272"/>
    <tableColumn id="255" xr3:uid="{F7BB7E19-E685-4D83-AC47-88964BC7464E}" name="Free phase level (m) 07" dataDxfId="1271"/>
    <tableColumn id="256" xr3:uid="{75655FA3-EBA8-4F89-917E-D83889F82AAB}" name="Water table (m) 07" dataDxfId="1270"/>
    <tableColumn id="257" xr3:uid="{5F7691C5-62C4-44A6-83EA-3BF435F0AEB8}" name="Free phase thickness (m) 07" dataDxfId="1269"/>
    <tableColumn id="258" xr3:uid="{1D603CF9-58AB-465B-AECB-1B5CD59432D9}" name="Water table MAX (m) 07" dataDxfId="1268"/>
    <tableColumn id="259" xr3:uid="{C66DFDA0-EE4A-409B-BE2B-7B79B655EADA}" name="Water table MIN (m) 07" dataDxfId="1267"/>
    <tableColumn id="260" xr3:uid="{7900C113-C25F-4A96-8E5E-E51C33B1625A}" name="Corrected water table (m) 07" dataDxfId="1266"/>
    <tableColumn id="261" xr3:uid="{CE6CCD40-8F38-485A-8AD6-429F5CEBD494}" name="VOCs (ppmv) 07" dataDxfId="1265"/>
    <tableColumn id="262" xr3:uid="{FBE3DE1D-2041-484E-A2A4-E5BB327C6A65}" name="LIE (%) 07" dataDxfId="1264"/>
    <tableColumn id="263" xr3:uid="{CA4EE8B3-840C-4808-BE9C-35AE1DB84871}" name="CO2 (%) 07" dataDxfId="1263"/>
    <tableColumn id="264" xr3:uid="{CB21C1DE-5489-425D-A62E-41A2450CF325}" name="CH4 (%) 07" dataDxfId="1262"/>
    <tableColumn id="265" xr3:uid="{841E2433-0510-4AEA-978E-1ADB2E701A83}" name="O2 (%) 07" dataDxfId="1261"/>
    <tableColumn id="266" xr3:uid="{339B8071-97C9-4564-94A1-194414434626}" name="G - Analytics Total BTEX (ug/l) 07" dataDxfId="1260"/>
    <tableColumn id="267" xr3:uid="{6F85489A-827C-4FF8-ACF3-7B7CB595E3FA}" name="G - Analytics TPH C5-C16 (ug/l) 07" dataDxfId="1259"/>
    <tableColumn id="268" xr3:uid="{5768E8CF-028D-406C-BB3E-93C3D62025CC}" name="G - Analytics MTBE (ug/l) 07" dataDxfId="1258"/>
    <tableColumn id="269" xr3:uid="{6BCC5156-5391-4ADB-9455-208654E9E408}" name="G - Analytics ETBE (ug/l) 07" dataDxfId="1257"/>
    <tableColumn id="270" xr3:uid="{3F0B1407-5B4B-4607-8FAF-A9FBA08A898E}" name="G - Analytics OTHER 1 (ug/l) 07" dataDxfId="1256"/>
    <tableColumn id="271" xr3:uid="{9EB0136F-6ADC-48A5-967B-89DCE809E6DF}" name="G - Analytics OTHER 2 (ug/l) 07" dataDxfId="1255"/>
    <tableColumn id="272" xr3:uid="{0145946B-F466-4603-BC60-DA417C83A070}" name="W - Temp (ºC) 07" dataDxfId="1254"/>
    <tableColumn id="273" xr3:uid="{BC9F8103-633F-4E50-AB0C-A9DF60DA9BA8}" name="W - Cond (uS) 07" dataDxfId="1253"/>
    <tableColumn id="274" xr3:uid="{FC758653-EBC2-442A-BED7-BAD51B7453AB}" name="W - Dissolved oxygen (%) 07" dataDxfId="1252"/>
    <tableColumn id="275" xr3:uid="{1D881543-079A-4144-B394-84BF26742B7B}" name="W - Other 07" dataDxfId="1251"/>
    <tableColumn id="276" xr3:uid="{B7FE150D-DF28-45C0-970F-CB5653086B1E}" name="W - Analytics Benzene (ug/l) 07" dataDxfId="1250"/>
    <tableColumn id="277" xr3:uid="{F048941C-4548-45FF-9754-126D096FBEF2}" name="W - Analytics Toluene (ug/l) 07" dataDxfId="1249"/>
    <tableColumn id="278" xr3:uid="{CDB5D49B-EA75-49D9-AF0C-362E5D74085F}" name="W - Analytics EthylBenzene (ug/l) 07" dataDxfId="1248"/>
    <tableColumn id="279" xr3:uid="{5E2C3F00-9EAC-4D89-8A87-876E87C5FF3C}" name="W - Analytics Xylenes (ug/l) 07" dataDxfId="1247"/>
    <tableColumn id="280" xr3:uid="{47CB9E3A-0206-4974-8913-378D6E0B3FA6}" name="W - Analytics Total BTEX (ug/l) 07" dataDxfId="1246"/>
    <tableColumn id="281" xr3:uid="{CA270476-50E4-42F1-B47E-EDAFE1133411}" name="W - Analytics TPH C5-C10 (ug/l) 07" dataDxfId="1245"/>
    <tableColumn id="282" xr3:uid="{E6445D7E-2F36-4390-9C0D-F5669AE9E424}" name="W - Analytics TPH C10-C40 (ug/l) 07" dataDxfId="1244"/>
    <tableColumn id="283" xr3:uid="{5075AFBE-FCAB-424C-BF03-8E854A010037}" name="W - Analytics MTBE (ug/l) 07" dataDxfId="1243"/>
    <tableColumn id="284" xr3:uid="{731633FE-1F83-4AF9-BC7E-BAECD61E63C6}" name="W - Analytics ETBE (ug/l) 07" dataDxfId="1242"/>
    <tableColumn id="285" xr3:uid="{18865FEA-AB73-4E40-B0B4-AD6E19E4A757}" name="W - Analytics OTHER 1 (ug/l) 07" dataDxfId="1241"/>
    <tableColumn id="286" xr3:uid="{3BDC91DD-9E73-45E5-9B4B-C8098D84D58E}" name="W - Analytics OTHER 2 (ug/l) 07" dataDxfId="1240"/>
    <tableColumn id="287" xr3:uid="{6222B290-17C4-4A39-ACC2-9B75186707E0}" name="OTHER 1 () 07" dataDxfId="1239"/>
    <tableColumn id="288" xr3:uid="{E0EA37D7-CBC7-494A-93F3-22916300A68F}" name="OTHER 2 () 07" dataDxfId="1238"/>
    <tableColumn id="289" xr3:uid="{BE5D686B-9E8C-4099-AEE9-CB011F1FE195}" name="OTHER 3 () 07" dataDxfId="1237"/>
    <tableColumn id="290" xr3:uid="{AA933951-7163-402E-B1A0-43C467ACB098}" name="OTHER 4 () 07" dataDxfId="1236"/>
    <tableColumn id="291" xr3:uid="{4EDC2FAB-D21C-4157-82AA-F4BEDB6DF56C}" name="OTHER 5 () 07" dataDxfId="1235"/>
    <tableColumn id="292" xr3:uid="{817849A6-E066-48C7-918D-B1B0FBD11853}" name="OTHER 6 () 07" dataDxfId="1234"/>
    <tableColumn id="293" xr3:uid="{1B863F9C-D4BC-4F31-B437-E8F74494B9A8}" name="OTHER 7 () 07" dataDxfId="1233"/>
    <tableColumn id="294" xr3:uid="{C8B1A975-4237-4901-850D-BA77D7AC3F57}" name="OTHER 8 () 07" dataDxfId="1232"/>
    <tableColumn id="295" xr3:uid="{527B5F4F-D75B-4DA2-8C9C-6A03035EB5E1}" name="OTHER 9 () 07" dataDxfId="1231"/>
    <tableColumn id="296" xr3:uid="{93E37FD1-C547-4793-B9C0-23C5D456D006}" name="OTHER 10 () 07" dataDxfId="1230"/>
    <tableColumn id="297" xr3:uid="{72FEC2DA-0C55-4EF2-81B5-6AEE04EA8FCA}" name="Free phase level (m) 08" dataDxfId="1229"/>
    <tableColumn id="298" xr3:uid="{6281E25B-6F8E-48C8-AAC4-42E532959E05}" name="Water table (m) 08" dataDxfId="1228"/>
    <tableColumn id="299" xr3:uid="{1407B2F8-7005-4493-8535-2691DD0B545C}" name="Free phase thickness (m) 08" dataDxfId="1227"/>
    <tableColumn id="300" xr3:uid="{B19A20FB-325C-428A-8D31-8AADFE034A32}" name="Water table MAX (m) 08" dataDxfId="1226"/>
    <tableColumn id="301" xr3:uid="{A49306A4-BE29-495C-B6D1-34DAC82D1F79}" name="Water table MIN (m) 08" dataDxfId="1225"/>
    <tableColumn id="302" xr3:uid="{ADB53B94-A3F4-44A9-B68C-D6DBD8A94112}" name="Corrected water table (m) 08" dataDxfId="1224"/>
    <tableColumn id="303" xr3:uid="{BD3A6115-C3B8-496F-9E1C-38557DEF04EB}" name="VOCs (ppmv) 08" dataDxfId="1223"/>
    <tableColumn id="304" xr3:uid="{DA2D69BB-AEFD-4BDF-833E-AA242AFF16A1}" name="LIE (%) 08" dataDxfId="1222"/>
    <tableColumn id="305" xr3:uid="{388E4E3F-BD5B-4F53-AE46-4AAA8ACC16DF}" name="CO2 (%) 08" dataDxfId="1221"/>
    <tableColumn id="306" xr3:uid="{EB5AC817-74D1-4906-8B60-A959A7975DAF}" name="CH4 (%) 08" dataDxfId="1220"/>
    <tableColumn id="307" xr3:uid="{6E09F852-8977-444C-B79D-BF64E139EAF8}" name="O2 (%) 08" dataDxfId="1219"/>
    <tableColumn id="308" xr3:uid="{5A50A471-C2E4-42B9-AA74-F5B125EBC557}" name="G - Analytics Total BTEX (ug/l) 08" dataDxfId="1218"/>
    <tableColumn id="309" xr3:uid="{DB58218D-D2F2-4359-814E-3F56FD0ED100}" name="G - Analytics TPH C5-C16 (ug/l) 08" dataDxfId="1217"/>
    <tableColumn id="310" xr3:uid="{924B00BA-61F7-4A80-9EBE-56E94E3B9AD7}" name="G - Analytics MTBE (ug/l) 08" dataDxfId="1216"/>
    <tableColumn id="311" xr3:uid="{907F7850-76D0-4F3D-B917-1312DA1DDFAE}" name="G - Analytics ETBE (ug/l) 08" dataDxfId="1215"/>
    <tableColumn id="312" xr3:uid="{2800BB54-045C-4328-9B91-186A908BC792}" name="G - Analytics OTHER 1 (ug/l) 08" dataDxfId="1214"/>
    <tableColumn id="313" xr3:uid="{675B7DE3-B203-4BF2-99BD-A5B254F79CED}" name="G - Analytics OTHER 2 (ug/l) 08" dataDxfId="1213"/>
    <tableColumn id="314" xr3:uid="{181AB155-6E59-4B12-8015-0B36C0F8CB3A}" name="W - Temp (ºC) 08" dataDxfId="1212"/>
    <tableColumn id="315" xr3:uid="{293EA48A-2DFD-4024-84E1-BDDDB7FCE6C1}" name="W - Cond (uS) 08" dataDxfId="1211"/>
    <tableColumn id="316" xr3:uid="{50012B2A-10DA-4A29-B479-5EB4CDFB1B6A}" name="W - Dissolved oxygen (%) 08" dataDxfId="1210"/>
    <tableColumn id="317" xr3:uid="{DF62F751-4E7A-4E04-AC51-D3BEC211FFFC}" name="W - Other 08" dataDxfId="1209"/>
    <tableColumn id="318" xr3:uid="{B2F49F8A-A8BD-42D6-8265-4A0EACA77333}" name="W - Analytics Benzene (ug/l) 08" dataDxfId="1208"/>
    <tableColumn id="319" xr3:uid="{685C3335-DFC2-4433-ABB3-F68F01C72B54}" name="W - Analytics Toluene (ug/l) 08" dataDxfId="1207"/>
    <tableColumn id="320" xr3:uid="{3EAE1FFD-BED3-4EC8-9EF4-1FBDA33A32C7}" name="W - Analytics EthylBenzene (ug/l) 08" dataDxfId="1206"/>
    <tableColumn id="321" xr3:uid="{DC74F225-5559-47CB-A2BD-F83DCD80F224}" name="W - Analytics Xylenes (ug/l) 08" dataDxfId="1205"/>
    <tableColumn id="322" xr3:uid="{9D3D469F-D376-4CBB-B32A-65AED8D8EBF7}" name="W - Analytics Total BTEX (ug/l) 08" dataDxfId="1204"/>
    <tableColumn id="323" xr3:uid="{F7E34D1C-F6E1-4280-A9F6-7CC02808CE20}" name="W - Analytics TPH C5-C10 (ug/l) 08" dataDxfId="1203"/>
    <tableColumn id="324" xr3:uid="{6703897A-AF30-4772-8E62-B808346D7124}" name="W - Analytics TPH C10-C40 (ug/l) 08" dataDxfId="1202"/>
    <tableColumn id="325" xr3:uid="{E6D452E9-EE98-4E84-BD60-6F1D15B0D394}" name="W - Analytics MTBE (ug/l) 08" dataDxfId="1201"/>
    <tableColumn id="326" xr3:uid="{5BB2951E-D552-4B5F-8C69-A21A9A4B298E}" name="W - Analytics ETBE (ug/l) 08" dataDxfId="1200"/>
    <tableColumn id="327" xr3:uid="{93CDBDCE-3827-4A78-8FC5-FC3CCF2A20BC}" name="W - Analytics OTHER 1 (ug/l) 08" dataDxfId="1199"/>
    <tableColumn id="328" xr3:uid="{48A45AC8-35A6-49F2-BAF8-91AD2BDC6849}" name="W - Analytics OTHER 2 (ug/l) 08" dataDxfId="1198"/>
    <tableColumn id="329" xr3:uid="{BC2B6E93-DF28-4E08-8F9B-0AEC656BD42E}" name="OTHER 1 () 08" dataDxfId="1197"/>
    <tableColumn id="330" xr3:uid="{956C5785-FC1C-4CFE-A32B-8E1A63DACA3E}" name="OTHER 2 () 08" dataDxfId="1196"/>
    <tableColumn id="331" xr3:uid="{2737FF4C-1994-4B63-83D3-87EAB63A9870}" name="OTHER 3 () 08" dataDxfId="1195"/>
    <tableColumn id="332" xr3:uid="{68FBD5ED-28D6-4AB3-9638-9769DAC9211A}" name="OTHER 4 () 08" dataDxfId="1194"/>
    <tableColumn id="333" xr3:uid="{D968F197-441E-4BB5-9E54-258E5BA4E845}" name="OTHER 5 () 08" dataDxfId="1193"/>
    <tableColumn id="334" xr3:uid="{9049DEC9-AEE1-425E-8DC1-6C0036CEEDD9}" name="OTHER 6 () 08" dataDxfId="1192"/>
    <tableColumn id="335" xr3:uid="{F8BFB55B-33B2-479D-AAED-312BDBE46410}" name="OTHER 7 () 08" dataDxfId="1191"/>
    <tableColumn id="336" xr3:uid="{973A3E6B-E578-44BF-918C-1D909FDE202A}" name="OTHER 8 () 08" dataDxfId="1190"/>
    <tableColumn id="337" xr3:uid="{F789099A-F3F1-4C84-93BB-7404CC9A5CE6}" name="OTHER 9 () 08" dataDxfId="1189"/>
    <tableColumn id="338" xr3:uid="{57F2585C-8772-4FEA-92C3-D226147E8DCE}" name="OTHER 10 () 08" dataDxfId="1188"/>
    <tableColumn id="339" xr3:uid="{C850E1B0-9B04-4F8D-887B-A1E04C53E82D}" name="Free phase level (m) 09" dataDxfId="1187"/>
    <tableColumn id="340" xr3:uid="{900D6F94-66F8-4050-94F7-DF4559F37A39}" name="Water table (m) 09" dataDxfId="1186"/>
    <tableColumn id="341" xr3:uid="{FF3B698F-A3D3-4285-86DD-DCA3F18CF9A6}" name="Free phase thickness (m) 09" dataDxfId="1185"/>
    <tableColumn id="342" xr3:uid="{08B81216-A814-4169-B0EF-016B6A4E4635}" name="Water table MAX (m) 09" dataDxfId="1184"/>
    <tableColumn id="343" xr3:uid="{588B8412-C2A8-4FAA-B1B7-970A3667FAFC}" name="Water table MIN (m) 09" dataDxfId="1183"/>
    <tableColumn id="344" xr3:uid="{EEF5F178-41FB-4C4A-A82E-ED1716666EB0}" name="Corrected water table (m) 09" dataDxfId="1182"/>
    <tableColumn id="345" xr3:uid="{EE62EB4D-2D69-4811-9C38-7964B282F62C}" name="VOCs (ppmv) 09" dataDxfId="1181"/>
    <tableColumn id="346" xr3:uid="{77D5DEEE-6452-4F4F-83B2-A8F0F4A37E1E}" name="LIE (%) 09" dataDxfId="1180"/>
    <tableColumn id="347" xr3:uid="{1F43BFC5-800F-4590-B620-9FC47182B973}" name="CO2 (%) 09" dataDxfId="1179"/>
    <tableColumn id="348" xr3:uid="{62DCEDEB-A2FF-4E00-B112-15ECE7BB658E}" name="CH4 (%) 09" dataDxfId="1178"/>
    <tableColumn id="349" xr3:uid="{73854666-10B4-478D-8EC3-58BAB07601CA}" name="O2 (%) 09" dataDxfId="1177"/>
    <tableColumn id="350" xr3:uid="{BB52B977-1E3F-40AB-92D5-AEC65E8E6E80}" name="G - Analytics Total BTEX (ug/l) 09" dataDxfId="1176"/>
    <tableColumn id="351" xr3:uid="{6FA89AA5-F318-4361-AFB6-7A3999569084}" name="G - Analytics TPH C5-C16 (ug/l) 09" dataDxfId="1175"/>
    <tableColumn id="352" xr3:uid="{D49E23D8-C6E8-4214-9C9F-F2270350E8D0}" name="G - Analytics MTBE (ug/l) 09" dataDxfId="1174"/>
    <tableColumn id="353" xr3:uid="{48308A88-8D39-4AD3-B9C5-1D23C63C6A06}" name="G - Analytics ETBE (ug/l) 09" dataDxfId="1173"/>
    <tableColumn id="354" xr3:uid="{58EF5818-D181-489A-8C44-71C77155378E}" name="G - Analytics OTHER 1 (ug/l) 09" dataDxfId="1172"/>
    <tableColumn id="355" xr3:uid="{9B45F2AC-97DE-4524-AAD3-8D539DE15CD4}" name="G - Analytics OTHER 2 (ug/l) 09" dataDxfId="1171"/>
    <tableColumn id="356" xr3:uid="{C31A0B5C-1762-4D37-8A9C-DD971251D506}" name="W - Temp (ºC) 09" dataDxfId="1170"/>
    <tableColumn id="357" xr3:uid="{B433D08A-3647-4138-8F63-9FB7C25F967B}" name="W - Cond (uS) 09" dataDxfId="1169"/>
    <tableColumn id="358" xr3:uid="{2527458C-B76B-4156-913C-584D9A895132}" name="W - Dissolved oxygen (%) 09" dataDxfId="1168"/>
    <tableColumn id="359" xr3:uid="{A13AE3AA-1F2C-47DC-8412-2621CD90335A}" name="W - Other 09" dataDxfId="1167"/>
    <tableColumn id="360" xr3:uid="{F0B5235D-F31C-45B1-B2BF-9ECC207C70EE}" name="W - Analytics Benzene (ug/l) 09" dataDxfId="1166"/>
    <tableColumn id="361" xr3:uid="{FABCD663-7F1C-48B6-B75F-6FCB86CB31F7}" name="W - Analytics Toluene (ug/l) 09" dataDxfId="1165"/>
    <tableColumn id="362" xr3:uid="{3D2F4345-5370-49B8-9DC5-C39FC11BA3D8}" name="W - Analytics EthylBenzene (ug/l) 09" dataDxfId="1164"/>
    <tableColumn id="363" xr3:uid="{12476D53-1B82-4B5B-9F07-40F3AB399153}" name="W - Analytics Xylenes (ug/l) 09" dataDxfId="1163"/>
    <tableColumn id="364" xr3:uid="{359F9082-5D2E-4312-B569-1960540E40E8}" name="W - Analytics Total BTEX (ug/l) 09" dataDxfId="1162"/>
    <tableColumn id="365" xr3:uid="{BF5247B4-7FDB-4425-A56B-1A7840E4B7F5}" name="W - Analytics TPH C5-C10 (ug/l) 09" dataDxfId="1161"/>
    <tableColumn id="366" xr3:uid="{20840614-AE63-4EA6-83BE-9C074A8423A0}" name="W - Analytics TPH C10-C40 (ug/l) 09" dataDxfId="1160"/>
    <tableColumn id="367" xr3:uid="{D73CA8FA-18B3-4A07-A7D4-C5C81A3B86A7}" name="W - Analytics MTBE (ug/l) 09" dataDxfId="1159"/>
    <tableColumn id="368" xr3:uid="{64CA9ADC-0D75-43A3-BDD5-B812F93F3615}" name="W - Analytics ETBE (ug/l) 09" dataDxfId="1158"/>
    <tableColumn id="369" xr3:uid="{7BE2D023-DB11-4EFA-BCB5-93C5146F5D2C}" name="W - Analytics OTHER 1 (ug/l) 09" dataDxfId="1157"/>
    <tableColumn id="370" xr3:uid="{5931303A-61CE-4089-99FF-12431B14214A}" name="W - Analytics OTHER 2 (ug/l) 09" dataDxfId="1156"/>
    <tableColumn id="371" xr3:uid="{081C35A7-B5B0-4624-AC55-111630E8743B}" name="OTHER 1 () 09" dataDxfId="1155"/>
    <tableColumn id="372" xr3:uid="{ED658F84-375D-4E73-97AE-771F06520E18}" name="OTHER 2 () 09" dataDxfId="1154"/>
    <tableColumn id="373" xr3:uid="{464FB25A-5A77-4813-B9BF-4E0C22D0D83D}" name="OTHER 3 () 09" dataDxfId="1153"/>
    <tableColumn id="374" xr3:uid="{7A102C92-8358-4F74-A684-C532B89C1094}" name="OTHER 4 () 09" dataDxfId="1152"/>
    <tableColumn id="375" xr3:uid="{030D7572-30BC-4705-ABD8-6C411DBDD0A8}" name="OTHER 5 () 09" dataDxfId="1151"/>
    <tableColumn id="376" xr3:uid="{690E1B7F-E0E3-4501-BEE3-1D9EE6074758}" name="OTHER 6 () 09" dataDxfId="1150"/>
    <tableColumn id="377" xr3:uid="{7AE58452-69D9-4CBF-9157-4319F236C191}" name="OTHER 7 () 09" dataDxfId="1149"/>
    <tableColumn id="378" xr3:uid="{5D13390E-57F2-4615-931C-DA4F5ECCF03E}" name="OTHER 8 () 09" dataDxfId="1148"/>
    <tableColumn id="379" xr3:uid="{59E87B7C-48D1-4ED3-AE99-1EAD043F4BFA}" name="OTHER 9 () 09" dataDxfId="1147"/>
    <tableColumn id="380" xr3:uid="{A7AE6B69-DD83-4F0B-A597-D4A6C8E75148}" name="OTHER 10 () 09" dataDxfId="1146"/>
    <tableColumn id="381" xr3:uid="{A04391EA-07B4-4F6B-A5DA-935FEA8B5832}" name="Free phase level (m) 10" dataDxfId="1145"/>
    <tableColumn id="382" xr3:uid="{4E82DA63-ABF1-4148-A893-69C5B78B16C0}" name="Water table (m) 10" dataDxfId="1144"/>
    <tableColumn id="383" xr3:uid="{48BCCE00-73D6-43E7-BAE6-BDFCB91EB7FA}" name="Free phase thickness (m) 10" dataDxfId="1143"/>
    <tableColumn id="384" xr3:uid="{2F1796D2-5E99-427B-84F1-BA8A03186AF1}" name="Water table MAX (m) 10" dataDxfId="1142"/>
    <tableColumn id="385" xr3:uid="{3DD6CF8A-83FB-4E2F-92C9-5354F71FF130}" name="Water table MIN (m) 10" dataDxfId="1141"/>
    <tableColumn id="386" xr3:uid="{D4623A5A-E98B-4AA6-A800-8713CC7FF29A}" name="Corrected water table (m) 10" dataDxfId="1140"/>
    <tableColumn id="387" xr3:uid="{2BFEBFEA-F6A8-4B52-8EE4-0D298B0A3403}" name="VOCs (ppmv) 10" dataDxfId="1139"/>
    <tableColumn id="388" xr3:uid="{2A6DE4A2-CCF8-40E9-B1EB-2D673B379119}" name="LIE (%) 10" dataDxfId="1138"/>
    <tableColumn id="389" xr3:uid="{73B69B4C-3001-44F9-B0C0-88067A7AAE55}" name="CO2 (%) 10" dataDxfId="1137"/>
    <tableColumn id="390" xr3:uid="{DDE9167C-87DA-4BB2-9722-827C566E1C09}" name="CH4 (%) 10" dataDxfId="1136"/>
    <tableColumn id="391" xr3:uid="{B2FA0AF4-33E0-487A-888B-4C4EAF5EDDE0}" name="O2 (%) 10" dataDxfId="1135"/>
    <tableColumn id="392" xr3:uid="{4764471D-5225-44B7-9717-2C2A95D8901E}" name="G - Analytics Total BTEX (ug/l) 10" dataDxfId="1134"/>
    <tableColumn id="393" xr3:uid="{9803FC5C-0170-45BE-9E89-1645CB76DBC7}" name="G - Analytics TPH C5-C16 (ug/l) 10" dataDxfId="1133"/>
    <tableColumn id="394" xr3:uid="{00C20939-000D-4914-9A32-3748D4901C9D}" name="G - Analytics MTBE (ug/l) 10" dataDxfId="1132"/>
    <tableColumn id="395" xr3:uid="{F44225C1-704C-4818-8D4C-D9175B165B8D}" name="G - Analytics ETBE (ug/l) 10" dataDxfId="1131"/>
    <tableColumn id="396" xr3:uid="{7C32AD10-6562-47FC-A0C1-F7E46237271D}" name="G - Analytics OTHER 1 (ug/l) 10" dataDxfId="1130"/>
    <tableColumn id="397" xr3:uid="{04CD4A4B-747D-49D1-9B68-FB8D14E7B56D}" name="G - Analytics OTHER 2 (ug/l) 10" dataDxfId="1129"/>
    <tableColumn id="398" xr3:uid="{C4EB75D3-3927-47C0-814B-EAAD7AA53FC6}" name="W - Temp (ºC) 10" dataDxfId="1128"/>
    <tableColumn id="399" xr3:uid="{7A6ACE96-B283-4E44-A6BB-92D25C5FBA90}" name="W - Cond (uS) 10" dataDxfId="1127"/>
    <tableColumn id="400" xr3:uid="{20F3033F-FDE9-4C26-83E9-C9C1BD627D0E}" name="W - Dissolved oxygen (%) 10" dataDxfId="1126"/>
    <tableColumn id="401" xr3:uid="{C9CA2A77-D1B7-4D4D-8EFB-40367B9AAA43}" name="W - Other 10" dataDxfId="1125"/>
    <tableColumn id="402" xr3:uid="{580076CF-98D7-47DF-A426-B65454492ABA}" name="W - Analytics Benzene (ug/l) 10" dataDxfId="1124"/>
    <tableColumn id="403" xr3:uid="{E2FE3AFE-8DB1-427B-B0C5-4468C5DB4C6D}" name="W - Analytics Toluene (ug/l) 10" dataDxfId="1123"/>
    <tableColumn id="404" xr3:uid="{D784ECC1-8B80-4B75-9CD8-31205E44EEB8}" name="W - Analytics EthylBenzene (ug/l) 10" dataDxfId="1122"/>
    <tableColumn id="405" xr3:uid="{2A4397CA-0AAC-432A-BA37-CC542C273F4E}" name="W - Analytics Xylenes (ug/l) 10" dataDxfId="1121"/>
    <tableColumn id="406" xr3:uid="{E6B8EDE2-0183-42AA-A317-D25F91C04DA2}" name="W - Analytics Total BTEX (ug/l) 10" dataDxfId="1120"/>
    <tableColumn id="407" xr3:uid="{4D907383-87ED-4723-81CE-5FE223A1D559}" name="W - Analytics TPH C5-C10 (ug/l) 10" dataDxfId="1119"/>
    <tableColumn id="408" xr3:uid="{C76C7DEC-B049-41C5-8EFB-A84C949FF7B3}" name="W - Analytics TPH C10-C40 (ug/l) 10" dataDxfId="1118"/>
    <tableColumn id="409" xr3:uid="{2FC6116E-539A-46FE-A13C-8A739D39D624}" name="W - Analytics MTBE (ug/l) 10" dataDxfId="1117"/>
    <tableColumn id="410" xr3:uid="{EA71B686-268F-43EC-AFBC-7C8ED058519B}" name="W - Analytics ETBE (ug/l) 10" dataDxfId="1116"/>
    <tableColumn id="411" xr3:uid="{74AFA388-BD61-4D12-A5CB-17A779F73749}" name="W - Analytics OTHER 1 (ug/l) 10" dataDxfId="1115"/>
    <tableColumn id="412" xr3:uid="{4B0ED8C8-40DF-4CD0-B644-DB9165261535}" name="W - Analytics OTHER 2 (ug/l) 10" dataDxfId="1114"/>
    <tableColumn id="413" xr3:uid="{6473A68E-735A-4858-BF07-DFDA8DB0ABFC}" name="OTHER 1 () 10" dataDxfId="1113"/>
    <tableColumn id="414" xr3:uid="{6E6154CD-2E1B-4F46-B12B-AEB9994F6FC8}" name="OTHER 2 () 10" dataDxfId="1112"/>
    <tableColumn id="415" xr3:uid="{F4F532F9-61C6-41B4-973D-77F0C0627D21}" name="OTHER 3 () 10" dataDxfId="1111"/>
    <tableColumn id="416" xr3:uid="{A4AEC1E8-5BB6-42E4-9A41-1C7B675A9BBC}" name="OTHER 4 () 10" dataDxfId="1110"/>
    <tableColumn id="417" xr3:uid="{C63960A6-3FBE-45A0-82D7-FF20E2985856}" name="OTHER 5 () 10" dataDxfId="1109"/>
    <tableColumn id="418" xr3:uid="{E10BBB61-6200-4581-9A52-FCDD44B63AD2}" name="OTHER 6 () 10" dataDxfId="1108"/>
    <tableColumn id="419" xr3:uid="{6C65A35E-9DE9-409D-B5DA-A5A1B810C200}" name="OTHER 7 () 10" dataDxfId="1107"/>
    <tableColumn id="420" xr3:uid="{8CF7890E-FB57-4A16-9352-E9BB352D9C91}" name="OTHER 8 () 10" dataDxfId="1106"/>
    <tableColumn id="421" xr3:uid="{62901E09-AE0A-40EA-A547-D15619F6035E}" name="OTHER 9 () 10" dataDxfId="1105"/>
    <tableColumn id="422" xr3:uid="{63E26E7C-0457-4F0A-99A3-E443AE5F7856}" name="OTHER 10 () 10" dataDxfId="1104"/>
    <tableColumn id="423" xr3:uid="{CF950F64-51F5-40D5-94E4-E895912DC262}" name="Free phase level (m) 11" dataDxfId="1103"/>
    <tableColumn id="424" xr3:uid="{A558B7A8-E718-432E-8045-413D204C472A}" name="Water table (m) 11" dataDxfId="1102"/>
    <tableColumn id="425" xr3:uid="{6E602E4F-04F0-4360-8DE6-41DEAA8B3BF7}" name="Free phase thickness (m) 11" dataDxfId="1101"/>
    <tableColumn id="426" xr3:uid="{D0F3DC53-ED2A-47F8-93ED-C9BB5609F605}" name="Water table MAX (m) 11" dataDxfId="1100"/>
    <tableColumn id="427" xr3:uid="{F32142A3-7273-45D4-A92F-C5B0516F994C}" name="Water table MIN (m) 11" dataDxfId="1099"/>
    <tableColumn id="428" xr3:uid="{B781B834-AC5F-4945-9892-C6F799254FC2}" name="Corrected water table (m) 11" dataDxfId="1098"/>
    <tableColumn id="429" xr3:uid="{40F72BCD-E63C-41AC-9AE7-C2E1B9CF9BCB}" name="VOCs (ppmv) 11" dataDxfId="1097"/>
    <tableColumn id="430" xr3:uid="{BAD78D09-93B0-4DE0-8AF3-941A44F53B93}" name="LIE (%) 11" dataDxfId="1096"/>
    <tableColumn id="431" xr3:uid="{22A7ED5A-682B-4D3E-A451-6B0D3E8ED3D6}" name="CO2 (%) 11" dataDxfId="1095"/>
    <tableColumn id="432" xr3:uid="{9B9B655D-30FF-4330-B8AC-4B93D7EF80AE}" name="CH4 (%) 11" dataDxfId="1094"/>
    <tableColumn id="433" xr3:uid="{EB09F394-9C16-4355-AD11-0B7206B4604C}" name="O2 (%) 11" dataDxfId="1093"/>
    <tableColumn id="434" xr3:uid="{6AF4B6F1-63DF-4CE0-866A-4CD9F2D578BF}" name="G - Analytics Total BTEX (ug/l) 11" dataDxfId="1092"/>
    <tableColumn id="435" xr3:uid="{428FF5D6-7C03-402B-AEEF-287B846D3AF3}" name="G - Analytics TPH C5-C16 (ug/l) 11" dataDxfId="1091"/>
    <tableColumn id="436" xr3:uid="{703CA532-4CC0-4D2E-A6E4-89102984A024}" name="G - Analytics MTBE (ug/l) 11" dataDxfId="1090"/>
    <tableColumn id="437" xr3:uid="{8A6712A5-D8E5-4F1B-80B0-8DAE21128BF6}" name="G - Analytics ETBE (ug/l) 11" dataDxfId="1089"/>
    <tableColumn id="438" xr3:uid="{65FAD687-77DC-4119-A56A-8C03867CB426}" name="G - Analytics OTHER 1 (ug/l) 11" dataDxfId="1088"/>
    <tableColumn id="439" xr3:uid="{F49F9C57-F2D0-4EE1-9504-A5D8E8827271}" name="G - Analytics OTHER 2 (ug/l) 11" dataDxfId="1087"/>
    <tableColumn id="440" xr3:uid="{81A7BE8A-F334-4F21-823D-A39BE81AFA65}" name="W - Temp (ºC) 11" dataDxfId="1086"/>
    <tableColumn id="441" xr3:uid="{8189599E-6672-4521-8AEB-92DBAB6276A9}" name="W - Cond (uS) 11" dataDxfId="1085"/>
    <tableColumn id="442" xr3:uid="{91A6ACAA-9E8B-4CB5-A805-4D8E36EA2991}" name="W - Dissolved oxygen (%) 11" dataDxfId="1084"/>
    <tableColumn id="443" xr3:uid="{7B9CEBF8-D4DC-423A-BF7E-83B1A80CA52B}" name="W - Other 11" dataDxfId="1083"/>
    <tableColumn id="444" xr3:uid="{8EF181E4-BEA6-4CC5-B96C-31C38965C027}" name="W - Analytics Benzene (ug/l) 11" dataDxfId="1082"/>
    <tableColumn id="445" xr3:uid="{848D5A93-DF5A-4E4F-AE95-2AC5317BFBB1}" name="W - Analytics Toluene (ug/l) 11" dataDxfId="1081"/>
    <tableColumn id="446" xr3:uid="{165248FB-A457-412E-B46F-0C31CFB95445}" name="W - Analytics EthylBenzene (ug/l) 11" dataDxfId="1080"/>
    <tableColumn id="447" xr3:uid="{DC781144-BF59-4E71-8C3E-B8D0875847EF}" name="W - Analytics Xylenes (ug/l) 11" dataDxfId="1079"/>
    <tableColumn id="448" xr3:uid="{D50BBFEF-DBBF-4251-84B5-CAB54E8F7BBB}" name="W - Analytics Total BTEX (ug/l) 11" dataDxfId="1078"/>
    <tableColumn id="449" xr3:uid="{82F5458B-C477-4E43-87A4-EC71E4540A72}" name="W - Analytics TPH C5-C10 (ug/l) 11" dataDxfId="1077"/>
    <tableColumn id="450" xr3:uid="{4D957F8A-B5EE-42C5-BFD7-22D9702A7FE6}" name="W - Analytics TPH C10-C40 (ug/l) 11" dataDxfId="1076"/>
    <tableColumn id="451" xr3:uid="{4CA11EC7-26E3-429D-9DDF-EBB7309D45C0}" name="W - Analytics MTBE (ug/l) 11" dataDxfId="1075"/>
    <tableColumn id="452" xr3:uid="{3A434810-16A7-406E-959B-F4150A7A91F3}" name="W - Analytics ETBE (ug/l) 11" dataDxfId="1074"/>
    <tableColumn id="453" xr3:uid="{3DF6F7C4-9EA4-4ADE-9A0F-DE4B57C64680}" name="W - Analytics OTHER 1 (ug/l) 11" dataDxfId="1073"/>
    <tableColumn id="454" xr3:uid="{9D9FEC35-03E4-4E0A-807A-96018C15C99B}" name="W - Analytics OTHER 2 (ug/l) 11" dataDxfId="1072"/>
    <tableColumn id="455" xr3:uid="{5767804C-B65F-4239-BA51-C336869A3D5B}" name="OTHER 1 () 11" dataDxfId="1071"/>
    <tableColumn id="456" xr3:uid="{378ACC73-42E8-4838-B205-6B484C4FA00B}" name="OTHER 2 () 11" dataDxfId="1070"/>
    <tableColumn id="457" xr3:uid="{6F661F38-820A-42AD-8DA8-881C4BA46370}" name="OTHER 3 () 11" dataDxfId="1069"/>
    <tableColumn id="458" xr3:uid="{EC403929-2F2C-44B2-BB9E-2E4FD1B62AE8}" name="OTHER 4 () 11" dataDxfId="1068"/>
    <tableColumn id="459" xr3:uid="{78DCCBF1-8002-4E89-AF5E-78E4C07040C7}" name="OTHER 5 () 11" dataDxfId="1067"/>
    <tableColumn id="460" xr3:uid="{F30D7C4D-D12A-456F-A84E-AB96F764AB18}" name="OTHER 6 () 11" dataDxfId="1066"/>
    <tableColumn id="461" xr3:uid="{0AB56695-6E44-4F32-B223-6B498EE1CB3E}" name="OTHER 7 () 11" dataDxfId="1065"/>
    <tableColumn id="462" xr3:uid="{C5D608C9-40B9-4382-9370-23810C756F61}" name="OTHER 8 () 11" dataDxfId="1064"/>
    <tableColumn id="463" xr3:uid="{F9A4B355-B116-44AA-823B-17F2F19273D8}" name="OTHER 9 () 11" dataDxfId="1063"/>
    <tableColumn id="464" xr3:uid="{8DF1BF9D-43EA-4395-9D0A-01611B0DBF20}" name="OTHER 10 () 11" dataDxfId="1062"/>
    <tableColumn id="465" xr3:uid="{2A416528-286C-4FA5-A3DB-B4FB96CBC3D5}" name="Free phase level (m) 12" dataDxfId="1061"/>
    <tableColumn id="466" xr3:uid="{D733F4CD-1932-4EF7-B8BD-ADE4354C4B9C}" name="Water table (m) 12" dataDxfId="1060"/>
    <tableColumn id="467" xr3:uid="{81931273-B33A-4CA8-91A3-201451ED68F0}" name="Free phase thickness (m) 12" dataDxfId="1059"/>
    <tableColumn id="468" xr3:uid="{2AA70EE8-13EA-4D2C-ADE0-B5B4BD5AEB64}" name="Water table MAX (m) 12" dataDxfId="1058"/>
    <tableColumn id="469" xr3:uid="{4F55C334-9D53-44E3-A116-487715DFE213}" name="Water table MIN (m) 12" dataDxfId="1057"/>
    <tableColumn id="470" xr3:uid="{DA394602-E8E5-48CA-9E77-E1B16EFA1577}" name="Corrected water table (m) 12" dataDxfId="1056"/>
    <tableColumn id="471" xr3:uid="{AD97AC18-17DE-48A1-AB51-21C0D69C27B6}" name="VOCs (ppmv) 12" dataDxfId="1055"/>
    <tableColumn id="472" xr3:uid="{76E5C2D2-5373-448E-BEED-CA0B3C8A8880}" name="LIE (%) 12" dataDxfId="1054"/>
    <tableColumn id="473" xr3:uid="{FDFCD76E-3952-4562-B03F-41ADEFECCB95}" name="CO2 (%) 12" dataDxfId="1053"/>
    <tableColumn id="474" xr3:uid="{71A6F4E2-71D7-44AB-A257-5B9571FC03E1}" name="CH4 (%) 12" dataDxfId="1052"/>
    <tableColumn id="475" xr3:uid="{B25C0AB6-B2EC-4D49-BAB5-E093C552894E}" name="O2 (%) 12" dataDxfId="1051"/>
    <tableColumn id="476" xr3:uid="{FC8B9ED1-83D9-4F6B-B2E7-EB3BB42E6AC3}" name="G - Analytics Total BTEX (ug/l) 12" dataDxfId="1050"/>
    <tableColumn id="477" xr3:uid="{2AF553FF-E9B9-4DF7-9AB7-8C1F763A40B6}" name="G - Analytics TPH C5-C16 (ug/l) 12" dataDxfId="1049"/>
    <tableColumn id="478" xr3:uid="{2173A802-2CEE-4048-B358-AC8FE96C79A8}" name="G - Analytics MTBE (ug/l) 12" dataDxfId="1048"/>
    <tableColumn id="479" xr3:uid="{2EC6B219-7653-4155-847F-9441636F6D31}" name="G - Analytics ETBE (ug/l) 12" dataDxfId="1047"/>
    <tableColumn id="480" xr3:uid="{618D79E7-776B-4B97-937A-4A931C1A94FF}" name="G - Analytics OTHER 1 (ug/l) 12" dataDxfId="1046"/>
    <tableColumn id="481" xr3:uid="{26C3EC2B-7C90-44BE-A370-9D948D7DBD28}" name="G - Analytics OTHER 2 (ug/l) 12" dataDxfId="1045"/>
    <tableColumn id="482" xr3:uid="{2AA28EF3-8E9B-406C-A6A1-5576CA4952CB}" name="W - Temp (ºC) 12" dataDxfId="1044"/>
    <tableColumn id="483" xr3:uid="{99BD581D-2A8B-4764-A84F-97267C9E21DB}" name="W - Cond (uS) 12" dataDxfId="1043"/>
    <tableColumn id="484" xr3:uid="{5844459F-8811-4C6F-91F4-87BFC5E8F1E3}" name="W - Dissolved oxygen (%) 12" dataDxfId="1042"/>
    <tableColumn id="485" xr3:uid="{39E7D993-D7E6-4E08-B9B0-FAFCC4404E1F}" name="W - Other 12" dataDxfId="1041"/>
    <tableColumn id="486" xr3:uid="{637D739C-CFF2-4A2E-B0FA-2512A940A9E3}" name="W - Analytics Benzene (ug/l) 12" dataDxfId="1040"/>
    <tableColumn id="487" xr3:uid="{6A562FAE-BBA3-43BE-B908-DFDB5FC56BD8}" name="W - Analytics Toluene (ug/l) 12" dataDxfId="1039"/>
    <tableColumn id="488" xr3:uid="{B3E1AD20-9933-49CA-A887-55424C42C633}" name="W - Analytics EthylBenzene (ug/l) 12" dataDxfId="1038"/>
    <tableColumn id="489" xr3:uid="{F0FE332B-670D-4ADD-A4F7-9582D50471D3}" name="W - Analytics Xylenes (ug/l) 12" dataDxfId="1037"/>
    <tableColumn id="490" xr3:uid="{8BE8B384-785F-4722-96CA-2E25869F1528}" name="W - Analytics Total BTEX (ug/l) 12" dataDxfId="1036"/>
    <tableColumn id="491" xr3:uid="{FD1507BB-B61F-4256-BF63-9650C2A0E23B}" name="W - Analytics TPH C5-C10 (ug/l) 12" dataDxfId="1035"/>
    <tableColumn id="492" xr3:uid="{C7DFDFFD-9375-4A6B-8190-5FCCF509070C}" name="W - Analytics TPH C10-C40 (ug/l) 12" dataDxfId="1034"/>
    <tableColumn id="493" xr3:uid="{C95BC3F2-C2F6-45F4-BBA0-A8101315651F}" name="W - Analytics MTBE (ug/l) 12" dataDxfId="1033"/>
    <tableColumn id="494" xr3:uid="{98568330-1FCD-475F-84D1-4FFCDD2A82F8}" name="W - Analytics ETBE (ug/l) 12" dataDxfId="1032"/>
    <tableColumn id="495" xr3:uid="{D480B256-6D38-4E73-9165-8FEEAC1F6521}" name="W - Analytics OTHER 1 (ug/l) 12" dataDxfId="1031"/>
    <tableColumn id="496" xr3:uid="{48C21754-8B77-4940-B2C0-6894BD03585E}" name="W - Analytics OTHER 2 (ug/l) 12" dataDxfId="1030"/>
    <tableColumn id="497" xr3:uid="{661379F8-064D-4109-A146-A76E48907C7A}" name="OTHER 1 () 12" dataDxfId="1029"/>
    <tableColumn id="498" xr3:uid="{B10F2ECB-9AE0-4D54-95E1-4FB3A3AE113C}" name="OTHER 2 () 12" dataDxfId="1028"/>
    <tableColumn id="499" xr3:uid="{1E82BA49-7CDF-4BF9-AC61-B1B2AA57D6FF}" name="OTHER 3 () 12" dataDxfId="1027"/>
    <tableColumn id="500" xr3:uid="{CD128559-1169-4E87-87A4-495F51DCD1BA}" name="OTHER 4 () 12" dataDxfId="1026"/>
    <tableColumn id="501" xr3:uid="{ABC8B1D8-0ECF-4DCB-9663-A7EC9DCDFC39}" name="OTHER 5 () 12" dataDxfId="1025"/>
    <tableColumn id="502" xr3:uid="{4F352CFC-E6DE-4724-852A-55E043576E83}" name="OTHER 6 () 12" dataDxfId="1024"/>
    <tableColumn id="503" xr3:uid="{95AB1D8D-B5A7-4F87-97B2-BC7CF6CCA24F}" name="OTHER 7 () 12" dataDxfId="1023"/>
    <tableColumn id="504" xr3:uid="{DE1FEA13-30F1-4529-8C57-6CE0C5CF38B3}" name="OTHER 8 () 12" dataDxfId="1022"/>
    <tableColumn id="505" xr3:uid="{CD851886-C259-49CD-8702-5BF0FD507102}" name="OTHER 9 () 12" dataDxfId="1021"/>
    <tableColumn id="506" xr3:uid="{A1E722C9-A128-4963-BD1E-6ECD44265DE6}" name="OTHER 10 () 12" dataDxfId="1020"/>
    <tableColumn id="507" xr3:uid="{ECA98FC0-CD5A-4C36-80A5-60A95A35E572}" name="Free phase level (m) 13" dataDxfId="1019"/>
    <tableColumn id="508" xr3:uid="{AF475B2A-486A-4F5D-B9F0-18E5E6903478}" name="Water table (m) 13" dataDxfId="1018"/>
    <tableColumn id="509" xr3:uid="{86BFF0BE-BF7B-4526-A84E-5600F2B815BB}" name="Free phase thickness (m) 13" dataDxfId="1017"/>
    <tableColumn id="510" xr3:uid="{E13A9429-310D-4D45-B905-2513DA1F6E2B}" name="Water table MAX (m) 13" dataDxfId="1016"/>
    <tableColumn id="511" xr3:uid="{E86C13A8-E2E5-419C-8AEA-9EE854E6CCEC}" name="Water table MIN (m) 13" dataDxfId="1015"/>
    <tableColumn id="512" xr3:uid="{B2EC38B8-5BAF-41BD-9690-472E2CD35CB4}" name="Corrected water table (m) 13" dataDxfId="1014"/>
    <tableColumn id="513" xr3:uid="{29A99D17-EABD-41B4-83AE-F74BC8E1C41F}" name="VOCs (ppmv) 13" dataDxfId="1013"/>
    <tableColumn id="514" xr3:uid="{22A5CE58-B34F-4AAB-9663-737ED03BCF0B}" name="LIE (%) 13" dataDxfId="1012"/>
    <tableColumn id="515" xr3:uid="{59ABAF1B-5C22-49F9-8A19-D70EA8536AD3}" name="CO2 (%) 13" dataDxfId="1011"/>
    <tableColumn id="516" xr3:uid="{ED63B635-758B-4FFB-BF53-F7D014AF64BB}" name="CH4 (%) 13" dataDxfId="1010"/>
    <tableColumn id="517" xr3:uid="{9F17AB90-2718-4E99-8F5E-D15A521219DE}" name="O2 (%) 13" dataDxfId="1009"/>
    <tableColumn id="518" xr3:uid="{06B4BCD3-4C5D-4C1B-AD09-4870C3FE59CE}" name="G - Analytics Total BTEX (ug/l) 13" dataDxfId="1008"/>
    <tableColumn id="519" xr3:uid="{762AEBC6-A1E6-4BA4-8C96-40867A654271}" name="G - Analytics TPH C5-C16 (ug/l) 13" dataDxfId="1007"/>
    <tableColumn id="520" xr3:uid="{9D5C25BA-CF52-4254-9E9F-7B6A9292AD61}" name="G - Analytics MTBE (ug/l) 13" dataDxfId="1006"/>
    <tableColumn id="521" xr3:uid="{677AB244-0B94-4D1D-B900-5646C20292C1}" name="G - Analytics ETBE (ug/l) 13" dataDxfId="1005"/>
    <tableColumn id="522" xr3:uid="{CD56EA02-686D-43DE-B6D1-92F9FD8ECC5D}" name="G - Analytics OTHER 1 (ug/l) 13" dataDxfId="1004"/>
    <tableColumn id="523" xr3:uid="{ADB3C74E-7B26-4143-A31B-5D84F46BCEDE}" name="G - Analytics OTHER 2 (ug/l) 13" dataDxfId="1003"/>
    <tableColumn id="524" xr3:uid="{2786BCCD-18B4-4E96-8477-61A513E3E05E}" name="W - Temp (ºC) 13" dataDxfId="1002"/>
    <tableColumn id="525" xr3:uid="{BEB9EC10-5D03-4EEA-95DB-2EC6709F4397}" name="W - Cond (uS) 13" dataDxfId="1001"/>
    <tableColumn id="526" xr3:uid="{10AB8E90-5534-4BF0-94BE-FD23077AD735}" name="W - Dissolved oxygen (%) 13" dataDxfId="1000"/>
    <tableColumn id="527" xr3:uid="{1BC8FAA5-DA28-4405-BFDB-54872B21C433}" name="W - Other 13" dataDxfId="999"/>
    <tableColumn id="528" xr3:uid="{3BADDE3E-EFE5-4401-B37C-70212FC86ED7}" name="W - Analytics Benzene (ug/l) 13" dataDxfId="998"/>
    <tableColumn id="529" xr3:uid="{DE925031-E384-4C07-9DF4-17A4288693DC}" name="W - Analytics Toluene (ug/l) 13" dataDxfId="997"/>
    <tableColumn id="530" xr3:uid="{A9DAC3A6-0798-4624-9D9F-DEA556F2CE00}" name="W - Analytics EthylBenzene (ug/l) 13" dataDxfId="996"/>
    <tableColumn id="531" xr3:uid="{CDD60E2B-8BED-4C71-A8C2-97E16B2411F7}" name="W - Analytics Xylenes (ug/l) 13" dataDxfId="995"/>
    <tableColumn id="532" xr3:uid="{85D1DCBC-E74A-4463-8BFE-817A51D36E56}" name="W - Analytics Total BTEX (ug/l) 13" dataDxfId="994"/>
    <tableColumn id="533" xr3:uid="{D612E183-D943-41C2-822D-A946737A23D4}" name="W - Analytics TPH C5-C10 (ug/l) 13" dataDxfId="993"/>
    <tableColumn id="534" xr3:uid="{296A078D-5152-4007-84FB-33472D25CBA9}" name="W - Analytics TPH C10-C40 (ug/l) 13" dataDxfId="992"/>
    <tableColumn id="535" xr3:uid="{FC48B28F-6406-47C3-89D7-0E28D4ECDFD1}" name="W - Analytics MTBE (ug/l) 13" dataDxfId="991"/>
    <tableColumn id="536" xr3:uid="{7C16D1E1-746C-461A-B59F-A1CB52E4E570}" name="W - Analytics ETBE (ug/l) 13" dataDxfId="990"/>
    <tableColumn id="537" xr3:uid="{EA58AF92-20A1-488A-9F0A-BF337D772B9D}" name="W - Analytics OTHER 1 (ug/l) 13" dataDxfId="989"/>
    <tableColumn id="538" xr3:uid="{FCA21835-6E85-4A07-ACB9-264280A1A0ED}" name="W - Analytics OTHER 2 (ug/l) 13" dataDxfId="988"/>
    <tableColumn id="539" xr3:uid="{74AC9CA0-434A-4DBB-9FA5-7A33C8AAE6BD}" name="OTHER 1 () 13" dataDxfId="987"/>
    <tableColumn id="540" xr3:uid="{57B1F778-41DD-4F66-BAAB-5189BDA3518E}" name="OTHER 2 () 13" dataDxfId="986"/>
    <tableColumn id="541" xr3:uid="{1908C425-C380-497B-A925-98BD524B2BA8}" name="OTHER 3 () 13" dataDxfId="985"/>
    <tableColumn id="542" xr3:uid="{363B9521-CC63-498C-84C4-E6B1C11BC75E}" name="OTHER 4 () 13" dataDxfId="984"/>
    <tableColumn id="543" xr3:uid="{F78BD605-1180-4F52-A2B2-9401E429F8BC}" name="OTHER 5 () 13" dataDxfId="983"/>
    <tableColumn id="544" xr3:uid="{05256CE1-D52B-4D75-8308-7F33C3ED1335}" name="OTHER 6 () 13" dataDxfId="982"/>
    <tableColumn id="545" xr3:uid="{B5A2399F-25F4-413C-8840-BB05C96F4BAC}" name="OTHER 7 () 13" dataDxfId="981"/>
    <tableColumn id="546" xr3:uid="{85711DF4-BEFC-4C31-AC92-D42BC8B3093D}" name="OTHER 8 () 13" dataDxfId="980"/>
    <tableColumn id="547" xr3:uid="{71A08AB1-62AC-4D92-8B2F-D46A9ADB83D3}" name="OTHER 9 () 13" dataDxfId="979"/>
    <tableColumn id="548" xr3:uid="{ABF19917-D7B6-4D90-877E-3C940D2DFFD5}" name="OTHER 10 () 13" dataDxfId="978"/>
    <tableColumn id="549" xr3:uid="{6F90391E-B0BF-4570-BAA3-1B37DFE86F5D}" name="Free phase level (m) 14" dataDxfId="977"/>
    <tableColumn id="550" xr3:uid="{24F732EC-53F0-4AE5-8D43-262FCDCE9F2A}" name="Water table (m) 14" dataDxfId="976"/>
    <tableColumn id="551" xr3:uid="{16A70F56-B1B9-4E02-AC5E-971EC2F7E9A9}" name="Free phase thickness (m) 14" dataDxfId="975"/>
    <tableColumn id="552" xr3:uid="{AD561F33-C73C-48B7-80F5-75EBDD56977C}" name="Water table MAX (m) 14" dataDxfId="974"/>
    <tableColumn id="553" xr3:uid="{195F7367-7FC1-4A83-BFBE-70B54A46DFAB}" name="Water table MIN (m) 14" dataDxfId="973"/>
    <tableColumn id="554" xr3:uid="{EB3C037B-6811-4047-9FB8-C0A110157150}" name="Corrected water table (m) 14" dataDxfId="972"/>
    <tableColumn id="555" xr3:uid="{0BA68E70-338A-4510-8A7B-D3F4B7D4001D}" name="VOCs (ppmv) 14" dataDxfId="971"/>
    <tableColumn id="556" xr3:uid="{549CDD9A-61FA-4C47-88B8-8DAA3D4FD568}" name="LIE (%) 14" dataDxfId="970"/>
    <tableColumn id="557" xr3:uid="{73A68066-DEB3-499F-8A8B-BE0E4302F1F7}" name="CO2 (%) 14" dataDxfId="969"/>
    <tableColumn id="558" xr3:uid="{8423A00D-6316-4643-BFB3-44BB0C3CB81E}" name="CH4 (%) 14" dataDxfId="968"/>
    <tableColumn id="559" xr3:uid="{74EED8DA-69AF-4347-9664-7A97120B0491}" name="O2 (%) 14" dataDxfId="967"/>
    <tableColumn id="560" xr3:uid="{BC3730B1-52FE-4D7C-BB65-E84894D97F9B}" name="G - Analytics Total BTEX (ug/l) 14" dataDxfId="966"/>
    <tableColumn id="561" xr3:uid="{22FCCAD3-2192-4168-8C28-D25A51CFD84A}" name="G - Analytics TPH C5-C16 (ug/l) 14" dataDxfId="965"/>
    <tableColumn id="562" xr3:uid="{655147EB-4861-4DBC-8B14-455B0CAD9397}" name="G - Analytics MTBE (ug/l) 14" dataDxfId="964"/>
    <tableColumn id="563" xr3:uid="{DD6DD588-8504-4AD5-B6EA-A4D7E7EB44F2}" name="G - Analytics ETBE (ug/l) 14" dataDxfId="963"/>
    <tableColumn id="564" xr3:uid="{616A2E13-0FCF-47E9-9F3A-FE76B28979D0}" name="G - Analytics OTHER 1 (ug/l) 14" dataDxfId="962"/>
    <tableColumn id="565" xr3:uid="{E417CEB7-7A64-4E77-B13E-FA844B126CAE}" name="G - Analytics OTHER 2 (ug/l) 14" dataDxfId="961"/>
    <tableColumn id="566" xr3:uid="{A40759AC-8008-4E69-96F3-290EF7E6A01C}" name="W - Temp (ºC) 14" dataDxfId="960"/>
    <tableColumn id="567" xr3:uid="{5147E2D0-C144-497D-AEB9-8EF3E713E2A6}" name="W - Cond (uS) 14" dataDxfId="959"/>
    <tableColumn id="568" xr3:uid="{774F06AB-07B9-4807-BC82-341534D74CAE}" name="W - Dissolved oxygen (%) 14" dataDxfId="958"/>
    <tableColumn id="569" xr3:uid="{9A58DBBC-7094-4B3D-B923-A6AB32155A24}" name="W - Other 14" dataDxfId="957"/>
    <tableColumn id="570" xr3:uid="{8D6611B9-7902-4324-BB1A-3E91AD3CE16C}" name="W - Analytics Benzene (ug/l) 14" dataDxfId="956"/>
    <tableColumn id="571" xr3:uid="{0A72D456-BC7D-4796-86FB-03CE389183AE}" name="W - Analytics Toluene (ug/l) 14" dataDxfId="955"/>
    <tableColumn id="572" xr3:uid="{2B5037CD-CA4A-4F83-B1ED-736ED12F442F}" name="W - Analytics EthylBenzene (ug/l) 14" dataDxfId="954"/>
    <tableColumn id="573" xr3:uid="{842BB501-CBA4-4E5B-B085-85FE86E443C1}" name="W - Analytics Xylenes (ug/l) 14" dataDxfId="953"/>
    <tableColumn id="574" xr3:uid="{7629B6A8-E590-4D6E-B985-2DAF59A506A2}" name="W - Analytics Total BTEX (ug/l) 14" dataDxfId="952"/>
    <tableColumn id="575" xr3:uid="{3AD4A7B5-BAD5-4B80-886C-7B7966B28AF3}" name="W - Analytics TPH C5-C10 (ug/l) 14" dataDxfId="951"/>
    <tableColumn id="576" xr3:uid="{C21CA2BC-B9B9-4B2E-B170-93C6BA4D04DC}" name="W - Analytics TPH C10-C40 (ug/l) 14" dataDxfId="950"/>
    <tableColumn id="577" xr3:uid="{4AE8E334-1CFD-40B0-9A22-FA0B1DDE0D56}" name="W - Analytics MTBE (ug/l) 14" dataDxfId="949"/>
    <tableColumn id="578" xr3:uid="{565E8880-F2FC-4408-B4AC-22329B615F03}" name="W - Analytics ETBE (ug/l) 14" dataDxfId="948"/>
    <tableColumn id="579" xr3:uid="{2219381A-8109-482A-AED2-975B9058089E}" name="W - Analytics OTHER 1 (ug/l) 14" dataDxfId="947"/>
    <tableColumn id="580" xr3:uid="{C4B6522F-6842-4DFC-BEC2-8872956CD0B4}" name="W - Analytics OTHER 2 (ug/l) 14" dataDxfId="946"/>
    <tableColumn id="581" xr3:uid="{5CDE330A-3EA1-478C-901A-F67A80FF65EA}" name="OTHER 1 () 14" dataDxfId="945"/>
    <tableColumn id="582" xr3:uid="{5C2BEAAA-52F4-4154-A5BD-62F35C61F9CC}" name="OTHER 2 () 14" dataDxfId="944"/>
    <tableColumn id="583" xr3:uid="{3F8C88DC-C392-4B7B-A40D-034487F9DFB9}" name="OTHER 3 () 14" dataDxfId="943"/>
    <tableColumn id="584" xr3:uid="{85AFAB44-F0B5-4EDD-BE67-A95A822B0404}" name="OTHER 4 () 14" dataDxfId="942"/>
    <tableColumn id="585" xr3:uid="{BDE7AB01-8DD5-4D7C-88AF-A9C66E442540}" name="OTHER 5 () 14" dataDxfId="941"/>
    <tableColumn id="586" xr3:uid="{7A082CC2-AB16-435E-A20D-77501B534E94}" name="OTHER 6 () 14" dataDxfId="940"/>
    <tableColumn id="587" xr3:uid="{7E04DFFD-8811-4BAF-B5C2-236A3AEB3847}" name="OTHER 7 () 14" dataDxfId="939"/>
    <tableColumn id="588" xr3:uid="{B7EA1010-42AB-4050-98E9-AEF3FD891873}" name="OTHER 8 () 14" dataDxfId="938"/>
    <tableColumn id="589" xr3:uid="{76F8A560-C487-438B-8877-2DA10249A486}" name="OTHER 9 () 14" dataDxfId="937"/>
    <tableColumn id="590" xr3:uid="{AA6663B7-DF3D-4684-AB31-1F4AD7AD52C1}" name="OTHER 10 () 14" dataDxfId="936"/>
    <tableColumn id="591" xr3:uid="{D9498AEC-4E00-4DE5-AA3F-FBF3534AFEF7}" name="Free phase level (m) 15" dataDxfId="935"/>
    <tableColumn id="592" xr3:uid="{CB8B6297-57F0-475B-87E9-5D70357D422A}" name="Water table (m) 15" dataDxfId="934"/>
    <tableColumn id="593" xr3:uid="{7D6BC36E-55EC-4E34-AFDB-1AD876568BB0}" name="Free phase thickness (m) 15" dataDxfId="933"/>
    <tableColumn id="594" xr3:uid="{C025CC9C-9763-4825-87AC-D8C607000682}" name="Water table MAX (m) 15" dataDxfId="932"/>
    <tableColumn id="595" xr3:uid="{C7521E13-4E24-4B54-B525-0B424B15A9F8}" name="Water table MIN (m) 15" dataDxfId="931"/>
    <tableColumn id="596" xr3:uid="{7946A3CF-656C-4411-96F8-353E117BC756}" name="Corrected water table (m) 15" dataDxfId="930"/>
    <tableColumn id="597" xr3:uid="{86DC3ACC-7D6B-4B2A-8431-A482E9D6D8B2}" name="VOCs (ppmv) 15" dataDxfId="929"/>
    <tableColumn id="598" xr3:uid="{CC64A63A-9756-4BB2-8A7A-BBAD610E64CF}" name="LIE (%) 15" dataDxfId="928"/>
    <tableColumn id="599" xr3:uid="{F028D59F-986F-4108-AD5E-07DEC7F6041B}" name="CO2 (%) 15" dataDxfId="927"/>
    <tableColumn id="600" xr3:uid="{70A74457-49DF-47BD-9AB4-0C684C08FD56}" name="CH4 (%) 15" dataDxfId="926"/>
    <tableColumn id="601" xr3:uid="{E0019D40-FB80-4DF8-A70C-99A72F7BDD85}" name="O2 (%) 15" dataDxfId="925"/>
    <tableColumn id="602" xr3:uid="{B3D3AD79-AF45-482F-B01E-26C6BAAF4870}" name="G - Analytics Total BTEX (ug/l) 15" dataDxfId="924"/>
    <tableColumn id="603" xr3:uid="{FB552147-C9E0-4828-B760-445826CA58D7}" name="G - Analytics TPH C5-C16 (ug/l) 15" dataDxfId="923"/>
    <tableColumn id="604" xr3:uid="{29430F8D-7AA9-441E-A566-D88A300DD2DC}" name="G - Analytics MTBE (ug/l) 15" dataDxfId="922"/>
    <tableColumn id="605" xr3:uid="{34894A88-2FD2-4E21-8C81-22B80537B5B8}" name="G - Analytics ETBE (ug/l) 15" dataDxfId="921"/>
    <tableColumn id="606" xr3:uid="{669E0CD0-FB38-4591-B367-2EDDEB9557F3}" name="G - Analytics OTHER 1 (ug/l) 15" dataDxfId="920"/>
    <tableColumn id="607" xr3:uid="{0EB918EE-54C3-4DC8-9AA9-CF67712AF96C}" name="G - Analytics OTHER 2 (ug/l) 15" dataDxfId="919"/>
    <tableColumn id="608" xr3:uid="{8BF448A7-76B1-47C9-A681-C5ECB17070EA}" name="W - Temp (ºC) 15" dataDxfId="918"/>
    <tableColumn id="609" xr3:uid="{0F4BA502-C8B7-4DA7-A71C-49E042A2BDE4}" name="W - Cond (uS) 15" dataDxfId="917"/>
    <tableColumn id="610" xr3:uid="{86A72A0B-D547-4BF2-B4AD-35E0335F8079}" name="W - Dissolved oxygen (%) 15" dataDxfId="916"/>
    <tableColumn id="611" xr3:uid="{0D7290DC-A698-40C7-ACE7-BE65EF883E11}" name="W - Other 15" dataDxfId="915"/>
    <tableColumn id="612" xr3:uid="{C8BDC5B6-E2DB-49D4-842A-ACB65A95C4A0}" name="W - Analytics Benzene (ug/l) 15" dataDxfId="914"/>
    <tableColumn id="613" xr3:uid="{5EC00F2F-5A1D-4879-BD55-87C8C1AE6EE9}" name="W - Analytics Toluene (ug/l) 15" dataDxfId="913"/>
    <tableColumn id="614" xr3:uid="{FC0CCC09-65BE-4993-B038-BD23EE3E0CC5}" name="W - Analytics EthylBenzene (ug/l) 15" dataDxfId="912"/>
    <tableColumn id="615" xr3:uid="{B5CCD7F4-40B0-4EB7-98D1-980717678CF3}" name="W - Analytics Xylenes (ug/l) 15" dataDxfId="911"/>
    <tableColumn id="616" xr3:uid="{597FBF1C-DA59-49CE-BD0C-3F1E5A401854}" name="W - Analytics Total BTEX (ug/l) 15" dataDxfId="910"/>
    <tableColumn id="617" xr3:uid="{1C55347A-5788-4959-8F4B-DC0437C5BFA9}" name="W - Analytics TPH C5-C10 (ug/l) 15" dataDxfId="909"/>
    <tableColumn id="618" xr3:uid="{5C3D161C-314A-4FBD-AA5A-60B36622BA34}" name="W - Analytics TPH C10-C40 (ug/l) 15" dataDxfId="908"/>
    <tableColumn id="619" xr3:uid="{323E876F-BDEA-4910-8F80-C06DA88F3065}" name="W - Analytics MTBE (ug/l) 15" dataDxfId="907"/>
    <tableColumn id="620" xr3:uid="{1BA3ED12-F529-4EA0-8CA4-DD4CA39B6FAB}" name="W - Analytics ETBE (ug/l) 15" dataDxfId="906"/>
    <tableColumn id="621" xr3:uid="{449AFF5F-D05C-4481-BCBB-D8352B5F0F76}" name="W - Analytics OTHER 1 (ug/l) 15" dataDxfId="905"/>
    <tableColumn id="622" xr3:uid="{25DCAED4-FDB8-4D54-BBA2-977BF73DF1C4}" name="W - Analytics OTHER 2 (ug/l) 15" dataDxfId="904"/>
    <tableColumn id="623" xr3:uid="{C0FEB397-3B7D-4D43-ACB4-0DAFDAE5F82A}" name="OTHER 1 () 15" dataDxfId="903"/>
    <tableColumn id="624" xr3:uid="{CF3E78B3-8CD7-4E4F-9BCD-995FA1B76518}" name="OTHER 2 () 15" dataDxfId="902"/>
    <tableColumn id="625" xr3:uid="{7BD9541C-C3F5-45AF-A3F5-CE88170D8506}" name="OTHER 3 () 15" dataDxfId="901"/>
    <tableColumn id="626" xr3:uid="{B4614B21-FC17-49A4-A09D-CFA765AF89CB}" name="OTHER 4 () 15" dataDxfId="900"/>
    <tableColumn id="627" xr3:uid="{026A8615-5EDE-4DF9-B188-733FDFB0CE96}" name="OTHER 5 () 15" dataDxfId="899"/>
    <tableColumn id="628" xr3:uid="{96FDFA91-4F31-4F3F-B6E7-309018C9E251}" name="OTHER 6 () 15" dataDxfId="898"/>
    <tableColumn id="629" xr3:uid="{1825BBEA-A0B7-48E9-8824-C8131892717D}" name="OTHER 7 () 15" dataDxfId="897"/>
    <tableColumn id="630" xr3:uid="{5664AEA2-AB35-4C60-AA4F-BDE8A6EFF665}" name="OTHER 8 () 15" dataDxfId="896"/>
    <tableColumn id="631" xr3:uid="{834FADD9-62DD-4762-97AF-0B53A89A038A}" name="OTHER 9 () 15" dataDxfId="895"/>
    <tableColumn id="632" xr3:uid="{469A98FD-EA5D-4B8F-AEA0-270AB7873761}" name="OTHER 10 () 15" dataDxfId="894"/>
    <tableColumn id="633" xr3:uid="{09384836-1B78-4DF6-B9AA-5453D4BD7C2E}" name="Free phase level (m) TB-1" dataDxfId="893"/>
    <tableColumn id="634" xr3:uid="{1C499339-B241-47C8-912F-047646DA18D5}" name="Water table (m) TB-1" dataDxfId="892"/>
    <tableColumn id="635" xr3:uid="{BDFD16AD-77B2-4F17-BE0E-7F05AAD515A6}" name="Free phase thickness (m) TB-1" dataDxfId="891"/>
    <tableColumn id="636" xr3:uid="{C69A113C-E229-45A8-B664-BE3286EE42A2}" name="Water table MAX (m) TB-1" dataDxfId="890"/>
    <tableColumn id="637" xr3:uid="{0B8C14A8-4135-4AB2-BD96-1FC2A9D1B8F9}" name="Water table MIN (m) TB-1" dataDxfId="889"/>
    <tableColumn id="638" xr3:uid="{7B035759-6C7B-4CBD-BE04-F44B8A06CF46}" name="Corrected water table (m) TB-1" dataDxfId="888"/>
    <tableColumn id="639" xr3:uid="{22FE8DBF-E7F7-4749-95E6-95DBD0BBDF7E}" name="VOCs (ppmv) TB-1" dataDxfId="887"/>
    <tableColumn id="640" xr3:uid="{72C4C5C2-DECB-4346-ACC2-E9F2ABC6D0A1}" name="LIE (%) TB-1" dataDxfId="886"/>
    <tableColumn id="641" xr3:uid="{86B18A22-C6CF-47F0-B1A1-F3C882206704}" name="CO2 (%) TB-1" dataDxfId="885"/>
    <tableColumn id="642" xr3:uid="{BABD528A-697E-4C75-8759-60F9C4674B5A}" name="CH4 (%) TB-1" dataDxfId="884"/>
    <tableColumn id="643" xr3:uid="{A24DAE48-0DC8-4A2E-AD5C-55D9EAABE13E}" name="O2 (%) TB-1" dataDxfId="883"/>
    <tableColumn id="644" xr3:uid="{5F7DFA6D-C767-4F8D-BE3E-1D15CBA009DA}" name="G - Analytics Total BTEX (ug/l) TB-1" dataDxfId="882"/>
    <tableColumn id="645" xr3:uid="{0F753686-5FAA-4F09-9E4E-BC983BCCB59A}" name="G - Analytics TPH C5-C16 (ug/l) TB-1" dataDxfId="881"/>
    <tableColumn id="646" xr3:uid="{1073FA09-106A-472B-970B-83B8CFD0A0B8}" name="G - Analytics MTBE (ug/l) TB-1" dataDxfId="880"/>
    <tableColumn id="647" xr3:uid="{1E9804A4-8DD2-45FC-881E-C9B748B1E0EB}" name="G - Analytics ETBE (ug/l) TB-1" dataDxfId="879"/>
    <tableColumn id="648" xr3:uid="{CDF42C1F-6BD4-4C6B-9879-615A850FC860}" name="G - Analytics OTHER 1 (ug/l) TB-1" dataDxfId="878"/>
    <tableColumn id="649" xr3:uid="{91BD1917-EC91-40C8-A47A-39B7655A4C41}" name="G - Analytics OTHER 2 (ug/l) TB-1" dataDxfId="877"/>
    <tableColumn id="650" xr3:uid="{07144DB1-C920-44A2-910E-0778BB89DD3F}" name="W - Temp (ºC) TB-1" dataDxfId="876"/>
    <tableColumn id="651" xr3:uid="{C03EF03D-02D3-48FE-9657-21C965EDA927}" name="W - Cond (uS) TB-1" dataDxfId="875"/>
    <tableColumn id="652" xr3:uid="{13AAF9D3-8E18-4945-8581-CA61B7D98EAA}" name="W - Dissolved oxygen (%) TB-1" dataDxfId="874"/>
    <tableColumn id="653" xr3:uid="{8D31B5BF-B643-4790-8F3E-936A478CBA72}" name="W - Other TB-1" dataDxfId="873"/>
    <tableColumn id="654" xr3:uid="{FD4DD3C9-4CA1-42F4-B6C1-18A0AC899C7E}" name="W - Analytics Benzene (ug/l) TB-1" dataDxfId="872"/>
    <tableColumn id="655" xr3:uid="{B974BE2B-2DBC-4E9F-B136-F7D8CE989B0D}" name="W - Analytics Toluene (ug/l) TB-1" dataDxfId="871"/>
    <tableColumn id="656" xr3:uid="{64933076-2CF6-4CA5-BEA8-2CE0A43D09E5}" name="W - Analytics EthylBenzene (ug/l) TB-1" dataDxfId="870"/>
    <tableColumn id="657" xr3:uid="{1D0E8003-93B2-401A-9771-B71B61754E85}" name="W - Analytics Xylenes (ug/l) TB-1" dataDxfId="869"/>
    <tableColumn id="658" xr3:uid="{BC77E789-B94F-4020-A6D0-D1E9026857BF}" name="W - Analytics Total BTEX (ug/l) TB-1" dataDxfId="868"/>
    <tableColumn id="659" xr3:uid="{19FD18A6-0AD9-454A-9B49-3AB1532735AC}" name="W - Analytics TPH C5-C10 (ug/l) TB-1" dataDxfId="867"/>
    <tableColumn id="660" xr3:uid="{8F23D20F-931F-4917-A994-8B263F8CB495}" name="W - Analytics TPH C10-C40 (ug/l) TB-1" dataDxfId="866"/>
    <tableColumn id="661" xr3:uid="{ABA2CA9F-73BC-4FD9-A60E-D3DC65664293}" name="W - Analytics MTBE (ug/l) TB-1" dataDxfId="865"/>
    <tableColumn id="662" xr3:uid="{F3D49F6B-9A69-4FC4-91D0-6EABE6419263}" name="W - Analytics ETBE (ug/l) TB-1" dataDxfId="864"/>
    <tableColumn id="663" xr3:uid="{F4651393-2170-4009-A486-3C11267C44D7}" name="W - Analytics OTHER 1 (ug/l) TB-1" dataDxfId="863"/>
    <tableColumn id="664" xr3:uid="{5DA18830-3123-4B53-B487-2CC182836346}" name="W - Analytics OTHER 2 (ug/l) TB-1" dataDxfId="862"/>
    <tableColumn id="665" xr3:uid="{CD43D699-EC98-49FC-842C-0EE64A1ACABE}" name="OTHER 1 () TB-1" dataDxfId="861"/>
    <tableColumn id="666" xr3:uid="{9DA2E5AF-C209-40C6-BCB9-36043A197B7E}" name="OTHER 2 () TB-1" dataDxfId="860"/>
    <tableColumn id="667" xr3:uid="{1C65433E-BF04-4703-8789-2CC542AFB51A}" name="OTHER 3 () TB-1" dataDxfId="859"/>
    <tableColumn id="668" xr3:uid="{DAD47BD6-B5EE-458F-85E3-906AE2C8D5E1}" name="OTHER 4 () TB-1" dataDxfId="858"/>
    <tableColumn id="669" xr3:uid="{1CEB083B-C53F-4D12-B469-C5869A2C4187}" name="OTHER 5 () TB-1" dataDxfId="857"/>
    <tableColumn id="670" xr3:uid="{622BD43D-3836-4489-ADCA-2BC6E24C89E9}" name="OTHER 6 () TB-1" dataDxfId="856"/>
    <tableColumn id="671" xr3:uid="{3624945A-A973-4005-8134-C0269F366C97}" name="OTHER 7 () TB-1" dataDxfId="855"/>
    <tableColumn id="672" xr3:uid="{C7DE1DBD-8CE5-430D-858D-08ABE74BB638}" name="OTHER 8 () TB-1" dataDxfId="854"/>
    <tableColumn id="673" xr3:uid="{137FD71A-5C8D-4E89-85DA-FAD7FAA54F55}" name="OTHER 9 () TB-1" dataDxfId="853"/>
    <tableColumn id="674" xr3:uid="{E07ACCE5-6126-44F6-B8E4-ECC385FA4E97}" name="OTHER 10 () TB-1" dataDxfId="852"/>
    <tableColumn id="675" xr3:uid="{9DE5BB84-CF6E-4CDE-AE9E-3C6CA130A1E6}" name="Free phase level (m) TB-2" dataDxfId="851"/>
    <tableColumn id="676" xr3:uid="{0718E6ED-6F03-4B57-92E4-F588093642BE}" name="Water table (m) TB-2" dataDxfId="850"/>
    <tableColumn id="677" xr3:uid="{1D19CACB-ADC0-4B24-BF7D-72DB1C5F7725}" name="Free phase thickness (m) TB-2" dataDxfId="849"/>
    <tableColumn id="678" xr3:uid="{AB854790-CEBD-44D1-AA92-DC467F003FE1}" name="Water table MAX (m) TB-2" dataDxfId="848"/>
    <tableColumn id="679" xr3:uid="{86F5408F-34FC-4F56-A35B-ADE7B3E65A41}" name="Water table MIN (m) TB-2" dataDxfId="847"/>
    <tableColumn id="680" xr3:uid="{EF892A9B-3089-4E5D-81D4-A9DCC520AB82}" name="Corrected water table (m) TB-2" dataDxfId="846"/>
    <tableColumn id="681" xr3:uid="{5887EF8D-23EF-4707-922B-2CFAA46B4009}" name="VOCs (ppmv) TB-2" dataDxfId="845"/>
    <tableColumn id="682" xr3:uid="{409DEBAD-B2AF-481B-9901-6DEB88B74986}" name="LIE (%) TB-2" dataDxfId="844"/>
    <tableColumn id="683" xr3:uid="{3F3F0736-62B8-4587-9965-74F0F079D29B}" name="CO2 (%) TB-2" dataDxfId="843"/>
    <tableColumn id="684" xr3:uid="{8A53E1E4-0BB6-4E0E-A6B9-CBA3166A09AA}" name="CH4 (%) TB-2" dataDxfId="842"/>
    <tableColumn id="685" xr3:uid="{6EB82F84-F496-4D18-A083-EF5F436962CC}" name="O2 (%) TB-2" dataDxfId="841"/>
    <tableColumn id="686" xr3:uid="{7B8D0A32-BE61-4CF6-BA93-B1D6CC445265}" name="G - Analytics Total BTEX (ug/l) TB-2" dataDxfId="840"/>
    <tableColumn id="687" xr3:uid="{35164B1B-DDF4-4E0A-A51E-6884737D5C82}" name="G - Analytics TPH C5-C16 (ug/l) TB-2" dataDxfId="839"/>
    <tableColumn id="688" xr3:uid="{49E3B20F-7717-41D8-902B-88C7054F0AF4}" name="G - Analytics MTBE (ug/l) TB-2" dataDxfId="838"/>
    <tableColumn id="689" xr3:uid="{696B8D6C-D067-4656-9059-6442C64D0C44}" name="G - Analytics ETBE (ug/l) TB-2" dataDxfId="837"/>
    <tableColumn id="690" xr3:uid="{E351E7C3-9D76-4DB1-9B75-2BF8456C55E0}" name="G - Analytics OTHER 1 (ug/l) TB-2" dataDxfId="836"/>
    <tableColumn id="691" xr3:uid="{1CEC707F-5A6C-430D-8C9E-B9C330B08553}" name="G - Analytics OTHER 2 (ug/l) TB-2" dataDxfId="835"/>
    <tableColumn id="692" xr3:uid="{428BFF6E-07EE-47FB-9F6D-7363ED4F6FF2}" name="W - Temp (ºC) TB-2" dataDxfId="834"/>
    <tableColumn id="693" xr3:uid="{F3EF68AE-F3D9-4E82-BBA4-F0DBFF805962}" name="W - Cond (uS) TB-2" dataDxfId="833"/>
    <tableColumn id="694" xr3:uid="{9824DD36-CC9D-43B6-844D-44AA628CD79C}" name="W - Dissolved oxygen (%) TB-2" dataDxfId="832"/>
    <tableColumn id="695" xr3:uid="{EFC5D942-246F-42E3-935A-A908DABC86C2}" name="W - Other TB-2" dataDxfId="831"/>
    <tableColumn id="696" xr3:uid="{26A64C7E-9066-4268-848D-FC6F667FA20C}" name="W - Analytics Benzene (ug/l) TB-2" dataDxfId="830"/>
    <tableColumn id="697" xr3:uid="{33D104AE-DBD9-4345-B820-C1B7CBEA63A3}" name="W - Analytics Toluene (ug/l) TB-2" dataDxfId="829"/>
    <tableColumn id="698" xr3:uid="{6EA9118B-CA0D-465A-BF26-8798EB5AEB11}" name="W - Analytics EthylBenzene (ug/l) TB-2" dataDxfId="828"/>
    <tableColumn id="699" xr3:uid="{272C3EBC-A0B6-4F31-B62C-2529E7DB3A33}" name="W - Analytics Xylenes (ug/l) TB-2" dataDxfId="827"/>
    <tableColumn id="700" xr3:uid="{AF789F78-50D9-4361-BE14-67CBC5E0171B}" name="W - Analytics Total BTEX (ug/l) TB-2" dataDxfId="826"/>
    <tableColumn id="701" xr3:uid="{3237FDBC-146F-41C8-97D0-C464DE52D935}" name="W - Analytics TPH C5-C10 (ug/l) TB-2" dataDxfId="825"/>
    <tableColumn id="702" xr3:uid="{62658D8D-C16B-43B1-A305-649D3685359E}" name="W - Analytics TPH C10-C40 (ug/l) TB-2" dataDxfId="824"/>
    <tableColumn id="703" xr3:uid="{51962E06-2960-43FA-B2D3-8967D1CDA496}" name="W - Analytics MTBE (ug/l) TB-2" dataDxfId="823"/>
    <tableColumn id="704" xr3:uid="{028126A4-0C63-446C-83DF-014A01446A0B}" name="W - Analytics ETBE (ug/l) TB-2" dataDxfId="822"/>
    <tableColumn id="705" xr3:uid="{201F3025-8368-479C-B9D1-FB47AFCE0006}" name="W - Analytics OTHER 1 (ug/l) TB-2" dataDxfId="821"/>
    <tableColumn id="706" xr3:uid="{E5F2712A-3AA4-492E-8587-68815DDE22C6}" name="W - Analytics OTHER 2 (ug/l) TB-2" dataDxfId="820"/>
    <tableColumn id="707" xr3:uid="{0A498B9D-6E09-42AB-9B2A-AAC69603E498}" name="OTHER 1 () TB-2" dataDxfId="819"/>
    <tableColumn id="708" xr3:uid="{12F06BF1-141E-44B2-AAF6-D7BC6680B35A}" name="OTHER 2 () TB-2" dataDxfId="818"/>
    <tableColumn id="709" xr3:uid="{0F650331-0946-4A4A-9BC2-8E691F3D111B}" name="OTHER 3 () TB-2" dataDxfId="817"/>
    <tableColumn id="710" xr3:uid="{F9DF3CF5-D331-4BA7-846B-FCC392E3E665}" name="OTHER 4 () TB-2" dataDxfId="816"/>
    <tableColumn id="711" xr3:uid="{15D6BF08-952E-4452-87D2-BB4F4229B3D7}" name="OTHER 5 () TB-2" dataDxfId="815"/>
    <tableColumn id="712" xr3:uid="{A4311901-6089-49FF-99DA-F681F342046A}" name="OTHER 6 () TB-2" dataDxfId="814"/>
    <tableColumn id="713" xr3:uid="{FDDA2B9D-5477-4CC6-85BC-97D4C779BAB7}" name="OTHER 7 () TB-2" dataDxfId="813"/>
    <tableColumn id="714" xr3:uid="{6D72AAB2-0CED-410C-A568-8A61C32E73FA}" name="OTHER 8 () TB-2" dataDxfId="812"/>
    <tableColumn id="715" xr3:uid="{CDC5F588-D8C6-4168-8450-5D1F9E24DBDC}" name="OTHER 9 () TB-2" dataDxfId="811"/>
    <tableColumn id="716" xr3:uid="{70CF487E-43EE-49DD-9714-8BEDDA0B1F07}" name="OTHER 10 () TB-2" dataDxfId="810"/>
    <tableColumn id="720" xr3:uid="{7D2DEFE2-E419-4A25-B106-47DC3774611A}" name="Free phase level (m) SV-1" dataDxfId="809"/>
    <tableColumn id="721" xr3:uid="{320460FB-7B84-4221-AFA9-4B28C17FA151}" name="Water table (m) SV-1" dataDxfId="808"/>
    <tableColumn id="722" xr3:uid="{5A689C55-DE9A-4839-8F7B-6C8E52A0884A}" name="Free phase thickness (m) SV-1" dataDxfId="807"/>
    <tableColumn id="723" xr3:uid="{6483C47C-DDE1-4536-B132-19945B36FEA7}" name="Water table MAX (m) SV-1" dataDxfId="806"/>
    <tableColumn id="724" xr3:uid="{AB6CF3CB-F560-4A8A-B4E3-E95211D898A7}" name="Water table MIN (m) SV-1" dataDxfId="805"/>
    <tableColumn id="725" xr3:uid="{D7432B93-8E42-4CE7-84EC-C0D7E9510723}" name="Corrected water table (m) SV-1" dataDxfId="804"/>
    <tableColumn id="726" xr3:uid="{EB4E67EE-ACA9-4B5E-82FE-9126E36A9939}" name="VOCs (ppmv) SV-1" dataDxfId="803"/>
    <tableColumn id="727" xr3:uid="{B046D70A-6924-4FAC-A26A-5F81197514BB}" name="LIE (%) SV-1" dataDxfId="802"/>
    <tableColumn id="728" xr3:uid="{6C2A9391-ED98-42EE-90CF-DAF2FB47F76E}" name="CO2 (%) SV-1" dataDxfId="801"/>
    <tableColumn id="729" xr3:uid="{C8093920-771F-4636-BA58-71F15353DFFD}" name="CH4 (%) SV-1" dataDxfId="800"/>
    <tableColumn id="730" xr3:uid="{6AE46F5D-5D44-4494-B24D-4F495FA5D291}" name="O2 (%) SV-1" dataDxfId="799"/>
    <tableColumn id="731" xr3:uid="{9FBF8D6E-6E49-4EBC-9F73-465ACF69BA65}" name="G - Analytics Total BTEX (ug/l) SV-1" dataDxfId="798"/>
    <tableColumn id="732" xr3:uid="{0F736588-933F-48D9-8350-2B54ED258E96}" name="G - Analytics TPH C5-C16 (ug/l) SV-1" dataDxfId="797"/>
    <tableColumn id="733" xr3:uid="{284CA0E3-864E-43C9-9544-5DBB3D39D675}" name="G - Analytics MTBE (ug/l) SV-1" dataDxfId="796"/>
    <tableColumn id="734" xr3:uid="{A330457B-F6A4-4CBF-ACF3-9F418F662DDB}" name="G - Analytics ETBE (ug/l) SV-1" dataDxfId="795"/>
    <tableColumn id="735" xr3:uid="{A323E1C1-9351-42EF-B2FE-FD986F416915}" name="G - Analytics OTHER 1 (ug/l) SV-1" dataDxfId="794"/>
    <tableColumn id="736" xr3:uid="{D0D79F69-1B61-43DD-9DC9-D7495FBA34A2}" name="G - Analytics OTHER 2 (ug/l) SV-1" dataDxfId="793"/>
    <tableColumn id="737" xr3:uid="{2E69A7FD-9F0B-441E-BB5B-951430638DA5}" name="W - Temp (ºC) SV-1" dataDxfId="792"/>
    <tableColumn id="738" xr3:uid="{50D35981-EC2B-42CE-BB5C-8D685BDF497E}" name="W - Cond (uS) SV-1" dataDxfId="791"/>
    <tableColumn id="739" xr3:uid="{B24202B4-BB10-4621-8CDC-1650804060A2}" name="W - Dissolved oxygen (%) SV-1" dataDxfId="790"/>
    <tableColumn id="740" xr3:uid="{071BC236-7DB7-420A-9554-468066E0DABB}" name="W - Other SV-1" dataDxfId="789"/>
    <tableColumn id="741" xr3:uid="{5F12B747-123B-4F86-BE58-05F45973EA4E}" name="W - Analytics Benzene (ug/l) SV-1" dataDxfId="788"/>
    <tableColumn id="742" xr3:uid="{040D9F8F-3D31-4025-A074-A8D87143E68F}" name="W - Analytics Toluene (ug/l) SV-1" dataDxfId="787"/>
    <tableColumn id="743" xr3:uid="{AE0F8883-A112-4E76-84B9-FE57FF5CB0BF}" name="W - Analytics EthylBenzene (ug/l) SV-1" dataDxfId="786"/>
    <tableColumn id="744" xr3:uid="{86DFA11F-FA20-4AB5-A4C8-C1D85FC4F751}" name="W - Analytics Xylenes (ug/l) SV-1" dataDxfId="785"/>
    <tableColumn id="745" xr3:uid="{51B26AF9-BFBD-4DDF-A1CF-C0B537960E6F}" name="W - Analytics Total BTEX (ug/l) SV-1" dataDxfId="784"/>
    <tableColumn id="746" xr3:uid="{D5A29B24-DE1F-4E95-8462-E586C421BD7B}" name="W - Analytics TPH C5-C10 (ug/l) SV-1" dataDxfId="783"/>
    <tableColumn id="747" xr3:uid="{C27BFD88-74C7-4B4E-A499-DBF72BBDC269}" name="W - Analytics TPH C5-C40 (ug/l) SV-1" dataDxfId="782"/>
    <tableColumn id="748" xr3:uid="{9F740E77-9FFA-4228-930A-C968B7312ADF}" name="W - Analytics MTBE (ug/l) SV-1" dataDxfId="781"/>
    <tableColumn id="749" xr3:uid="{488DA992-8F5F-49B3-90F5-C0A9D39A01A2}" name="W - Analytics ETBE (ug/l) SV-1" dataDxfId="780"/>
    <tableColumn id="750" xr3:uid="{635C39B6-0323-4D30-A987-C7DA94FB8CDA}" name="W - Analytics OTHER 1 (ug/l) SV-1" dataDxfId="779"/>
    <tableColumn id="751" xr3:uid="{020297F4-EBA7-4C42-A9F5-979D61E810E7}" name="W - Analytics OTHER 2 (ug/l) SV-1" dataDxfId="778"/>
    <tableColumn id="752" xr3:uid="{1CDD52FD-ED73-4638-B591-FFDC3213BA7B}" name="OTHER 1 () SV-1" dataDxfId="777"/>
    <tableColumn id="753" xr3:uid="{11E408A8-3589-4C9C-8CA7-D45EF139CE8B}" name="OTHER 2 () SV-1" dataDxfId="776"/>
    <tableColumn id="754" xr3:uid="{DDBFE326-9619-4DA1-B749-83135BF5947F}" name="OTHER 3 () SV-1" dataDxfId="775"/>
    <tableColumn id="755" xr3:uid="{29360BD0-B17A-401C-8186-6027FCE457F6}" name="OTHER 4 () SV-1" dataDxfId="774"/>
    <tableColumn id="756" xr3:uid="{AEF07264-E457-4DAB-9154-239E815CB775}" name="OTHER 5 () SV-1" dataDxfId="773"/>
    <tableColumn id="757" xr3:uid="{2B8229C7-1E65-489D-ABC5-80E5DA0ACDAA}" name="OTHER 6 () SV-1" dataDxfId="772"/>
    <tableColumn id="758" xr3:uid="{31A37AEA-6AB0-48F6-9EEA-87E5E5718DE2}" name="OTHER 7 () SV-1" dataDxfId="771"/>
    <tableColumn id="759" xr3:uid="{FB487293-34F2-4740-AB09-74A3D251EBDD}" name="OTHER 8 () SV-1" dataDxfId="770"/>
    <tableColumn id="760" xr3:uid="{22C6FD46-B31B-4EB1-9888-B390F5567851}" name="OTHER 9 () SV-1" dataDxfId="769"/>
    <tableColumn id="761" xr3:uid="{ED69EF1C-EC27-42FC-9E30-4E32B05460B3}" name="OTHER 10 () SV-1" dataDxfId="768"/>
    <tableColumn id="762" xr3:uid="{0ED17C2F-890A-44D9-8710-D0AA9E0F0AFA}" name="Free phase level (m) SV-2" dataDxfId="767"/>
    <tableColumn id="763" xr3:uid="{85E7B124-D3D3-44A8-8DC6-52DCE852C7EE}" name="Water table (m) SV-2" dataDxfId="766"/>
    <tableColumn id="764" xr3:uid="{169D918C-445F-4F42-93DF-93EB78266C4D}" name="Free phase thickness (m) SV-2" dataDxfId="765"/>
    <tableColumn id="765" xr3:uid="{3F81EC02-8C48-4FB2-9638-286014C143E7}" name="Water table MAX (m) SV-2" dataDxfId="764"/>
    <tableColumn id="766" xr3:uid="{2864F77D-143E-4314-8A72-A67DF8957D80}" name="Water table MIN (m) SV-2" dataDxfId="763"/>
    <tableColumn id="767" xr3:uid="{E230C7A3-35C1-4A2C-8846-5B4A790100D0}" name="Corrected water table (m) SV-2" dataDxfId="762"/>
    <tableColumn id="768" xr3:uid="{155289F8-1707-49A2-8817-DA9A3B65F7BF}" name="VOCs (ppmv) SV-2" dataDxfId="761"/>
    <tableColumn id="769" xr3:uid="{900BA17C-7E60-484D-8B02-2273E1692FA3}" name="LIE (%) SV-2" dataDxfId="760"/>
    <tableColumn id="770" xr3:uid="{9FC244C5-34DC-44E9-BE7C-C811F4C44318}" name="CO2 (%) SV-2" dataDxfId="759"/>
    <tableColumn id="771" xr3:uid="{31E22FD0-B9B0-4DF3-B354-0CC7B74B7033}" name="CH4 (%) SV-2" dataDxfId="758"/>
    <tableColumn id="772" xr3:uid="{C266BDF5-17A0-4BDE-B12E-70AB29FF503D}" name="O2 (%) SV-2" dataDxfId="757"/>
    <tableColumn id="773" xr3:uid="{1AC0AF6C-8DC4-444B-BAC7-62B56BAA44FF}" name="G - Analytics Total BTEX (ug/l) SV-2" dataDxfId="756"/>
    <tableColumn id="774" xr3:uid="{A9382BE5-FB3E-48B2-B6E0-8AA8AE31C9F1}" name="G - Analytics TPH C5-C16 (ug/l) SV-2" dataDxfId="755"/>
    <tableColumn id="775" xr3:uid="{11464A83-B1F6-4FBF-86C7-5BF32396B49E}" name="G - Analytics MTBE (ug/l) SV-2" dataDxfId="754"/>
    <tableColumn id="776" xr3:uid="{EC8765A0-F592-4929-8B63-10A8DBCA7C16}" name="G - Analytics ETBE (ug/l) SV-2" dataDxfId="753"/>
    <tableColumn id="777" xr3:uid="{C8149B33-2D53-4120-AC74-78ED4FDFA29B}" name="G - Analytics OTHER 1 (ug/l) SV-2" dataDxfId="752"/>
    <tableColumn id="778" xr3:uid="{71714CA9-987B-40C9-990D-D7FC8A3A0BCD}" name="G - Analytics OTHER 2 (ug/l) SV-2" dataDxfId="751"/>
    <tableColumn id="779" xr3:uid="{C4F4E420-612F-4051-BD2C-245B3FB18CD7}" name="W - Temp (ºC) SV-2" dataDxfId="750"/>
    <tableColumn id="780" xr3:uid="{B49A7678-9F39-48C6-A1A2-BCCC0AD7196E}" name="W - Cond (uS) SV-2" dataDxfId="749"/>
    <tableColumn id="781" xr3:uid="{0AAC4207-BF45-4CD8-B868-4B4D8ADDEA3E}" name="W - Dissolved oxygen (%) SV-2" dataDxfId="748"/>
    <tableColumn id="782" xr3:uid="{3A5FEDEF-CCAB-4677-8144-50E9168D8E48}" name="W - Other SV-2" dataDxfId="747"/>
    <tableColumn id="783" xr3:uid="{C4A99FAA-E7E2-4F2A-8C2A-2A26AC48D472}" name="W - Analytics Benzene (ug/l) SV-2" dataDxfId="746"/>
    <tableColumn id="784" xr3:uid="{85D2CD22-38BD-4D8A-BE08-E3FFA1324692}" name="W - Analytics Toluene (ug/l) SV-2" dataDxfId="745"/>
    <tableColumn id="785" xr3:uid="{1D338050-6902-4BFB-A936-758F7C3912C1}" name="W - Analytics EthylBenzene (ug/l) SV-2" dataDxfId="744"/>
    <tableColumn id="786" xr3:uid="{2CA1F8A9-6CB0-467B-B028-D5925D39362A}" name="W - Analytics Xylenes (ug/l) SV-2" dataDxfId="743"/>
    <tableColumn id="787" xr3:uid="{24E64C01-C1C8-42F1-8857-900B7D36CD69}" name="W - Analytics Total BTEX (ug/l) SV-2" dataDxfId="742"/>
    <tableColumn id="788" xr3:uid="{27949EAF-7F35-4FAC-9588-62F290B7F9B4}" name="W - Analytics TPH C5-C10 (ug/l) SV-2" dataDxfId="741"/>
    <tableColumn id="789" xr3:uid="{1F193CCF-744B-465D-BD8C-C46AA3555502}" name="W - Analytics TPH C5-C40 (ug/l) SV-2" dataDxfId="740"/>
    <tableColumn id="790" xr3:uid="{E4C7E74B-95A7-4803-B3E0-605A69BE110C}" name="W - Analytics MTBE (ug/l) SV-2" dataDxfId="739"/>
    <tableColumn id="791" xr3:uid="{9480F586-3215-4245-A625-7C65DEAA8C94}" name="W - Analytics ETBE (ug/l) SV-2" dataDxfId="738"/>
    <tableColumn id="792" xr3:uid="{3B3752D2-9A7E-4AD5-A2F6-1E70F89E51A4}" name="W - Analytics OTHER 1 (ug/l) SV-2" dataDxfId="737"/>
    <tableColumn id="793" xr3:uid="{DA7B443D-2E55-4F9F-94E3-42ED282AC7E3}" name="W - Analytics OTHER 2 (ug/l) SV-2" dataDxfId="736"/>
    <tableColumn id="794" xr3:uid="{8F88B99E-DBA8-497D-9A2B-79285BA3FF36}" name="OTHER 1 () SV-2" dataDxfId="735"/>
    <tableColumn id="795" xr3:uid="{E8FED639-97CF-4B81-8EFC-F556A40A56F5}" name="OTHER 2 () SV-2" dataDxfId="734"/>
    <tableColumn id="796" xr3:uid="{2F31D7E3-E7A5-473B-AAD4-D78EF0F1005D}" name="OTHER 3 () SV-2" dataDxfId="733"/>
    <tableColumn id="797" xr3:uid="{36A0E060-BA00-413F-A7D3-A95DD095A31F}" name="OTHER 4 () SV-2" dataDxfId="732"/>
    <tableColumn id="798" xr3:uid="{286E1CBF-B400-4867-8183-B4E964E2531B}" name="OTHER 5 () SV-2" dataDxfId="731"/>
    <tableColumn id="799" xr3:uid="{D8EE5155-97F2-4F90-B0D4-7DC1D4134E5F}" name="OTHER 6 () SV-2" dataDxfId="730"/>
    <tableColumn id="800" xr3:uid="{C88A4E6E-C464-4A47-9910-29C8F736E0B8}" name="OTHER 7 () SV-2" dataDxfId="729"/>
    <tableColumn id="801" xr3:uid="{95734067-0FB3-4307-89D1-C8D27536A984}" name="OTHER 8 () SV-2" dataDxfId="728"/>
    <tableColumn id="802" xr3:uid="{EF23665C-1A2E-4BCC-8B5C-9B68B9AE6249}" name="OTHER 9 () SV-2" dataDxfId="727"/>
    <tableColumn id="803" xr3:uid="{24613A43-0129-4930-9F1F-C062A54E1DFC}" name="OTHER 10 () SV-2"/>
    <tableColumn id="804" xr3:uid="{9C21321C-2E8D-472B-9918-7D61A60F4E82}" name="Fecha" dataDxfId="726"/>
    <tableColumn id="805" xr3:uid="{5489F282-937B-4CCF-A367-B54561EED8FC}" name="Observaciones"/>
    <tableColumn id="806" xr3:uid="{F8CA4D59-8DC9-45B6-88D6-AC2221450741}" name="__PowerAppsId__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62F97-D1D2-47A6-85A9-46FFB4A6AE0D}" name="Tabla2" displayName="Tabla2" ref="A4:AAZ57" totalsRowShown="0" headerRowDxfId="725" tableBorderDxfId="724">
  <autoFilter ref="A4:AAZ57" xr:uid="{5F062F97-D1D2-47A6-85A9-46FFB4A6AE0D}"/>
  <tableColumns count="728">
    <tableColumn id="81" xr3:uid="{C1BDD131-64B1-4054-B275-31BC3E7B7B61}" name="Date (DD/MM/YY)" dataDxfId="723"/>
    <tableColumn id="728" xr3:uid="{99C1D8B1-89E2-4835-B595-92D25F6C2E1E}" name="Type" dataDxfId="722"/>
    <tableColumn id="82" xr3:uid="{2261070B-2759-4317-9095-814F2B5F8D68}" name="Free phase level (m) 01" dataDxfId="721"/>
    <tableColumn id="83" xr3:uid="{54B434AF-3277-4490-BB69-86A86A1A0AD7}" name="Water table (m) 01" dataDxfId="720"/>
    <tableColumn id="84" xr3:uid="{9A8D32C6-B5B1-4637-80E6-94BD16EE0574}" name="Free phase thickness (m) 01" dataDxfId="719"/>
    <tableColumn id="85" xr3:uid="{C65529F5-1488-4B27-9570-F755A4ECFB09}" name="Water table MAX (m) 01" dataDxfId="718"/>
    <tableColumn id="86" xr3:uid="{EE304ABE-8783-48D1-85AC-8FB9498D96C4}" name="Water table MIN (m) 01" dataDxfId="717"/>
    <tableColumn id="87" xr3:uid="{57EA1B73-877C-4B04-A7C3-B46809FCC422}" name="Corrected water table (m) 01" dataDxfId="716"/>
    <tableColumn id="88" xr3:uid="{37D1CD38-41FD-47AA-9FD6-C2C289EE8FF1}" name="VOCs (ppmv) 01" dataDxfId="715"/>
    <tableColumn id="89" xr3:uid="{73894813-0AA2-406D-AC7D-2A94C79AE801}" name="LIE (%) 01" dataDxfId="714"/>
    <tableColumn id="90" xr3:uid="{68BC81BD-1CCF-46FD-B09F-574CC8A3DA45}" name="CO2 (%) 01" dataDxfId="713"/>
    <tableColumn id="91" xr3:uid="{91DD3B73-6B14-4714-89EB-183EC791E9C9}" name="CH4 (%) 01" dataDxfId="712"/>
    <tableColumn id="92" xr3:uid="{D98BF6AD-5098-40E4-8229-1B7C330A6308}" name="O2 (%) 01" dataDxfId="711"/>
    <tableColumn id="93" xr3:uid="{3CC43191-56C7-469B-99C0-3F8787B698FE}" name="G - Analytics Total BTEX (ug/l) 01" dataDxfId="710"/>
    <tableColumn id="94" xr3:uid="{79862C6C-AD1C-47B1-A8DF-BFC6F31185D4}" name="G - Analytics TPH C5-C16 (ug/l) 01" dataDxfId="709"/>
    <tableColumn id="95" xr3:uid="{68DDC5D8-9CFB-4831-9F04-BD97234FCF43}" name="G - Analytics MTBE (ug/l) 01" dataDxfId="708"/>
    <tableColumn id="96" xr3:uid="{0D688CB7-51B8-4BF8-AE32-882028AA8B03}" name="G - Analytics ETBE (ug/l) 01" dataDxfId="707"/>
    <tableColumn id="97" xr3:uid="{18E5DAE1-CA9C-4AD0-8BD2-3D09414F3E3B}" name="G - Analytics OTHER 1 (ug/l) 01" dataDxfId="706"/>
    <tableColumn id="98" xr3:uid="{67645F5E-4B55-4AEB-9694-26530CC823F4}" name="G - Analytics OTHER 2 (ug/l) 01" dataDxfId="705"/>
    <tableColumn id="99" xr3:uid="{C77E9696-CEE4-4F9D-A7AA-0CE260C0CCC9}" name="W - Temp (ºC) 01" dataDxfId="704"/>
    <tableColumn id="100" xr3:uid="{DF5DD4A6-B55D-40E6-8924-893DAC32F1E0}" name="W - Cond (uS) 01" dataDxfId="703"/>
    <tableColumn id="101" xr3:uid="{28B6EDE5-5EDF-4663-A110-BDE503C271A9}" name="W - Dissolved oxygen (%) 01" dataDxfId="702"/>
    <tableColumn id="102" xr3:uid="{93E54C91-72D6-4F4E-A5DF-737FE45317CB}" name="W - Other 01" dataDxfId="701"/>
    <tableColumn id="103" xr3:uid="{3CC58C0C-805B-4069-900E-87CACC0C390D}" name="W - Analytics Total BTEX (ug/l) 01" dataDxfId="700"/>
    <tableColumn id="104" xr3:uid="{C6C6588E-5D7F-42C6-A61A-F73D7C3D892C}" name="W - Analytics TPH C5-C10 (ug/l) 01" dataDxfId="699"/>
    <tableColumn id="105" xr3:uid="{BBDDE098-444D-4A78-A25B-5396F971F1A8}" name="W - Analytics TPH C5-C40 (ug/l) 01" dataDxfId="698"/>
    <tableColumn id="106" xr3:uid="{4A3A52B3-0759-49A5-A0F0-96A36A143A05}" name="W - Analytics MTBE (ug/l) 01" dataDxfId="697"/>
    <tableColumn id="107" xr3:uid="{68EFD692-D387-4F8B-8A33-56778043745F}" name="W - Analytics ETBE (ug/l) 01" dataDxfId="696"/>
    <tableColumn id="108" xr3:uid="{F39559F4-D560-4973-ABAD-ED618A158FF3}" name="W - Analytics OTHER 1 (ug/l) 01" dataDxfId="695"/>
    <tableColumn id="109" xr3:uid="{1C2EB5CF-A2CF-45BF-AD0E-ABBBDBE391B0}" name="W - Analytics OTHER 2 (ug/l) 01" dataDxfId="694"/>
    <tableColumn id="110" xr3:uid="{050D2853-297D-43BF-A398-33476188BFE4}" name="Esp.Correg (cm) 01" dataDxfId="693"/>
    <tableColumn id="111" xr3:uid="{A64F4522-A343-4B54-BEB6-547DF04AEC8E}" name="Prof. Asp  (m) 01" dataDxfId="692"/>
    <tableColumn id="112" xr3:uid="{6D356B70-F61E-4D2A-BB80-A591CE76DBF1}" name="Presion Vacio Cabezal (mbar) 01" dataDxfId="691"/>
    <tableColumn id="113" xr3:uid="{87B25DBD-13CB-461C-8080-50C005201499}" name="Presion Vacio Slurper (mbar) 01" dataDxfId="690"/>
    <tableColumn id="114" xr3:uid="{D7D7F7C1-724C-423B-89E8-81A996659ADF}" name="Free phase level Static (m)  01" dataDxfId="689"/>
    <tableColumn id="115" xr3:uid="{B0C9B142-46D3-409C-B623-F934B6C727EE}" name="Water Table Static (m) 01" dataDxfId="688"/>
    <tableColumn id="116" xr3:uid="{1DEC067B-265E-4285-9CD9-07969CC5866E}" name="Free Phase Thickness Static 01" dataDxfId="687"/>
    <tableColumn id="117" xr3:uid="{5BBEA23E-0069-47CB-A3D6-FC8E8E2F82B1}" name="Water Table MIN Static (m) 01" dataDxfId="686"/>
    <tableColumn id="118" xr3:uid="{A902510B-FD97-4412-B84F-3E1808BC6206}" name="Water Table MAX Static (m) 01" dataDxfId="685"/>
    <tableColumn id="119" xr3:uid="{4AEB08AB-4208-4846-99E9-C6E2BEECCF5E}" name="OTHER 10 () 01" dataDxfId="684"/>
    <tableColumn id="120" xr3:uid="{4739A9C1-65E2-4412-9412-569B58EAE030}" name="Free phase level (m) 02" dataDxfId="683"/>
    <tableColumn id="121" xr3:uid="{C87CD617-8BBC-429F-8F79-F53EDF8BCCD4}" name="Water table (m) 02" dataDxfId="682"/>
    <tableColumn id="122" xr3:uid="{119BFAEF-2ECE-4BB2-B991-40492D65866C}" name="Free phase thickness (m) 02" dataDxfId="681"/>
    <tableColumn id="123" xr3:uid="{99A3325B-9060-46C8-AE31-5896BC09DCAD}" name="Water table MAX (m) 02" dataDxfId="680"/>
    <tableColumn id="124" xr3:uid="{ACD290A5-B0BA-46E0-9FD7-0FF21521BE7F}" name="Water table MIN (m) 02" dataDxfId="679"/>
    <tableColumn id="125" xr3:uid="{0B2A1C5F-613B-48C3-B9E9-034E9C52B444}" name="Corrected water table (m) 02" dataDxfId="678"/>
    <tableColumn id="126" xr3:uid="{7C9F9025-55BC-4733-A638-7B6623997115}" name="VOCs (ppmv) 02" dataDxfId="677"/>
    <tableColumn id="127" xr3:uid="{E492F94D-E65D-478B-A6D3-88552F2CE93C}" name="LIE (%) 02" dataDxfId="676"/>
    <tableColumn id="128" xr3:uid="{387E141A-57D8-4D65-94E7-4F606B74E056}" name="CO2 (%) 02" dataDxfId="675"/>
    <tableColumn id="129" xr3:uid="{64329EA0-8F23-4682-88A4-1735769FF477}" name="CH4 (%) 02" dataDxfId="674"/>
    <tableColumn id="130" xr3:uid="{8F269897-BA2F-4F6C-999F-D8C2EB388126}" name="O2 (%) 02" dataDxfId="673"/>
    <tableColumn id="131" xr3:uid="{7A67D0AA-3C79-4928-88D5-6C081C1149D3}" name="G - Analytics Total BTEX (ug/l) 02" dataDxfId="672"/>
    <tableColumn id="132" xr3:uid="{7B93977E-BFD9-4D53-9A98-672054D220D1}" name="G - Analytics TPH C5-C16 (ug/l) 02" dataDxfId="671"/>
    <tableColumn id="133" xr3:uid="{4F5EA3F9-11C2-463C-8D0B-AD200F9A8F2D}" name="G - Analytics MTBE (ug/l) 02" dataDxfId="670"/>
    <tableColumn id="134" xr3:uid="{697C189E-4DDC-4CB8-89F1-99808E219897}" name="G - Analytics ETBE (ug/l) 02" dataDxfId="669"/>
    <tableColumn id="135" xr3:uid="{ADB646A5-AFF5-432C-9643-0E16A4263C0B}" name="G - Analytics OTHER 1 (ug/l) 02" dataDxfId="668"/>
    <tableColumn id="136" xr3:uid="{83696999-6238-41C6-84B4-BC028DD7C4C8}" name="G - Analytics OTHER 2 (ug/l) 02" dataDxfId="667"/>
    <tableColumn id="137" xr3:uid="{191BE287-C8E1-4D74-8890-43D59CF0E4F5}" name="W - Temp (ºC) 02" dataDxfId="666"/>
    <tableColumn id="138" xr3:uid="{B7B24E2B-E1CD-4EE2-A314-63D760A6883A}" name="W - Cond (uS) 02" dataDxfId="665"/>
    <tableColumn id="139" xr3:uid="{D1675A74-0BE9-4ECB-9CEE-2009DA4FAEF3}" name="W - Dissolved oxygen (%) 02" dataDxfId="664"/>
    <tableColumn id="140" xr3:uid="{F4EB27FA-1605-4B9D-A499-9BE2DEA0951C}" name="W - Other 02" dataDxfId="663"/>
    <tableColumn id="141" xr3:uid="{A305AC0B-2D38-44FD-85E5-178B19CC9A0C}" name="W - Analytics Total BTEX (ug/l) 02" dataDxfId="662"/>
    <tableColumn id="142" xr3:uid="{043636AF-5C88-43EC-B359-0053D678470B}" name="W - Analytics TPH C5-C10 (ug/l) 02" dataDxfId="661"/>
    <tableColumn id="143" xr3:uid="{26D07C43-9181-4B22-8296-E7EA304B2BE2}" name="W - Analytics TPH C5-C40 (ug/l) 02" dataDxfId="660"/>
    <tableColumn id="144" xr3:uid="{25E37D4D-8FDD-413F-881B-1AB049129D68}" name="W - Analytics MTBE (ug/l) 02" dataDxfId="659"/>
    <tableColumn id="145" xr3:uid="{F7C1DAD7-6DA3-4587-A27A-D89B909B9C0B}" name="W - Analytics ETBE (ug/l) 02" dataDxfId="658"/>
    <tableColumn id="146" xr3:uid="{5067F861-BE49-4A48-8AD3-5166D760CF4D}" name="W - Analytics OTHER 1 (ug/l) 02" dataDxfId="657"/>
    <tableColumn id="147" xr3:uid="{1D585A25-6EC5-4B21-9293-D84501EB95C8}" name="W - Analytics OTHER 2 (ug/l) 02" dataDxfId="656"/>
    <tableColumn id="148" xr3:uid="{05144528-58C0-4DC3-B57E-AA3376E6D82E}" name="Esp.Correg (cm) 02" dataDxfId="655"/>
    <tableColumn id="149" xr3:uid="{06A1DCF2-CB47-484D-B7D5-01D56BC0617A}" name="Prof. Asp  (m) 02" dataDxfId="654"/>
    <tableColumn id="150" xr3:uid="{FA52985B-DFB7-4CEA-BA9F-B1FB94FB7BBA}" name="Presion Vacio Cabezal (mbar) 02" dataDxfId="653"/>
    <tableColumn id="151" xr3:uid="{ED737B64-A94B-46E2-A6C1-911E3FDF7A6B}" name="Presion Vacio Slurper (mbar) 02" dataDxfId="652"/>
    <tableColumn id="152" xr3:uid="{64765B15-D8B4-46A8-9D39-7E9D4600A1B7}" name="Free phase level Static (m)  02" dataDxfId="651"/>
    <tableColumn id="153" xr3:uid="{F21B70FC-786A-4B57-B4B0-B4E3017E20C7}" name="Water Table Static (m) 02" dataDxfId="650"/>
    <tableColumn id="154" xr3:uid="{6E0EDF15-AD92-4ED5-9B41-AECE2F6554F3}" name="Free Phase Thickness Static 02" dataDxfId="649"/>
    <tableColumn id="155" xr3:uid="{060DE79C-A030-4D28-89BB-FA54BAA66C68}" name="Water Table MIN Static (m) 02" dataDxfId="648"/>
    <tableColumn id="156" xr3:uid="{3ED4BE08-FFBB-4A2E-9B76-71AC46BF45C1}" name="Water Table MAX Static (m) 02" dataDxfId="647"/>
    <tableColumn id="157" xr3:uid="{68D4173D-8B19-4610-9EEE-EA475E00D844}" name="OTHER 10 () 02" dataDxfId="646"/>
    <tableColumn id="158" xr3:uid="{7DB0E91B-C0E0-4578-BE51-33EBDF3018C3}" name="Free phase level (m) 03" dataDxfId="645"/>
    <tableColumn id="159" xr3:uid="{C6AFA86F-08AF-415E-AF73-8D396A05CD0C}" name="Water table (m) 03" dataDxfId="644"/>
    <tableColumn id="160" xr3:uid="{FA203DF8-037B-4FAB-9DB2-66DE472E5E69}" name="Free phase thickness (m) 03" dataDxfId="643"/>
    <tableColumn id="161" xr3:uid="{80B5CB39-7945-433D-B2AE-768454914458}" name="Water table MAX (m) 03" dataDxfId="642"/>
    <tableColumn id="162" xr3:uid="{D9BE1F6E-2BCB-4E37-AC71-24E1C6EC149E}" name="Water table MIN (m) 03" dataDxfId="641"/>
    <tableColumn id="163" xr3:uid="{77BD939C-2473-4D51-B33D-471545EAE4FA}" name="Corrected water table (m) 03" dataDxfId="640"/>
    <tableColumn id="164" xr3:uid="{5634BD48-916D-43B5-83B7-03460B4927DE}" name="VOCs (ppmv) 03" dataDxfId="639"/>
    <tableColumn id="165" xr3:uid="{7DAFA2B2-F0FB-49DC-9CF9-AEC98295FE59}" name="LIE (%) 03" dataDxfId="638"/>
    <tableColumn id="166" xr3:uid="{87152E8F-2458-490F-97C6-E0A8E99C886A}" name="CO2 (%) 03" dataDxfId="637"/>
    <tableColumn id="167" xr3:uid="{1F340B32-B4C8-400E-9166-32E541CE13AC}" name="CH4 (%) 03" dataDxfId="636"/>
    <tableColumn id="168" xr3:uid="{19F138F1-5558-4EB9-A162-1E397DC384ED}" name="O2 (%) 03" dataDxfId="635"/>
    <tableColumn id="169" xr3:uid="{8C7073D3-D49D-4A31-B108-956D0AC8B2F3}" name="G - Analytics Total BTEX (ug/l) 03" dataDxfId="634"/>
    <tableColumn id="170" xr3:uid="{31530DEE-F346-499E-9246-D40C30D50BC2}" name="G - Analytics TPH C5-C16 (ug/l) 03" dataDxfId="633"/>
    <tableColumn id="171" xr3:uid="{11A3C251-AEAD-4912-9170-818C88FFAA9A}" name="G - Analytics MTBE (ug/l) 03" dataDxfId="632"/>
    <tableColumn id="172" xr3:uid="{C48FAD37-C635-4A94-B158-1113D9A9B980}" name="G - Analytics ETBE (ug/l) 03" dataDxfId="631"/>
    <tableColumn id="173" xr3:uid="{ECBA2B91-0430-4338-AB2A-BF5ED5AC1A49}" name="G - Analytics OTHER 1 (ug/l) 03" dataDxfId="630"/>
    <tableColumn id="174" xr3:uid="{EDD866BE-F203-46C4-990B-CA444AF2AE75}" name="G - Analytics OTHER 2 (ug/l) 03" dataDxfId="629"/>
    <tableColumn id="175" xr3:uid="{C7640A9D-B969-41CE-A7D5-6CD28DDF0E9E}" name="W - Temp (ºC) 03" dataDxfId="628"/>
    <tableColumn id="176" xr3:uid="{D4022CA3-C1D4-4B95-BA46-6568B199E584}" name="W - Cond (uS) 03" dataDxfId="627"/>
    <tableColumn id="177" xr3:uid="{782F9872-9116-42B2-BB00-536A4932F0D2}" name="W - Dissolved oxygen (%) 03" dataDxfId="626"/>
    <tableColumn id="178" xr3:uid="{06C911F8-4248-45F8-A091-078D5CE04173}" name="W - Other 03" dataDxfId="625"/>
    <tableColumn id="179" xr3:uid="{CD250DA8-877D-4817-B5E5-0B014168718E}" name="W - Analytics Total BTEX (ug/l) 03" dataDxfId="624"/>
    <tableColumn id="180" xr3:uid="{D9D62DA8-C98B-4A3D-A28C-AC2F1645318A}" name="W - Analytics TPH C5-C10 (ug/l) 03" dataDxfId="623"/>
    <tableColumn id="181" xr3:uid="{C428BD07-47D1-4DDC-9EA3-3D10987B9B90}" name="W - Analytics TPH C5-C40 (ug/l) 03" dataDxfId="622"/>
    <tableColumn id="182" xr3:uid="{ED08D819-AF44-4E84-8387-ADA50CE43370}" name="W - Analytics MTBE (ug/l) 03" dataDxfId="621"/>
    <tableColumn id="183" xr3:uid="{8C39CEFB-D859-4BE2-8C7B-CA3C1AC1F675}" name="W - Analytics ETBE (ug/l) 03" dataDxfId="620"/>
    <tableColumn id="184" xr3:uid="{E4163B43-A857-496D-B616-552C634CFCBD}" name="W - Analytics OTHER 1 (ug/l) 03" dataDxfId="619"/>
    <tableColumn id="185" xr3:uid="{82A8C3BA-2BB7-4B6C-B1F5-6AE51911C820}" name="W - Analytics OTHER 2 (ug/l) 03" dataDxfId="618"/>
    <tableColumn id="186" xr3:uid="{5BB9DEDE-1462-447D-BD94-D1C71C174568}" name="Esp.Correg (cm) 03" dataDxfId="617"/>
    <tableColumn id="187" xr3:uid="{A4E35EBF-0CFE-4C49-93DC-056AE22DB39D}" name="Prof. Asp  (m) 03" dataDxfId="616"/>
    <tableColumn id="188" xr3:uid="{E4875335-86DB-4A84-BD5F-121854714964}" name="Presion Vacio Cabezal (mbar) 03" dataDxfId="615"/>
    <tableColumn id="189" xr3:uid="{71B3504F-653C-43ED-A64C-57514E5D8985}" name="Presion Vacio Slurper (mbar) 03" dataDxfId="614"/>
    <tableColumn id="190" xr3:uid="{DDD8BAB2-3D46-4DE8-9A1C-BB2151896FE6}" name="Free phase level Static (m)  03" dataDxfId="613"/>
    <tableColumn id="191" xr3:uid="{33C96D5D-F82E-4BF0-9B71-4A77DBC1ED46}" name="Water Table Static (m) 03" dataDxfId="612"/>
    <tableColumn id="192" xr3:uid="{1D7E50B1-635F-4722-9565-A815C6F52FB7}" name="Free Phase Thickness Static 03" dataDxfId="611"/>
    <tableColumn id="193" xr3:uid="{F7518631-1E0C-4E8A-BE3E-229AB17E6B48}" name="Water Table MIN Static (m) 03" dataDxfId="610"/>
    <tableColumn id="194" xr3:uid="{1D9339E9-EBAD-478A-B1F7-804D3B3596E2}" name="Water Table MAX Static (m) 03" dataDxfId="609"/>
    <tableColumn id="195" xr3:uid="{C469AF88-35AC-491A-9CA2-7D6231D23489}" name="OTHER 10 () 03" dataDxfId="608"/>
    <tableColumn id="196" xr3:uid="{97ADBB6C-50D2-4B4E-9419-1293DDB770E6}" name="Free phase level (m) 04" dataDxfId="607"/>
    <tableColumn id="197" xr3:uid="{76D1AC29-EF16-4CA3-9D73-466A3692B645}" name="Water table (m) 04" dataDxfId="606"/>
    <tableColumn id="198" xr3:uid="{300A1858-20E3-45DD-93BC-7BE4255B0E34}" name="Free phase thickness (m) 04" dataDxfId="605"/>
    <tableColumn id="199" xr3:uid="{D70E9A2A-F3F7-4501-A20D-55E46BA9BF80}" name="Water table MAX (m) 04" dataDxfId="604"/>
    <tableColumn id="200" xr3:uid="{2C3D7F11-A6A7-4D42-870D-0D1EFEAF5C28}" name="Water table MIN (m) 04" dataDxfId="603"/>
    <tableColumn id="201" xr3:uid="{1DBF78B8-C200-4B52-8B1B-5A46DC98594E}" name="Corrected water table (m) 04" dataDxfId="602"/>
    <tableColumn id="202" xr3:uid="{C018EC18-823D-4132-890E-3BDFE4DDE958}" name="VOCs (ppmv) 04" dataDxfId="601"/>
    <tableColumn id="203" xr3:uid="{CF664D8B-3E05-4D1F-B479-108B9BF05FC4}" name="LIE (%) 04" dataDxfId="600"/>
    <tableColumn id="204" xr3:uid="{A48C6682-34CB-454D-AA67-B65020D54357}" name="CO2 (%) 04" dataDxfId="599"/>
    <tableColumn id="205" xr3:uid="{B6AE4BA1-E32C-4171-9257-EE918E2A2D4D}" name="CH4 (%) 04" dataDxfId="598"/>
    <tableColumn id="206" xr3:uid="{1063C079-EC14-499E-A98F-6CA34B46AB1F}" name="O2 (%) 04" dataDxfId="597"/>
    <tableColumn id="207" xr3:uid="{EAA09926-5645-41B3-AC83-DB69996D9CAB}" name="G - Analytics Total BTEX (ug/l) 04" dataDxfId="596"/>
    <tableColumn id="208" xr3:uid="{222FE233-E6EF-4ABA-AA8F-BF2E45E90B0C}" name="G - Analytics TPH C5-C16 (ug/l) 04" dataDxfId="595"/>
    <tableColumn id="209" xr3:uid="{A65C8851-BF01-4160-98C6-C1D94C9BB1EE}" name="G - Analytics MTBE (ug/l) 04" dataDxfId="594"/>
    <tableColumn id="210" xr3:uid="{855321AF-FD16-4D3B-8408-62A242438BA5}" name="G - Analytics ETBE (ug/l) 04" dataDxfId="593"/>
    <tableColumn id="211" xr3:uid="{BA8F0828-6844-4394-8CD3-8AB5808D99FC}" name="G - Analytics OTHER 1 (ug/l) 04" dataDxfId="592"/>
    <tableColumn id="212" xr3:uid="{69B676EA-5B6D-4CF3-B77E-5BE99E3ED8A2}" name="G - Analytics OTHER 2 (ug/l) 04" dataDxfId="591"/>
    <tableColumn id="213" xr3:uid="{B1A28248-CED2-492B-A698-B7C01884D10D}" name="W - Temp (ºC) 04" dataDxfId="590"/>
    <tableColumn id="214" xr3:uid="{4F52B2C3-BC16-4229-AC9B-D87B21F03A46}" name="W - Cond (uS) 04" dataDxfId="589"/>
    <tableColumn id="215" xr3:uid="{76E28949-A049-4BFB-BC08-F91F4AE54907}" name="W - Dissolved oxygen (%) 04" dataDxfId="588"/>
    <tableColumn id="216" xr3:uid="{DFE2C8B5-2013-45CE-937C-FE4144E227D3}" name="W - Other 04" dataDxfId="587"/>
    <tableColumn id="217" xr3:uid="{C72AC430-0E05-47E5-9C2F-2515E3163174}" name="W - Analytics Total BTEX (ug/l) 04" dataDxfId="586"/>
    <tableColumn id="218" xr3:uid="{AE72BE09-2BB3-4303-8177-6EA23641BC91}" name="W - Analytics TPH C5-C10 (ug/l) 04" dataDxfId="585"/>
    <tableColumn id="219" xr3:uid="{3A09A656-2EA1-47E6-B662-D79194B1A30B}" name="W - Analytics TPH C5-C40 (ug/l) 04" dataDxfId="584"/>
    <tableColumn id="220" xr3:uid="{87E6612A-07DE-43E6-98BE-DFC715284AF2}" name="W - Analytics MTBE (ug/l) 04" dataDxfId="583"/>
    <tableColumn id="221" xr3:uid="{EF8D4512-EA10-4B1F-BECA-95475A7E61B9}" name="W - Analytics ETBE (ug/l) 04" dataDxfId="582"/>
    <tableColumn id="222" xr3:uid="{703D903C-68A6-4F55-9E3F-09D25D28EA09}" name="W - Analytics OTHER 1 (ug/l) 04" dataDxfId="581"/>
    <tableColumn id="223" xr3:uid="{DD37E2B7-A62C-4F75-A5CC-DBC4B9A88210}" name="W - Analytics OTHER 2 (ug/l) 04" dataDxfId="580"/>
    <tableColumn id="224" xr3:uid="{BBF5BAEC-BE4F-44B3-B578-553B5BB689CF}" name="Esp.Correg (cm) 04" dataDxfId="579"/>
    <tableColumn id="225" xr3:uid="{6B2B349E-ADE9-474A-9858-7AB81F046E4F}" name="Prof. Asp  (m) 04" dataDxfId="578"/>
    <tableColumn id="226" xr3:uid="{D3E4735F-1DF5-4C40-BBDF-357E60901116}" name="Presion Vacio Cabezal (mbar) 04" dataDxfId="577"/>
    <tableColumn id="227" xr3:uid="{6A4A447F-C2CF-4A79-9C4B-D2447A021350}" name="Presion Vacio Slurper (mbar) 04" dataDxfId="576"/>
    <tableColumn id="228" xr3:uid="{C7AE28F7-D9D8-439B-817D-3D50FB6932B7}" name="Free phase level Static (m)  04" dataDxfId="575"/>
    <tableColumn id="229" xr3:uid="{4F0C7EF0-88DB-412D-B493-D95DCA258B38}" name="Water Table Static (m) 04" dataDxfId="574"/>
    <tableColumn id="230" xr3:uid="{9D2F6533-6F56-4FAB-ACED-2FB31A2304FE}" name="Free Phase Thickness Static 04" dataDxfId="573"/>
    <tableColumn id="231" xr3:uid="{D517A3F7-386A-435A-B570-F78D64E349A3}" name="Water Table MIN Static (m) 04" dataDxfId="572"/>
    <tableColumn id="232" xr3:uid="{7318B288-9D09-4376-8CD9-F359FF51F395}" name="Water Table MAX Static (m) 04" dataDxfId="571"/>
    <tableColumn id="233" xr3:uid="{9B4EFF0C-53B5-4B1D-BC25-49E22A1D8993}" name="OTHER 10 () 04" dataDxfId="570"/>
    <tableColumn id="234" xr3:uid="{B881A4E7-A17A-417E-A7D3-B3D9F819F51A}" name="Free phase level (m) 05" dataDxfId="569"/>
    <tableColumn id="235" xr3:uid="{D6C4D95C-FBB4-4044-956E-111C8C517F87}" name="Water table (m) 05" dataDxfId="568"/>
    <tableColumn id="236" xr3:uid="{EF57A52F-EEBF-4BB5-AA21-24D615087339}" name="Free phase thickness (m) 05" dataDxfId="567"/>
    <tableColumn id="237" xr3:uid="{FA299611-8384-4D2B-BC2B-2F4695C9266B}" name="Water table MAX (m) 05" dataDxfId="566"/>
    <tableColumn id="238" xr3:uid="{A0A92078-61D9-402E-96A2-F3403C969C69}" name="Water table MIN (m) 05" dataDxfId="565"/>
    <tableColumn id="239" xr3:uid="{8D697791-8A90-4D2F-A054-A9B036FD0922}" name="Corrected water table (m) 05" dataDxfId="564"/>
    <tableColumn id="240" xr3:uid="{CC42E4CE-8409-43C4-B533-D517E29C3A4F}" name="VOCs (ppmv) 05" dataDxfId="563"/>
    <tableColumn id="241" xr3:uid="{7ECAD2FA-C73A-4496-AE35-33BA5BF9B80C}" name="LIE (%) 05" dataDxfId="562"/>
    <tableColumn id="242" xr3:uid="{A4BEB2DC-61B3-4CA9-95D5-23788D471B11}" name="CO2 (%) 05" dataDxfId="561"/>
    <tableColumn id="243" xr3:uid="{84FE3C0B-459B-41E5-9C1D-6FDE839FFD8B}" name="CH4 (%) 05" dataDxfId="560"/>
    <tableColumn id="244" xr3:uid="{BF0BB6E7-A622-40ED-A3DF-5FC72554D707}" name="O2 (%) 05" dataDxfId="559"/>
    <tableColumn id="245" xr3:uid="{154A0932-5BAB-427B-9B1C-111D4E8D531E}" name="G - Analytics Total BTEX (ug/l) 05" dataDxfId="558"/>
    <tableColumn id="246" xr3:uid="{3C32C640-7F2D-4F34-B6BC-0C2DBC7F3093}" name="G - Analytics TPH C5-C16 (ug/l) 05" dataDxfId="557"/>
    <tableColumn id="247" xr3:uid="{7002BE18-3AAD-48A9-B08C-3574316C6DAC}" name="G - Analytics MTBE (ug/l) 05" dataDxfId="556"/>
    <tableColumn id="248" xr3:uid="{096D59A7-3226-4F31-A2A5-8DD20EC6C2A0}" name="G - Analytics ETBE (ug/l) 05" dataDxfId="555"/>
    <tableColumn id="249" xr3:uid="{EB93AB89-5CAA-4436-AFAC-BEBE77337B36}" name="G - Analytics OTHER 1 (ug/l) 05" dataDxfId="554"/>
    <tableColumn id="250" xr3:uid="{1714302E-7691-4FAF-8F7F-FC430FDB7152}" name="G - Analytics OTHER 2 (ug/l) 05" dataDxfId="553"/>
    <tableColumn id="251" xr3:uid="{C9307E07-66F4-431C-A198-2FFEEB15E6DC}" name="W - Temp (ºC) 05" dataDxfId="552"/>
    <tableColumn id="252" xr3:uid="{3FD619E4-F64E-4C17-83FB-85AF5C7F8016}" name="W - Cond (uS) 05" dataDxfId="551"/>
    <tableColumn id="253" xr3:uid="{6070D8F5-73FC-46E0-A50F-1CFDCECC9E1E}" name="W - Dissolved oxygen (%) 05" dataDxfId="550"/>
    <tableColumn id="254" xr3:uid="{4923ACE8-1014-40D3-9D52-526F6E3E53FB}" name="W - Other 05" dataDxfId="549"/>
    <tableColumn id="255" xr3:uid="{D0CD985D-462C-46B6-8E1A-D5F37F0F4006}" name="W - Analytics Total BTEX (ug/l) 05" dataDxfId="548"/>
    <tableColumn id="256" xr3:uid="{43797C38-8364-40B6-81DA-47520900BF2E}" name="W - Analytics TPH C5-C10 (ug/l) 05" dataDxfId="547"/>
    <tableColumn id="257" xr3:uid="{ABD22C46-5529-4C18-A593-C16FE4D445AB}" name="W - Analytics TPH C5-C40 (ug/l) 05" dataDxfId="546"/>
    <tableColumn id="258" xr3:uid="{EFBFF7DD-12AF-426A-B199-192B3441624E}" name="W - Analytics MTBE (ug/l) 05" dataDxfId="545"/>
    <tableColumn id="259" xr3:uid="{1E90105C-7C70-4685-91E6-03D5C0FC02D0}" name="W - Analytics ETBE (ug/l) 05" dataDxfId="544"/>
    <tableColumn id="260" xr3:uid="{75E21140-7059-4589-8F9B-D1BEEDF5E6C7}" name="W - Analytics OTHER 1 (ug/l) 05" dataDxfId="543"/>
    <tableColumn id="261" xr3:uid="{96261C0B-5BE6-4210-BD9B-5D5AE9FB2C8B}" name="W - Analytics OTHER 2 (ug/l) 05" dataDxfId="542"/>
    <tableColumn id="262" xr3:uid="{C0537995-7B85-4F2A-BA5A-4D30CAB38161}" name="Esp.Correg (cm) 05" dataDxfId="541"/>
    <tableColumn id="263" xr3:uid="{00D21D42-AA59-4D22-8E28-8642770EDEC2}" name="Prof. Asp  (m) 05" dataDxfId="540"/>
    <tableColumn id="264" xr3:uid="{8B0BECFC-ECAE-4423-A03A-169714D301B3}" name="Presion Vacio Cabezal (mbar) 05" dataDxfId="539"/>
    <tableColumn id="265" xr3:uid="{4641CF81-2126-4F76-9285-8E55C96A5BAE}" name="Presion Vacio Slurper (mbar) 05" dataDxfId="538"/>
    <tableColumn id="266" xr3:uid="{D20302B0-80DC-4DEF-9753-92E47EE8F331}" name="Free phase level Static (m)  05" dataDxfId="537"/>
    <tableColumn id="267" xr3:uid="{85DB4D4B-BA25-4D1E-9CC8-857D01DDEA5C}" name="Water Table Static (m) 05" dataDxfId="536"/>
    <tableColumn id="268" xr3:uid="{2E2787F5-5531-4726-8D60-84B47E1FF60B}" name="Free Phase Thickness Static 05" dataDxfId="535"/>
    <tableColumn id="269" xr3:uid="{1182B76C-4975-4130-BE31-748DA5A78DB8}" name="Water Table MIN Static (m) 05" dataDxfId="534"/>
    <tableColumn id="270" xr3:uid="{A38C26A3-ACE0-4360-A3A9-8CA95A081FEB}" name="Water Table MAX Static (m) 05" dataDxfId="533"/>
    <tableColumn id="271" xr3:uid="{E143C42E-BFE8-47A2-AD36-3ABBDD19AB10}" name="OTHER 10 () 05" dataDxfId="532"/>
    <tableColumn id="272" xr3:uid="{851FCB67-143F-44E1-803B-CA00F5508FFE}" name="Free phase level (m) 06" dataDxfId="531"/>
    <tableColumn id="273" xr3:uid="{CE3D4C5F-40F9-4C4A-9030-16392BADE9C0}" name="Water table (m) 06" dataDxfId="530"/>
    <tableColumn id="274" xr3:uid="{0FD9CD6C-CCC6-4E8F-A02A-3A632EDDE3E6}" name="Free phase thickness (m) 06" dataDxfId="529"/>
    <tableColumn id="275" xr3:uid="{3EEFCC71-5642-42FD-9589-331F505ED70D}" name="Water table MAX (m) 06" dataDxfId="528"/>
    <tableColumn id="276" xr3:uid="{E83AF73F-2465-4169-A935-430B89DB1390}" name="Water table MIN (m) 06" dataDxfId="527"/>
    <tableColumn id="277" xr3:uid="{213F03C2-FCF4-4246-AE6C-BC57BC3C7886}" name="Corrected water table (m) 06" dataDxfId="526"/>
    <tableColumn id="278" xr3:uid="{D559D1F5-DC5F-4AA8-9AA8-1D884F1238A4}" name="VOCs (ppmv) 06" dataDxfId="525"/>
    <tableColumn id="279" xr3:uid="{CBA5FA52-20C4-447C-B6BB-9FF112807168}" name="LIE (%) 06" dataDxfId="524"/>
    <tableColumn id="280" xr3:uid="{BE10236F-8919-4C6F-AD0A-3182A05F8764}" name="CO2 (%) 06" dataDxfId="523"/>
    <tableColumn id="281" xr3:uid="{BABBEC3C-6F6D-4096-B335-30AC60C4064C}" name="CH4 (%) 06" dataDxfId="522"/>
    <tableColumn id="282" xr3:uid="{987A6880-D7A2-4C01-B548-8FEB26EB4324}" name="O2 (%) 06" dataDxfId="521"/>
    <tableColumn id="283" xr3:uid="{BFDC58C8-1014-4851-95FA-365870413D96}" name="G - Analytics Total BTEX (ug/l) 06" dataDxfId="520"/>
    <tableColumn id="284" xr3:uid="{ED849FC0-8287-4A05-9F51-314FFDD29C2D}" name="G - Analytics TPH C5-C16 (ug/l) 06" dataDxfId="519"/>
    <tableColumn id="285" xr3:uid="{77AE6E95-8DE0-4221-B83B-EBFF95E6AF08}" name="G - Analytics MTBE (ug/l) 06" dataDxfId="518"/>
    <tableColumn id="286" xr3:uid="{2916CCC6-15CF-4AD2-9329-94DFA4A1EEA7}" name="G - Analytics ETBE (ug/l) 06" dataDxfId="517"/>
    <tableColumn id="287" xr3:uid="{736A1840-4B9D-468D-9F9C-D78CE73984A3}" name="G - Analytics OTHER 1 (ug/l) 06" dataDxfId="516"/>
    <tableColumn id="288" xr3:uid="{C136A2F7-7799-408F-90CB-917E78308FCB}" name="G - Analytics OTHER 2 (ug/l) 06" dataDxfId="515"/>
    <tableColumn id="289" xr3:uid="{EA80AF0E-DEB3-40D0-8982-46DADD33D54B}" name="W - Temp (ºC) 06" dataDxfId="514"/>
    <tableColumn id="290" xr3:uid="{B974E109-2858-4718-846F-7702BB984C88}" name="W - Cond (uS) 06" dataDxfId="513"/>
    <tableColumn id="291" xr3:uid="{D7B2F6B9-4AAB-4426-A297-8C9C0A9C74CF}" name="W - Dissolved oxygen (%) 06" dataDxfId="512"/>
    <tableColumn id="292" xr3:uid="{48E7558E-3186-42F0-8669-8378A8EFCD4E}" name="W - Other 06" dataDxfId="511"/>
    <tableColumn id="293" xr3:uid="{2AB56F10-1DBE-4E8A-A490-228862FA2CB8}" name="W - Analytics Total BTEX (ug/l) 06" dataDxfId="510"/>
    <tableColumn id="294" xr3:uid="{47811567-4C4E-4099-818B-6D5F1E49B638}" name="W - Analytics TPH C5-C10 (ug/l) 06" dataDxfId="509"/>
    <tableColumn id="295" xr3:uid="{E65865E9-A454-4851-AA72-831FB97FC6DF}" name="W - Analytics TPH C5-C40 (ug/l) 06" dataDxfId="508"/>
    <tableColumn id="296" xr3:uid="{38631D00-1DC6-4F9E-9E21-88A4943B7194}" name="W - Analytics MTBE (ug/l) 06" dataDxfId="507"/>
    <tableColumn id="297" xr3:uid="{C52F0CD6-7E90-436C-BD4B-4DA2EE6B48A5}" name="W - Analytics ETBE (ug/l) 06" dataDxfId="506"/>
    <tableColumn id="298" xr3:uid="{2FD03116-E00A-4ED4-BC9C-D9FE653B5BC3}" name="W - Analytics OTHER 1 (ug/l) 06" dataDxfId="505"/>
    <tableColumn id="299" xr3:uid="{34261427-7BDB-452E-8C83-529202EBC970}" name="W - Analytics OTHER 2 (ug/l) 06" dataDxfId="504"/>
    <tableColumn id="300" xr3:uid="{E6F40563-103A-4B7F-99F2-F37E53C3012A}" name="Esp.Correg (cm) 06" dataDxfId="503"/>
    <tableColumn id="301" xr3:uid="{1DFEEDFE-EAB1-4F88-AB32-D3B185C904D4}" name="Prof. Asp  (m) 06" dataDxfId="502"/>
    <tableColumn id="302" xr3:uid="{B8C2C64F-90A1-47C1-984E-24F85722E557}" name="Presion Vacio Cabezal (mbar) 06" dataDxfId="501"/>
    <tableColumn id="303" xr3:uid="{AD68A10D-7AA5-43ED-ADE5-9D3FAC16480C}" name="Presion Vacio Slurper (mbar) 06" dataDxfId="500"/>
    <tableColumn id="304" xr3:uid="{F7884F27-CAB8-44BE-B5BC-CC5CFADD7FD6}" name="Free phase level Static (m)  06" dataDxfId="499"/>
    <tableColumn id="305" xr3:uid="{CDB79171-F77B-4DC3-A1A1-8296F0EB0BBF}" name="Water Table Static (m) 06" dataDxfId="498"/>
    <tableColumn id="306" xr3:uid="{59381A05-4ABE-4169-8097-9DD9E5A3C780}" name="Free Phase Thickness Static 06" dataDxfId="497"/>
    <tableColumn id="307" xr3:uid="{48F6A096-BF5A-4C4C-9999-1EB0A1DE1D43}" name="Water Table MIN Static (m) 06" dataDxfId="496"/>
    <tableColumn id="308" xr3:uid="{02912ABF-8642-4815-B5B3-6C800B489A3B}" name="Water Table MAX Static (m) 06" dataDxfId="495"/>
    <tableColumn id="309" xr3:uid="{4828F121-8F65-423F-8D48-97FA8A99E60D}" name="OTHER 10 () 06" dataDxfId="494"/>
    <tableColumn id="310" xr3:uid="{5C82EDC3-C226-49F5-8A37-7A82E101F5B3}" name="Free phase level (m) 07" dataDxfId="493"/>
    <tableColumn id="311" xr3:uid="{249CEDC5-47CB-4FB2-8FDA-E1C3D255A3F1}" name="Water table (m) 07" dataDxfId="492"/>
    <tableColumn id="312" xr3:uid="{DDBE4443-729F-4DD8-A0CD-0B581C7CCE44}" name="Free phase thickness (m) 07" dataDxfId="491"/>
    <tableColumn id="313" xr3:uid="{07608242-A50B-42CA-988C-67FA15D3541B}" name="Water table MAX (m) 07" dataDxfId="490"/>
    <tableColumn id="314" xr3:uid="{790B6A62-5FE2-4B62-8124-E1EC3DF01F27}" name="Water table MIN (m) 07" dataDxfId="489"/>
    <tableColumn id="315" xr3:uid="{AA8AF6ED-14AC-43DB-BCE4-7188E751817F}" name="Corrected water table (m) 07" dataDxfId="488"/>
    <tableColumn id="316" xr3:uid="{08BD59D2-6EDA-41E7-B345-1F9C4093CE5D}" name="VOCs (ppmv) 07" dataDxfId="487"/>
    <tableColumn id="317" xr3:uid="{14EE158C-4001-421B-812A-A1D77AE53CA5}" name="LIE (%) 07" dataDxfId="486"/>
    <tableColumn id="318" xr3:uid="{51EEAB8D-EE03-43E4-A205-017C698F3B90}" name="CO2 (%) 07" dataDxfId="485"/>
    <tableColumn id="319" xr3:uid="{45C03F9B-D6EA-49B4-80AF-1C2EAA7FED05}" name="CH4 (%) 07" dataDxfId="484"/>
    <tableColumn id="320" xr3:uid="{F9E5A7BA-9018-449D-B013-1BC529E2CAD1}" name="O2 (%) 07" dataDxfId="483"/>
    <tableColumn id="321" xr3:uid="{134CA3BF-2E44-461F-93CE-1064C4B87237}" name="G - Analytics Total BTEX (ug/l) 07" dataDxfId="482"/>
    <tableColumn id="322" xr3:uid="{9B6A82F5-2031-486F-97F1-43F32F484C08}" name="G - Analytics TPH C5-C16 (ug/l) 07" dataDxfId="481"/>
    <tableColumn id="323" xr3:uid="{07C849E2-901B-40F9-BF00-47E5CA99FDC7}" name="G - Analytics MTBE (ug/l) 07" dataDxfId="480"/>
    <tableColumn id="324" xr3:uid="{2950B547-355E-48D8-B969-6F6229BA67BF}" name="G - Analytics ETBE (ug/l) 07" dataDxfId="479"/>
    <tableColumn id="325" xr3:uid="{1B911DFC-C7B7-4E77-9A3D-04691031ACCB}" name="G - Analytics OTHER 1 (ug/l) 07" dataDxfId="478"/>
    <tableColumn id="326" xr3:uid="{836A3982-43A9-4D05-B642-2B05042ED20F}" name="G - Analytics OTHER 2 (ug/l) 07" dataDxfId="477"/>
    <tableColumn id="327" xr3:uid="{6820AA4E-5C2D-404E-A1EA-9A2F492122A9}" name="W - Temp (ºC) 07" dataDxfId="476"/>
    <tableColumn id="328" xr3:uid="{BE0B7DE7-E7E3-46A1-A233-A3D847A9A157}" name="W - Cond (uS) 07" dataDxfId="475"/>
    <tableColumn id="329" xr3:uid="{DA58D3C7-BA57-4ABF-84F4-0B8701B0D75B}" name="W - Dissolved oxygen (%) 07" dataDxfId="474"/>
    <tableColumn id="330" xr3:uid="{E35231CF-18E2-4930-B406-356448F3FFE5}" name="W - Other 07" dataDxfId="473"/>
    <tableColumn id="331" xr3:uid="{3762BAEC-7A62-4C94-8ABF-AD05DB18C000}" name="W - Analytics Total BTEX (ug/l) 07" dataDxfId="472"/>
    <tableColumn id="332" xr3:uid="{F88EB196-8A29-44FC-9BCE-273A248DA7D8}" name="W - Analytics TPH C5-C10 (ug/l) 07" dataDxfId="471"/>
    <tableColumn id="333" xr3:uid="{7A424D8A-5A1B-444B-BA40-0E2EF3305F3C}" name="W - Analytics TPH C5-C40 (ug/l) 07" dataDxfId="470"/>
    <tableColumn id="334" xr3:uid="{FD156F27-1692-44D8-A776-71457615296D}" name="W - Analytics MTBE (ug/l) 07" dataDxfId="469"/>
    <tableColumn id="335" xr3:uid="{EBDD1521-5A60-4DCB-B54D-A331CCB0BA5C}" name="W - Analytics ETBE (ug/l) 07" dataDxfId="468"/>
    <tableColumn id="336" xr3:uid="{E439CC3C-D1DF-4A2A-9595-08D8C4A31B35}" name="W - Analytics OTHER 1 (ug/l) 07" dataDxfId="467"/>
    <tableColumn id="337" xr3:uid="{C6A12A76-5687-4235-B40D-4E6ACD49A764}" name="W - Analytics OTHER 2 (ug/l) 07" dataDxfId="466"/>
    <tableColumn id="338" xr3:uid="{50AEC0B9-4448-43C5-8080-8EB2F32BC98D}" name="Esp.Correg (cm) 07" dataDxfId="465"/>
    <tableColumn id="339" xr3:uid="{FE71BCF1-F01D-49B7-834A-35288FE336A6}" name="Prof. Asp  (m) 07" dataDxfId="464"/>
    <tableColumn id="340" xr3:uid="{E36CD0DF-3763-4F67-A4E9-8979F7EE3FBA}" name="Presion Vacio Cabezal (mbar) 07" dataDxfId="463"/>
    <tableColumn id="341" xr3:uid="{5B529CFE-E8ED-4A7F-BEA3-1845C90FCDE9}" name="Presion Vacio Slurper (mbar) 07" dataDxfId="462"/>
    <tableColumn id="342" xr3:uid="{932D46D4-7381-4311-85C9-BE6943EAF81C}" name="Free phase level Static (m)  07" dataDxfId="461"/>
    <tableColumn id="343" xr3:uid="{F0604450-AAEF-48C4-B952-7495B63B48C4}" name="Water Table Static (m) 07" dataDxfId="460"/>
    <tableColumn id="344" xr3:uid="{91BAA111-871B-4AC8-9565-6398D6B69DBE}" name="Free Phase Thickness Static 07" dataDxfId="459"/>
    <tableColumn id="345" xr3:uid="{EE030C0F-AF4F-48CC-9F29-D80139B52562}" name="Water Table MIN Static (m) 07" dataDxfId="458"/>
    <tableColumn id="346" xr3:uid="{5AFD10A3-5C6E-46EE-8372-D651CBFA4EF2}" name="Water Table MAX Static (m) 07" dataDxfId="457"/>
    <tableColumn id="347" xr3:uid="{E96CE207-BCA3-4959-B284-F2C98C912674}" name="OTHER 10 () 07" dataDxfId="456"/>
    <tableColumn id="348" xr3:uid="{47EAB244-1909-4079-A50D-02D69CDF9F4E}" name="Free phase level (m) 08" dataDxfId="455"/>
    <tableColumn id="349" xr3:uid="{F6352A1C-FB2E-449E-936E-1E78FB5E70C5}" name="Water table (m) 08" dataDxfId="454"/>
    <tableColumn id="350" xr3:uid="{EB7BA774-8658-4381-89F1-8CC92BE4BC13}" name="Free phase thickness (m) 08" dataDxfId="453"/>
    <tableColumn id="351" xr3:uid="{A11EEB8F-1671-4472-AAEB-87A27BD9EC5A}" name="Water table MAX (m) 08" dataDxfId="452"/>
    <tableColumn id="352" xr3:uid="{08735DFA-7281-41FC-9A19-A0384F18E57B}" name="Water table MIN (m) 08" dataDxfId="451"/>
    <tableColumn id="353" xr3:uid="{D3053A69-F7D7-4F20-B2DA-6052AE8FF990}" name="Corrected water table (m) 08" dataDxfId="450"/>
    <tableColumn id="354" xr3:uid="{C58AFED5-F76E-4C2D-91D0-0952479D92A8}" name="VOCs (ppmv) 08" dataDxfId="449"/>
    <tableColumn id="355" xr3:uid="{81529F1B-4C54-4D5A-8878-F55C3CCABF61}" name="LIE (%) 08" dataDxfId="448"/>
    <tableColumn id="356" xr3:uid="{AEC5FFD0-6938-4092-B132-0D6C45C78948}" name="CO2 (%) 08" dataDxfId="447"/>
    <tableColumn id="357" xr3:uid="{7E54098F-BE66-4BAE-96A5-0D1EF90A2ADF}" name="CH4 (%) 08" dataDxfId="446"/>
    <tableColumn id="358" xr3:uid="{09ED64F9-1A85-46C4-935D-79DD110AFFBF}" name="O2 (%) 08" dataDxfId="445"/>
    <tableColumn id="359" xr3:uid="{74A84C67-B28A-4199-B054-99639E0030D5}" name="G - Analytics Total BTEX (ug/l) 08" dataDxfId="444"/>
    <tableColumn id="360" xr3:uid="{6DF508A0-F6DB-48C7-8006-C42B31687C45}" name="G - Analytics TPH C5-C16 (ug/l) 08" dataDxfId="443"/>
    <tableColumn id="361" xr3:uid="{7F932000-35E8-47F8-9609-F4440124AAF8}" name="G - Analytics MTBE (ug/l) 08" dataDxfId="442"/>
    <tableColumn id="362" xr3:uid="{6498EC75-7B0A-416B-9A92-F25F0C76F649}" name="G - Analytics ETBE (ug/l) 08" dataDxfId="441"/>
    <tableColumn id="363" xr3:uid="{BA6A3F8F-B88A-47FA-B851-20FC5EEA5DFE}" name="G - Analytics OTHER 1 (ug/l) 08" dataDxfId="440"/>
    <tableColumn id="364" xr3:uid="{50055ED8-4589-4856-90C1-E6E593269071}" name="G - Analytics OTHER 2 (ug/l) 08" dataDxfId="439"/>
    <tableColumn id="365" xr3:uid="{967C835B-4F8F-4D4D-880E-7F72E92F93C1}" name="W - Temp (ºC) 08" dataDxfId="438"/>
    <tableColumn id="366" xr3:uid="{26D8F37F-9046-4EE6-975D-7616F48EAF5C}" name="W - Cond (uS) 08" dataDxfId="437"/>
    <tableColumn id="367" xr3:uid="{0F6B0DA3-6526-43A3-A778-98332D63EFAB}" name="W - Dissolved oxygen (%) 08" dataDxfId="436"/>
    <tableColumn id="368" xr3:uid="{A55A5A18-6ADA-4E22-879B-863252A62A61}" name="W - Other 08" dataDxfId="435"/>
    <tableColumn id="369" xr3:uid="{2F2A0E63-83D7-403D-B255-1AA48BD9991C}" name="W - Analytics Total BTEX (ug/l) 08" dataDxfId="434"/>
    <tableColumn id="370" xr3:uid="{207442C5-E0F6-4C94-ABBA-BE3CD64E71F7}" name="W - Analytics TPH C5-C10 (ug/l) 08" dataDxfId="433"/>
    <tableColumn id="371" xr3:uid="{76B450C6-F8CC-45FC-8D64-4CB78D586064}" name="W - Analytics TPH C5-C40 (ug/l) 08" dataDxfId="432"/>
    <tableColumn id="372" xr3:uid="{4202B809-C803-448C-BB9B-A94FE44E588C}" name="W - Analytics MTBE (ug/l) 08" dataDxfId="431"/>
    <tableColumn id="373" xr3:uid="{343F6BC4-BFD7-4F7A-859E-C7177D7E06AF}" name="W - Analytics ETBE (ug/l) 08" dataDxfId="430"/>
    <tableColumn id="374" xr3:uid="{531C0C95-C359-46E7-B846-0C8B68A68FB6}" name="W - Analytics OTHER 1 (ug/l) 08" dataDxfId="429"/>
    <tableColumn id="375" xr3:uid="{2608137A-68EB-414E-B6B0-290CB87E702B}" name="W - Analytics OTHER 2 (ug/l) 08" dataDxfId="428"/>
    <tableColumn id="376" xr3:uid="{70E34F6E-259C-4337-BFC4-77192381A8BA}" name="Esp.Correg (cm) 08" dataDxfId="427"/>
    <tableColumn id="377" xr3:uid="{DCD1B76D-C035-4344-87A6-2BD4F10B65B8}" name="Prof. Asp  (m) 08" dataDxfId="426"/>
    <tableColumn id="378" xr3:uid="{AACB720E-9247-451A-9DEF-B63B2EE39AA2}" name="Presion Vacio Cabezal (mbar) 08" dataDxfId="425"/>
    <tableColumn id="379" xr3:uid="{4A47F684-571C-4336-92B2-EB6BB12A5D9D}" name="Presion Vacio Slurper (mbar) 08" dataDxfId="424"/>
    <tableColumn id="380" xr3:uid="{9D4BD0FA-A993-4F32-A7FD-B4EB5BF561AE}" name="Free phase level Static (m)  08" dataDxfId="423"/>
    <tableColumn id="381" xr3:uid="{B83325D5-B0DF-45F4-A6DD-F1827B2EB97C}" name="Water Table Static (m) 08" dataDxfId="422"/>
    <tableColumn id="382" xr3:uid="{F6AE4524-F628-408F-A4CB-17E2371A5AEF}" name="Free Phase Thickness Static 08" dataDxfId="421"/>
    <tableColumn id="383" xr3:uid="{2A77314E-1496-4232-8E4D-484D866336C5}" name="Water Table MIN Static (m) 08" dataDxfId="420"/>
    <tableColumn id="384" xr3:uid="{EB03609C-DF09-4A70-9C72-8FA6513279C9}" name="Water Table MAX Static (m) 08" dataDxfId="419"/>
    <tableColumn id="385" xr3:uid="{0F14AE61-2635-4A1A-80B0-D48066BEE465}" name="OTHER 10 () 08" dataDxfId="418"/>
    <tableColumn id="386" xr3:uid="{D3025E49-2EA1-44D0-A559-4D8948C84466}" name="Free phase level (m) 09" dataDxfId="417"/>
    <tableColumn id="387" xr3:uid="{B9E16F31-4F73-474C-A1D7-7837E96CC64C}" name="Water table (m) 09" dataDxfId="416"/>
    <tableColumn id="388" xr3:uid="{B3C85D12-DDD7-47F5-9D77-5DA4D6B0F053}" name="Free phase thickness (m) 09" dataDxfId="415"/>
    <tableColumn id="389" xr3:uid="{38F2F035-C935-459B-8EBC-6EDAFCAD08F2}" name="Water table MAX (m) 09" dataDxfId="414"/>
    <tableColumn id="390" xr3:uid="{31FF4EB5-5633-4FD4-BAEF-BFB4D647F5F4}" name="Water table MIN (m) 09" dataDxfId="413"/>
    <tableColumn id="391" xr3:uid="{5281AFAC-7014-4B0E-BE4B-3669EE256FFB}" name="Corrected water table (m) 09" dataDxfId="412"/>
    <tableColumn id="392" xr3:uid="{704CC8EF-4C0C-41AC-AFE2-05A41F2FA2DD}" name="VOCs (ppmv) 09" dataDxfId="411"/>
    <tableColumn id="393" xr3:uid="{2F1517B5-75A9-4298-93CF-ACDE17E40992}" name="LIE (%) 09" dataDxfId="410"/>
    <tableColumn id="394" xr3:uid="{EC89EB71-6D70-45AC-B717-E65B0FC757AE}" name="CO2 (%) 09" dataDxfId="409"/>
    <tableColumn id="395" xr3:uid="{AB06C2F2-955B-44EA-8B78-B525E130A554}" name="CH4 (%) 09" dataDxfId="408"/>
    <tableColumn id="396" xr3:uid="{C3E0448B-85B7-4064-AD72-FE77C1F6DB79}" name="O2 (%) 09" dataDxfId="407"/>
    <tableColumn id="397" xr3:uid="{D6E89C27-5097-4958-BEA7-9FF81AEE6C47}" name="G - Analytics Total BTEX (ug/l) 09" dataDxfId="406"/>
    <tableColumn id="398" xr3:uid="{3FBC48DE-D6B8-48AB-AF27-FDAF161EBEAD}" name="G - Analytics TPH C5-C16 (ug/l) 09" dataDxfId="405"/>
    <tableColumn id="399" xr3:uid="{050E68F2-EBA8-4FD3-A404-2ADCBB520221}" name="G - Analytics MTBE (ug/l) 09" dataDxfId="404"/>
    <tableColumn id="400" xr3:uid="{CD130F0F-09C1-466F-BDBB-1E7ACFDE252C}" name="G - Analytics ETBE (ug/l) 09" dataDxfId="403"/>
    <tableColumn id="401" xr3:uid="{F222F9AA-F114-441F-BBE7-F66F703272A2}" name="G - Analytics OTHER 1 (ug/l) 09" dataDxfId="402"/>
    <tableColumn id="402" xr3:uid="{EE86AC66-AB25-4CD7-B812-0A0052EC3286}" name="G - Analytics OTHER 2 (ug/l) 09" dataDxfId="401"/>
    <tableColumn id="403" xr3:uid="{1698C288-3665-4D02-A73C-10308FF7E08F}" name="W - Temp (ºC) 09" dataDxfId="400"/>
    <tableColumn id="404" xr3:uid="{1C1BB2FA-0C54-40D3-9D74-E541A5AF7CC9}" name="W - Cond (uS) 09" dataDxfId="399"/>
    <tableColumn id="405" xr3:uid="{1EE635A6-ABCE-4F13-9E83-CED86D32807F}" name="W - Dissolved oxygen (%) 09" dataDxfId="398"/>
    <tableColumn id="406" xr3:uid="{EC3068C9-1231-4DFF-B7C2-02C1BB944789}" name="W - Other 09" dataDxfId="397"/>
    <tableColumn id="407" xr3:uid="{0033855C-B19D-460B-BCB7-87C95F3B1BBC}" name="W - Analytics Total BTEX (ug/l) 09" dataDxfId="396"/>
    <tableColumn id="408" xr3:uid="{C8ECBF35-166F-49DD-B932-E7A312073BDC}" name="W - Analytics TPH C5-C10 (ug/l) 09" dataDxfId="395"/>
    <tableColumn id="409" xr3:uid="{F72CBE20-E33C-49D9-A6E6-C11087D8F723}" name="W - Analytics TPH C5-C40 (ug/l) 09" dataDxfId="394"/>
    <tableColumn id="410" xr3:uid="{20A3793D-D0D8-4C1F-AC57-B243D9591D27}" name="W - Analytics MTBE (ug/l) 09" dataDxfId="393"/>
    <tableColumn id="411" xr3:uid="{1E90F013-87C8-43B9-B807-E9848CA2FBBA}" name="W - Analytics ETBE (ug/l) 09" dataDxfId="392"/>
    <tableColumn id="412" xr3:uid="{5CDD1F20-7FF5-4E13-9BEE-C0888EC55021}" name="W - Analytics OTHER 1 (ug/l) 09" dataDxfId="391"/>
    <tableColumn id="413" xr3:uid="{6AE50E4F-7BFE-4864-A3F9-A99E57811A9A}" name="W - Analytics OTHER 2 (ug/l) 09" dataDxfId="390"/>
    <tableColumn id="414" xr3:uid="{DDEDC795-D662-4F79-8353-854FDB4D2710}" name="Esp.Correg (cm) 09" dataDxfId="389"/>
    <tableColumn id="415" xr3:uid="{B0D7FA16-10C3-4C39-9BAD-CB7B6111BD4F}" name="Prof. Asp  (m) 09" dataDxfId="388"/>
    <tableColumn id="416" xr3:uid="{C054B58B-E6DF-495D-9B0E-8CE4823C7B31}" name="Presion Vacio Cabezal (mbar) 09" dataDxfId="387"/>
    <tableColumn id="417" xr3:uid="{58286176-7F63-4966-9A05-AB87E7D701A1}" name="Presion Vacio Slurper (mbar) 09" dataDxfId="386"/>
    <tableColumn id="418" xr3:uid="{46D1CB20-719A-45ED-8B97-65CDB89067B2}" name="Free phase level Static (m)  09" dataDxfId="385"/>
    <tableColumn id="419" xr3:uid="{9C98BD46-6DF6-4FBC-A001-F6EC9EEEE167}" name="Water Table Static (m) 09" dataDxfId="384"/>
    <tableColumn id="420" xr3:uid="{FE9A9096-65FE-4172-A6C9-3F8DBC0BF832}" name="Free Phase Thickness Static 09" dataDxfId="383"/>
    <tableColumn id="421" xr3:uid="{B3E1D3BE-631A-47CF-839D-42CF11D2D4B6}" name="Water Table MIN Static (m) 09" dataDxfId="382"/>
    <tableColumn id="422" xr3:uid="{25378900-01D1-485E-A290-A24BBA1DA6B0}" name="Water Table MAX Static (m) 09" dataDxfId="381"/>
    <tableColumn id="423" xr3:uid="{A7CAD1FD-80E8-462E-8F61-608479AC1C5C}" name="OTHER 10 () 09" dataDxfId="380"/>
    <tableColumn id="424" xr3:uid="{3FE5DF90-9E1A-4E16-8625-76980754FC33}" name="Free phase level (m) 10" dataDxfId="379"/>
    <tableColumn id="425" xr3:uid="{14943CC3-87EF-44D6-BE51-764ED37819BE}" name="Water table (m) 10" dataDxfId="378"/>
    <tableColumn id="426" xr3:uid="{D1E7C2A3-2204-40AB-9FAC-9624CFF08E99}" name="Free phase thickness (m) 10" dataDxfId="377"/>
    <tableColumn id="427" xr3:uid="{85FB586C-E93A-4121-96F7-3E6ABF2D7FE3}" name="Water table MAX (m) 10" dataDxfId="376"/>
    <tableColumn id="428" xr3:uid="{DFA13A1C-3734-4530-97E0-034E32200B34}" name="Water table MIN (m) 10" dataDxfId="375"/>
    <tableColumn id="429" xr3:uid="{54E4AE5D-FF20-4F35-8A49-FB7E99CB5CFF}" name="Corrected water table (m) 10" dataDxfId="374"/>
    <tableColumn id="430" xr3:uid="{8EA3E5A9-7114-471C-9601-5782908EE0AA}" name="VOCs (ppmv) 10" dataDxfId="373"/>
    <tableColumn id="431" xr3:uid="{DDEB9DB7-637E-4E94-AC5F-A1DBCE4E8ECC}" name="LIE (%) 10" dataDxfId="372"/>
    <tableColumn id="432" xr3:uid="{213632EC-A4EE-4FCA-A078-3FBD9328FEBA}" name="CO2 (%) 10" dataDxfId="371"/>
    <tableColumn id="433" xr3:uid="{3C7B0785-81B2-41B7-9EB0-800FE9714CD5}" name="CH4 (%) 10" dataDxfId="370"/>
    <tableColumn id="434" xr3:uid="{CBFFBDC9-9E51-4A8D-954F-18A66080AE11}" name="O2 (%) 10" dataDxfId="369"/>
    <tableColumn id="435" xr3:uid="{02F9F71B-002B-42ED-9FC0-9E6EF1904D33}" name="G - Analytics Total BTEX (ug/l) 10" dataDxfId="368"/>
    <tableColumn id="436" xr3:uid="{C04670DF-B105-4DB2-80BC-7583F15CD998}" name="G - Analytics TPH C5-C16 (ug/l) 10" dataDxfId="367"/>
    <tableColumn id="437" xr3:uid="{70DBEA60-1F06-4481-93B5-19E9ABD0E146}" name="G - Analytics MTBE (ug/l) 10" dataDxfId="366"/>
    <tableColumn id="438" xr3:uid="{8C76CD20-8041-4B5D-986B-DC7C4FAD64C5}" name="G - Analytics ETBE (ug/l) 10" dataDxfId="365"/>
    <tableColumn id="439" xr3:uid="{006C59F8-68CA-42D2-9095-B99DA1750399}" name="G - Analytics OTHER 1 (ug/l) 10" dataDxfId="364"/>
    <tableColumn id="440" xr3:uid="{7A104009-B72C-4417-9462-7B55722DB3D4}" name="G - Analytics OTHER 2 (ug/l) 10" dataDxfId="363"/>
    <tableColumn id="441" xr3:uid="{61EFB0D3-18AB-400F-9B15-A5A45E8FE48F}" name="W - Temp (ºC) 10" dataDxfId="362"/>
    <tableColumn id="442" xr3:uid="{06397859-73F4-4460-8139-31E92C919262}" name="W - Cond (uS) 10" dataDxfId="361"/>
    <tableColumn id="443" xr3:uid="{6ABBD12F-D54D-4AC7-AE3C-8B441A15FBC6}" name="W - Dissolved oxygen (%) 10" dataDxfId="360"/>
    <tableColumn id="444" xr3:uid="{DA0E667F-B5A9-4AE4-8D86-8DA8CD58379A}" name="W - Other 10" dataDxfId="359"/>
    <tableColumn id="445" xr3:uid="{82644308-FDBA-4F4D-8F90-C98DA0D2055A}" name="W - Analytics Total BTEX (ug/l) 10" dataDxfId="358"/>
    <tableColumn id="446" xr3:uid="{5875B531-2F0E-49DD-99C3-4C7C2F4F43B6}" name="W - Analytics TPH C5-C10 (ug/l) 10" dataDxfId="357"/>
    <tableColumn id="447" xr3:uid="{CD21D5CD-5256-405A-BA94-57D9261E5353}" name="W - Analytics TPH C5-C40 (ug/l) 10" dataDxfId="356"/>
    <tableColumn id="448" xr3:uid="{E7CB7B51-B5BF-45F1-A469-7D69BCE97139}" name="W - Analytics MTBE (ug/l) 10" dataDxfId="355"/>
    <tableColumn id="449" xr3:uid="{4D1BABC4-F7E7-4953-9F7E-67202C35F147}" name="W - Analytics ETBE (ug/l) 10" dataDxfId="354"/>
    <tableColumn id="450" xr3:uid="{D208DC16-8134-4F5B-AAC2-46288580187F}" name="W - Analytics OTHER 1 (ug/l) 10" dataDxfId="353"/>
    <tableColumn id="451" xr3:uid="{A01BE846-2156-4D33-96B0-D946F9F49DBC}" name="W - Analytics OTHER 2 (ug/l) 10" dataDxfId="352"/>
    <tableColumn id="452" xr3:uid="{45831496-0BFC-42EB-A2E0-E8DE7CD6041F}" name="Esp.Correg (cm) 10" dataDxfId="351"/>
    <tableColumn id="453" xr3:uid="{0917D9FC-DA02-4D24-B054-2DB15528F206}" name="Prof. Asp  (m) 10" dataDxfId="350"/>
    <tableColumn id="454" xr3:uid="{4DE13A5D-1F7F-49E2-A890-B5EC5F7657C5}" name="Presion Vacio Cabezal (mbar) 10" dataDxfId="349"/>
    <tableColumn id="455" xr3:uid="{AD012D75-29DD-4949-B2B7-618B7E5D7796}" name="Presion Vacio Slurper (mbar) 10" dataDxfId="348"/>
    <tableColumn id="456" xr3:uid="{25F54D6E-E93B-426D-B936-2EDEE9C848FA}" name="Free phase level Static (m)  10" dataDxfId="347"/>
    <tableColumn id="457" xr3:uid="{41947C8E-10AC-44A9-9A70-7461FBA7E63F}" name="Water Table Static (m) 10" dataDxfId="346"/>
    <tableColumn id="458" xr3:uid="{6DEE06B6-BBA2-4C77-8CF9-89537F56AB28}" name="Free Phase Thickness Static 10" dataDxfId="345"/>
    <tableColumn id="459" xr3:uid="{380639A6-1882-440D-9325-C381D8B87F0A}" name="Water Table MIN Static (m) 10" dataDxfId="344"/>
    <tableColumn id="460" xr3:uid="{81706BF7-E08C-489A-9497-EC72B2162B7D}" name="Water Table MAX Static (m) 10" dataDxfId="343"/>
    <tableColumn id="461" xr3:uid="{99E2B47B-2C2F-4AAD-876B-0D64A9F5D2D6}" name="OTHER 10 () 10" dataDxfId="342"/>
    <tableColumn id="462" xr3:uid="{A8695970-5463-434D-8DC5-CCE96318978E}" name="Free phase level (m) 11" dataDxfId="341"/>
    <tableColumn id="463" xr3:uid="{200E82A0-B7D0-4520-A964-49FBF063D466}" name="Water table (m) 11" dataDxfId="340"/>
    <tableColumn id="464" xr3:uid="{09F1C640-4EEB-4DC8-B5A4-A07D85C834E1}" name="Free phase thickness (m) 11" dataDxfId="339"/>
    <tableColumn id="465" xr3:uid="{57BE2EB9-E5B1-4A9F-BCBB-E9888B7F1E50}" name="Water table MAX (m) 11" dataDxfId="338"/>
    <tableColumn id="466" xr3:uid="{F119C694-F52E-4731-8DCE-5604D470BB55}" name="Water table MIN (m) 11" dataDxfId="337"/>
    <tableColumn id="467" xr3:uid="{94131EB3-C0F1-464B-A006-280757DF4125}" name="Corrected water table (m) 11" dataDxfId="336"/>
    <tableColumn id="468" xr3:uid="{9DE886AA-2542-4FAA-BF47-5A1F66DE9C10}" name="VOCs (ppmv) 11" dataDxfId="335"/>
    <tableColumn id="469" xr3:uid="{5BE3AB12-7CEA-4646-AD92-E3797C5E8829}" name="LIE (%) 11" dataDxfId="334"/>
    <tableColumn id="470" xr3:uid="{11C32383-096F-4CDF-8B62-DD67768DAB2B}" name="CO2 (%) 11" dataDxfId="333"/>
    <tableColumn id="471" xr3:uid="{6600F1C2-7A23-4571-8015-75F06F896D1A}" name="CH4 (%) 11" dataDxfId="332"/>
    <tableColumn id="472" xr3:uid="{4F560EBE-534C-47FC-AAF2-81159B481F7A}" name="O2 (%) 11" dataDxfId="331"/>
    <tableColumn id="473" xr3:uid="{046D2444-A6EC-4FBE-83E0-4C770639060E}" name="G - Analytics Total BTEX (ug/l) 11" dataDxfId="330"/>
    <tableColumn id="474" xr3:uid="{821B9CB0-D404-4B5F-AC4E-A2B8F968620A}" name="G - Analytics TPH C5-C16 (ug/l) 11" dataDxfId="329"/>
    <tableColumn id="475" xr3:uid="{34A2D1C6-478C-430A-AC4E-4A8788EFF285}" name="G - Analytics MTBE (ug/l) 11" dataDxfId="328"/>
    <tableColumn id="476" xr3:uid="{AD0465DC-A791-4814-AA66-7CA45F88301E}" name="G - Analytics ETBE (ug/l) 11" dataDxfId="327"/>
    <tableColumn id="477" xr3:uid="{D5C40C8C-F17C-435F-98CD-7B6057538603}" name="G - Analytics OTHER 1 (ug/l) 11" dataDxfId="326"/>
    <tableColumn id="478" xr3:uid="{C43CE268-3B65-4039-A86B-BCBEB91FE507}" name="G - Analytics OTHER 2 (ug/l) 11" dataDxfId="325"/>
    <tableColumn id="479" xr3:uid="{1E8E657E-78BF-41C6-B352-EF192FF97AAA}" name="W - Temp (ºC) 11" dataDxfId="324"/>
    <tableColumn id="480" xr3:uid="{EDD04726-0E8B-4A97-93DE-D05D865555B2}" name="W - Cond (uS) 11" dataDxfId="323"/>
    <tableColumn id="481" xr3:uid="{5204E37A-8A77-4701-8F65-96B1F6AA8FEE}" name="W - Dissolved oxygen (%) 11" dataDxfId="322"/>
    <tableColumn id="482" xr3:uid="{B6509A9D-6855-4564-BD19-CA4AAA28E41F}" name="W - Other 11" dataDxfId="321"/>
    <tableColumn id="483" xr3:uid="{C3F609D6-4BA4-41D5-84D3-A11553046D8D}" name="W - Analytics Total BTEX (ug/l) 11" dataDxfId="320"/>
    <tableColumn id="484" xr3:uid="{F1FB16DB-1FAF-42D6-9BE1-C7F2C848CCB7}" name="W - Analytics TPH C5-C10 (ug/l) 11" dataDxfId="319"/>
    <tableColumn id="485" xr3:uid="{DCA8EB77-4FE3-4CB9-A15E-C3BAA5A0F2FE}" name="W - Analytics TPH C5-C40 (ug/l) 11" dataDxfId="318"/>
    <tableColumn id="486" xr3:uid="{46D413C9-1064-48AC-B23D-F28FA6F7A971}" name="W - Analytics MTBE (ug/l) 11" dataDxfId="317"/>
    <tableColumn id="487" xr3:uid="{D2AE2336-1DAD-4794-8D87-51CECD9D3D39}" name="W - Analytics ETBE (ug/l) 11" dataDxfId="316"/>
    <tableColumn id="488" xr3:uid="{56EAADD4-1553-40AF-BBEF-1557C44D8C75}" name="W - Analytics OTHER 1 (ug/l) 11" dataDxfId="315"/>
    <tableColumn id="489" xr3:uid="{5F1C11FA-AB67-4102-8568-54442C9128F0}" name="W - Analytics OTHER 2 (ug/l) 11" dataDxfId="314"/>
    <tableColumn id="490" xr3:uid="{C2340BA7-16C1-4E9D-9F60-F9D122DB35B0}" name="Esp.Correg (cm) 11" dataDxfId="313"/>
    <tableColumn id="491" xr3:uid="{D1ACFA54-E4EC-4AC5-91EE-9353D0C508EA}" name="Prof. Asp  (m) 11" dataDxfId="312"/>
    <tableColumn id="492" xr3:uid="{2C547F3A-8A98-4506-8504-A9B13551EB51}" name="Presion Vacio Cabezal (mbar) 11" dataDxfId="311"/>
    <tableColumn id="493" xr3:uid="{09A9F011-A7DD-4BFA-8DF6-F783B4330DFF}" name="Presion Vacio Slurper (mbar) 11" dataDxfId="310"/>
    <tableColumn id="494" xr3:uid="{8BAF59E6-694B-4FF4-84B1-11FF5EA5E988}" name="Free phase level Static (m)  11" dataDxfId="309"/>
    <tableColumn id="495" xr3:uid="{924ADB69-B57C-444C-AA04-BF68B9E0D725}" name="Water Table Static (m) 11" dataDxfId="308"/>
    <tableColumn id="496" xr3:uid="{49774B9F-167B-4DAA-A7C8-B2E016F32BE7}" name="Free Phase Thickness Static 11" dataDxfId="307"/>
    <tableColumn id="497" xr3:uid="{7F936D70-6DFD-423B-8F33-BACD852D82D9}" name="Water Table MIN Static (m) 11" dataDxfId="306"/>
    <tableColumn id="498" xr3:uid="{8AF5404D-80F5-4FBC-9DA8-6340474AD29C}" name="Water Table MAX Static (m) 11" dataDxfId="305"/>
    <tableColumn id="499" xr3:uid="{CC460695-5EFD-4744-A13F-C04CAF058A3D}" name="OTHER 10 () 11" dataDxfId="304"/>
    <tableColumn id="500" xr3:uid="{E6D9238F-F8E4-49DA-BB23-D3BBFFBC6CBD}" name="Free phase level (m) 12" dataDxfId="303"/>
    <tableColumn id="501" xr3:uid="{84077783-1033-48A0-853F-357F23360EA4}" name="Water table (m) 12" dataDxfId="302"/>
    <tableColumn id="502" xr3:uid="{E31A5226-67A0-4114-B4FF-08392485D081}" name="Free phase thickness (m) 12" dataDxfId="301"/>
    <tableColumn id="503" xr3:uid="{E8DF552E-B2D1-4D43-B77B-EE967AC7DAA1}" name="Water table MAX (m) 12" dataDxfId="300"/>
    <tableColumn id="504" xr3:uid="{C3FFECEF-AF50-4F89-8B44-070069E9E0F3}" name="Water table MIN (m) 12" dataDxfId="299"/>
    <tableColumn id="505" xr3:uid="{55D53EF2-C02C-4819-ADE7-9B4F39792A44}" name="Corrected water table (m) 12" dataDxfId="298"/>
    <tableColumn id="506" xr3:uid="{650F9960-BA70-43AD-B4C9-F70236FBF5CD}" name="VOCs (ppmv) 12" dataDxfId="297"/>
    <tableColumn id="507" xr3:uid="{095C3DD1-673C-409E-AD5F-A7CED03DC77E}" name="LIE (%) 12" dataDxfId="296"/>
    <tableColumn id="508" xr3:uid="{166412A5-450C-4201-85DF-7A932BFE8E08}" name="CO2 (%) 12" dataDxfId="295"/>
    <tableColumn id="509" xr3:uid="{6113770F-8CE2-4415-BC12-5139D9FA83C7}" name="CH4 (%) 12" dataDxfId="294"/>
    <tableColumn id="510" xr3:uid="{D873D2C6-7F52-440B-A867-5E9642D07144}" name="O2 (%) 12" dataDxfId="293"/>
    <tableColumn id="511" xr3:uid="{1B8FE270-F08D-4E24-B4F9-3816A29D31CD}" name="G - Analytics Total BTEX (ug/l) 12" dataDxfId="292"/>
    <tableColumn id="512" xr3:uid="{39A85115-CB21-47DB-BF50-BBC1FBC56124}" name="G - Analytics TPH C5-C16 (ug/l) 12" dataDxfId="291"/>
    <tableColumn id="513" xr3:uid="{EBC2B65D-C9E2-42C6-A560-68BF1BD4A910}" name="G - Analytics MTBE (ug/l) 12" dataDxfId="290"/>
    <tableColumn id="514" xr3:uid="{A5B9E398-6599-47A0-ABB9-2C19324719C5}" name="G - Analytics ETBE (ug/l) 12" dataDxfId="289"/>
    <tableColumn id="515" xr3:uid="{B1A70A0E-FFBC-431D-9E11-AA173E80AB29}" name="G - Analytics OTHER 1 (ug/l) 12" dataDxfId="288"/>
    <tableColumn id="516" xr3:uid="{F45CE3ED-1CC6-42E8-B217-AD6241911BF1}" name="G - Analytics OTHER 2 (ug/l) 12" dataDxfId="287"/>
    <tableColumn id="517" xr3:uid="{9DF435DD-A75B-451C-9A83-5A2F6CA0FE84}" name="W - Temp (ºC) 12" dataDxfId="286"/>
    <tableColumn id="518" xr3:uid="{BEC3F57F-1D07-44BC-B618-06DD41C2399D}" name="W - Cond (uS) 12" dataDxfId="285"/>
    <tableColumn id="519" xr3:uid="{56B187B2-BBE6-491A-B918-D3AB2DA92530}" name="W - Dissolved oxygen (%) 12" dataDxfId="284"/>
    <tableColumn id="520" xr3:uid="{920AA9DA-6517-47B7-8FEE-C3D9595D62C6}" name="W - Other 12" dataDxfId="283"/>
    <tableColumn id="521" xr3:uid="{B424D5DA-A62B-46C9-A28F-0795AB7B5E5E}" name="W - Analytics Total BTEX (ug/l) 12" dataDxfId="282"/>
    <tableColumn id="522" xr3:uid="{9DCDD404-C801-44D3-BAD9-7CD3757FCA41}" name="W - Analytics TPH C5-C10 (ug/l) 12" dataDxfId="281"/>
    <tableColumn id="523" xr3:uid="{A747310A-920D-4FCF-804D-F1483217D771}" name="W - Analytics TPH C5-C40 (ug/l) 12" dataDxfId="280"/>
    <tableColumn id="524" xr3:uid="{43DB1DE0-01DD-4F16-A622-7ECE63FC1F78}" name="W - Analytics MTBE (ug/l) 12" dataDxfId="279"/>
    <tableColumn id="525" xr3:uid="{32E51F1B-0104-4BF9-8353-9BE195CEEC35}" name="W - Analytics ETBE (ug/l) 12" dataDxfId="278"/>
    <tableColumn id="526" xr3:uid="{3343AE2C-6EC9-4765-B5B2-044BB5A2399E}" name="W - Analytics OTHER 1 (ug/l) 12" dataDxfId="277"/>
    <tableColumn id="527" xr3:uid="{4F3B4E4F-0E34-47BF-8CAC-6DE19D9D6F90}" name="W - Analytics OTHER 2 (ug/l) 12" dataDxfId="276"/>
    <tableColumn id="528" xr3:uid="{094D7820-274C-4253-9635-99A8779A10EC}" name="Esp.Correg (cm) 12" dataDxfId="275"/>
    <tableColumn id="529" xr3:uid="{A27B7547-F04E-41E0-A8F7-11CFBCE99329}" name="Prof. Asp  (m) 12" dataDxfId="274"/>
    <tableColumn id="530" xr3:uid="{576B2E1C-068E-4770-B264-3D8E7F372D1E}" name="Presion Vacio Cabezal (mbar) 12" dataDxfId="273"/>
    <tableColumn id="531" xr3:uid="{15F291C8-2842-44EC-B4B7-31142E5E5969}" name="Presion Vacio Slurper (mbar) 12" dataDxfId="272"/>
    <tableColumn id="532" xr3:uid="{3FDB9C59-75D3-4F50-B3CA-AA75FE27D781}" name="Free phase level Static (m)  12" dataDxfId="271"/>
    <tableColumn id="533" xr3:uid="{6FFAD9C1-E4DD-41CF-A257-6BADD134F86A}" name="Water Table Static (m) 12" dataDxfId="270"/>
    <tableColumn id="534" xr3:uid="{E4445C17-5753-49B1-B245-94E318556D52}" name="Free Phase Thickness Static 12" dataDxfId="269"/>
    <tableColumn id="535" xr3:uid="{027D0F22-27BB-41A6-A677-0F959498E661}" name="Water Table MIN Static (m) 12" dataDxfId="268"/>
    <tableColumn id="536" xr3:uid="{F2FCB270-C5B9-4344-BDFA-3E4FCC97CD24}" name="Water Table MAX Static (m) 12" dataDxfId="267"/>
    <tableColumn id="537" xr3:uid="{9571F163-6264-431A-BABD-B48A4F4FE7AF}" name="OTHER 10 () 12" dataDxfId="266"/>
    <tableColumn id="538" xr3:uid="{F5BC4B94-AF5A-42B4-9EC8-5E3E4FFF97F6}" name="Free phase level (m) 13" dataDxfId="265"/>
    <tableColumn id="539" xr3:uid="{043A725F-456B-44F4-ABF6-0BBCC70120CF}" name="Water table (m) 13" dataDxfId="264"/>
    <tableColumn id="540" xr3:uid="{6C042755-379B-4C35-A554-F5D73B06F2BD}" name="Free phase thickness (m) 13" dataDxfId="263"/>
    <tableColumn id="541" xr3:uid="{6C30DC15-F13D-4976-BE9A-39FE7E77D55F}" name="Water table MAX (m) 13" dataDxfId="262"/>
    <tableColumn id="542" xr3:uid="{4E5BCD8B-0DB4-4128-A1E1-D15B661E8AF8}" name="Water table MIN (m) 13" dataDxfId="261"/>
    <tableColumn id="543" xr3:uid="{36472090-CB12-404B-88BE-DBFFEA461EE5}" name="Corrected water table (m) 13" dataDxfId="260"/>
    <tableColumn id="544" xr3:uid="{03B205FD-C65E-4891-B2AD-3A0B3B591001}" name="VOCs (ppmv) 13" dataDxfId="259"/>
    <tableColumn id="545" xr3:uid="{5DB8D307-3367-4246-A3F4-333CC292D0F8}" name="LIE (%) 13" dataDxfId="258"/>
    <tableColumn id="546" xr3:uid="{7709F132-CE9E-41DA-B577-AD0D6E73DA85}" name="CO2 (%) 13" dataDxfId="257"/>
    <tableColumn id="547" xr3:uid="{617E2EC0-7029-4E83-9CFD-01C27BC04421}" name="CH4 (%) 13" dataDxfId="256"/>
    <tableColumn id="548" xr3:uid="{C4AB1152-05D7-4489-9DAE-63AA48940C39}" name="O2 (%) 13" dataDxfId="255"/>
    <tableColumn id="549" xr3:uid="{4D3F3CFB-530A-480C-AEB7-02637551C43E}" name="G - Analytics Total BTEX (ug/l) 13" dataDxfId="254"/>
    <tableColumn id="550" xr3:uid="{6094C923-88F7-4260-AB5D-E9DDE0033149}" name="G - Analytics TPH C5-C16 (ug/l) 13" dataDxfId="253"/>
    <tableColumn id="551" xr3:uid="{E407808E-B21D-494D-BC72-891ACBF65091}" name="G - Analytics MTBE (ug/l) 13" dataDxfId="252"/>
    <tableColumn id="552" xr3:uid="{6236D157-05E0-43FF-A4B8-A17A723E88F0}" name="G - Analytics ETBE (ug/l) 13" dataDxfId="251"/>
    <tableColumn id="553" xr3:uid="{4388E636-E3EC-4B27-925B-4106DE541B29}" name="G - Analytics OTHER 1 (ug/l) 13" dataDxfId="250"/>
    <tableColumn id="554" xr3:uid="{15B430C4-AB20-4AF5-A6E7-24704CFEC5DA}" name="G - Analytics OTHER 2 (ug/l) 13" dataDxfId="249"/>
    <tableColumn id="555" xr3:uid="{0AA61CE0-7624-4B3E-9C1D-E3006CD874F7}" name="W - Temp (ºC) 13" dataDxfId="248"/>
    <tableColumn id="556" xr3:uid="{AC7CC7C6-3D27-46B0-9656-7E2731D54E70}" name="W - Cond (uS) 13" dataDxfId="247"/>
    <tableColumn id="557" xr3:uid="{05B015DE-15F6-45D9-A578-F9D1F0493653}" name="W - Dissolved oxygen (%) 13" dataDxfId="246"/>
    <tableColumn id="558" xr3:uid="{85461EB8-9080-4FE2-A827-201717006058}" name="W - Other 13" dataDxfId="245"/>
    <tableColumn id="559" xr3:uid="{1600FDE0-2B65-4A33-954D-7775B61E1B5F}" name="W - Analytics Total BTEX (ug/l) 13" dataDxfId="244"/>
    <tableColumn id="560" xr3:uid="{B96B9BDD-7680-4028-B8BB-1D5201C8BDF6}" name="W - Analytics TPH C5-C10 (ug/l) 13" dataDxfId="243"/>
    <tableColumn id="561" xr3:uid="{FF5E7FDF-8E53-4C6F-9ED6-3F6A437AE229}" name="W - Analytics TPH C5-C40 (ug/l) 13" dataDxfId="242"/>
    <tableColumn id="562" xr3:uid="{CBE09F6C-0D10-44B5-9BA8-D985F4FFF3CC}" name="W - Analytics MTBE (ug/l) 13" dataDxfId="241"/>
    <tableColumn id="563" xr3:uid="{6B8BAD8D-EFEB-4C27-979C-F31464CB3C58}" name="W - Analytics ETBE (ug/l) 13" dataDxfId="240"/>
    <tableColumn id="564" xr3:uid="{76B8AEF6-FE1B-47DA-834A-42E14AD50967}" name="W - Analytics OTHER 1 (ug/l) 13" dataDxfId="239"/>
    <tableColumn id="565" xr3:uid="{16D3DE0C-46DC-4168-8E75-AC5BBF528A5C}" name="W - Analytics OTHER 2 (ug/l) 13" dataDxfId="238"/>
    <tableColumn id="566" xr3:uid="{A35D8126-91FA-4270-8A35-BC3F86D496FA}" name="Esp.Correg (cm) 13" dataDxfId="237"/>
    <tableColumn id="567" xr3:uid="{A1AF7264-F4FC-486A-A36F-902269539589}" name="Prof. Asp  (m) 13" dataDxfId="236"/>
    <tableColumn id="568" xr3:uid="{677A4728-9875-438F-AF7C-3EB1FCE64EE6}" name="Presion Vacio Cabezal (mbar) 13" dataDxfId="235"/>
    <tableColumn id="569" xr3:uid="{D5B1EBAD-D61C-4CDA-BAFD-4A2899CB224A}" name="Presion Vacio Slurper (mbar) 13" dataDxfId="234"/>
    <tableColumn id="570" xr3:uid="{F9920CC3-DC74-414E-A97C-27302ECD482D}" name="Free phase level Static (m)  13" dataDxfId="233"/>
    <tableColumn id="571" xr3:uid="{1E5477F3-F6EA-4B15-AA08-9EC7CEDE3B8E}" name="Water Table Static (m) 13" dataDxfId="232"/>
    <tableColumn id="572" xr3:uid="{5E444F88-F830-4511-9EC0-5CB1C664DFE4}" name="Free Phase Thickness Static 13" dataDxfId="231"/>
    <tableColumn id="573" xr3:uid="{DF03689D-336B-4F41-8223-A95794431DC5}" name="Water Table MIN Static (m) 13" dataDxfId="230"/>
    <tableColumn id="574" xr3:uid="{636934C7-0C94-42F5-ADE8-F87186EE27DE}" name="Water Table MAX Static (m) 13" dataDxfId="229"/>
    <tableColumn id="575" xr3:uid="{598FDD68-447B-4431-A8BF-BD6D5CFACDBF}" name="OTHER 10 () 13" dataDxfId="228"/>
    <tableColumn id="576" xr3:uid="{04AB28B4-0B7F-4E35-9EF6-2D0EE537C4D5}" name="Free phase level (m) 14" dataDxfId="227"/>
    <tableColumn id="577" xr3:uid="{1E03D00A-2133-4672-B2DF-9ED4262784D7}" name="Water table (m) 14" dataDxfId="226"/>
    <tableColumn id="578" xr3:uid="{89A22637-F447-430E-B9ED-E73B35A8F65A}" name="Free phase thickness (m) 14" dataDxfId="225"/>
    <tableColumn id="579" xr3:uid="{6D0E5CB3-9C77-49DF-92FC-473360F09CF4}" name="Water table MAX (m) 14" dataDxfId="224"/>
    <tableColumn id="580" xr3:uid="{C39CCDEE-FB68-43E1-A225-14A4FB118462}" name="Water table MIN (m) 14" dataDxfId="223"/>
    <tableColumn id="581" xr3:uid="{94BA73FD-D2DD-4E4D-91CC-BF95666BF455}" name="Corrected water table (m) 14" dataDxfId="222"/>
    <tableColumn id="582" xr3:uid="{229F5106-08CE-4A32-9543-9EDB95405975}" name="VOCs (ppmv) 14" dataDxfId="221"/>
    <tableColumn id="583" xr3:uid="{5FC978EF-95C1-43F3-811A-E24FA51923C5}" name="LIE (%) 14" dataDxfId="220"/>
    <tableColumn id="584" xr3:uid="{F6102B63-F6FE-4536-926D-97B288E2742A}" name="CO2 (%) 14" dataDxfId="219"/>
    <tableColumn id="585" xr3:uid="{35527D2B-D304-465A-BD2E-C1DF269E0C24}" name="CH4 (%) 14" dataDxfId="218"/>
    <tableColumn id="586" xr3:uid="{6951A9EE-7BAC-4B1C-A242-285A512107F6}" name="O2 (%) 14" dataDxfId="217"/>
    <tableColumn id="587" xr3:uid="{ADC3BE24-ECC7-4A85-A2A1-80DD5E8731D3}" name="G - Analytics Total BTEX (ug/l) 14" dataDxfId="216"/>
    <tableColumn id="588" xr3:uid="{C71793B4-6FBB-4F69-B986-AF072DADCA84}" name="G - Analytics TPH C5-C16 (ug/l) 14" dataDxfId="215"/>
    <tableColumn id="589" xr3:uid="{68475EAB-8282-4ACE-A0A8-8F18C0BDB810}" name="G - Analytics MTBE (ug/l) 14" dataDxfId="214"/>
    <tableColumn id="590" xr3:uid="{EFEA63A0-652B-40C7-87EC-EAE6CFF6C213}" name="G - Analytics ETBE (ug/l) 14" dataDxfId="213"/>
    <tableColumn id="591" xr3:uid="{E75791EE-2024-4908-A7D9-14390B424759}" name="G - Analytics OTHER 1 (ug/l) 14" dataDxfId="212"/>
    <tableColumn id="592" xr3:uid="{BDD77ACA-E6D2-4408-AE7C-8E54CB6F9E34}" name="G - Analytics OTHER 2 (ug/l) 14" dataDxfId="211"/>
    <tableColumn id="593" xr3:uid="{28399388-C068-4D71-A4AD-6542D3915422}" name="W - Temp (ºC) 14" dataDxfId="210"/>
    <tableColumn id="594" xr3:uid="{A72A7F73-12EA-4EDE-A8B2-3AE9A50FB288}" name="W - Cond (uS) 14" dataDxfId="209"/>
    <tableColumn id="595" xr3:uid="{8877EB2F-85E0-47A0-B457-84EA4C709F37}" name="W - Dissolved oxygen (%) 14" dataDxfId="208"/>
    <tableColumn id="596" xr3:uid="{6C4F5A7D-08AD-43A0-9620-F89B467546A9}" name="W - Other 14" dataDxfId="207"/>
    <tableColumn id="597" xr3:uid="{4E53E9E1-C5C9-4590-9102-0956D4A4748C}" name="W - Analytics Total BTEX (ug/l) 14" dataDxfId="206"/>
    <tableColumn id="598" xr3:uid="{D274CE9F-1A51-49F5-8308-15481A40A79D}" name="W - Analytics TPH C5-C10 (ug/l) 14" dataDxfId="205"/>
    <tableColumn id="599" xr3:uid="{5356EE06-7298-4F25-9897-F5ED3B609FA8}" name="W - Analytics TPH C5-C40 (ug/l) 14" dataDxfId="204"/>
    <tableColumn id="600" xr3:uid="{AB0DDEE7-DE3D-4BA6-8C63-DA208DAD9D8C}" name="W - Analytics MTBE (ug/l) 14" dataDxfId="203"/>
    <tableColumn id="601" xr3:uid="{8C4CD314-A5CC-4EFF-BB35-DC374BD86451}" name="W - Analytics ETBE (ug/l) 14" dataDxfId="202"/>
    <tableColumn id="602" xr3:uid="{BAF8E81D-9E3B-41CD-9C72-B54A47275341}" name="W - Analytics OTHER 1 (ug/l) 14" dataDxfId="201"/>
    <tableColumn id="603" xr3:uid="{A548263A-1AEC-4EEF-8C00-30382516DBD8}" name="W - Analytics OTHER 2 (ug/l) 14" dataDxfId="200"/>
    <tableColumn id="604" xr3:uid="{280915CE-6892-48DB-B460-58B9A019831A}" name="Esp.Correg (cm) 14" dataDxfId="199"/>
    <tableColumn id="605" xr3:uid="{34CE1045-1EC9-4B52-83B9-C418BE77264D}" name="Prof. Asp  (m) 14" dataDxfId="198"/>
    <tableColumn id="606" xr3:uid="{81321C58-9AA1-468C-ADC3-63C57AEB61FD}" name="Presion Vacio Cabezal (mbar) 14" dataDxfId="197"/>
    <tableColumn id="607" xr3:uid="{8B9011AA-6D8D-456C-BE53-4AF6A2A23C0C}" name="Presion Vacio Slurper (mbar) 14" dataDxfId="196"/>
    <tableColumn id="608" xr3:uid="{B23E6738-1CF0-4489-B85C-2A90F21E3F77}" name="Free phase level Static (m)  14" dataDxfId="195"/>
    <tableColumn id="609" xr3:uid="{8B24DA23-0D80-4645-ACCA-8863313EE135}" name="Water Table Static (m) 14" dataDxfId="194"/>
    <tableColumn id="610" xr3:uid="{3E12D82B-A337-43A6-9832-14226E079DE9}" name="Free Phase Thickness Static 14" dataDxfId="193"/>
    <tableColumn id="611" xr3:uid="{C2429F72-F168-4590-A51A-5246D2EB24E0}" name="Water Table MIN Static (m) 14" dataDxfId="192"/>
    <tableColumn id="612" xr3:uid="{197835AE-60A9-4232-BAF2-59992536CADB}" name="Water Table MAX Static (m) 14" dataDxfId="191"/>
    <tableColumn id="613" xr3:uid="{027D4AD0-9FDB-4C6C-8AA6-EE03523C7255}" name="OTHER 10 () 14" dataDxfId="190"/>
    <tableColumn id="614" xr3:uid="{B02458D0-BCD7-48A1-AF7E-B7266CDE430E}" name="Free phase level (m) 15" dataDxfId="189"/>
    <tableColumn id="615" xr3:uid="{28FEDBC0-625F-458E-9735-8D91B42EC04B}" name="Water table (m) 15" dataDxfId="188"/>
    <tableColumn id="616" xr3:uid="{126FA012-9AB8-4D39-A4F4-2A4DF9331B89}" name="Free phase thickness (m) 15" dataDxfId="187"/>
    <tableColumn id="617" xr3:uid="{F73B454B-71E1-4C1E-B5FC-F7F7350EACB8}" name="Water table MAX (m) 15" dataDxfId="186"/>
    <tableColumn id="618" xr3:uid="{68350800-D3FD-432B-802A-130BD9D0D21E}" name="Water table MIN (m) 15" dataDxfId="185"/>
    <tableColumn id="619" xr3:uid="{E985FAF1-68A1-44A7-938B-77725053D972}" name="Corrected water table (m) 15" dataDxfId="184"/>
    <tableColumn id="620" xr3:uid="{85248420-69B7-45EB-8F73-671DDEBCF7E4}" name="VOCs (ppmv) 15" dataDxfId="183"/>
    <tableColumn id="621" xr3:uid="{D1AAF6A8-9071-4923-8647-3F0E3BB4D059}" name="LIE (%) 15" dataDxfId="182"/>
    <tableColumn id="622" xr3:uid="{799EDC3C-9AB6-4A65-A474-7BB9580359E3}" name="CO2 (%) 15" dataDxfId="181"/>
    <tableColumn id="623" xr3:uid="{7A9E9D05-DC48-4987-AED2-81584E1FBBA9}" name="CH4 (%) 15" dataDxfId="180"/>
    <tableColumn id="624" xr3:uid="{000FC3BA-8AF3-4CB8-9B89-1D287102689F}" name="O2 (%) 15" dataDxfId="179"/>
    <tableColumn id="625" xr3:uid="{B060EB21-37F7-4142-9F79-6DE34C9EAD44}" name="G - Analytics Total BTEX (ug/l) 15" dataDxfId="178"/>
    <tableColumn id="626" xr3:uid="{51B3EBF8-16C2-43E0-8033-458943504F9C}" name="G - Analytics TPH C5-C16 (ug/l) 15" dataDxfId="177"/>
    <tableColumn id="627" xr3:uid="{7868A9A7-53AB-411A-BA87-2EE50638EEA4}" name="G - Analytics MTBE (ug/l) 15" dataDxfId="176"/>
    <tableColumn id="628" xr3:uid="{739C1523-80DE-4F23-8F74-09CB80A3CE41}" name="G - Analytics ETBE (ug/l) 15" dataDxfId="175"/>
    <tableColumn id="629" xr3:uid="{DEDC0D40-C24D-46A8-BB49-0B425D544C3E}" name="G - Analytics OTHER 1 (ug/l) 15" dataDxfId="174"/>
    <tableColumn id="630" xr3:uid="{31F11BA0-CD50-49C8-BDCA-1914CBDB0A98}" name="G - Analytics OTHER 2 (ug/l) 15" dataDxfId="173"/>
    <tableColumn id="648" xr3:uid="{708338C6-E7EC-4F7B-89F9-3F19CE621D23}" name="W - Temp (ºC) 15" dataDxfId="172"/>
    <tableColumn id="649" xr3:uid="{6E851066-E7AC-476C-AAB5-15036F2955D3}" name="W - Cond (uS) 15" dataDxfId="171"/>
    <tableColumn id="650" xr3:uid="{FE5BAF20-2DED-42D1-A605-B7CBFA60066B}" name="W - Dissolved oxygen (%) 15" dataDxfId="170"/>
    <tableColumn id="651" xr3:uid="{7C8D33B9-532A-4026-9C8A-1BAFE8DF50F2}" name="W - Other 15" dataDxfId="169"/>
    <tableColumn id="652" xr3:uid="{0B11A6F4-4948-4C38-9454-0798A015CDD6}" name="W - Analytics Total BTEX (ug/l) 15" dataDxfId="168"/>
    <tableColumn id="653" xr3:uid="{66556C5C-663D-4DBC-B111-977B215EF5A3}" name="W - Analytics TPH C5-C10 (ug/l) 15" dataDxfId="167"/>
    <tableColumn id="654" xr3:uid="{8FEAD3AC-9EC3-497C-B30A-70D8B157C2E4}" name="W - Analytics TPH C5-C40 (ug/l) 15" dataDxfId="166"/>
    <tableColumn id="655" xr3:uid="{FEEF07D2-F3B9-4A7F-8678-311F6DED8CDD}" name="W - Analytics MTBE (ug/l) 15" dataDxfId="165"/>
    <tableColumn id="656" xr3:uid="{92D7B1EB-7AB0-4A6E-898A-0C10E3CC5B79}" name="W - Analytics ETBE (ug/l) 15" dataDxfId="164"/>
    <tableColumn id="657" xr3:uid="{A39CEA06-625C-4414-B747-B5A7B57B7F2A}" name="W - Analytics OTHER 1 (ug/l) 15" dataDxfId="163"/>
    <tableColumn id="658" xr3:uid="{CC212A07-20EE-4D8B-B2C8-B40DB0FA7AF3}" name="W - Analytics OTHER 2 (ug/l) 15" dataDxfId="162"/>
    <tableColumn id="659" xr3:uid="{3A6BFE61-CAFD-44C8-92B0-6E79B6B603C9}" name="Esp.Correg (cm) 15" dataDxfId="161"/>
    <tableColumn id="660" xr3:uid="{A77C3F93-E81B-4913-AA16-F5484CA46DF4}" name="Prof. Asp  (m) 15" dataDxfId="160"/>
    <tableColumn id="661" xr3:uid="{08FCB812-4004-47DD-934E-C580568AD4C3}" name="Presion Vacio Cabezal (mbar) 15" dataDxfId="159"/>
    <tableColumn id="662" xr3:uid="{41B39EAB-090B-4B15-B4E4-69319646615C}" name="Presion Vacio Slurper (mbar) 15" dataDxfId="158"/>
    <tableColumn id="663" xr3:uid="{DE0F58D7-29EC-4C0E-8FAB-42B6A15ABD28}" name="Free phase level Static (m)  15" dataDxfId="157"/>
    <tableColumn id="664" xr3:uid="{6D6A0595-FAE0-479E-B197-0F95D39C9C0E}" name="Water Table Static (m) 15" dataDxfId="156"/>
    <tableColumn id="665" xr3:uid="{4016BD80-0475-45DA-8D1F-59E836136ABA}" name="Free Phase Thickness Static 15" dataDxfId="155"/>
    <tableColumn id="666" xr3:uid="{AD06B6BC-9740-464B-9DE9-A3063723A2A1}" name="Water Table MIN Static (m) 15" dataDxfId="154"/>
    <tableColumn id="667" xr3:uid="{B33D5432-7E62-4603-8362-C5F1630DF40F}" name="Water Table MAX Static (m) 15" dataDxfId="153"/>
    <tableColumn id="668" xr3:uid="{C84A8721-BB5E-45E3-A283-C5455ED35224}" name="OTHER 10 () 15" dataDxfId="152"/>
    <tableColumn id="669" xr3:uid="{FC6CA8C6-6A69-4404-B2FD-5AFFC4825AEE}" name="Free phase level (m) TB-1" dataDxfId="151"/>
    <tableColumn id="670" xr3:uid="{A06AB3A4-CAE2-4CAE-8DA5-CAE59B618EA7}" name="Water table (m) TB-1" dataDxfId="150"/>
    <tableColumn id="671" xr3:uid="{94342C1D-716C-4646-BB93-40A19A6E7071}" name="Free phase thickness (m) TB-1" dataDxfId="149"/>
    <tableColumn id="672" xr3:uid="{B48CA0E0-978C-465E-B478-68D31EA1095C}" name="Water table MAX (m) TB-1" dataDxfId="148"/>
    <tableColumn id="673" xr3:uid="{8FF60DA1-61B4-482F-9A2D-2E923AAC36E9}" name="Water table MIN (m) TB-1" dataDxfId="147"/>
    <tableColumn id="674" xr3:uid="{438EB510-EF8E-4483-9C79-B4FF89CAB147}" name="Corrected water table (m) TB-1" dataDxfId="146"/>
    <tableColumn id="675" xr3:uid="{89A708C7-12B1-456D-A66D-77D7B3D27C76}" name="VOCs (ppmv) TB-1" dataDxfId="145"/>
    <tableColumn id="676" xr3:uid="{139CC8E5-DAF1-481D-8521-1CD15E576A87}" name="LIE (%) TB-1" dataDxfId="144"/>
    <tableColumn id="677" xr3:uid="{2940EE96-9EC2-40D4-BEEF-5E8C84FE32C9}" name="CO2 (%) TB-1" dataDxfId="143"/>
    <tableColumn id="678" xr3:uid="{0001CBAF-0872-4AB6-A5C6-59A712A1C564}" name="CH4 (%) TB-1" dataDxfId="142"/>
    <tableColumn id="679" xr3:uid="{6ACB5D48-8BB5-4349-9DF7-4434C78E5EC5}" name="O2 (%) TB-1" dataDxfId="141"/>
    <tableColumn id="680" xr3:uid="{AAA23F43-24F9-40BC-BCF2-296238A606CD}" name="G - Analytics Total BTEX (ug/l) TB-1" dataDxfId="140"/>
    <tableColumn id="681" xr3:uid="{66948D4C-A64F-45FC-8D32-845881A27394}" name="G - Analytics TPH C5-C16 (ug/l) TB-1" dataDxfId="139"/>
    <tableColumn id="682" xr3:uid="{945C4013-91BF-4200-8C97-499B7E7CAD1E}" name="G - Analytics MTBE (ug/l) TB-1" dataDxfId="138"/>
    <tableColumn id="683" xr3:uid="{854972F4-193E-44DE-BDEC-86FB404E3ACB}" name="G - Analytics ETBE (ug/l) TB-1" dataDxfId="137"/>
    <tableColumn id="684" xr3:uid="{67E7D5ED-49B3-43EF-A366-59D31417075F}" name="G - Analytics OTHER 1 (ug/l) TB-1" dataDxfId="136"/>
    <tableColumn id="685" xr3:uid="{EEC0DF77-A0A1-46F0-9BFE-ECC8FA3EE005}" name="G - Analytics OTHER 2 (ug/l) TB-1" dataDxfId="135"/>
    <tableColumn id="686" xr3:uid="{56154B89-F3D0-4C85-AFD3-1BCB06B656C0}" name="W - Temp (ºC) TB-1" dataDxfId="134"/>
    <tableColumn id="687" xr3:uid="{68B45476-3E76-4842-A2C5-BC8C34237ABF}" name="W - Cond (uS) TB-1" dataDxfId="133"/>
    <tableColumn id="688" xr3:uid="{32A10F1F-A11E-44EE-9526-56F3C97090FC}" name="W - Dissolved oxygen (%) TB-1" dataDxfId="132"/>
    <tableColumn id="689" xr3:uid="{7ADC04F3-ABAD-4B2D-98BB-A8174336F152}" name="W - Other TB-1" dataDxfId="131"/>
    <tableColumn id="690" xr3:uid="{0D005047-D1D2-4540-A55C-1E54554B6FEB}" name="W - Analytics Total BTEX (ug/l) TB-1" dataDxfId="130"/>
    <tableColumn id="691" xr3:uid="{9CED46EA-872E-4FED-9FE0-AD0A17735336}" name="W - Analytics TPH C5-C10 (ug/l) TB-1" dataDxfId="129"/>
    <tableColumn id="692" xr3:uid="{A9B61702-CBF3-4D40-A0EC-24EC5DB95FFF}" name="W - Analytics TPH C5-C40 (ug/l) TB-1" dataDxfId="128"/>
    <tableColumn id="693" xr3:uid="{A558628D-7DB3-4721-8383-173A1A6708D2}" name="W - Analytics MTBE (ug/l) TB-1" dataDxfId="127"/>
    <tableColumn id="694" xr3:uid="{FCA8BE74-48CC-453E-BC40-F89A1BBBA962}" name="W - Analytics ETBE (ug/l) TB-1" dataDxfId="126"/>
    <tableColumn id="695" xr3:uid="{35C079FA-44B4-42F2-8248-C0FC7E77ABCE}" name="W - Analytics OTHER 1 (ug/l) TB-1" dataDxfId="125"/>
    <tableColumn id="696" xr3:uid="{9E8025C6-764A-469E-B977-8E1D2DCDE720}" name="W - Analytics OTHER 2 (ug/l) TB-1" dataDxfId="124"/>
    <tableColumn id="697" xr3:uid="{90D597B7-9934-4B12-9313-4341720366CA}" name="Esp.Correg (cm) TB-1" dataDxfId="123"/>
    <tableColumn id="698" xr3:uid="{1F96DC13-FBFA-442E-B648-8607E7449E6C}" name="Prof. Asp  (m) TB-1" dataDxfId="122"/>
    <tableColumn id="699" xr3:uid="{A8A279C7-3634-403B-AF79-A58C3F2280A4}" name="Presion Vacio Cabezal (mbar) TB-1" dataDxfId="121"/>
    <tableColumn id="700" xr3:uid="{79385731-12B8-45E3-8136-864FDCE38B13}" name="Presion Vacio Slurper (mbar) TB-1" dataDxfId="120"/>
    <tableColumn id="701" xr3:uid="{DD5DF492-6FC0-4366-A3DB-C8782A19A923}" name="Free phase level Static (m)  TB-1" dataDxfId="119"/>
    <tableColumn id="702" xr3:uid="{EBBA5A9F-83A0-4A1B-8E3C-1A481F15A500}" name="Water Table Static (m) TB-1" dataDxfId="118"/>
    <tableColumn id="703" xr3:uid="{5F937A1D-7929-4CA9-850B-8F21B33139CE}" name="Free Phase Thickness Static TB-1" dataDxfId="117"/>
    <tableColumn id="704" xr3:uid="{F21F6258-ADE8-4A66-8EBA-87919FEEFA7B}" name="Water Table MIN Static (m) TB-1" dataDxfId="116"/>
    <tableColumn id="705" xr3:uid="{71931889-8358-47B9-BA5E-908A586BE95C}" name="Water Table MAX Static (m) TB-1" dataDxfId="115"/>
    <tableColumn id="706" xr3:uid="{A9E6264F-9603-4215-9C96-47E6902B99C3}" name="OTHER 10 () TB-1" dataDxfId="114"/>
    <tableColumn id="707" xr3:uid="{6AAB9808-4380-46D7-9A8F-876F6F2D4781}" name="Free phase level (m) TB-2" dataDxfId="113"/>
    <tableColumn id="708" xr3:uid="{52108753-17CE-4284-8E6C-EE0246E7F332}" name="Water table (m) TB-2" dataDxfId="112"/>
    <tableColumn id="709" xr3:uid="{FA6DEF14-AC62-4C32-9C06-0A659AF238CB}" name="Free phase thickness (m) TB-2" dataDxfId="111"/>
    <tableColumn id="710" xr3:uid="{F0FBADC9-2D79-4E92-BC0B-8E4ACCEB223A}" name="Water table MAX (m) TB-2" dataDxfId="110"/>
    <tableColumn id="711" xr3:uid="{0E8D750F-2539-4524-A64B-945249A430A3}" name="Water table MIN (m) TB-2" dataDxfId="109"/>
    <tableColumn id="712" xr3:uid="{35CCD5A2-CA6E-408A-A588-2D71116DAE54}" name="Corrected water table (m) TB-2" dataDxfId="108"/>
    <tableColumn id="713" xr3:uid="{E60F6D75-CC18-4397-9081-53C936DE65DF}" name="VOCs (ppmv) TB-2" dataDxfId="107"/>
    <tableColumn id="714" xr3:uid="{CF72559C-09FC-4538-A4D2-47E628D7E57B}" name="LIE (%) TB-2" dataDxfId="106"/>
    <tableColumn id="715" xr3:uid="{13AF8CFD-ED08-4016-B5A2-7D528B41CC09}" name="CO2 (%) TB-2" dataDxfId="105"/>
    <tableColumn id="716" xr3:uid="{494C2781-8BA8-44D5-955D-4ED89AEA79A4}" name="CH4 (%) TB-2" dataDxfId="104"/>
    <tableColumn id="717" xr3:uid="{568D32EE-281A-40CA-B2DB-C4195CC4C286}" name="O2 (%) TB-2" dataDxfId="103"/>
    <tableColumn id="718" xr3:uid="{AB4A13B4-24E4-40FB-A3AB-9DAC50B40C9F}" name="G - Analytics Total BTEX (ug/l) TB-2" dataDxfId="102"/>
    <tableColumn id="719" xr3:uid="{8332515E-09E1-477F-A2BD-82D784E895CB}" name="G - Analytics TPH C5-C16 (ug/l) TB-2" dataDxfId="101"/>
    <tableColumn id="720" xr3:uid="{C7027756-7244-4B1B-8215-D9D7AE25C134}" name="G - Analytics MTBE (ug/l) TB-2" dataDxfId="100"/>
    <tableColumn id="721" xr3:uid="{3A52905B-A234-4FA0-841C-D70B8518BACE}" name="G - Analytics ETBE (ug/l) TB-2" dataDxfId="99"/>
    <tableColumn id="722" xr3:uid="{E08B083F-220A-4C1E-924D-EBDD10E721CF}" name="G - Analytics OTHER 1 (ug/l) TB-2" dataDxfId="98"/>
    <tableColumn id="723" xr3:uid="{96683B2A-528C-4A06-AB3A-DBB9E10F496F}" name="G - Analytics OTHER 2 (ug/l) TB-2" dataDxfId="97"/>
    <tableColumn id="724" xr3:uid="{1B94620E-68DE-422E-9548-0AF68B5956F0}" name="W - Temp (ºC) TB-2" dataDxfId="96"/>
    <tableColumn id="725" xr3:uid="{B971FD4B-1AB5-4C35-ACD2-7A31E6588543}" name="W - Cond (uS) TB-2" dataDxfId="95"/>
    <tableColumn id="726" xr3:uid="{94436991-42FC-4EC1-808A-531A33326BF6}" name="W - Dissolved oxygen (%) TB-2" dataDxfId="94"/>
    <tableColumn id="727" xr3:uid="{05C985BE-F443-4E29-A903-BA400DB4CD9A}" name="W - Other TB-2" dataDxfId="93"/>
    <tableColumn id="631" xr3:uid="{B49A5F49-B5FC-49A3-A93C-60AD5BE66A64}" name="W - Analytics Total BTEX (ug/l) TB-2" dataDxfId="92"/>
    <tableColumn id="632" xr3:uid="{3B2CA391-047F-450A-9747-6B6EBEF02C22}" name="W - Analytics TPH C5-C10 (ug/l) TB-2" dataDxfId="91"/>
    <tableColumn id="633" xr3:uid="{A3D628E9-B7AB-4CFE-97BD-57D7F5C34CF4}" name="W - Analytics TPH C5-C40 (ug/l) TB-2" dataDxfId="90"/>
    <tableColumn id="634" xr3:uid="{5EF1915E-99AF-4AC8-9770-EFC3FC597528}" name="W - Analytics MTBE (ug/l) TB-2" dataDxfId="89"/>
    <tableColumn id="635" xr3:uid="{EAF9D010-C7C7-4D2B-ACF0-A2FED228F294}" name="W - Analytics ETBE (ug/l) TB-2" dataDxfId="88"/>
    <tableColumn id="636" xr3:uid="{EAC63A58-62B9-471B-8F19-68082D40532A}" name="W - Analytics OTHER 1 (ug/l) TB-2" dataDxfId="87"/>
    <tableColumn id="637" xr3:uid="{61D0A239-B73B-4AC2-9386-5FB05E709965}" name="W - Analytics OTHER 2 (ug/l) TB-2" dataDxfId="86"/>
    <tableColumn id="638" xr3:uid="{158BCF2D-0AD2-4510-9732-611824EEBEBF}" name="Esp.Correg (cm) TB-2" dataDxfId="85"/>
    <tableColumn id="639" xr3:uid="{7816EF66-8873-4FDD-8DF9-89ECD7929261}" name="Prof. Asp  (m) TB-2" dataDxfId="84"/>
    <tableColumn id="640" xr3:uid="{497E3A96-CC46-4557-8F87-21D113783099}" name="Presion Vacio Cabezal (mbar) TB-2" dataDxfId="83"/>
    <tableColumn id="641" xr3:uid="{572B6F66-D408-4862-8B04-0F5CD2FF89E5}" name="Presion Vacio Slurper (mbar) TB-2" dataDxfId="82"/>
    <tableColumn id="642" xr3:uid="{9ADA762F-20EC-403C-B1C7-66D825EECC0F}" name="Free phase level Static (m)  TB-2" dataDxfId="81"/>
    <tableColumn id="643" xr3:uid="{3910C283-1827-4F78-B3E5-F67C68D52A85}" name="Water Table Static (m) TB-2" dataDxfId="80"/>
    <tableColumn id="644" xr3:uid="{2E5C1D0A-ECF0-4114-B40D-53C18ADC279E}" name="Free Phase Thickness Static TB-2" dataDxfId="79"/>
    <tableColumn id="645" xr3:uid="{66F7659E-85BB-4446-91FB-94E8DC13E4BC}" name="Water Table MIN Static (m) TB-2" dataDxfId="78"/>
    <tableColumn id="646" xr3:uid="{0A81EE62-E8AC-482A-88BC-EE4593700D37}" name="Water Table MAX Static (m) TB-2" dataDxfId="77"/>
    <tableColumn id="647" xr3:uid="{55609704-CFE9-4791-9201-79CAAB878855}" name="OTHER 10 () TB-2" dataDxfId="76"/>
    <tableColumn id="1" xr3:uid="{A183AA1F-D99B-4D63-A8CF-BDDCC1FACDD1}" name="Free phase level (m) SV-1" dataDxfId="75"/>
    <tableColumn id="2" xr3:uid="{FDA0AB8F-CCAF-47BC-94C0-3C4010F017F4}" name="Water table (m) SV-1" dataDxfId="74"/>
    <tableColumn id="3" xr3:uid="{A221CFC2-5BA5-40F2-814C-9F871C4437DF}" name="Free phase thickness (m) SV-1" dataDxfId="73"/>
    <tableColumn id="4" xr3:uid="{715B25DC-A582-4504-AA41-729299D9CF94}" name="Water table MAX (m) SV-1" dataDxfId="72"/>
    <tableColumn id="5" xr3:uid="{A21BAC2E-C418-40DE-8897-63178A9A9A91}" name="Water table MIN (m) SV-1" dataDxfId="71"/>
    <tableColumn id="6" xr3:uid="{111FFB96-DAF7-4938-8C81-1A6B16D13E80}" name="Corrected water table (m) SV-1" dataDxfId="70"/>
    <tableColumn id="7" xr3:uid="{90F502D0-DC1D-4DBF-9F5E-D0DAC4686FE2}" name="VOCs (ppmv) SV-1" dataDxfId="69"/>
    <tableColumn id="8" xr3:uid="{7A79EA3B-7BAB-4AE2-B607-65E93BC88668}" name="LIE (%) SV-1" dataDxfId="68"/>
    <tableColumn id="9" xr3:uid="{77CB3705-1C86-46D4-923F-B42986EC2BA3}" name="CO2 (%) SV-1" dataDxfId="67"/>
    <tableColumn id="10" xr3:uid="{81F185D0-5345-4FBB-A7C3-2491995E16BA}" name="CH4 (%) SV-1" dataDxfId="66"/>
    <tableColumn id="11" xr3:uid="{3E1D69D4-9046-4ADF-9D90-D746AEE5C7C3}" name="O2 (%) SV-1" dataDxfId="65"/>
    <tableColumn id="12" xr3:uid="{2A5D823C-B4BD-4752-B61B-120A509D4A92}" name="G - Analytics Total BTEX (ug/l) SV-1" dataDxfId="64"/>
    <tableColumn id="13" xr3:uid="{AA765E08-E336-4E53-BBB5-1A1376AFD84E}" name="G - Analytics TPH C5-C16 (ug/l) SV-1" dataDxfId="63"/>
    <tableColumn id="14" xr3:uid="{DF69F2EA-D3D0-4A23-AFE7-94E773D076B3}" name="G - Analytics MTBE (ug/l) SV-1" dataDxfId="62"/>
    <tableColumn id="15" xr3:uid="{E0DB4C09-2188-44B9-9D4E-03FED4794D54}" name="G - Analytics ETBE (ug/l) SV-1" dataDxfId="61"/>
    <tableColumn id="16" xr3:uid="{10BDC07A-BA5A-4C35-B277-E8C35D321EC0}" name="G - Analytics OTHER 1 (ug/l) SV-1" dataDxfId="60"/>
    <tableColumn id="17" xr3:uid="{B38F0CA3-EA66-4FFB-86A4-31C5FFE642D4}" name="G - Analytics OTHER 2 (ug/l) SV-1" dataDxfId="59"/>
    <tableColumn id="18" xr3:uid="{4349C689-5A09-48C7-B59F-D2F9086237EF}" name="W - Temp (ºC) SV-1" dataDxfId="58"/>
    <tableColumn id="19" xr3:uid="{C67845C4-9C75-4A39-B5F0-DBFC16CAFDAA}" name="W - Cond (uS) SV-1" dataDxfId="57"/>
    <tableColumn id="20" xr3:uid="{6B84A26A-5C70-48A3-BC7E-0E673C569931}" name="W - Dissolved oxygen (%) SV-1" dataDxfId="56"/>
    <tableColumn id="21" xr3:uid="{791AE348-3495-4A05-B597-4E05BE5C9863}" name="W - Other SV-1" dataDxfId="55"/>
    <tableColumn id="22" xr3:uid="{2D0A9FC4-4B12-4929-9B93-C346700DD569}" name="W - Analytics Total BTEX (ug/l) SV-1" dataDxfId="54"/>
    <tableColumn id="23" xr3:uid="{8C6BB009-0BD2-4276-90A1-18988E93EF92}" name="W - Analytics TPH C5-C10 (ug/l) SV-1" dataDxfId="53"/>
    <tableColumn id="24" xr3:uid="{EB1475C8-5331-4F9F-AADA-626AD02D66D6}" name="W - Analytics TPH C5-C40 (ug/l) SV-1" dataDxfId="52"/>
    <tableColumn id="25" xr3:uid="{4858254B-EF0D-4936-BAE4-F04B69C292EE}" name="W - Analytics MTBE (ug/l) SV-1" dataDxfId="51"/>
    <tableColumn id="26" xr3:uid="{F9218F25-F469-4F79-B20A-3780EB97D348}" name="W - Analytics ETBE (ug/l) SV-1" dataDxfId="50"/>
    <tableColumn id="27" xr3:uid="{8621D086-7D01-407C-9352-E96F9C877423}" name="W - Analytics OTHER 1 (ug/l) SV-1" dataDxfId="49"/>
    <tableColumn id="28" xr3:uid="{877F1871-750E-4FF7-88D1-D40087FAF7B3}" name="W - Analytics OTHER 2 (ug/l) SV-1" dataDxfId="48"/>
    <tableColumn id="29" xr3:uid="{5480C0C6-D341-4EE8-B694-ACE4B3FCE4A7}" name="Esp.Correg (cm) SV-1" dataDxfId="47"/>
    <tableColumn id="30" xr3:uid="{C7F3D093-5DE8-4A12-944E-1FF14FA994A1}" name="Prof. Asp  (m) SV-1" dataDxfId="46"/>
    <tableColumn id="31" xr3:uid="{E3B073E0-2608-4D1D-8229-8CB9E842DFCC}" name="Presion Vacio Cabezal (mbar) SV-1" dataDxfId="45"/>
    <tableColumn id="32" xr3:uid="{E0070900-9212-493F-9459-A968AAB701EC}" name="Presion Vacio Slurper (mbar) SV-1" dataDxfId="44"/>
    <tableColumn id="33" xr3:uid="{778D10D5-0DD6-42A1-A724-CB105F0D999D}" name="Free phase level Static (m)  SV-1" dataDxfId="43"/>
    <tableColumn id="34" xr3:uid="{A3B6CD1E-5C02-45ED-962D-BB93C209FA12}" name="Water Table Static (m) SV-1" dataDxfId="42"/>
    <tableColumn id="35" xr3:uid="{FDD2A0F2-DC83-4F52-AC02-19206654D72D}" name="Free Phase Thickness Static SV-1" dataDxfId="41"/>
    <tableColumn id="36" xr3:uid="{96D62E62-ACD0-4D12-9EDF-2E3CFF81E984}" name="Water Table MIN Static (m) SV-1" dataDxfId="40"/>
    <tableColumn id="37" xr3:uid="{EB44E1EB-24FC-4AF7-8DCD-465BC4B660D8}" name="Water Table MAX Static (m) SV-1" dataDxfId="39"/>
    <tableColumn id="38" xr3:uid="{A85D3B8A-CC55-4820-9D3F-38AEE38DB642}" name="OTHER 10 () SV-1" dataDxfId="38"/>
    <tableColumn id="39" xr3:uid="{BDE9B29D-F5C4-477A-8C83-FA0F1C949451}" name="Free phase level (m) SV-2" dataDxfId="37"/>
    <tableColumn id="40" xr3:uid="{D3E1A764-FAFE-4DE7-910A-F65080FC499B}" name="Water table (m) SV-2" dataDxfId="36"/>
    <tableColumn id="41" xr3:uid="{4D60BF22-7FE4-4B99-BBE0-CAC9494F7D95}" name="Free phase thickness (m) SV-2" dataDxfId="35"/>
    <tableColumn id="42" xr3:uid="{37F55C58-C0E6-4A4A-A6F1-4473F5F7ECF4}" name="Water table MAX (m) SV-2" dataDxfId="34"/>
    <tableColumn id="43" xr3:uid="{871F97EF-055B-44C9-908D-A70E55FD6DE8}" name="Water table MIN (m) SV-2" dataDxfId="33"/>
    <tableColumn id="44" xr3:uid="{716F2872-B739-4ED0-911F-2CDD6E2F0DC2}" name="Corrected water table (m) SV-2" dataDxfId="32"/>
    <tableColumn id="45" xr3:uid="{B6A06462-C898-413D-A510-2BAC4ECB894B}" name="VOCs (ppmv) SV-2" dataDxfId="31"/>
    <tableColumn id="46" xr3:uid="{D932D283-ADC3-4827-BA02-2223153FB770}" name="LIE (%) SV-2" dataDxfId="30"/>
    <tableColumn id="47" xr3:uid="{5BEF10E9-78C5-4DB4-A4F6-5134383B2952}" name="CO2 (%) SV-2" dataDxfId="29"/>
    <tableColumn id="48" xr3:uid="{51BFCD57-4330-4AA4-80DA-29E7BCC82D36}" name="CH4 (%) SV-2" dataDxfId="28"/>
    <tableColumn id="49" xr3:uid="{6F9159CC-685C-473D-B1BB-D1A64E18F9A2}" name="O2 (%) SV-2" dataDxfId="27"/>
    <tableColumn id="50" xr3:uid="{7E9A0448-6ECD-4205-95C1-9031F7FC2ED1}" name="G - Analytics Total BTEX (ug/l) SV-2" dataDxfId="26"/>
    <tableColumn id="51" xr3:uid="{CE34BC90-52C7-45DE-AF9D-7BC8B29DDD22}" name="G - Analytics TPH C5-C16 (ug/l) SV-2" dataDxfId="25"/>
    <tableColumn id="52" xr3:uid="{7B1BE909-2880-4D5D-B307-986A5E4254C8}" name="G - Analytics MTBE (ug/l) SV-2" dataDxfId="24"/>
    <tableColumn id="53" xr3:uid="{4C2033A9-884A-41F0-A2C5-13E34F8A4676}" name="G - Analytics ETBE (ug/l) SV-2" dataDxfId="23"/>
    <tableColumn id="54" xr3:uid="{2C11187F-6506-4701-BA48-14025F4DFCED}" name="G - Analytics OTHER 1 (ug/l) SV-2" dataDxfId="22"/>
    <tableColumn id="55" xr3:uid="{23DB2A09-6472-4CC2-8554-2C57B96F4137}" name="G - Analytics OTHER 2 (ug/l) SV-2" dataDxfId="21"/>
    <tableColumn id="56" xr3:uid="{8010C308-E781-474F-A533-75D26760C9F7}" name="W - Temp (ºC) SV-2" dataDxfId="20"/>
    <tableColumn id="57" xr3:uid="{A89312D6-4224-45A1-A5CF-E28353797148}" name="W - Cond (uS) SV-2" dataDxfId="19"/>
    <tableColumn id="58" xr3:uid="{177B6980-D073-4423-AEFB-2B0CA5C47E80}" name="W - Dissolved oxygen (%) SV-2" dataDxfId="18"/>
    <tableColumn id="59" xr3:uid="{4EBADD95-A19E-4417-B402-12E5F0F94312}" name="W - Other SV-2" dataDxfId="17"/>
    <tableColumn id="60" xr3:uid="{9C778A6D-A5CC-4BED-919C-12AA9FDBCC26}" name="W - Analytics Total BTEX (ug/l) SV-2" dataDxfId="16"/>
    <tableColumn id="61" xr3:uid="{F6A1D4A0-6372-4AD6-9405-A80D61CD6751}" name="W - Analytics TPH C5-C10 (ug/l) SV-2" dataDxfId="15"/>
    <tableColumn id="62" xr3:uid="{D526F0BE-AE1E-4F22-B919-BE7F761C2535}" name="W - Analytics TPH C5-C40 (ug/l) SV-2" dataDxfId="14"/>
    <tableColumn id="63" xr3:uid="{2B0D2E6F-D8BA-4BCE-B18C-4B26D39F0006}" name="W - Analytics MTBE (ug/l) SV-2" dataDxfId="13"/>
    <tableColumn id="64" xr3:uid="{3FC02157-165C-4A5C-90C5-3924680A4A36}" name="W - Analytics ETBE (ug/l) SV-2" dataDxfId="12"/>
    <tableColumn id="65" xr3:uid="{DB54D3D5-822C-43E8-8F28-B85AC4D86BF9}" name="W - Analytics OTHER 1 (ug/l) SV-2" dataDxfId="11"/>
    <tableColumn id="66" xr3:uid="{E84B2B85-6CB1-46E1-821C-1ECEAA265356}" name="W - Analytics OTHER 2 (ug/l) SV-2" dataDxfId="10"/>
    <tableColumn id="67" xr3:uid="{A2B88475-7DF4-45EE-B14D-700C21846194}" name="Esp.Correg (cm) SV-2" dataDxfId="9"/>
    <tableColumn id="68" xr3:uid="{007B4710-6AD9-4F29-A9DA-7AB05FA4584A}" name="Prof. Asp  (m) SV-2" dataDxfId="8"/>
    <tableColumn id="69" xr3:uid="{A793ACCE-6BBF-4E39-9A12-B407369C4593}" name="Presion Vacio Cabezal (mbar) SV-2" dataDxfId="7"/>
    <tableColumn id="70" xr3:uid="{8B8647A5-4067-48F8-96EF-7DA3B6775B12}" name="Presion Vacio Slurper (mbar) SV-2" dataDxfId="6"/>
    <tableColumn id="71" xr3:uid="{672CEB4B-6003-45BC-98D6-7E9650A0865A}" name="Free phase level Static (m)  SV-2" dataDxfId="5"/>
    <tableColumn id="72" xr3:uid="{C03D02EB-1330-4006-A246-AA37A3D0C3F6}" name="Water Table Static (m) SV-2" dataDxfId="4"/>
    <tableColumn id="73" xr3:uid="{EF3A2462-1C79-4045-9871-A553BC964907}" name="Free Phase Thickness Static SV-2" dataDxfId="3"/>
    <tableColumn id="74" xr3:uid="{0E03648A-5587-4A98-8948-832252C9AEB3}" name="Water Table MIN Static (m) SV-2" dataDxfId="2"/>
    <tableColumn id="75" xr3:uid="{B57E588B-C33A-43F6-98F0-D8BA6A00E474}" name="Water Table MAX Static (m) SV-2" dataDxfId="1"/>
    <tableColumn id="76" xr3:uid="{8EAC1C4C-85FE-4F1E-8F1E-6115A7FEB25B}" name="OTHER 10 () SV-2"/>
    <tableColumn id="77" xr3:uid="{DB593507-CFD5-4FA6-A0E4-579CD4B403A8}" name="Fecha" dataDxfId="0"/>
    <tableColumn id="78" xr3:uid="{51219752-72B9-4490-9955-73B48BBD0CCB}" name="Observaciones"/>
    <tableColumn id="80" xr3:uid="{6C6E20C2-4119-4CAC-BA45-5292691123ED}" name="Condition"/>
    <tableColumn id="79" xr3:uid="{9765BCDF-3B58-476A-BC57-05C44B60EBB0}" name="__PowerAppsId_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O56"/>
  <sheetViews>
    <sheetView zoomScale="85" zoomScaleNormal="85" workbookViewId="0">
      <pane xSplit="1" topLeftCell="VJ1" activePane="topRight" state="frozen"/>
      <selection pane="topRight" activeCell="VS50" sqref="VS50"/>
    </sheetView>
  </sheetViews>
  <sheetFormatPr defaultColWidth="11.42578125" defaultRowHeight="15" x14ac:dyDescent="0.25"/>
  <cols>
    <col min="1" max="1" width="20.28515625" customWidth="1"/>
    <col min="2" max="2" width="18.28515625" customWidth="1"/>
    <col min="3" max="3" width="24.42578125" style="41" customWidth="1"/>
    <col min="4" max="4" width="20.5703125" style="41" customWidth="1"/>
    <col min="5" max="5" width="28.28515625" style="41" customWidth="1"/>
    <col min="6" max="6" width="25.42578125" style="41" customWidth="1"/>
    <col min="7" max="7" width="25" style="41" customWidth="1"/>
    <col min="8" max="8" width="29.140625" style="41" customWidth="1"/>
    <col min="9" max="9" width="17.85546875" style="41" customWidth="1"/>
    <col min="10" max="10" width="12" style="41" bestFit="1" customWidth="1"/>
    <col min="11" max="11" width="13.140625" style="41" customWidth="1"/>
    <col min="12" max="12" width="13" style="41" bestFit="1" customWidth="1"/>
    <col min="13" max="13" width="12" style="41" bestFit="1" customWidth="1"/>
    <col min="14" max="14" width="30.7109375" style="41" customWidth="1"/>
    <col min="15" max="15" width="31" style="41" customWidth="1"/>
    <col min="16" max="16" width="28.5703125" style="41" customWidth="1"/>
    <col min="17" max="17" width="27.7109375" style="41" customWidth="1"/>
    <col min="18" max="19" width="30.7109375" style="41" customWidth="1"/>
    <col min="20" max="20" width="18.5703125" style="41" customWidth="1"/>
    <col min="21" max="21" width="18.42578125" style="41" customWidth="1"/>
    <col min="22" max="22" width="28.5703125" style="41" customWidth="1"/>
    <col min="23" max="23" width="14.85546875" style="41" customWidth="1"/>
    <col min="24" max="27" width="15.7109375" style="41" customWidth="1"/>
    <col min="28" max="28" width="30.7109375" style="41" customWidth="1"/>
    <col min="29" max="30" width="31.5703125" style="41" customWidth="1"/>
    <col min="31" max="31" width="29" style="41" customWidth="1"/>
    <col min="32" max="32" width="28.28515625" style="41" customWidth="1"/>
    <col min="33" max="34" width="30.7109375" style="41" customWidth="1"/>
    <col min="35" max="38" width="16.5703125" style="41" customWidth="1"/>
    <col min="39" max="43" width="15.7109375" style="41" customWidth="1"/>
    <col min="44" max="44" width="16.5703125" style="41" customWidth="1"/>
    <col min="45" max="51" width="13.7109375" style="41" bestFit="1" customWidth="1"/>
    <col min="52" max="52" width="12" style="41" bestFit="1" customWidth="1"/>
    <col min="53" max="53" width="13.140625" style="41" bestFit="1" customWidth="1"/>
    <col min="54" max="54" width="13" style="41" bestFit="1" customWidth="1"/>
    <col min="55" max="55" width="12" style="41" bestFit="1" customWidth="1"/>
    <col min="56" max="93" width="13.7109375" style="41" bestFit="1" customWidth="1"/>
    <col min="94" max="94" width="12" style="41" bestFit="1" customWidth="1"/>
    <col min="95" max="95" width="13.140625" style="41" bestFit="1" customWidth="1"/>
    <col min="96" max="96" width="13" style="41" bestFit="1" customWidth="1"/>
    <col min="97" max="97" width="12" style="41" bestFit="1" customWidth="1"/>
    <col min="98" max="135" width="13.7109375" style="41" bestFit="1" customWidth="1"/>
    <col min="136" max="136" width="12" style="41" bestFit="1" customWidth="1"/>
    <col min="137" max="137" width="13.140625" style="41" bestFit="1" customWidth="1"/>
    <col min="138" max="138" width="13" style="41" bestFit="1" customWidth="1"/>
    <col min="139" max="139" width="12" style="41" bestFit="1" customWidth="1"/>
    <col min="140" max="177" width="13.7109375" style="41" bestFit="1" customWidth="1"/>
    <col min="178" max="178" width="12" style="41" bestFit="1" customWidth="1"/>
    <col min="179" max="179" width="13.140625" style="41" bestFit="1" customWidth="1"/>
    <col min="180" max="180" width="13" style="41" bestFit="1" customWidth="1"/>
    <col min="181" max="181" width="12" style="41" bestFit="1" customWidth="1"/>
    <col min="182" max="219" width="13.7109375" style="41" bestFit="1" customWidth="1"/>
    <col min="220" max="220" width="12" style="41" bestFit="1" customWidth="1"/>
    <col min="221" max="221" width="13.140625" style="41" bestFit="1" customWidth="1"/>
    <col min="222" max="222" width="13" style="41" bestFit="1" customWidth="1"/>
    <col min="223" max="223" width="12" style="41" bestFit="1" customWidth="1"/>
    <col min="224" max="261" width="13.7109375" style="41" bestFit="1" customWidth="1"/>
    <col min="262" max="262" width="12" style="41" bestFit="1" customWidth="1"/>
    <col min="263" max="263" width="13.140625" style="41" bestFit="1" customWidth="1"/>
    <col min="264" max="264" width="13" style="41" bestFit="1" customWidth="1"/>
    <col min="265" max="265" width="12" style="41" bestFit="1" customWidth="1"/>
    <col min="266" max="303" width="13.7109375" style="41" bestFit="1" customWidth="1"/>
    <col min="304" max="304" width="12" style="41" bestFit="1" customWidth="1"/>
    <col min="305" max="305" width="13.140625" style="41" bestFit="1" customWidth="1"/>
    <col min="306" max="306" width="13" style="41" bestFit="1" customWidth="1"/>
    <col min="307" max="307" width="12" style="41" bestFit="1" customWidth="1"/>
    <col min="308" max="345" width="13.7109375" style="41" bestFit="1" customWidth="1"/>
    <col min="346" max="346" width="12" style="41" bestFit="1" customWidth="1"/>
    <col min="347" max="347" width="13.140625" style="41" bestFit="1" customWidth="1"/>
    <col min="348" max="348" width="13" style="41" bestFit="1" customWidth="1"/>
    <col min="349" max="349" width="12" style="41" bestFit="1" customWidth="1"/>
    <col min="350" max="387" width="13.7109375" style="41" bestFit="1" customWidth="1"/>
    <col min="388" max="388" width="12" style="41" bestFit="1" customWidth="1"/>
    <col min="389" max="389" width="13.140625" style="41" bestFit="1" customWidth="1"/>
    <col min="390" max="390" width="13" style="41" bestFit="1" customWidth="1"/>
    <col min="391" max="391" width="12" style="41" bestFit="1" customWidth="1"/>
    <col min="392" max="429" width="13.7109375" style="41" bestFit="1" customWidth="1"/>
    <col min="430" max="430" width="12" style="41" bestFit="1" customWidth="1"/>
    <col min="431" max="431" width="13.140625" style="41" bestFit="1" customWidth="1"/>
    <col min="432" max="432" width="13" style="41" bestFit="1" customWidth="1"/>
    <col min="433" max="433" width="12" style="41" bestFit="1" customWidth="1"/>
    <col min="434" max="471" width="13.7109375" style="41" bestFit="1" customWidth="1"/>
    <col min="472" max="472" width="12" style="41" bestFit="1" customWidth="1"/>
    <col min="473" max="473" width="13.140625" style="41" bestFit="1" customWidth="1"/>
    <col min="474" max="474" width="13" style="41" bestFit="1" customWidth="1"/>
    <col min="475" max="475" width="12" style="41" bestFit="1" customWidth="1"/>
    <col min="476" max="513" width="13.7109375" style="41" bestFit="1" customWidth="1"/>
    <col min="514" max="514" width="12" style="41" bestFit="1" customWidth="1"/>
    <col min="515" max="515" width="13.140625" style="41" bestFit="1" customWidth="1"/>
    <col min="516" max="516" width="13" style="41" bestFit="1" customWidth="1"/>
    <col min="517" max="517" width="12" style="41" bestFit="1" customWidth="1"/>
    <col min="518" max="555" width="13.7109375" style="41" bestFit="1" customWidth="1"/>
    <col min="556" max="556" width="12" style="41" bestFit="1" customWidth="1"/>
    <col min="557" max="557" width="13.140625" style="41" bestFit="1" customWidth="1"/>
    <col min="558" max="558" width="13" style="41" bestFit="1" customWidth="1"/>
    <col min="559" max="559" width="12" style="41" bestFit="1" customWidth="1"/>
    <col min="560" max="597" width="13.7109375" style="41" bestFit="1" customWidth="1"/>
    <col min="598" max="598" width="12" style="41" bestFit="1" customWidth="1"/>
    <col min="599" max="599" width="13.140625" style="41" bestFit="1" customWidth="1"/>
    <col min="600" max="600" width="13" style="41" bestFit="1" customWidth="1"/>
    <col min="601" max="601" width="12" style="41" bestFit="1" customWidth="1"/>
    <col min="602" max="716" width="13.7109375" style="41" bestFit="1" customWidth="1"/>
    <col min="717" max="799" width="11.42578125" style="41"/>
  </cols>
  <sheetData>
    <row r="1" spans="1:1601" s="4" customFormat="1" ht="28.15" customHeight="1" x14ac:dyDescent="0.4">
      <c r="A1" s="3" t="s">
        <v>0</v>
      </c>
      <c r="B1" s="3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 t="s">
        <v>2</v>
      </c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 t="s">
        <v>3</v>
      </c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 t="s">
        <v>4</v>
      </c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 t="s">
        <v>5</v>
      </c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 t="s">
        <v>6</v>
      </c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 t="s">
        <v>7</v>
      </c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/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 t="s">
        <v>8</v>
      </c>
      <c r="KL1" s="58"/>
      <c r="KM1" s="58"/>
      <c r="KN1" s="58"/>
      <c r="KO1" s="58"/>
      <c r="KP1" s="58"/>
      <c r="KQ1" s="58"/>
      <c r="KR1" s="58"/>
      <c r="KS1" s="58"/>
      <c r="KT1" s="58"/>
      <c r="KU1" s="58"/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 t="s">
        <v>9</v>
      </c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 t="s">
        <v>10</v>
      </c>
      <c r="NR1" s="58"/>
      <c r="NS1" s="58"/>
      <c r="NT1" s="58"/>
      <c r="NU1" s="58"/>
      <c r="NV1" s="58"/>
      <c r="NW1" s="58"/>
      <c r="NX1" s="58"/>
      <c r="NY1" s="58"/>
      <c r="NZ1" s="58"/>
      <c r="OA1" s="58"/>
      <c r="OB1" s="58"/>
      <c r="OC1" s="58"/>
      <c r="OD1" s="58"/>
      <c r="OE1" s="58"/>
      <c r="OF1" s="58"/>
      <c r="OG1" s="58"/>
      <c r="OH1" s="58"/>
      <c r="OI1" s="58"/>
      <c r="OJ1" s="58"/>
      <c r="OK1" s="58"/>
      <c r="OL1" s="58"/>
      <c r="OM1" s="58"/>
      <c r="ON1" s="58"/>
      <c r="OO1" s="58"/>
      <c r="OP1" s="58"/>
      <c r="OQ1" s="58"/>
      <c r="OR1" s="58"/>
      <c r="OS1" s="58"/>
      <c r="OT1" s="58"/>
      <c r="OU1" s="58"/>
      <c r="OV1" s="58"/>
      <c r="OW1" s="58"/>
      <c r="OX1" s="58"/>
      <c r="OY1" s="58"/>
      <c r="OZ1" s="58"/>
      <c r="PA1" s="58"/>
      <c r="PB1" s="58"/>
      <c r="PC1" s="58"/>
      <c r="PD1" s="58"/>
      <c r="PE1" s="58"/>
      <c r="PF1" s="58"/>
      <c r="PG1" s="58" t="s">
        <v>11</v>
      </c>
      <c r="PH1" s="58"/>
      <c r="PI1" s="58"/>
      <c r="PJ1" s="58"/>
      <c r="PK1" s="58"/>
      <c r="PL1" s="58"/>
      <c r="PM1" s="58"/>
      <c r="PN1" s="58"/>
      <c r="PO1" s="58"/>
      <c r="PP1" s="58"/>
      <c r="PQ1" s="58"/>
      <c r="PR1" s="58"/>
      <c r="PS1" s="58"/>
      <c r="PT1" s="58"/>
      <c r="PU1" s="58"/>
      <c r="PV1" s="58"/>
      <c r="PW1" s="58"/>
      <c r="PX1" s="58"/>
      <c r="PY1" s="58"/>
      <c r="PZ1" s="58"/>
      <c r="QA1" s="58"/>
      <c r="QB1" s="58"/>
      <c r="QC1" s="58"/>
      <c r="QD1" s="58"/>
      <c r="QE1" s="58"/>
      <c r="QF1" s="58"/>
      <c r="QG1" s="58"/>
      <c r="QH1" s="58"/>
      <c r="QI1" s="58"/>
      <c r="QJ1" s="58"/>
      <c r="QK1" s="58"/>
      <c r="QL1" s="58"/>
      <c r="QM1" s="58"/>
      <c r="QN1" s="58"/>
      <c r="QO1" s="58"/>
      <c r="QP1" s="58"/>
      <c r="QQ1" s="58"/>
      <c r="QR1" s="58"/>
      <c r="QS1" s="58"/>
      <c r="QT1" s="58"/>
      <c r="QU1" s="58"/>
      <c r="QV1" s="58"/>
      <c r="QW1" s="58" t="s">
        <v>12</v>
      </c>
      <c r="QX1" s="58"/>
      <c r="QY1" s="58"/>
      <c r="QZ1" s="58"/>
      <c r="RA1" s="58"/>
      <c r="RB1" s="58"/>
      <c r="RC1" s="58"/>
      <c r="RD1" s="58"/>
      <c r="RE1" s="58"/>
      <c r="RF1" s="58"/>
      <c r="RG1" s="58"/>
      <c r="RH1" s="58"/>
      <c r="RI1" s="58"/>
      <c r="RJ1" s="58"/>
      <c r="RK1" s="58"/>
      <c r="RL1" s="58"/>
      <c r="RM1" s="58"/>
      <c r="RN1" s="58"/>
      <c r="RO1" s="58"/>
      <c r="RP1" s="58"/>
      <c r="RQ1" s="58"/>
      <c r="RR1" s="58"/>
      <c r="RS1" s="58"/>
      <c r="RT1" s="58"/>
      <c r="RU1" s="58"/>
      <c r="RV1" s="58"/>
      <c r="RW1" s="58"/>
      <c r="RX1" s="58"/>
      <c r="RY1" s="58"/>
      <c r="RZ1" s="58"/>
      <c r="SA1" s="58"/>
      <c r="SB1" s="58"/>
      <c r="SC1" s="58"/>
      <c r="SD1" s="58"/>
      <c r="SE1" s="58"/>
      <c r="SF1" s="58"/>
      <c r="SG1" s="58"/>
      <c r="SH1" s="58"/>
      <c r="SI1" s="58"/>
      <c r="SJ1" s="58"/>
      <c r="SK1" s="58"/>
      <c r="SL1" s="58"/>
      <c r="SM1" s="58" t="s">
        <v>13</v>
      </c>
      <c r="SN1" s="58"/>
      <c r="SO1" s="58"/>
      <c r="SP1" s="58"/>
      <c r="SQ1" s="58"/>
      <c r="SR1" s="58"/>
      <c r="SS1" s="58"/>
      <c r="ST1" s="58"/>
      <c r="SU1" s="58"/>
      <c r="SV1" s="58"/>
      <c r="SW1" s="58"/>
      <c r="SX1" s="58"/>
      <c r="SY1" s="58"/>
      <c r="SZ1" s="58"/>
      <c r="TA1" s="58"/>
      <c r="TB1" s="58"/>
      <c r="TC1" s="58"/>
      <c r="TD1" s="58"/>
      <c r="TE1" s="58"/>
      <c r="TF1" s="58"/>
      <c r="TG1" s="58"/>
      <c r="TH1" s="58"/>
      <c r="TI1" s="58"/>
      <c r="TJ1" s="58"/>
      <c r="TK1" s="58"/>
      <c r="TL1" s="58"/>
      <c r="TM1" s="58"/>
      <c r="TN1" s="58"/>
      <c r="TO1" s="58"/>
      <c r="TP1" s="58"/>
      <c r="TQ1" s="58"/>
      <c r="TR1" s="58"/>
      <c r="TS1" s="58"/>
      <c r="TT1" s="58"/>
      <c r="TU1" s="58"/>
      <c r="TV1" s="58"/>
      <c r="TW1" s="58"/>
      <c r="TX1" s="58"/>
      <c r="TY1" s="58"/>
      <c r="TZ1" s="58"/>
      <c r="UA1" s="58"/>
      <c r="UB1" s="58"/>
      <c r="UC1" s="58" t="s">
        <v>14</v>
      </c>
      <c r="UD1" s="58"/>
      <c r="UE1" s="58"/>
      <c r="UF1" s="58"/>
      <c r="UG1" s="58"/>
      <c r="UH1" s="58"/>
      <c r="UI1" s="58"/>
      <c r="UJ1" s="58"/>
      <c r="UK1" s="58"/>
      <c r="UL1" s="58"/>
      <c r="UM1" s="58"/>
      <c r="UN1" s="58"/>
      <c r="UO1" s="58"/>
      <c r="UP1" s="58"/>
      <c r="UQ1" s="58"/>
      <c r="UR1" s="58"/>
      <c r="US1" s="58"/>
      <c r="UT1" s="58"/>
      <c r="UU1" s="58"/>
      <c r="UV1" s="58"/>
      <c r="UW1" s="58"/>
      <c r="UX1" s="58"/>
      <c r="UY1" s="58"/>
      <c r="UZ1" s="58"/>
      <c r="VA1" s="58"/>
      <c r="VB1" s="58"/>
      <c r="VC1" s="58"/>
      <c r="VD1" s="58"/>
      <c r="VE1" s="58"/>
      <c r="VF1" s="58"/>
      <c r="VG1" s="58"/>
      <c r="VH1" s="58"/>
      <c r="VI1" s="58"/>
      <c r="VJ1" s="58"/>
      <c r="VK1" s="58"/>
      <c r="VL1" s="58"/>
      <c r="VM1" s="58"/>
      <c r="VN1" s="58"/>
      <c r="VO1" s="58"/>
      <c r="VP1" s="58"/>
      <c r="VQ1" s="58"/>
      <c r="VR1" s="58"/>
      <c r="VS1" s="58" t="s">
        <v>15</v>
      </c>
      <c r="VT1" s="58"/>
      <c r="VU1" s="58"/>
      <c r="VV1" s="58"/>
      <c r="VW1" s="58"/>
      <c r="VX1" s="58"/>
      <c r="VY1" s="58"/>
      <c r="VZ1" s="58"/>
      <c r="WA1" s="58"/>
      <c r="WB1" s="58"/>
      <c r="WC1" s="58"/>
      <c r="WD1" s="58"/>
      <c r="WE1" s="58"/>
      <c r="WF1" s="58"/>
      <c r="WG1" s="58"/>
      <c r="WH1" s="58"/>
      <c r="WI1" s="58"/>
      <c r="WJ1" s="58"/>
      <c r="WK1" s="58"/>
      <c r="WL1" s="58"/>
      <c r="WM1" s="58"/>
      <c r="WN1" s="58"/>
      <c r="WO1" s="58"/>
      <c r="WP1" s="58"/>
      <c r="WQ1" s="58"/>
      <c r="WR1" s="58"/>
      <c r="WS1" s="58"/>
      <c r="WT1" s="58"/>
      <c r="WU1" s="58"/>
      <c r="WV1" s="58"/>
      <c r="WW1" s="58"/>
      <c r="WX1" s="58"/>
      <c r="WY1" s="58"/>
      <c r="WZ1" s="58"/>
      <c r="XA1" s="58"/>
      <c r="XB1" s="58"/>
      <c r="XC1" s="58"/>
      <c r="XD1" s="58"/>
      <c r="XE1" s="58"/>
      <c r="XF1" s="58"/>
      <c r="XG1" s="58"/>
      <c r="XH1" s="58"/>
      <c r="XI1" s="58" t="s">
        <v>16</v>
      </c>
      <c r="XJ1" s="58"/>
      <c r="XK1" s="58"/>
      <c r="XL1" s="58"/>
      <c r="XM1" s="58"/>
      <c r="XN1" s="58"/>
      <c r="XO1" s="58"/>
      <c r="XP1" s="58"/>
      <c r="XQ1" s="58"/>
      <c r="XR1" s="58"/>
      <c r="XS1" s="58"/>
      <c r="XT1" s="58"/>
      <c r="XU1" s="58"/>
      <c r="XV1" s="58"/>
      <c r="XW1" s="58"/>
      <c r="XX1" s="58"/>
      <c r="XY1" s="58"/>
      <c r="XZ1" s="58"/>
      <c r="YA1" s="58"/>
      <c r="YB1" s="58"/>
      <c r="YC1" s="58"/>
      <c r="YD1" s="58"/>
      <c r="YE1" s="58"/>
      <c r="YF1" s="58"/>
      <c r="YG1" s="58"/>
      <c r="YH1" s="58"/>
      <c r="YI1" s="58"/>
      <c r="YJ1" s="58"/>
      <c r="YK1" s="58"/>
      <c r="YL1" s="58"/>
      <c r="YM1" s="58"/>
      <c r="YN1" s="58"/>
      <c r="YO1" s="58"/>
      <c r="YP1" s="58"/>
      <c r="YQ1" s="58"/>
      <c r="YR1" s="58"/>
      <c r="YS1" s="58"/>
      <c r="YT1" s="58"/>
      <c r="YU1" s="58"/>
      <c r="YV1" s="58"/>
      <c r="YW1" s="58"/>
      <c r="YX1" s="58"/>
      <c r="YY1" s="58" t="s">
        <v>17</v>
      </c>
      <c r="YZ1" s="58"/>
      <c r="ZA1" s="58"/>
      <c r="ZB1" s="58"/>
      <c r="ZC1" s="58"/>
      <c r="ZD1" s="58"/>
      <c r="ZE1" s="58"/>
      <c r="ZF1" s="58"/>
      <c r="ZG1" s="58"/>
      <c r="ZH1" s="58"/>
      <c r="ZI1" s="58"/>
      <c r="ZJ1" s="58"/>
      <c r="ZK1" s="58"/>
      <c r="ZL1" s="58"/>
      <c r="ZM1" s="58"/>
      <c r="ZN1" s="58"/>
      <c r="ZO1" s="58"/>
      <c r="ZP1" s="58"/>
      <c r="ZQ1" s="58"/>
      <c r="ZR1" s="58"/>
      <c r="ZS1" s="58"/>
      <c r="ZT1" s="58"/>
      <c r="ZU1" s="58"/>
      <c r="ZV1" s="58"/>
      <c r="ZW1" s="58"/>
      <c r="ZX1" s="58"/>
      <c r="ZY1" s="58"/>
      <c r="ZZ1" s="58"/>
      <c r="AAA1" s="58"/>
      <c r="AAB1" s="58"/>
      <c r="AAC1" s="58"/>
      <c r="AAD1" s="58"/>
      <c r="AAE1" s="58"/>
      <c r="AAF1" s="58"/>
      <c r="AAG1" s="58"/>
      <c r="AAH1" s="58"/>
      <c r="AAI1" s="58"/>
      <c r="AAJ1" s="58"/>
      <c r="AAK1" s="58"/>
      <c r="AAL1" s="58"/>
      <c r="AAM1" s="58"/>
      <c r="AAN1" s="58"/>
      <c r="AAO1" s="58"/>
      <c r="AAP1" s="58"/>
      <c r="AAQ1" s="58"/>
      <c r="AAR1" s="58"/>
      <c r="AAS1" s="58"/>
      <c r="AAT1" s="58"/>
      <c r="AAU1" s="58"/>
      <c r="AAV1" s="58"/>
      <c r="AAW1" s="58"/>
      <c r="AAX1" s="58"/>
      <c r="AAY1" s="58"/>
      <c r="AAZ1" s="58"/>
      <c r="ABA1" s="58"/>
      <c r="ABB1" s="58"/>
      <c r="ABC1" s="58"/>
      <c r="ABD1" s="58"/>
      <c r="ABE1" s="58"/>
      <c r="ABF1" s="58"/>
      <c r="ABG1" s="58"/>
      <c r="ABH1" s="58"/>
      <c r="ABI1" s="58"/>
      <c r="ABJ1" s="58"/>
      <c r="ABK1" s="58"/>
      <c r="ABL1" s="58"/>
      <c r="ABM1" s="58"/>
      <c r="ABN1" s="58"/>
      <c r="ABO1" s="58"/>
      <c r="ABP1" s="58"/>
      <c r="ABQ1" s="58"/>
      <c r="ABR1" s="58"/>
      <c r="ABS1" s="58"/>
      <c r="ABT1" s="58"/>
      <c r="ABU1" s="58"/>
      <c r="ABV1" s="58"/>
      <c r="ABW1" s="58"/>
      <c r="ABX1" s="58"/>
      <c r="ABY1" s="58"/>
      <c r="ABZ1" s="58"/>
      <c r="ACA1" s="58"/>
      <c r="ACB1" s="58"/>
      <c r="ACC1" s="58"/>
      <c r="ACD1" s="58" t="s">
        <v>18</v>
      </c>
      <c r="ACE1" s="58"/>
      <c r="ACF1" s="58"/>
      <c r="ACG1" s="58"/>
      <c r="ACH1" s="58"/>
      <c r="ACI1" s="58"/>
      <c r="ACJ1" s="58"/>
      <c r="ACK1" s="58"/>
      <c r="ACL1" s="58"/>
      <c r="ACM1" s="58"/>
      <c r="ACN1" s="58"/>
      <c r="ACO1" s="58"/>
      <c r="ACP1" s="58"/>
      <c r="ACQ1" s="58"/>
      <c r="ACR1" s="58"/>
      <c r="ACS1" s="58"/>
      <c r="ACT1" s="58"/>
      <c r="ACU1" s="58"/>
      <c r="ACV1" s="58"/>
      <c r="ACW1" s="58"/>
      <c r="ACX1" s="58"/>
      <c r="ACY1" s="58"/>
      <c r="ACZ1" s="58"/>
      <c r="ADA1" s="58"/>
      <c r="ADB1" s="58"/>
      <c r="ADC1" s="58"/>
      <c r="ADD1" s="58"/>
      <c r="ADE1" s="58"/>
      <c r="ADF1" s="58"/>
      <c r="ADG1" s="58"/>
      <c r="ADH1" s="58"/>
      <c r="ADI1" s="58"/>
      <c r="ADJ1" s="58"/>
      <c r="ADK1" s="58"/>
      <c r="ADL1" s="58"/>
      <c r="ADM1" s="58"/>
      <c r="ADN1" s="58"/>
      <c r="ADO1" s="58"/>
      <c r="ADP1" s="58"/>
      <c r="ADQ1" s="58"/>
      <c r="ADR1" s="58"/>
      <c r="ADS1" s="58"/>
      <c r="ADT1" s="57" t="s">
        <v>19</v>
      </c>
      <c r="ADU1" s="57"/>
      <c r="ADV1" s="57"/>
      <c r="ADW1" s="57"/>
      <c r="ADX1" s="57"/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 t="s">
        <v>20</v>
      </c>
      <c r="AFJ1" s="57"/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 t="s">
        <v>21</v>
      </c>
      <c r="AGV1" s="57"/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 t="s">
        <v>22</v>
      </c>
      <c r="AIH1" s="57"/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 t="s">
        <v>23</v>
      </c>
      <c r="AJT1" s="57"/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 t="s">
        <v>24</v>
      </c>
      <c r="ALF1" s="57"/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  <c r="AMK1" s="57"/>
      <c r="AML1" s="57"/>
      <c r="AMM1" s="57"/>
      <c r="AMN1" s="57"/>
      <c r="AMO1" s="57"/>
      <c r="AMP1" s="57"/>
      <c r="AMQ1" s="57" t="s">
        <v>25</v>
      </c>
      <c r="AMR1" s="57"/>
      <c r="AMS1" s="57"/>
      <c r="AMT1" s="57"/>
      <c r="AMU1" s="57"/>
      <c r="AMV1" s="57"/>
      <c r="AMW1" s="57"/>
      <c r="AMX1" s="57"/>
      <c r="AMY1" s="57"/>
      <c r="AMZ1" s="57"/>
      <c r="ANA1" s="57"/>
      <c r="ANB1" s="57"/>
      <c r="ANC1" s="57"/>
      <c r="AND1" s="57"/>
      <c r="ANE1" s="57"/>
      <c r="ANF1" s="57"/>
      <c r="ANG1" s="57"/>
      <c r="ANH1" s="57"/>
      <c r="ANI1" s="57"/>
      <c r="ANJ1" s="57"/>
      <c r="ANK1" s="57"/>
      <c r="ANL1" s="57"/>
      <c r="ANM1" s="57"/>
      <c r="ANN1" s="57"/>
      <c r="ANO1" s="57"/>
      <c r="ANP1" s="57"/>
      <c r="ANQ1" s="57"/>
      <c r="ANR1" s="57"/>
      <c r="ANS1" s="57"/>
      <c r="ANT1" s="57"/>
      <c r="ANU1" s="57"/>
      <c r="ANV1" s="57"/>
      <c r="ANW1" s="57"/>
      <c r="ANX1" s="57"/>
      <c r="ANY1" s="57"/>
      <c r="ANZ1" s="57"/>
      <c r="AOA1" s="57"/>
      <c r="AOB1" s="57"/>
      <c r="AOC1" s="57" t="s">
        <v>26</v>
      </c>
      <c r="AOD1" s="57"/>
      <c r="AOE1" s="57"/>
      <c r="AOF1" s="57"/>
      <c r="AOG1" s="57"/>
      <c r="AOH1" s="57"/>
      <c r="AOI1" s="57"/>
      <c r="AOJ1" s="57"/>
      <c r="AOK1" s="57"/>
      <c r="AOL1" s="57"/>
      <c r="AOM1" s="57"/>
      <c r="AON1" s="57"/>
      <c r="AOO1" s="57"/>
      <c r="AOP1" s="57"/>
      <c r="AOQ1" s="57"/>
      <c r="AOR1" s="57"/>
      <c r="AOS1" s="57"/>
      <c r="AOT1" s="57"/>
      <c r="AOU1" s="57"/>
      <c r="AOV1" s="57"/>
      <c r="AOW1" s="57"/>
      <c r="AOX1" s="57"/>
      <c r="AOY1" s="57"/>
      <c r="AOZ1" s="57"/>
      <c r="APA1" s="57"/>
      <c r="APB1" s="57"/>
      <c r="APC1" s="57"/>
      <c r="APD1" s="57"/>
      <c r="APE1" s="57"/>
      <c r="APF1" s="57"/>
      <c r="APG1" s="57"/>
      <c r="APH1" s="57"/>
      <c r="API1" s="57"/>
      <c r="APJ1" s="57"/>
      <c r="APK1" s="57"/>
      <c r="APL1" s="57"/>
      <c r="APM1" s="57"/>
      <c r="APN1" s="57"/>
      <c r="APO1" s="57" t="s">
        <v>27</v>
      </c>
      <c r="APP1" s="57"/>
      <c r="APQ1" s="57"/>
      <c r="APR1" s="57"/>
      <c r="APS1" s="57"/>
      <c r="APT1" s="57"/>
      <c r="APU1" s="57"/>
      <c r="APV1" s="57"/>
      <c r="APW1" s="57"/>
      <c r="APX1" s="57"/>
      <c r="APY1" s="57"/>
      <c r="APZ1" s="57"/>
      <c r="AQA1" s="57"/>
      <c r="AQB1" s="57"/>
      <c r="AQC1" s="57"/>
      <c r="AQD1" s="57"/>
      <c r="AQE1" s="57"/>
      <c r="AQF1" s="57"/>
      <c r="AQG1" s="57"/>
      <c r="AQH1" s="57"/>
      <c r="AQI1" s="57"/>
      <c r="AQJ1" s="57"/>
      <c r="AQK1" s="57"/>
      <c r="AQL1" s="57"/>
      <c r="AQM1" s="57"/>
      <c r="AQN1" s="57"/>
      <c r="AQO1" s="57"/>
      <c r="AQP1" s="57"/>
      <c r="AQQ1" s="57"/>
      <c r="AQR1" s="57"/>
      <c r="AQS1" s="57"/>
      <c r="AQT1" s="57"/>
      <c r="AQU1" s="57"/>
      <c r="AQV1" s="57"/>
      <c r="AQW1" s="57"/>
      <c r="AQX1" s="57"/>
      <c r="AQY1" s="57"/>
      <c r="AQZ1" s="57"/>
      <c r="ARA1" s="57" t="s">
        <v>28</v>
      </c>
      <c r="ARB1" s="57"/>
      <c r="ARC1" s="57"/>
      <c r="ARD1" s="57"/>
      <c r="ARE1" s="57"/>
      <c r="ARF1" s="57"/>
      <c r="ARG1" s="57"/>
      <c r="ARH1" s="57"/>
      <c r="ARI1" s="57"/>
      <c r="ARJ1" s="57"/>
      <c r="ARK1" s="57"/>
      <c r="ARL1" s="57"/>
      <c r="ARM1" s="57"/>
      <c r="ARN1" s="57"/>
      <c r="ARO1" s="57"/>
      <c r="ARP1" s="57"/>
      <c r="ARQ1" s="57"/>
      <c r="ARR1" s="57"/>
      <c r="ARS1" s="57"/>
      <c r="ART1" s="57"/>
      <c r="ARU1" s="57"/>
      <c r="ARV1" s="57"/>
      <c r="ARW1" s="57"/>
      <c r="ARX1" s="57"/>
      <c r="ARY1" s="57"/>
      <c r="ARZ1" s="57"/>
      <c r="ASA1" s="57"/>
      <c r="ASB1" s="57"/>
      <c r="ASC1" s="57"/>
      <c r="ASD1" s="57"/>
      <c r="ASE1" s="57"/>
      <c r="ASF1" s="57"/>
      <c r="ASG1" s="57"/>
      <c r="ASH1" s="57"/>
      <c r="ASI1" s="57"/>
      <c r="ASJ1" s="57"/>
      <c r="ASK1" s="57"/>
      <c r="ASL1" s="57"/>
      <c r="ASM1" s="57" t="s">
        <v>29</v>
      </c>
      <c r="ASN1" s="57"/>
      <c r="ASO1" s="57"/>
      <c r="ASP1" s="57"/>
      <c r="ASQ1" s="57"/>
      <c r="ASR1" s="57"/>
      <c r="ASS1" s="57"/>
      <c r="AST1" s="57"/>
      <c r="ASU1" s="57"/>
      <c r="ASV1" s="57"/>
      <c r="ASW1" s="57"/>
      <c r="ASX1" s="57"/>
      <c r="ASY1" s="57"/>
      <c r="ASZ1" s="57"/>
      <c r="ATA1" s="57"/>
      <c r="ATB1" s="57"/>
      <c r="ATC1" s="57"/>
      <c r="ATD1" s="57"/>
      <c r="ATE1" s="57"/>
      <c r="ATF1" s="57"/>
      <c r="ATG1" s="57"/>
      <c r="ATH1" s="57"/>
      <c r="ATI1" s="57"/>
      <c r="ATJ1" s="57"/>
      <c r="ATK1" s="57"/>
      <c r="ATL1" s="57"/>
      <c r="ATM1" s="57"/>
      <c r="ATN1" s="57"/>
      <c r="ATO1" s="57"/>
      <c r="ATP1" s="57"/>
      <c r="ATQ1" s="57"/>
      <c r="ATR1" s="57"/>
      <c r="ATS1" s="57"/>
      <c r="ATT1" s="57"/>
      <c r="ATU1" s="57"/>
      <c r="ATV1" s="57"/>
      <c r="ATW1" s="57"/>
      <c r="ATX1" s="57"/>
      <c r="ATY1" s="57" t="s">
        <v>30</v>
      </c>
      <c r="ATZ1" s="57"/>
      <c r="AUA1" s="57"/>
      <c r="AUB1" s="57"/>
      <c r="AUC1" s="57"/>
      <c r="AUD1" s="57"/>
      <c r="AUE1" s="57"/>
      <c r="AUF1" s="57"/>
      <c r="AUG1" s="57"/>
      <c r="AUH1" s="57"/>
      <c r="AUI1" s="57"/>
      <c r="AUJ1" s="57"/>
      <c r="AUK1" s="57"/>
      <c r="AUL1" s="57"/>
      <c r="AUM1" s="57"/>
      <c r="AUN1" s="57"/>
      <c r="AUO1" s="57"/>
      <c r="AUP1" s="57"/>
      <c r="AUQ1" s="57"/>
      <c r="AUR1" s="57"/>
      <c r="AUS1" s="57"/>
      <c r="AUT1" s="57"/>
      <c r="AUU1" s="57"/>
      <c r="AUV1" s="57"/>
      <c r="AUW1" s="57"/>
      <c r="AUX1" s="57"/>
      <c r="AUY1" s="57"/>
      <c r="AUZ1" s="57"/>
      <c r="AVA1" s="57"/>
      <c r="AVB1" s="57"/>
      <c r="AVC1" s="57"/>
      <c r="AVD1" s="57"/>
      <c r="AVE1" s="57"/>
      <c r="AVF1" s="57"/>
      <c r="AVG1" s="57"/>
      <c r="AVH1" s="57"/>
      <c r="AVI1" s="57"/>
      <c r="AVJ1" s="57"/>
      <c r="AVK1" s="57" t="s">
        <v>31</v>
      </c>
      <c r="AVL1" s="57"/>
      <c r="AVM1" s="57"/>
      <c r="AVN1" s="57"/>
      <c r="AVO1" s="57"/>
      <c r="AVP1" s="57"/>
      <c r="AVQ1" s="57"/>
      <c r="AVR1" s="57"/>
      <c r="AVS1" s="57"/>
      <c r="AVT1" s="57"/>
      <c r="AVU1" s="57"/>
      <c r="AVV1" s="57"/>
      <c r="AVW1" s="57"/>
      <c r="AVX1" s="57"/>
      <c r="AVY1" s="57"/>
      <c r="AVZ1" s="57"/>
      <c r="AWA1" s="57"/>
      <c r="AWB1" s="57"/>
      <c r="AWC1" s="57"/>
      <c r="AWD1" s="57"/>
      <c r="AWE1" s="57"/>
      <c r="AWF1" s="57"/>
      <c r="AWG1" s="57"/>
      <c r="AWH1" s="57"/>
      <c r="AWI1" s="57"/>
      <c r="AWJ1" s="57"/>
      <c r="AWK1" s="57"/>
      <c r="AWL1" s="57"/>
      <c r="AWM1" s="57"/>
      <c r="AWN1" s="57"/>
      <c r="AWO1" s="57"/>
      <c r="AWP1" s="57"/>
      <c r="AWQ1" s="57"/>
      <c r="AWR1" s="57"/>
      <c r="AWS1" s="57"/>
      <c r="AWT1" s="57"/>
      <c r="AWU1" s="57"/>
      <c r="AWV1" s="57"/>
      <c r="AWW1" s="57" t="s">
        <v>32</v>
      </c>
      <c r="AWX1" s="57"/>
      <c r="AWY1" s="57"/>
      <c r="AWZ1" s="57"/>
      <c r="AXA1" s="57"/>
      <c r="AXB1" s="57"/>
      <c r="AXC1" s="57"/>
      <c r="AXD1" s="57"/>
      <c r="AXE1" s="57"/>
      <c r="AXF1" s="57"/>
      <c r="AXG1" s="57"/>
      <c r="AXH1" s="57"/>
      <c r="AXI1" s="57"/>
      <c r="AXJ1" s="57"/>
      <c r="AXK1" s="57"/>
      <c r="AXL1" s="57"/>
      <c r="AXM1" s="57"/>
      <c r="AXN1" s="57"/>
      <c r="AXO1" s="57"/>
      <c r="AXP1" s="57"/>
      <c r="AXQ1" s="57"/>
      <c r="AXR1" s="57"/>
      <c r="AXS1" s="57"/>
      <c r="AXT1" s="57"/>
      <c r="AXU1" s="57"/>
      <c r="AXV1" s="57"/>
      <c r="AXW1" s="57"/>
      <c r="AXX1" s="57"/>
      <c r="AXY1" s="57"/>
      <c r="AXZ1" s="57"/>
      <c r="AYA1" s="57"/>
      <c r="AYB1" s="57"/>
      <c r="AYC1" s="57"/>
      <c r="AYD1" s="57"/>
      <c r="AYE1" s="57"/>
      <c r="AYF1" s="57"/>
      <c r="AYG1" s="57"/>
      <c r="AYH1" s="57"/>
      <c r="AYI1" s="57" t="s">
        <v>33</v>
      </c>
      <c r="AYJ1" s="57"/>
      <c r="AYK1" s="57"/>
      <c r="AYL1" s="57"/>
      <c r="AYM1" s="57"/>
      <c r="AYN1" s="57"/>
      <c r="AYO1" s="57"/>
      <c r="AYP1" s="57"/>
      <c r="AYQ1" s="57"/>
      <c r="AYR1" s="57"/>
      <c r="AYS1" s="57"/>
      <c r="AYT1" s="57"/>
      <c r="AYU1" s="57"/>
      <c r="AYV1" s="57"/>
      <c r="AYW1" s="57"/>
      <c r="AYX1" s="57"/>
      <c r="AYY1" s="57"/>
      <c r="AYZ1" s="57"/>
      <c r="AZA1" s="57"/>
      <c r="AZB1" s="57"/>
      <c r="AZC1" s="57"/>
      <c r="AZD1" s="57"/>
      <c r="AZE1" s="57"/>
      <c r="AZF1" s="57"/>
      <c r="AZG1" s="57"/>
      <c r="AZH1" s="57"/>
      <c r="AZI1" s="57"/>
      <c r="AZJ1" s="57"/>
      <c r="AZK1" s="57"/>
      <c r="AZL1" s="57"/>
      <c r="AZM1" s="57"/>
      <c r="AZN1" s="57"/>
      <c r="AZO1" s="57"/>
      <c r="AZP1" s="57"/>
      <c r="AZQ1" s="57"/>
      <c r="AZR1" s="57"/>
      <c r="AZS1" s="57"/>
      <c r="AZT1" s="57"/>
      <c r="AZU1" s="57" t="s">
        <v>34</v>
      </c>
      <c r="AZV1" s="57"/>
      <c r="AZW1" s="57"/>
      <c r="AZX1" s="57"/>
      <c r="AZY1" s="57"/>
      <c r="AZZ1" s="57"/>
      <c r="BAA1" s="57"/>
      <c r="BAB1" s="57"/>
      <c r="BAC1" s="57"/>
      <c r="BAD1" s="57"/>
      <c r="BAE1" s="57"/>
      <c r="BAF1" s="57"/>
      <c r="BAG1" s="57"/>
      <c r="BAH1" s="57"/>
      <c r="BAI1" s="57"/>
      <c r="BAJ1" s="57"/>
      <c r="BAK1" s="57"/>
      <c r="BAL1" s="57"/>
      <c r="BAM1" s="57"/>
      <c r="BAN1" s="57"/>
      <c r="BAO1" s="57"/>
      <c r="BAP1" s="57"/>
      <c r="BAQ1" s="57"/>
      <c r="BAR1" s="57"/>
      <c r="BAS1" s="57"/>
      <c r="BAT1" s="57"/>
      <c r="BAU1" s="57"/>
      <c r="BAV1" s="57"/>
      <c r="BAW1" s="57"/>
      <c r="BAX1" s="57"/>
      <c r="BAY1" s="57"/>
      <c r="BAZ1" s="57"/>
      <c r="BBA1" s="57"/>
      <c r="BBB1" s="57"/>
      <c r="BBC1" s="57"/>
      <c r="BBD1" s="57"/>
      <c r="BBE1" s="57"/>
      <c r="BBF1" s="57"/>
      <c r="BBG1" s="57" t="s">
        <v>35</v>
      </c>
      <c r="BBH1" s="57"/>
      <c r="BBI1" s="57"/>
      <c r="BBJ1" s="57"/>
      <c r="BBK1" s="57"/>
      <c r="BBL1" s="57"/>
      <c r="BBM1" s="57"/>
      <c r="BBN1" s="57"/>
      <c r="BBO1" s="57"/>
      <c r="BBP1" s="57"/>
      <c r="BBQ1" s="57"/>
      <c r="BBR1" s="57"/>
      <c r="BBS1" s="57"/>
      <c r="BBT1" s="57"/>
      <c r="BBU1" s="57"/>
      <c r="BBV1" s="57"/>
      <c r="BBW1" s="57"/>
      <c r="BBX1" s="57"/>
      <c r="BBY1" s="57"/>
      <c r="BBZ1" s="57"/>
      <c r="BCA1" s="57"/>
      <c r="BCB1" s="57"/>
      <c r="BCC1" s="57"/>
      <c r="BCD1" s="57"/>
      <c r="BCE1" s="57"/>
      <c r="BCF1" s="57"/>
      <c r="BCG1" s="57"/>
      <c r="BCH1" s="57"/>
      <c r="BCI1" s="57"/>
      <c r="BCJ1" s="57"/>
      <c r="BCK1" s="57"/>
      <c r="BCL1" s="57"/>
      <c r="BCM1" s="57"/>
      <c r="BCN1" s="57"/>
      <c r="BCO1" s="57"/>
      <c r="BCP1" s="57"/>
      <c r="BCQ1" s="57"/>
      <c r="BCR1" s="57"/>
      <c r="BCS1" s="57" t="s">
        <v>36</v>
      </c>
      <c r="BCT1" s="57"/>
      <c r="BCU1" s="57"/>
      <c r="BCV1" s="57"/>
      <c r="BCW1" s="57"/>
      <c r="BCX1" s="57"/>
      <c r="BCY1" s="57"/>
      <c r="BCZ1" s="57"/>
      <c r="BDA1" s="57"/>
      <c r="BDB1" s="57"/>
      <c r="BDC1" s="57"/>
      <c r="BDD1" s="57"/>
      <c r="BDE1" s="57"/>
      <c r="BDF1" s="57"/>
      <c r="BDG1" s="57"/>
      <c r="BDH1" s="57"/>
      <c r="BDI1" s="57"/>
      <c r="BDJ1" s="57"/>
      <c r="BDK1" s="57"/>
      <c r="BDL1" s="57"/>
      <c r="BDM1" s="57"/>
      <c r="BDN1" s="57"/>
      <c r="BDO1" s="57"/>
      <c r="BDP1" s="57"/>
      <c r="BDQ1" s="57"/>
      <c r="BDR1" s="57"/>
      <c r="BDS1" s="57"/>
      <c r="BDT1" s="57"/>
      <c r="BDU1" s="57"/>
      <c r="BDV1" s="57"/>
      <c r="BDW1" s="57"/>
      <c r="BDX1" s="57"/>
      <c r="BDY1" s="57"/>
      <c r="BDZ1" s="57"/>
      <c r="BEA1" s="57"/>
      <c r="BEB1" s="57"/>
      <c r="BEC1" s="57"/>
      <c r="BED1" s="57"/>
      <c r="BEE1" s="57" t="s">
        <v>37</v>
      </c>
      <c r="BEF1" s="57"/>
      <c r="BEG1" s="57"/>
      <c r="BEH1" s="57"/>
      <c r="BEI1" s="57"/>
      <c r="BEJ1" s="57"/>
      <c r="BEK1" s="57"/>
      <c r="BEL1" s="57"/>
      <c r="BEM1" s="57"/>
      <c r="BEN1" s="57"/>
      <c r="BEO1" s="57"/>
      <c r="BEP1" s="57"/>
      <c r="BEQ1" s="57"/>
      <c r="BER1" s="57"/>
      <c r="BES1" s="57"/>
      <c r="BET1" s="57"/>
      <c r="BEU1" s="57"/>
      <c r="BEV1" s="57"/>
      <c r="BEW1" s="57"/>
      <c r="BEX1" s="57"/>
      <c r="BEY1" s="57"/>
      <c r="BEZ1" s="57"/>
      <c r="BFA1" s="57"/>
      <c r="BFB1" s="57"/>
      <c r="BFC1" s="57"/>
      <c r="BFD1" s="57"/>
      <c r="BFE1" s="57"/>
      <c r="BFF1" s="57"/>
      <c r="BFG1" s="57"/>
      <c r="BFH1" s="57"/>
      <c r="BFI1" s="57"/>
      <c r="BFJ1" s="57"/>
      <c r="BFK1" s="57"/>
      <c r="BFL1" s="57"/>
      <c r="BFM1" s="57"/>
      <c r="BFN1" s="57"/>
      <c r="BFO1" s="57"/>
      <c r="BFP1" s="57"/>
      <c r="BFQ1" s="57" t="s">
        <v>38</v>
      </c>
      <c r="BFR1" s="57"/>
      <c r="BFS1" s="57"/>
      <c r="BFT1" s="57"/>
      <c r="BFU1" s="57"/>
      <c r="BFV1" s="57"/>
      <c r="BFW1" s="57"/>
      <c r="BFX1" s="57"/>
      <c r="BFY1" s="57"/>
      <c r="BFZ1" s="57"/>
      <c r="BGA1" s="57"/>
      <c r="BGB1" s="57"/>
      <c r="BGC1" s="57"/>
      <c r="BGD1" s="57"/>
      <c r="BGE1" s="57"/>
      <c r="BGF1" s="57"/>
      <c r="BGG1" s="57"/>
      <c r="BGH1" s="57"/>
      <c r="BGI1" s="57"/>
      <c r="BGJ1" s="57"/>
      <c r="BGK1" s="57"/>
      <c r="BGL1" s="57"/>
      <c r="BGM1" s="57"/>
      <c r="BGN1" s="57"/>
      <c r="BGO1" s="57"/>
      <c r="BGP1" s="57"/>
      <c r="BGQ1" s="57"/>
      <c r="BGR1" s="57"/>
      <c r="BGS1" s="57"/>
      <c r="BGT1" s="57"/>
      <c r="BGU1" s="57"/>
      <c r="BGV1" s="57"/>
      <c r="BGW1" s="57"/>
      <c r="BGX1" s="57"/>
      <c r="BGY1" s="57"/>
      <c r="BGZ1" s="57"/>
      <c r="BHA1" s="57"/>
      <c r="BHB1" s="57"/>
      <c r="BHC1" s="57" t="s">
        <v>39</v>
      </c>
      <c r="BHD1" s="57"/>
      <c r="BHE1" s="57"/>
      <c r="BHF1" s="57"/>
      <c r="BHG1" s="57"/>
      <c r="BHH1" s="57"/>
      <c r="BHI1" s="57"/>
      <c r="BHJ1" s="57"/>
      <c r="BHK1" s="57"/>
      <c r="BHL1" s="57"/>
      <c r="BHM1" s="57"/>
      <c r="BHN1" s="57"/>
      <c r="BHO1" s="57"/>
      <c r="BHP1" s="57"/>
      <c r="BHQ1" s="57"/>
      <c r="BHR1" s="57"/>
      <c r="BHS1" s="57"/>
      <c r="BHT1" s="57"/>
      <c r="BHU1" s="57"/>
      <c r="BHV1" s="57"/>
      <c r="BHW1" s="57"/>
      <c r="BHX1" s="57"/>
      <c r="BHY1" s="57"/>
      <c r="BHZ1" s="57"/>
      <c r="BIA1" s="57"/>
      <c r="BIB1" s="57"/>
      <c r="BIC1" s="57"/>
      <c r="BID1" s="57"/>
      <c r="BIE1" s="57"/>
      <c r="BIF1" s="57"/>
      <c r="BIG1" s="57"/>
      <c r="BIH1" s="57"/>
      <c r="BII1" s="57"/>
      <c r="BIJ1" s="57"/>
      <c r="BIK1" s="57"/>
      <c r="BIL1" s="57"/>
      <c r="BIM1" s="57"/>
      <c r="BIN1" s="57"/>
    </row>
    <row r="2" spans="1:1601" ht="19.149999999999999" customHeight="1" x14ac:dyDescent="0.25">
      <c r="A2" s="3"/>
      <c r="B2" s="3"/>
      <c r="C2" s="55" t="s">
        <v>40</v>
      </c>
      <c r="D2" s="55"/>
      <c r="E2" s="55"/>
      <c r="F2" s="55"/>
      <c r="G2" s="55"/>
      <c r="H2" s="55"/>
      <c r="I2" s="53" t="s">
        <v>41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4" t="s">
        <v>42</v>
      </c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55" t="s">
        <v>40</v>
      </c>
      <c r="AT2" s="55"/>
      <c r="AU2" s="55"/>
      <c r="AV2" s="55"/>
      <c r="AW2" s="55"/>
      <c r="AX2" s="55"/>
      <c r="AY2" s="53" t="s">
        <v>41</v>
      </c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4" t="s">
        <v>42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55" t="s">
        <v>40</v>
      </c>
      <c r="CJ2" s="55"/>
      <c r="CK2" s="55"/>
      <c r="CL2" s="55"/>
      <c r="CM2" s="55"/>
      <c r="CN2" s="55"/>
      <c r="CO2" s="53" t="s">
        <v>41</v>
      </c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4" t="s">
        <v>42</v>
      </c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55" t="s">
        <v>40</v>
      </c>
      <c r="DZ2" s="55"/>
      <c r="EA2" s="55"/>
      <c r="EB2" s="55"/>
      <c r="EC2" s="55"/>
      <c r="ED2" s="55"/>
      <c r="EE2" s="53" t="s">
        <v>41</v>
      </c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4" t="s">
        <v>42</v>
      </c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55" t="s">
        <v>40</v>
      </c>
      <c r="FP2" s="55"/>
      <c r="FQ2" s="55"/>
      <c r="FR2" s="55"/>
      <c r="FS2" s="55"/>
      <c r="FT2" s="55"/>
      <c r="FU2" s="53" t="s">
        <v>41</v>
      </c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4" t="s">
        <v>42</v>
      </c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55" t="s">
        <v>40</v>
      </c>
      <c r="HF2" s="55"/>
      <c r="HG2" s="55"/>
      <c r="HH2" s="55"/>
      <c r="HI2" s="55"/>
      <c r="HJ2" s="55"/>
      <c r="HK2" s="53" t="s">
        <v>41</v>
      </c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4" t="s">
        <v>42</v>
      </c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55" t="s">
        <v>40</v>
      </c>
      <c r="IV2" s="55"/>
      <c r="IW2" s="55"/>
      <c r="IX2" s="55"/>
      <c r="IY2" s="55"/>
      <c r="IZ2" s="55"/>
      <c r="JA2" s="53" t="s">
        <v>41</v>
      </c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4" t="s">
        <v>42</v>
      </c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55" t="s">
        <v>40</v>
      </c>
      <c r="KL2" s="55"/>
      <c r="KM2" s="55"/>
      <c r="KN2" s="55"/>
      <c r="KO2" s="55"/>
      <c r="KP2" s="55"/>
      <c r="KQ2" s="53" t="s">
        <v>41</v>
      </c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4" t="s">
        <v>42</v>
      </c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55" t="s">
        <v>40</v>
      </c>
      <c r="MB2" s="55"/>
      <c r="MC2" s="55"/>
      <c r="MD2" s="55"/>
      <c r="ME2" s="55"/>
      <c r="MF2" s="55"/>
      <c r="MG2" s="53" t="s">
        <v>41</v>
      </c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4" t="s">
        <v>42</v>
      </c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55" t="s">
        <v>40</v>
      </c>
      <c r="NR2" s="55"/>
      <c r="NS2" s="55"/>
      <c r="NT2" s="55"/>
      <c r="NU2" s="55"/>
      <c r="NV2" s="55"/>
      <c r="NW2" s="53" t="s">
        <v>41</v>
      </c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4" t="s">
        <v>42</v>
      </c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55" t="s">
        <v>40</v>
      </c>
      <c r="PH2" s="55"/>
      <c r="PI2" s="55"/>
      <c r="PJ2" s="55"/>
      <c r="PK2" s="55"/>
      <c r="PL2" s="55"/>
      <c r="PM2" s="53" t="s">
        <v>41</v>
      </c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4" t="s">
        <v>42</v>
      </c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55" t="s">
        <v>40</v>
      </c>
      <c r="QX2" s="55"/>
      <c r="QY2" s="55"/>
      <c r="QZ2" s="55"/>
      <c r="RA2" s="55"/>
      <c r="RB2" s="55"/>
      <c r="RC2" s="53" t="s">
        <v>41</v>
      </c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4" t="s">
        <v>42</v>
      </c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55" t="s">
        <v>40</v>
      </c>
      <c r="SN2" s="55"/>
      <c r="SO2" s="55"/>
      <c r="SP2" s="55"/>
      <c r="SQ2" s="55"/>
      <c r="SR2" s="55"/>
      <c r="SS2" s="53" t="s">
        <v>41</v>
      </c>
      <c r="ST2" s="53"/>
      <c r="SU2" s="53"/>
      <c r="SV2" s="53"/>
      <c r="SW2" s="53"/>
      <c r="SX2" s="53"/>
      <c r="SY2" s="53"/>
      <c r="SZ2" s="53"/>
      <c r="TA2" s="53"/>
      <c r="TB2" s="53"/>
      <c r="TC2" s="53"/>
      <c r="TD2" s="54" t="s">
        <v>42</v>
      </c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55" t="s">
        <v>40</v>
      </c>
      <c r="UD2" s="55"/>
      <c r="UE2" s="55"/>
      <c r="UF2" s="55"/>
      <c r="UG2" s="55"/>
      <c r="UH2" s="55"/>
      <c r="UI2" s="53" t="s">
        <v>41</v>
      </c>
      <c r="UJ2" s="53"/>
      <c r="UK2" s="53"/>
      <c r="UL2" s="53"/>
      <c r="UM2" s="53"/>
      <c r="UN2" s="53"/>
      <c r="UO2" s="53"/>
      <c r="UP2" s="53"/>
      <c r="UQ2" s="53"/>
      <c r="UR2" s="53"/>
      <c r="US2" s="53"/>
      <c r="UT2" s="54" t="s">
        <v>42</v>
      </c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55" t="s">
        <v>40</v>
      </c>
      <c r="VT2" s="55"/>
      <c r="VU2" s="55"/>
      <c r="VV2" s="55"/>
      <c r="VW2" s="55"/>
      <c r="VX2" s="55"/>
      <c r="VY2" s="53" t="s">
        <v>41</v>
      </c>
      <c r="VZ2" s="53"/>
      <c r="WA2" s="53"/>
      <c r="WB2" s="53"/>
      <c r="WC2" s="53"/>
      <c r="WD2" s="53"/>
      <c r="WE2" s="53"/>
      <c r="WF2" s="53"/>
      <c r="WG2" s="53"/>
      <c r="WH2" s="53"/>
      <c r="WI2" s="53"/>
      <c r="WJ2" s="54" t="s">
        <v>42</v>
      </c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26"/>
      <c r="WZ2" s="26"/>
      <c r="XA2" s="26"/>
      <c r="XB2" s="26"/>
      <c r="XC2" s="26"/>
      <c r="XD2" s="26"/>
      <c r="XE2" s="26"/>
      <c r="XF2" s="26"/>
      <c r="XG2" s="26"/>
      <c r="XH2" s="26"/>
      <c r="XI2" s="55" t="s">
        <v>40</v>
      </c>
      <c r="XJ2" s="55"/>
      <c r="XK2" s="55"/>
      <c r="XL2" s="55"/>
      <c r="XM2" s="55"/>
      <c r="XN2" s="55"/>
      <c r="XO2" s="53" t="s">
        <v>41</v>
      </c>
      <c r="XP2" s="53"/>
      <c r="XQ2" s="53"/>
      <c r="XR2" s="53"/>
      <c r="XS2" s="53"/>
      <c r="XT2" s="53"/>
      <c r="XU2" s="53"/>
      <c r="XV2" s="53"/>
      <c r="XW2" s="53"/>
      <c r="XX2" s="53"/>
      <c r="XY2" s="53"/>
      <c r="XZ2" s="54" t="s">
        <v>42</v>
      </c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55" t="s">
        <v>40</v>
      </c>
      <c r="YZ2" s="55"/>
      <c r="ZA2" s="55"/>
      <c r="ZB2" s="55"/>
      <c r="ZC2" s="55"/>
      <c r="ZD2" s="55"/>
      <c r="ZE2" s="53" t="s">
        <v>41</v>
      </c>
      <c r="ZF2" s="53"/>
      <c r="ZG2" s="53"/>
      <c r="ZH2" s="53"/>
      <c r="ZI2" s="53"/>
      <c r="ZJ2" s="53"/>
      <c r="ZK2" s="53"/>
      <c r="ZL2" s="53"/>
      <c r="ZM2" s="53"/>
      <c r="ZN2" s="53"/>
      <c r="ZO2" s="53"/>
      <c r="ZP2" s="54" t="s">
        <v>42</v>
      </c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55"/>
      <c r="AAP2" s="55"/>
      <c r="AAQ2" s="55"/>
      <c r="AAR2" s="55"/>
      <c r="AAS2" s="55"/>
      <c r="AAT2" s="53" t="s">
        <v>41</v>
      </c>
      <c r="AAU2" s="53"/>
      <c r="AAV2" s="53"/>
      <c r="AAW2" s="53"/>
      <c r="AAX2" s="53"/>
      <c r="AAY2" s="53"/>
      <c r="AAZ2" s="53"/>
      <c r="ABA2" s="53"/>
      <c r="ABB2" s="53"/>
      <c r="ABC2" s="53"/>
      <c r="ABD2" s="53"/>
      <c r="ABE2" s="56" t="s">
        <v>42</v>
      </c>
      <c r="ABF2" s="56"/>
      <c r="ABG2" s="56"/>
      <c r="ABH2" s="56"/>
      <c r="ABI2" s="56"/>
      <c r="ABJ2" s="56"/>
      <c r="ABK2" s="56"/>
      <c r="ABL2" s="56"/>
      <c r="ABM2" s="56"/>
      <c r="ABN2" s="56"/>
      <c r="ABO2" s="56"/>
      <c r="ABP2" s="56"/>
      <c r="ABQ2" s="56"/>
      <c r="ABR2" s="56"/>
      <c r="ABS2" s="56"/>
      <c r="ABT2" s="26"/>
      <c r="ABU2" s="26"/>
      <c r="ABV2" s="26"/>
      <c r="ABW2" s="26"/>
      <c r="ABX2" s="26"/>
      <c r="ABY2" s="26"/>
      <c r="ABZ2" s="26"/>
      <c r="ACA2" s="26"/>
      <c r="ACB2" s="26"/>
      <c r="ACC2" s="26"/>
      <c r="ACD2" s="55" t="s">
        <v>40</v>
      </c>
      <c r="ACE2" s="55"/>
      <c r="ACF2" s="55"/>
      <c r="ACG2" s="55"/>
      <c r="ACH2" s="55"/>
      <c r="ACI2" s="55"/>
      <c r="ACJ2" s="53" t="s">
        <v>41</v>
      </c>
      <c r="ACK2" s="53"/>
      <c r="ACL2" s="53"/>
      <c r="ACM2" s="53"/>
      <c r="ACN2" s="53"/>
      <c r="ACO2" s="53"/>
      <c r="ACP2" s="53"/>
      <c r="ACQ2" s="53"/>
      <c r="ACR2" s="53"/>
      <c r="ACS2" s="53"/>
      <c r="ACT2" s="53"/>
      <c r="ACU2" s="54" t="s">
        <v>42</v>
      </c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26"/>
      <c r="ADK2" s="26"/>
      <c r="ADL2" s="26"/>
      <c r="ADM2" s="26"/>
      <c r="ADN2" s="26"/>
      <c r="ADO2" s="26"/>
      <c r="ADP2" s="26"/>
      <c r="ADQ2" s="26"/>
      <c r="ADR2" s="26"/>
      <c r="ADS2" s="26"/>
      <c r="ADT2" s="52" t="s">
        <v>40</v>
      </c>
      <c r="ADU2" s="52"/>
      <c r="ADV2" s="52"/>
      <c r="ADW2" s="52"/>
      <c r="ADX2" s="52"/>
      <c r="ADY2" s="52"/>
      <c r="ADZ2" s="52"/>
      <c r="AEA2" s="52"/>
      <c r="AEB2" s="52"/>
      <c r="AEC2" s="50" t="s">
        <v>41</v>
      </c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1" t="s">
        <v>42</v>
      </c>
      <c r="AEO2" s="51"/>
      <c r="AEP2" s="51"/>
      <c r="AEQ2" s="51"/>
      <c r="AER2" s="51"/>
      <c r="AES2" s="51"/>
      <c r="AET2" s="51"/>
      <c r="AEU2" s="51"/>
      <c r="AEV2" s="51"/>
      <c r="AEW2" s="51"/>
      <c r="AEX2" s="51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52" t="s">
        <v>40</v>
      </c>
      <c r="AFJ2" s="52"/>
      <c r="AFK2" s="52"/>
      <c r="AFL2" s="52"/>
      <c r="AFM2" s="52"/>
      <c r="AFN2" s="52"/>
      <c r="AFO2" s="50" t="s">
        <v>41</v>
      </c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1" t="s">
        <v>42</v>
      </c>
      <c r="AGA2" s="51"/>
      <c r="AGB2" s="51"/>
      <c r="AGC2" s="51"/>
      <c r="AGD2" s="51"/>
      <c r="AGE2" s="51"/>
      <c r="AGF2" s="51"/>
      <c r="AGG2" s="51"/>
      <c r="AGH2" s="51"/>
      <c r="AGI2" s="51"/>
      <c r="AGJ2" s="51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52" t="s">
        <v>40</v>
      </c>
      <c r="AGV2" s="52"/>
      <c r="AGW2" s="52"/>
      <c r="AGX2" s="52"/>
      <c r="AGY2" s="52"/>
      <c r="AGZ2" s="52"/>
      <c r="AHA2" s="50" t="s">
        <v>41</v>
      </c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1" t="s">
        <v>42</v>
      </c>
      <c r="AHM2" s="51"/>
      <c r="AHN2" s="51"/>
      <c r="AHO2" s="51"/>
      <c r="AHP2" s="51"/>
      <c r="AHQ2" s="51"/>
      <c r="AHR2" s="51"/>
      <c r="AHS2" s="51"/>
      <c r="AHT2" s="51"/>
      <c r="AHU2" s="51"/>
      <c r="AHV2" s="51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52" t="s">
        <v>40</v>
      </c>
      <c r="AIH2" s="52"/>
      <c r="AII2" s="52"/>
      <c r="AIJ2" s="52"/>
      <c r="AIK2" s="52"/>
      <c r="AIL2" s="52"/>
      <c r="AIM2" s="50" t="s">
        <v>41</v>
      </c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1" t="s">
        <v>42</v>
      </c>
      <c r="AIY2" s="51"/>
      <c r="AIZ2" s="51"/>
      <c r="AJA2" s="51"/>
      <c r="AJB2" s="51"/>
      <c r="AJC2" s="51"/>
      <c r="AJD2" s="51"/>
      <c r="AJE2" s="51"/>
      <c r="AJF2" s="51"/>
      <c r="AJG2" s="51"/>
      <c r="AJH2" s="51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52" t="s">
        <v>40</v>
      </c>
      <c r="AJT2" s="52"/>
      <c r="AJU2" s="52"/>
      <c r="AJV2" s="52"/>
      <c r="AJW2" s="52"/>
      <c r="AJX2" s="52"/>
      <c r="AJY2" s="50" t="s">
        <v>41</v>
      </c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1" t="s">
        <v>42</v>
      </c>
      <c r="AKK2" s="51"/>
      <c r="AKL2" s="51"/>
      <c r="AKM2" s="51"/>
      <c r="AKN2" s="51"/>
      <c r="AKO2" s="51"/>
      <c r="AKP2" s="51"/>
      <c r="AKQ2" s="51"/>
      <c r="AKR2" s="51"/>
      <c r="AKS2" s="51"/>
      <c r="AKT2" s="51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52" t="s">
        <v>40</v>
      </c>
      <c r="ALF2" s="52"/>
      <c r="ALG2" s="52"/>
      <c r="ALH2" s="52"/>
      <c r="ALI2" s="52"/>
      <c r="ALJ2" s="52"/>
      <c r="ALK2" s="50" t="s">
        <v>41</v>
      </c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1" t="s">
        <v>42</v>
      </c>
      <c r="ALW2" s="51"/>
      <c r="ALX2" s="51"/>
      <c r="ALY2" s="51"/>
      <c r="ALZ2" s="51"/>
      <c r="AMA2" s="51"/>
      <c r="AMB2" s="51"/>
      <c r="AMC2" s="51"/>
      <c r="AMD2" s="51"/>
      <c r="AME2" s="51"/>
      <c r="AMF2" s="51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52" t="s">
        <v>40</v>
      </c>
      <c r="AMR2" s="52"/>
      <c r="AMS2" s="52"/>
      <c r="AMT2" s="52"/>
      <c r="AMU2" s="52"/>
      <c r="AMV2" s="52"/>
      <c r="AMW2" s="50" t="s">
        <v>41</v>
      </c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1" t="s">
        <v>42</v>
      </c>
      <c r="ANI2" s="51"/>
      <c r="ANJ2" s="51"/>
      <c r="ANK2" s="51"/>
      <c r="ANL2" s="51"/>
      <c r="ANM2" s="51"/>
      <c r="ANN2" s="51"/>
      <c r="ANO2" s="51"/>
      <c r="ANP2" s="51"/>
      <c r="ANQ2" s="51"/>
      <c r="ANR2" s="51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52" t="s">
        <v>40</v>
      </c>
      <c r="AOD2" s="52"/>
      <c r="AOE2" s="52"/>
      <c r="AOF2" s="52"/>
      <c r="AOG2" s="52"/>
      <c r="AOH2" s="52"/>
      <c r="AOI2" s="50" t="s">
        <v>41</v>
      </c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1" t="s">
        <v>42</v>
      </c>
      <c r="AOU2" s="51"/>
      <c r="AOV2" s="51"/>
      <c r="AOW2" s="51"/>
      <c r="AOX2" s="51"/>
      <c r="AOY2" s="51"/>
      <c r="AOZ2" s="51"/>
      <c r="APA2" s="51"/>
      <c r="APB2" s="51"/>
      <c r="APC2" s="51"/>
      <c r="APD2" s="51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52" t="s">
        <v>40</v>
      </c>
      <c r="APP2" s="52"/>
      <c r="APQ2" s="52"/>
      <c r="APR2" s="52"/>
      <c r="APS2" s="52"/>
      <c r="APT2" s="52"/>
      <c r="APU2" s="50" t="s">
        <v>41</v>
      </c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1" t="s">
        <v>42</v>
      </c>
      <c r="AQG2" s="51"/>
      <c r="AQH2" s="51"/>
      <c r="AQI2" s="51"/>
      <c r="AQJ2" s="51"/>
      <c r="AQK2" s="51"/>
      <c r="AQL2" s="51"/>
      <c r="AQM2" s="51"/>
      <c r="AQN2" s="51"/>
      <c r="AQO2" s="51"/>
      <c r="AQP2" s="51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52" t="s">
        <v>40</v>
      </c>
      <c r="ARB2" s="52"/>
      <c r="ARC2" s="52"/>
      <c r="ARD2" s="52"/>
      <c r="ARE2" s="52"/>
      <c r="ARF2" s="52"/>
      <c r="ARG2" s="50" t="s">
        <v>41</v>
      </c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1" t="s">
        <v>42</v>
      </c>
      <c r="ARS2" s="51"/>
      <c r="ART2" s="51"/>
      <c r="ARU2" s="51"/>
      <c r="ARV2" s="51"/>
      <c r="ARW2" s="51"/>
      <c r="ARX2" s="51"/>
      <c r="ARY2" s="51"/>
      <c r="ARZ2" s="51"/>
      <c r="ASA2" s="51"/>
      <c r="ASB2" s="51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52" t="s">
        <v>40</v>
      </c>
      <c r="ASN2" s="52"/>
      <c r="ASO2" s="52"/>
      <c r="ASP2" s="52"/>
      <c r="ASQ2" s="52"/>
      <c r="ASR2" s="52"/>
      <c r="ASS2" s="50" t="s">
        <v>41</v>
      </c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1" t="s">
        <v>42</v>
      </c>
      <c r="ATE2" s="51"/>
      <c r="ATF2" s="51"/>
      <c r="ATG2" s="51"/>
      <c r="ATH2" s="51"/>
      <c r="ATI2" s="51"/>
      <c r="ATJ2" s="51"/>
      <c r="ATK2" s="51"/>
      <c r="ATL2" s="51"/>
      <c r="ATM2" s="51"/>
      <c r="ATN2" s="51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52" t="s">
        <v>40</v>
      </c>
      <c r="ATZ2" s="52"/>
      <c r="AUA2" s="52"/>
      <c r="AUB2" s="52"/>
      <c r="AUC2" s="52"/>
      <c r="AUD2" s="52"/>
      <c r="AUE2" s="50" t="s">
        <v>41</v>
      </c>
      <c r="AUF2" s="50"/>
      <c r="AUG2" s="50"/>
      <c r="AUH2" s="50"/>
      <c r="AUI2" s="50"/>
      <c r="AUJ2" s="50"/>
      <c r="AUK2" s="50"/>
      <c r="AUL2" s="50"/>
      <c r="AUM2" s="50"/>
      <c r="AUN2" s="50"/>
      <c r="AUO2" s="50"/>
      <c r="AUP2" s="51" t="s">
        <v>42</v>
      </c>
      <c r="AUQ2" s="51"/>
      <c r="AUR2" s="51"/>
      <c r="AUS2" s="51"/>
      <c r="AUT2" s="51"/>
      <c r="AUU2" s="51"/>
      <c r="AUV2" s="51"/>
      <c r="AUW2" s="51"/>
      <c r="AUX2" s="51"/>
      <c r="AUY2" s="51"/>
      <c r="AUZ2" s="51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52" t="s">
        <v>40</v>
      </c>
      <c r="AVL2" s="52"/>
      <c r="AVM2" s="52"/>
      <c r="AVN2" s="52"/>
      <c r="AVO2" s="52"/>
      <c r="AVP2" s="52"/>
      <c r="AVQ2" s="50" t="s">
        <v>41</v>
      </c>
      <c r="AVR2" s="50"/>
      <c r="AVS2" s="50"/>
      <c r="AVT2" s="50"/>
      <c r="AVU2" s="50"/>
      <c r="AVV2" s="50"/>
      <c r="AVW2" s="50"/>
      <c r="AVX2" s="50"/>
      <c r="AVY2" s="50"/>
      <c r="AVZ2" s="50"/>
      <c r="AWA2" s="50"/>
      <c r="AWB2" s="51" t="s">
        <v>42</v>
      </c>
      <c r="AWC2" s="51"/>
      <c r="AWD2" s="51"/>
      <c r="AWE2" s="51"/>
      <c r="AWF2" s="51"/>
      <c r="AWG2" s="51"/>
      <c r="AWH2" s="51"/>
      <c r="AWI2" s="51"/>
      <c r="AWJ2" s="51"/>
      <c r="AWK2" s="51"/>
      <c r="AWL2" s="51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52" t="s">
        <v>40</v>
      </c>
      <c r="AWX2" s="52"/>
      <c r="AWY2" s="52"/>
      <c r="AWZ2" s="52"/>
      <c r="AXA2" s="52"/>
      <c r="AXB2" s="52"/>
      <c r="AXC2" s="50" t="s">
        <v>41</v>
      </c>
      <c r="AXD2" s="50"/>
      <c r="AXE2" s="50"/>
      <c r="AXF2" s="50"/>
      <c r="AXG2" s="50"/>
      <c r="AXH2" s="50"/>
      <c r="AXI2" s="50"/>
      <c r="AXJ2" s="50"/>
      <c r="AXK2" s="50"/>
      <c r="AXL2" s="50"/>
      <c r="AXM2" s="50"/>
      <c r="AXN2" s="51" t="s">
        <v>42</v>
      </c>
      <c r="AXO2" s="51"/>
      <c r="AXP2" s="51"/>
      <c r="AXQ2" s="51"/>
      <c r="AXR2" s="51"/>
      <c r="AXS2" s="51"/>
      <c r="AXT2" s="51"/>
      <c r="AXU2" s="51"/>
      <c r="AXV2" s="51"/>
      <c r="AXW2" s="51"/>
      <c r="AXX2" s="51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52" t="s">
        <v>40</v>
      </c>
      <c r="AYJ2" s="52"/>
      <c r="AYK2" s="52"/>
      <c r="AYL2" s="52"/>
      <c r="AYM2" s="52"/>
      <c r="AYN2" s="52"/>
      <c r="AYO2" s="50" t="s">
        <v>41</v>
      </c>
      <c r="AYP2" s="50"/>
      <c r="AYQ2" s="50"/>
      <c r="AYR2" s="50"/>
      <c r="AYS2" s="50"/>
      <c r="AYT2" s="50"/>
      <c r="AYU2" s="50"/>
      <c r="AYV2" s="50"/>
      <c r="AYW2" s="50"/>
      <c r="AYX2" s="50"/>
      <c r="AYY2" s="50"/>
      <c r="AYZ2" s="51" t="s">
        <v>42</v>
      </c>
      <c r="AZA2" s="51"/>
      <c r="AZB2" s="51"/>
      <c r="AZC2" s="51"/>
      <c r="AZD2" s="51"/>
      <c r="AZE2" s="51"/>
      <c r="AZF2" s="51"/>
      <c r="AZG2" s="51"/>
      <c r="AZH2" s="51"/>
      <c r="AZI2" s="51"/>
      <c r="AZJ2" s="51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52" t="s">
        <v>40</v>
      </c>
      <c r="AZV2" s="52"/>
      <c r="AZW2" s="52"/>
      <c r="AZX2" s="52"/>
      <c r="AZY2" s="52"/>
      <c r="AZZ2" s="52"/>
      <c r="BAA2" s="50" t="s">
        <v>41</v>
      </c>
      <c r="BAB2" s="50"/>
      <c r="BAC2" s="50"/>
      <c r="BAD2" s="50"/>
      <c r="BAE2" s="50"/>
      <c r="BAF2" s="50"/>
      <c r="BAG2" s="50"/>
      <c r="BAH2" s="50"/>
      <c r="BAI2" s="50"/>
      <c r="BAJ2" s="50"/>
      <c r="BAK2" s="50"/>
      <c r="BAL2" s="51" t="s">
        <v>42</v>
      </c>
      <c r="BAM2" s="51"/>
      <c r="BAN2" s="51"/>
      <c r="BAO2" s="51"/>
      <c r="BAP2" s="51"/>
      <c r="BAQ2" s="51"/>
      <c r="BAR2" s="51"/>
      <c r="BAS2" s="51"/>
      <c r="BAT2" s="51"/>
      <c r="BAU2" s="51"/>
      <c r="BAV2" s="51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52" t="s">
        <v>40</v>
      </c>
      <c r="BBH2" s="52"/>
      <c r="BBI2" s="52"/>
      <c r="BBJ2" s="52"/>
      <c r="BBK2" s="52"/>
      <c r="BBL2" s="52"/>
      <c r="BBM2" s="50" t="s">
        <v>41</v>
      </c>
      <c r="BBN2" s="50"/>
      <c r="BBO2" s="50"/>
      <c r="BBP2" s="50"/>
      <c r="BBQ2" s="50"/>
      <c r="BBR2" s="50"/>
      <c r="BBS2" s="50"/>
      <c r="BBT2" s="50"/>
      <c r="BBU2" s="50"/>
      <c r="BBV2" s="50"/>
      <c r="BBW2" s="50"/>
      <c r="BBX2" s="51" t="s">
        <v>42</v>
      </c>
      <c r="BBY2" s="51"/>
      <c r="BBZ2" s="51"/>
      <c r="BCA2" s="51"/>
      <c r="BCB2" s="51"/>
      <c r="BCC2" s="51"/>
      <c r="BCD2" s="51"/>
      <c r="BCE2" s="51"/>
      <c r="BCF2" s="51"/>
      <c r="BCG2" s="51"/>
      <c r="BCH2" s="51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52" t="s">
        <v>40</v>
      </c>
      <c r="BCT2" s="52"/>
      <c r="BCU2" s="52"/>
      <c r="BCV2" s="52"/>
      <c r="BCW2" s="52"/>
      <c r="BCX2" s="52"/>
      <c r="BCY2" s="50" t="s">
        <v>41</v>
      </c>
      <c r="BCZ2" s="50"/>
      <c r="BDA2" s="50"/>
      <c r="BDB2" s="50"/>
      <c r="BDC2" s="50"/>
      <c r="BDD2" s="50"/>
      <c r="BDE2" s="50"/>
      <c r="BDF2" s="50"/>
      <c r="BDG2" s="50"/>
      <c r="BDH2" s="50"/>
      <c r="BDI2" s="50"/>
      <c r="BDJ2" s="51" t="s">
        <v>42</v>
      </c>
      <c r="BDK2" s="51"/>
      <c r="BDL2" s="51"/>
      <c r="BDM2" s="51"/>
      <c r="BDN2" s="51"/>
      <c r="BDO2" s="51"/>
      <c r="BDP2" s="51"/>
      <c r="BDQ2" s="51"/>
      <c r="BDR2" s="51"/>
      <c r="BDS2" s="51"/>
      <c r="BDT2" s="51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52" t="s">
        <v>40</v>
      </c>
      <c r="BEF2" s="52"/>
      <c r="BEG2" s="52"/>
      <c r="BEH2" s="52"/>
      <c r="BEI2" s="52"/>
      <c r="BEJ2" s="52"/>
      <c r="BEK2" s="50" t="s">
        <v>41</v>
      </c>
      <c r="BEL2" s="50"/>
      <c r="BEM2" s="50"/>
      <c r="BEN2" s="50"/>
      <c r="BEO2" s="50"/>
      <c r="BEP2" s="50"/>
      <c r="BEQ2" s="50"/>
      <c r="BER2" s="50"/>
      <c r="BES2" s="50"/>
      <c r="BET2" s="50"/>
      <c r="BEU2" s="50"/>
      <c r="BEV2" s="51" t="s">
        <v>42</v>
      </c>
      <c r="BEW2" s="51"/>
      <c r="BEX2" s="51"/>
      <c r="BEY2" s="51"/>
      <c r="BEZ2" s="51"/>
      <c r="BFA2" s="51"/>
      <c r="BFB2" s="51"/>
      <c r="BFC2" s="51"/>
      <c r="BFD2" s="51"/>
      <c r="BFE2" s="51"/>
      <c r="BFF2" s="51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52" t="s">
        <v>40</v>
      </c>
      <c r="BFR2" s="52"/>
      <c r="BFS2" s="52"/>
      <c r="BFT2" s="52"/>
      <c r="BFU2" s="52"/>
      <c r="BFV2" s="52"/>
      <c r="BFW2" s="50" t="s">
        <v>41</v>
      </c>
      <c r="BFX2" s="50"/>
      <c r="BFY2" s="50"/>
      <c r="BFZ2" s="50"/>
      <c r="BGA2" s="50"/>
      <c r="BGB2" s="50"/>
      <c r="BGC2" s="50"/>
      <c r="BGD2" s="50"/>
      <c r="BGE2" s="50"/>
      <c r="BGF2" s="50"/>
      <c r="BGG2" s="50"/>
      <c r="BGH2" s="51" t="s">
        <v>42</v>
      </c>
      <c r="BGI2" s="51"/>
      <c r="BGJ2" s="51"/>
      <c r="BGK2" s="51"/>
      <c r="BGL2" s="51"/>
      <c r="BGM2" s="51"/>
      <c r="BGN2" s="51"/>
      <c r="BGO2" s="51"/>
      <c r="BGP2" s="51"/>
      <c r="BGQ2" s="51"/>
      <c r="BGR2" s="51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52" t="s">
        <v>40</v>
      </c>
      <c r="BHD2" s="52"/>
      <c r="BHE2" s="52"/>
      <c r="BHF2" s="52"/>
      <c r="BHG2" s="52"/>
      <c r="BHH2" s="52"/>
      <c r="BHI2" s="50" t="s">
        <v>41</v>
      </c>
      <c r="BHJ2" s="50"/>
      <c r="BHK2" s="50"/>
      <c r="BHL2" s="50"/>
      <c r="BHM2" s="50"/>
      <c r="BHN2" s="50"/>
      <c r="BHO2" s="50"/>
      <c r="BHP2" s="50"/>
      <c r="BHQ2" s="50"/>
      <c r="BHR2" s="50"/>
      <c r="BHS2" s="50"/>
      <c r="BHT2" s="51" t="s">
        <v>42</v>
      </c>
      <c r="BHU2" s="51"/>
      <c r="BHV2" s="51"/>
      <c r="BHW2" s="51"/>
      <c r="BHX2" s="51"/>
      <c r="BHY2" s="51"/>
      <c r="BHZ2" s="51"/>
      <c r="BIA2" s="51"/>
      <c r="BIB2" s="51"/>
      <c r="BIC2" s="51"/>
      <c r="BID2" s="51"/>
      <c r="BIE2" s="2"/>
      <c r="BIF2" s="2"/>
      <c r="BIG2" s="2"/>
      <c r="BIH2" s="2"/>
      <c r="BII2" s="2"/>
      <c r="BIJ2" s="2"/>
      <c r="BIK2" s="2"/>
      <c r="BIL2" s="2"/>
      <c r="BIM2" s="2"/>
      <c r="BIN2" s="2"/>
    </row>
    <row r="3" spans="1:1601" ht="19.149999999999999" customHeight="1" x14ac:dyDescent="0.25">
      <c r="A3" s="9"/>
      <c r="B3" s="9"/>
      <c r="C3" s="27"/>
      <c r="D3" s="27"/>
      <c r="E3" s="27"/>
      <c r="F3" s="27"/>
      <c r="G3" s="27"/>
      <c r="H3" s="27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27"/>
      <c r="AT3" s="27"/>
      <c r="AU3" s="27"/>
      <c r="AV3" s="27"/>
      <c r="AW3" s="27"/>
      <c r="AX3" s="27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27"/>
      <c r="CJ3" s="27"/>
      <c r="CK3" s="27"/>
      <c r="CL3" s="27"/>
      <c r="CM3" s="27"/>
      <c r="CN3" s="27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27"/>
      <c r="DZ3" s="27"/>
      <c r="EA3" s="27"/>
      <c r="EB3" s="27"/>
      <c r="EC3" s="27"/>
      <c r="ED3" s="27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27"/>
      <c r="FP3" s="27"/>
      <c r="FQ3" s="27"/>
      <c r="FR3" s="27"/>
      <c r="FS3" s="27"/>
      <c r="FT3" s="27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27"/>
      <c r="HF3" s="27"/>
      <c r="HG3" s="27"/>
      <c r="HH3" s="27"/>
      <c r="HI3" s="27"/>
      <c r="HJ3" s="27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27"/>
      <c r="IV3" s="27"/>
      <c r="IW3" s="27"/>
      <c r="IX3" s="27"/>
      <c r="IY3" s="27"/>
      <c r="IZ3" s="27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27"/>
      <c r="KL3" s="27"/>
      <c r="KM3" s="27"/>
      <c r="KN3" s="27"/>
      <c r="KO3" s="27"/>
      <c r="KP3" s="27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27"/>
      <c r="MB3" s="27"/>
      <c r="MC3" s="27"/>
      <c r="MD3" s="27"/>
      <c r="ME3" s="27"/>
      <c r="MF3" s="27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27"/>
      <c r="NR3" s="27"/>
      <c r="NS3" s="27"/>
      <c r="NT3" s="27"/>
      <c r="NU3" s="27"/>
      <c r="NV3" s="27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27"/>
      <c r="PH3" s="27"/>
      <c r="PI3" s="27"/>
      <c r="PJ3" s="27"/>
      <c r="PK3" s="27"/>
      <c r="PL3" s="27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27"/>
      <c r="QX3" s="27"/>
      <c r="QY3" s="27"/>
      <c r="QZ3" s="27"/>
      <c r="RA3" s="27"/>
      <c r="RB3" s="27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27"/>
      <c r="SN3" s="27"/>
      <c r="SO3" s="27"/>
      <c r="SP3" s="27"/>
      <c r="SQ3" s="27"/>
      <c r="SR3" s="27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27"/>
      <c r="UD3" s="27"/>
      <c r="UE3" s="27"/>
      <c r="UF3" s="27"/>
      <c r="UG3" s="27"/>
      <c r="UH3" s="27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27"/>
      <c r="VT3" s="27"/>
      <c r="VU3" s="27"/>
      <c r="VV3" s="27"/>
      <c r="VW3" s="27"/>
      <c r="VX3" s="27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27"/>
      <c r="XJ3" s="27"/>
      <c r="XK3" s="27"/>
      <c r="XL3" s="27"/>
      <c r="XM3" s="27"/>
      <c r="XN3" s="27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27"/>
      <c r="YZ3" s="27"/>
      <c r="ZA3" s="27"/>
      <c r="ZB3" s="27"/>
      <c r="ZC3" s="27"/>
      <c r="ZD3" s="27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27"/>
      <c r="AAP3" s="27"/>
      <c r="AAQ3" s="27"/>
      <c r="AAR3" s="27"/>
      <c r="AAS3" s="27"/>
      <c r="AAT3" s="28"/>
      <c r="AAU3" s="31"/>
      <c r="AAV3" s="28"/>
      <c r="AAW3" s="28"/>
      <c r="AAX3" s="28"/>
      <c r="AAY3" s="28"/>
      <c r="AAZ3" s="28"/>
      <c r="ABA3" s="28"/>
      <c r="ABB3" s="28"/>
      <c r="ABC3" s="28"/>
      <c r="ABD3" s="28"/>
      <c r="ABE3" s="29"/>
      <c r="ABF3" s="32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27"/>
      <c r="ACE3" s="27"/>
      <c r="ACF3" s="27"/>
      <c r="ACG3" s="27"/>
      <c r="ACH3" s="27"/>
      <c r="ACI3" s="27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10"/>
      <c r="ADU3" s="10"/>
      <c r="ADV3" s="10"/>
      <c r="ADW3" s="10"/>
      <c r="ADX3" s="10"/>
      <c r="ADY3" s="10"/>
      <c r="ADZ3" s="10"/>
      <c r="AEA3" s="10"/>
      <c r="AEB3" s="10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0"/>
      <c r="AFJ3" s="10"/>
      <c r="AFK3" s="10"/>
      <c r="AFL3" s="10"/>
      <c r="AFM3" s="10"/>
      <c r="AFN3" s="10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0"/>
      <c r="AGV3" s="10"/>
      <c r="AGW3" s="10"/>
      <c r="AGX3" s="10"/>
      <c r="AGY3" s="10"/>
      <c r="AGZ3" s="10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0"/>
      <c r="AIH3" s="10"/>
      <c r="AII3" s="10"/>
      <c r="AIJ3" s="10"/>
      <c r="AIK3" s="10"/>
      <c r="AIL3" s="10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0"/>
      <c r="AJT3" s="10"/>
      <c r="AJU3" s="10"/>
      <c r="AJV3" s="10"/>
      <c r="AJW3" s="10"/>
      <c r="AJX3" s="10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0"/>
      <c r="ALF3" s="10"/>
      <c r="ALG3" s="10"/>
      <c r="ALH3" s="10"/>
      <c r="ALI3" s="10"/>
      <c r="ALJ3" s="10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0"/>
      <c r="AMR3" s="10"/>
      <c r="AMS3" s="10"/>
      <c r="AMT3" s="10"/>
      <c r="AMU3" s="10"/>
      <c r="AMV3" s="10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0"/>
      <c r="AOD3" s="10"/>
      <c r="AOE3" s="10"/>
      <c r="AOF3" s="10"/>
      <c r="AOG3" s="10"/>
      <c r="AOH3" s="10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3"/>
      <c r="APF3" s="13"/>
      <c r="APG3" s="13"/>
      <c r="APH3" s="13"/>
      <c r="API3" s="13"/>
      <c r="APJ3" s="13"/>
      <c r="APK3" s="13"/>
      <c r="APL3" s="13"/>
      <c r="APM3" s="13"/>
      <c r="APN3" s="13"/>
      <c r="APO3" s="10"/>
      <c r="APP3" s="10"/>
      <c r="APQ3" s="10"/>
      <c r="APR3" s="10"/>
      <c r="APS3" s="10"/>
      <c r="APT3" s="10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3"/>
      <c r="AQR3" s="13"/>
      <c r="AQS3" s="13"/>
      <c r="AQT3" s="13"/>
      <c r="AQU3" s="13"/>
      <c r="AQV3" s="13"/>
      <c r="AQW3" s="13"/>
      <c r="AQX3" s="13"/>
      <c r="AQY3" s="13"/>
      <c r="AQZ3" s="13"/>
      <c r="ARA3" s="10"/>
      <c r="ARB3" s="10"/>
      <c r="ARC3" s="10"/>
      <c r="ARD3" s="10"/>
      <c r="ARE3" s="10"/>
      <c r="ARF3" s="10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3"/>
      <c r="ASD3" s="13"/>
      <c r="ASE3" s="13"/>
      <c r="ASF3" s="13"/>
      <c r="ASG3" s="13"/>
      <c r="ASH3" s="13"/>
      <c r="ASI3" s="13"/>
      <c r="ASJ3" s="13"/>
      <c r="ASK3" s="13"/>
      <c r="ASL3" s="13"/>
      <c r="ASM3" s="10"/>
      <c r="ASN3" s="10"/>
      <c r="ASO3" s="10"/>
      <c r="ASP3" s="10"/>
      <c r="ASQ3" s="10"/>
      <c r="ASR3" s="10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3"/>
      <c r="ATP3" s="13"/>
      <c r="ATQ3" s="13"/>
      <c r="ATR3" s="13"/>
      <c r="ATS3" s="13"/>
      <c r="ATT3" s="13"/>
      <c r="ATU3" s="13"/>
      <c r="ATV3" s="13"/>
      <c r="ATW3" s="13"/>
      <c r="ATX3" s="13"/>
      <c r="ATY3" s="10"/>
      <c r="ATZ3" s="10"/>
      <c r="AUA3" s="10"/>
      <c r="AUB3" s="10"/>
      <c r="AUC3" s="10"/>
      <c r="AUD3" s="10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3"/>
      <c r="AVB3" s="13"/>
      <c r="AVC3" s="13"/>
      <c r="AVD3" s="13"/>
      <c r="AVE3" s="13"/>
      <c r="AVF3" s="13"/>
      <c r="AVG3" s="13"/>
      <c r="AVH3" s="13"/>
      <c r="AVI3" s="13"/>
      <c r="AVJ3" s="13"/>
      <c r="AVK3" s="10"/>
      <c r="AVL3" s="10"/>
      <c r="AVM3" s="10"/>
      <c r="AVN3" s="10"/>
      <c r="AVO3" s="10"/>
      <c r="AVP3" s="10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3"/>
      <c r="AWN3" s="13"/>
      <c r="AWO3" s="13"/>
      <c r="AWP3" s="13"/>
      <c r="AWQ3" s="13"/>
      <c r="AWR3" s="13"/>
      <c r="AWS3" s="13"/>
      <c r="AWT3" s="13"/>
      <c r="AWU3" s="13"/>
      <c r="AWV3" s="13"/>
      <c r="AWW3" s="10"/>
      <c r="AWX3" s="10"/>
      <c r="AWY3" s="10"/>
      <c r="AWZ3" s="10"/>
      <c r="AXA3" s="10"/>
      <c r="AXB3" s="10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3"/>
      <c r="AXZ3" s="13"/>
      <c r="AYA3" s="13"/>
      <c r="AYB3" s="13"/>
      <c r="AYC3" s="13"/>
      <c r="AYD3" s="13"/>
      <c r="AYE3" s="13"/>
      <c r="AYF3" s="13"/>
      <c r="AYG3" s="13"/>
      <c r="AYH3" s="13"/>
      <c r="AYI3" s="10"/>
      <c r="AYJ3" s="10"/>
      <c r="AYK3" s="10"/>
      <c r="AYL3" s="10"/>
      <c r="AYM3" s="10"/>
      <c r="AYN3" s="10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3"/>
      <c r="AZL3" s="13"/>
      <c r="AZM3" s="13"/>
      <c r="AZN3" s="13"/>
      <c r="AZO3" s="13"/>
      <c r="AZP3" s="13"/>
      <c r="AZQ3" s="13"/>
      <c r="AZR3" s="13"/>
      <c r="AZS3" s="13"/>
      <c r="AZT3" s="13"/>
      <c r="AZU3" s="10"/>
      <c r="AZV3" s="10"/>
      <c r="AZW3" s="10"/>
      <c r="AZX3" s="10"/>
      <c r="AZY3" s="10"/>
      <c r="AZZ3" s="10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3"/>
      <c r="BAX3" s="13"/>
      <c r="BAY3" s="13"/>
      <c r="BAZ3" s="13"/>
      <c r="BBA3" s="13"/>
      <c r="BBB3" s="13"/>
      <c r="BBC3" s="13"/>
      <c r="BBD3" s="13"/>
      <c r="BBE3" s="13"/>
      <c r="BBF3" s="13"/>
      <c r="BBG3" s="10"/>
      <c r="BBH3" s="10"/>
      <c r="BBI3" s="10"/>
      <c r="BBJ3" s="10"/>
      <c r="BBK3" s="10"/>
      <c r="BBL3" s="10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3"/>
      <c r="BCJ3" s="13"/>
      <c r="BCK3" s="13"/>
      <c r="BCL3" s="13"/>
      <c r="BCM3" s="13"/>
      <c r="BCN3" s="13"/>
      <c r="BCO3" s="13"/>
      <c r="BCP3" s="13"/>
      <c r="BCQ3" s="13"/>
      <c r="BCR3" s="13"/>
      <c r="BCS3" s="10"/>
      <c r="BCT3" s="10"/>
      <c r="BCU3" s="10"/>
      <c r="BCV3" s="10"/>
      <c r="BCW3" s="10"/>
      <c r="BCX3" s="10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3"/>
      <c r="BDV3" s="13"/>
      <c r="BDW3" s="13"/>
      <c r="BDX3" s="13"/>
      <c r="BDY3" s="13"/>
      <c r="BDZ3" s="13"/>
      <c r="BEA3" s="13"/>
      <c r="BEB3" s="13"/>
      <c r="BEC3" s="13"/>
      <c r="BED3" s="13"/>
      <c r="BEE3" s="10"/>
      <c r="BEF3" s="10"/>
      <c r="BEG3" s="10"/>
      <c r="BEH3" s="10"/>
      <c r="BEI3" s="10"/>
      <c r="BEJ3" s="10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3"/>
      <c r="BFH3" s="13"/>
      <c r="BFI3" s="13"/>
      <c r="BFJ3" s="13"/>
      <c r="BFK3" s="13"/>
      <c r="BFL3" s="13"/>
      <c r="BFM3" s="13"/>
      <c r="BFN3" s="13"/>
      <c r="BFO3" s="13"/>
      <c r="BFP3" s="13"/>
      <c r="BFQ3" s="10"/>
      <c r="BFR3" s="10"/>
      <c r="BFS3" s="10"/>
      <c r="BFT3" s="10"/>
      <c r="BFU3" s="10"/>
      <c r="BFV3" s="10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3"/>
      <c r="BGT3" s="13"/>
      <c r="BGU3" s="13"/>
      <c r="BGV3" s="13"/>
      <c r="BGW3" s="13"/>
      <c r="BGX3" s="13"/>
      <c r="BGY3" s="13"/>
      <c r="BGZ3" s="13"/>
      <c r="BHA3" s="13"/>
      <c r="BHB3" s="13"/>
      <c r="BHC3" s="10"/>
      <c r="BHD3" s="10"/>
      <c r="BHE3" s="10"/>
      <c r="BHF3" s="10"/>
      <c r="BHG3" s="10"/>
      <c r="BHH3" s="10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3"/>
      <c r="BIF3" s="13"/>
      <c r="BIG3" s="13"/>
      <c r="BIH3" s="13"/>
      <c r="BII3" s="13"/>
      <c r="BIJ3" s="13"/>
      <c r="BIK3" s="13"/>
      <c r="BIL3" s="13"/>
      <c r="BIM3" s="13"/>
      <c r="BIN3" s="13"/>
    </row>
    <row r="4" spans="1:1601" s="1" customFormat="1" ht="75" x14ac:dyDescent="0.25">
      <c r="A4" s="18" t="s">
        <v>43</v>
      </c>
      <c r="B4" s="18" t="s">
        <v>44</v>
      </c>
      <c r="C4" s="33" t="s">
        <v>45</v>
      </c>
      <c r="D4" s="33" t="s">
        <v>46</v>
      </c>
      <c r="E4" s="33" t="s">
        <v>47</v>
      </c>
      <c r="F4" s="34" t="s">
        <v>48</v>
      </c>
      <c r="G4" s="34" t="s">
        <v>49</v>
      </c>
      <c r="H4" s="34" t="s">
        <v>50</v>
      </c>
      <c r="I4" s="35" t="s">
        <v>51</v>
      </c>
      <c r="J4" s="35" t="s">
        <v>52</v>
      </c>
      <c r="K4" s="35" t="s">
        <v>53</v>
      </c>
      <c r="L4" s="35" t="s">
        <v>54</v>
      </c>
      <c r="M4" s="35" t="s">
        <v>55</v>
      </c>
      <c r="N4" s="35" t="s">
        <v>56</v>
      </c>
      <c r="O4" s="35" t="s">
        <v>57</v>
      </c>
      <c r="P4" s="35" t="s">
        <v>58</v>
      </c>
      <c r="Q4" s="35" t="s">
        <v>59</v>
      </c>
      <c r="R4" s="35" t="s">
        <v>60</v>
      </c>
      <c r="S4" s="35" t="s">
        <v>61</v>
      </c>
      <c r="T4" s="36" t="s">
        <v>62</v>
      </c>
      <c r="U4" s="36" t="s">
        <v>63</v>
      </c>
      <c r="V4" s="36" t="s">
        <v>64</v>
      </c>
      <c r="W4" s="36" t="s">
        <v>65</v>
      </c>
      <c r="X4" s="36" t="s">
        <v>66</v>
      </c>
      <c r="Y4" s="36" t="s">
        <v>67</v>
      </c>
      <c r="Z4" s="36" t="s">
        <v>68</v>
      </c>
      <c r="AA4" s="36" t="s">
        <v>69</v>
      </c>
      <c r="AB4" s="36" t="s">
        <v>70</v>
      </c>
      <c r="AC4" s="36" t="s">
        <v>71</v>
      </c>
      <c r="AD4" s="36" t="s">
        <v>72</v>
      </c>
      <c r="AE4" s="36" t="s">
        <v>73</v>
      </c>
      <c r="AF4" s="36" t="s">
        <v>74</v>
      </c>
      <c r="AG4" s="36" t="s">
        <v>75</v>
      </c>
      <c r="AH4" s="36" t="s">
        <v>76</v>
      </c>
      <c r="AI4" s="33" t="s">
        <v>77</v>
      </c>
      <c r="AJ4" s="33" t="s">
        <v>78</v>
      </c>
      <c r="AK4" s="33" t="s">
        <v>79</v>
      </c>
      <c r="AL4" s="33" t="s">
        <v>80</v>
      </c>
      <c r="AM4" s="33" t="s">
        <v>81</v>
      </c>
      <c r="AN4" s="33" t="s">
        <v>82</v>
      </c>
      <c r="AO4" s="33" t="s">
        <v>83</v>
      </c>
      <c r="AP4" s="33" t="s">
        <v>84</v>
      </c>
      <c r="AQ4" s="33" t="s">
        <v>85</v>
      </c>
      <c r="AR4" s="33" t="s">
        <v>86</v>
      </c>
      <c r="AS4" s="33" t="s">
        <v>87</v>
      </c>
      <c r="AT4" s="33" t="s">
        <v>88</v>
      </c>
      <c r="AU4" s="33" t="s">
        <v>89</v>
      </c>
      <c r="AV4" s="34" t="s">
        <v>90</v>
      </c>
      <c r="AW4" s="34" t="s">
        <v>91</v>
      </c>
      <c r="AX4" s="34" t="s">
        <v>92</v>
      </c>
      <c r="AY4" s="35" t="s">
        <v>93</v>
      </c>
      <c r="AZ4" s="35" t="s">
        <v>94</v>
      </c>
      <c r="BA4" s="35" t="s">
        <v>95</v>
      </c>
      <c r="BB4" s="35" t="s">
        <v>96</v>
      </c>
      <c r="BC4" s="35" t="s">
        <v>97</v>
      </c>
      <c r="BD4" s="35" t="s">
        <v>98</v>
      </c>
      <c r="BE4" s="35" t="s">
        <v>99</v>
      </c>
      <c r="BF4" s="35" t="s">
        <v>100</v>
      </c>
      <c r="BG4" s="35" t="s">
        <v>101</v>
      </c>
      <c r="BH4" s="35" t="s">
        <v>102</v>
      </c>
      <c r="BI4" s="35" t="s">
        <v>103</v>
      </c>
      <c r="BJ4" s="36" t="s">
        <v>104</v>
      </c>
      <c r="BK4" s="36" t="s">
        <v>105</v>
      </c>
      <c r="BL4" s="36" t="s">
        <v>106</v>
      </c>
      <c r="BM4" s="36" t="s">
        <v>107</v>
      </c>
      <c r="BN4" s="36" t="s">
        <v>108</v>
      </c>
      <c r="BO4" s="36" t="s">
        <v>109</v>
      </c>
      <c r="BP4" s="36" t="s">
        <v>110</v>
      </c>
      <c r="BQ4" s="36" t="s">
        <v>111</v>
      </c>
      <c r="BR4" s="36" t="s">
        <v>112</v>
      </c>
      <c r="BS4" s="36" t="s">
        <v>113</v>
      </c>
      <c r="BT4" s="36" t="s">
        <v>114</v>
      </c>
      <c r="BU4" s="36" t="s">
        <v>115</v>
      </c>
      <c r="BV4" s="36" t="s">
        <v>116</v>
      </c>
      <c r="BW4" s="36" t="s">
        <v>117</v>
      </c>
      <c r="BX4" s="36" t="s">
        <v>118</v>
      </c>
      <c r="BY4" s="33" t="s">
        <v>119</v>
      </c>
      <c r="BZ4" s="33" t="s">
        <v>120</v>
      </c>
      <c r="CA4" s="33" t="s">
        <v>121</v>
      </c>
      <c r="CB4" s="33" t="s">
        <v>122</v>
      </c>
      <c r="CC4" s="33" t="s">
        <v>123</v>
      </c>
      <c r="CD4" s="33" t="s">
        <v>124</v>
      </c>
      <c r="CE4" s="33" t="s">
        <v>125</v>
      </c>
      <c r="CF4" s="33" t="s">
        <v>126</v>
      </c>
      <c r="CG4" s="33" t="s">
        <v>127</v>
      </c>
      <c r="CH4" s="33" t="s">
        <v>128</v>
      </c>
      <c r="CI4" s="33" t="s">
        <v>129</v>
      </c>
      <c r="CJ4" s="33" t="s">
        <v>130</v>
      </c>
      <c r="CK4" s="33" t="s">
        <v>131</v>
      </c>
      <c r="CL4" s="34" t="s">
        <v>132</v>
      </c>
      <c r="CM4" s="34" t="s">
        <v>133</v>
      </c>
      <c r="CN4" s="34" t="s">
        <v>134</v>
      </c>
      <c r="CO4" s="35" t="s">
        <v>135</v>
      </c>
      <c r="CP4" s="35" t="s">
        <v>136</v>
      </c>
      <c r="CQ4" s="35" t="s">
        <v>137</v>
      </c>
      <c r="CR4" s="35" t="s">
        <v>138</v>
      </c>
      <c r="CS4" s="35" t="s">
        <v>139</v>
      </c>
      <c r="CT4" s="35" t="s">
        <v>140</v>
      </c>
      <c r="CU4" s="35" t="s">
        <v>141</v>
      </c>
      <c r="CV4" s="35" t="s">
        <v>142</v>
      </c>
      <c r="CW4" s="35" t="s">
        <v>143</v>
      </c>
      <c r="CX4" s="35" t="s">
        <v>144</v>
      </c>
      <c r="CY4" s="35" t="s">
        <v>145</v>
      </c>
      <c r="CZ4" s="36" t="s">
        <v>146</v>
      </c>
      <c r="DA4" s="36" t="s">
        <v>147</v>
      </c>
      <c r="DB4" s="36" t="s">
        <v>148</v>
      </c>
      <c r="DC4" s="36" t="s">
        <v>149</v>
      </c>
      <c r="DD4" s="36" t="s">
        <v>150</v>
      </c>
      <c r="DE4" s="36" t="s">
        <v>151</v>
      </c>
      <c r="DF4" s="36" t="s">
        <v>152</v>
      </c>
      <c r="DG4" s="36" t="s">
        <v>153</v>
      </c>
      <c r="DH4" s="36" t="s">
        <v>154</v>
      </c>
      <c r="DI4" s="36" t="s">
        <v>155</v>
      </c>
      <c r="DJ4" s="36" t="s">
        <v>156</v>
      </c>
      <c r="DK4" s="36" t="s">
        <v>157</v>
      </c>
      <c r="DL4" s="36" t="s">
        <v>158</v>
      </c>
      <c r="DM4" s="36" t="s">
        <v>159</v>
      </c>
      <c r="DN4" s="36" t="s">
        <v>160</v>
      </c>
      <c r="DO4" s="33" t="s">
        <v>161</v>
      </c>
      <c r="DP4" s="33" t="s">
        <v>162</v>
      </c>
      <c r="DQ4" s="33" t="s">
        <v>163</v>
      </c>
      <c r="DR4" s="33" t="s">
        <v>164</v>
      </c>
      <c r="DS4" s="33" t="s">
        <v>165</v>
      </c>
      <c r="DT4" s="33" t="s">
        <v>166</v>
      </c>
      <c r="DU4" s="33" t="s">
        <v>167</v>
      </c>
      <c r="DV4" s="33" t="s">
        <v>168</v>
      </c>
      <c r="DW4" s="33" t="s">
        <v>169</v>
      </c>
      <c r="DX4" s="33" t="s">
        <v>170</v>
      </c>
      <c r="DY4" s="33" t="s">
        <v>171</v>
      </c>
      <c r="DZ4" s="33" t="s">
        <v>172</v>
      </c>
      <c r="EA4" s="33" t="s">
        <v>173</v>
      </c>
      <c r="EB4" s="34" t="s">
        <v>174</v>
      </c>
      <c r="EC4" s="34" t="s">
        <v>175</v>
      </c>
      <c r="ED4" s="34" t="s">
        <v>176</v>
      </c>
      <c r="EE4" s="35" t="s">
        <v>177</v>
      </c>
      <c r="EF4" s="35" t="s">
        <v>178</v>
      </c>
      <c r="EG4" s="35" t="s">
        <v>179</v>
      </c>
      <c r="EH4" s="35" t="s">
        <v>180</v>
      </c>
      <c r="EI4" s="35" t="s">
        <v>181</v>
      </c>
      <c r="EJ4" s="35" t="s">
        <v>182</v>
      </c>
      <c r="EK4" s="35" t="s">
        <v>183</v>
      </c>
      <c r="EL4" s="35" t="s">
        <v>184</v>
      </c>
      <c r="EM4" s="35" t="s">
        <v>185</v>
      </c>
      <c r="EN4" s="35" t="s">
        <v>186</v>
      </c>
      <c r="EO4" s="35" t="s">
        <v>187</v>
      </c>
      <c r="EP4" s="36" t="s">
        <v>188</v>
      </c>
      <c r="EQ4" s="36" t="s">
        <v>189</v>
      </c>
      <c r="ER4" s="36" t="s">
        <v>190</v>
      </c>
      <c r="ES4" s="36" t="s">
        <v>191</v>
      </c>
      <c r="ET4" s="36" t="s">
        <v>192</v>
      </c>
      <c r="EU4" s="36" t="s">
        <v>193</v>
      </c>
      <c r="EV4" s="36" t="s">
        <v>194</v>
      </c>
      <c r="EW4" s="36" t="s">
        <v>195</v>
      </c>
      <c r="EX4" s="36" t="s">
        <v>196</v>
      </c>
      <c r="EY4" s="36" t="s">
        <v>197</v>
      </c>
      <c r="EZ4" s="36" t="s">
        <v>198</v>
      </c>
      <c r="FA4" s="36" t="s">
        <v>199</v>
      </c>
      <c r="FB4" s="36" t="s">
        <v>200</v>
      </c>
      <c r="FC4" s="36" t="s">
        <v>201</v>
      </c>
      <c r="FD4" s="36" t="s">
        <v>202</v>
      </c>
      <c r="FE4" s="33" t="s">
        <v>203</v>
      </c>
      <c r="FF4" s="33" t="s">
        <v>204</v>
      </c>
      <c r="FG4" s="33" t="s">
        <v>205</v>
      </c>
      <c r="FH4" s="33" t="s">
        <v>206</v>
      </c>
      <c r="FI4" s="33" t="s">
        <v>207</v>
      </c>
      <c r="FJ4" s="33" t="s">
        <v>208</v>
      </c>
      <c r="FK4" s="33" t="s">
        <v>209</v>
      </c>
      <c r="FL4" s="33" t="s">
        <v>210</v>
      </c>
      <c r="FM4" s="33" t="s">
        <v>211</v>
      </c>
      <c r="FN4" s="33" t="s">
        <v>212</v>
      </c>
      <c r="FO4" s="33" t="s">
        <v>213</v>
      </c>
      <c r="FP4" s="33" t="s">
        <v>214</v>
      </c>
      <c r="FQ4" s="33" t="s">
        <v>215</v>
      </c>
      <c r="FR4" s="34" t="s">
        <v>216</v>
      </c>
      <c r="FS4" s="34" t="s">
        <v>217</v>
      </c>
      <c r="FT4" s="34" t="s">
        <v>218</v>
      </c>
      <c r="FU4" s="35" t="s">
        <v>219</v>
      </c>
      <c r="FV4" s="35" t="s">
        <v>220</v>
      </c>
      <c r="FW4" s="35" t="s">
        <v>221</v>
      </c>
      <c r="FX4" s="35" t="s">
        <v>222</v>
      </c>
      <c r="FY4" s="35" t="s">
        <v>223</v>
      </c>
      <c r="FZ4" s="35" t="s">
        <v>224</v>
      </c>
      <c r="GA4" s="35" t="s">
        <v>225</v>
      </c>
      <c r="GB4" s="35" t="s">
        <v>226</v>
      </c>
      <c r="GC4" s="35" t="s">
        <v>227</v>
      </c>
      <c r="GD4" s="35" t="s">
        <v>228</v>
      </c>
      <c r="GE4" s="35" t="s">
        <v>229</v>
      </c>
      <c r="GF4" s="36" t="s">
        <v>230</v>
      </c>
      <c r="GG4" s="36" t="s">
        <v>231</v>
      </c>
      <c r="GH4" s="36" t="s">
        <v>232</v>
      </c>
      <c r="GI4" s="36" t="s">
        <v>233</v>
      </c>
      <c r="GJ4" s="36" t="s">
        <v>234</v>
      </c>
      <c r="GK4" s="36" t="s">
        <v>235</v>
      </c>
      <c r="GL4" s="36" t="s">
        <v>236</v>
      </c>
      <c r="GM4" s="36" t="s">
        <v>237</v>
      </c>
      <c r="GN4" s="36" t="s">
        <v>238</v>
      </c>
      <c r="GO4" s="36" t="s">
        <v>239</v>
      </c>
      <c r="GP4" s="36" t="s">
        <v>240</v>
      </c>
      <c r="GQ4" s="36" t="s">
        <v>241</v>
      </c>
      <c r="GR4" s="36" t="s">
        <v>242</v>
      </c>
      <c r="GS4" s="36" t="s">
        <v>243</v>
      </c>
      <c r="GT4" s="36" t="s">
        <v>244</v>
      </c>
      <c r="GU4" s="33" t="s">
        <v>245</v>
      </c>
      <c r="GV4" s="33" t="s">
        <v>246</v>
      </c>
      <c r="GW4" s="33" t="s">
        <v>247</v>
      </c>
      <c r="GX4" s="33" t="s">
        <v>248</v>
      </c>
      <c r="GY4" s="33" t="s">
        <v>249</v>
      </c>
      <c r="GZ4" s="33" t="s">
        <v>250</v>
      </c>
      <c r="HA4" s="33" t="s">
        <v>251</v>
      </c>
      <c r="HB4" s="33" t="s">
        <v>252</v>
      </c>
      <c r="HC4" s="33" t="s">
        <v>253</v>
      </c>
      <c r="HD4" s="33" t="s">
        <v>254</v>
      </c>
      <c r="HE4" s="33" t="s">
        <v>255</v>
      </c>
      <c r="HF4" s="33" t="s">
        <v>256</v>
      </c>
      <c r="HG4" s="33" t="s">
        <v>257</v>
      </c>
      <c r="HH4" s="34" t="s">
        <v>258</v>
      </c>
      <c r="HI4" s="34" t="s">
        <v>259</v>
      </c>
      <c r="HJ4" s="34" t="s">
        <v>260</v>
      </c>
      <c r="HK4" s="35" t="s">
        <v>261</v>
      </c>
      <c r="HL4" s="35" t="s">
        <v>262</v>
      </c>
      <c r="HM4" s="35" t="s">
        <v>263</v>
      </c>
      <c r="HN4" s="35" t="s">
        <v>264</v>
      </c>
      <c r="HO4" s="35" t="s">
        <v>265</v>
      </c>
      <c r="HP4" s="35" t="s">
        <v>266</v>
      </c>
      <c r="HQ4" s="35" t="s">
        <v>267</v>
      </c>
      <c r="HR4" s="35" t="s">
        <v>268</v>
      </c>
      <c r="HS4" s="35" t="s">
        <v>269</v>
      </c>
      <c r="HT4" s="35" t="s">
        <v>270</v>
      </c>
      <c r="HU4" s="35" t="s">
        <v>271</v>
      </c>
      <c r="HV4" s="36" t="s">
        <v>272</v>
      </c>
      <c r="HW4" s="36" t="s">
        <v>273</v>
      </c>
      <c r="HX4" s="36" t="s">
        <v>274</v>
      </c>
      <c r="HY4" s="36" t="s">
        <v>275</v>
      </c>
      <c r="HZ4" s="36" t="s">
        <v>276</v>
      </c>
      <c r="IA4" s="36" t="s">
        <v>277</v>
      </c>
      <c r="IB4" s="36" t="s">
        <v>278</v>
      </c>
      <c r="IC4" s="36" t="s">
        <v>279</v>
      </c>
      <c r="ID4" s="36" t="s">
        <v>280</v>
      </c>
      <c r="IE4" s="36" t="s">
        <v>281</v>
      </c>
      <c r="IF4" s="36" t="s">
        <v>282</v>
      </c>
      <c r="IG4" s="36" t="s">
        <v>283</v>
      </c>
      <c r="IH4" s="36" t="s">
        <v>284</v>
      </c>
      <c r="II4" s="36" t="s">
        <v>285</v>
      </c>
      <c r="IJ4" s="36" t="s">
        <v>286</v>
      </c>
      <c r="IK4" s="33" t="s">
        <v>287</v>
      </c>
      <c r="IL4" s="33" t="s">
        <v>288</v>
      </c>
      <c r="IM4" s="33" t="s">
        <v>289</v>
      </c>
      <c r="IN4" s="33" t="s">
        <v>290</v>
      </c>
      <c r="IO4" s="33" t="s">
        <v>291</v>
      </c>
      <c r="IP4" s="33" t="s">
        <v>292</v>
      </c>
      <c r="IQ4" s="33" t="s">
        <v>293</v>
      </c>
      <c r="IR4" s="33" t="s">
        <v>294</v>
      </c>
      <c r="IS4" s="33" t="s">
        <v>295</v>
      </c>
      <c r="IT4" s="33" t="s">
        <v>296</v>
      </c>
      <c r="IU4" s="33" t="s">
        <v>297</v>
      </c>
      <c r="IV4" s="33" t="s">
        <v>298</v>
      </c>
      <c r="IW4" s="33" t="s">
        <v>299</v>
      </c>
      <c r="IX4" s="34" t="s">
        <v>300</v>
      </c>
      <c r="IY4" s="34" t="s">
        <v>301</v>
      </c>
      <c r="IZ4" s="34" t="s">
        <v>302</v>
      </c>
      <c r="JA4" s="35" t="s">
        <v>303</v>
      </c>
      <c r="JB4" s="35" t="s">
        <v>304</v>
      </c>
      <c r="JC4" s="35" t="s">
        <v>305</v>
      </c>
      <c r="JD4" s="35" t="s">
        <v>306</v>
      </c>
      <c r="JE4" s="35" t="s">
        <v>307</v>
      </c>
      <c r="JF4" s="35" t="s">
        <v>308</v>
      </c>
      <c r="JG4" s="35" t="s">
        <v>309</v>
      </c>
      <c r="JH4" s="35" t="s">
        <v>310</v>
      </c>
      <c r="JI4" s="35" t="s">
        <v>311</v>
      </c>
      <c r="JJ4" s="35" t="s">
        <v>312</v>
      </c>
      <c r="JK4" s="35" t="s">
        <v>313</v>
      </c>
      <c r="JL4" s="36" t="s">
        <v>314</v>
      </c>
      <c r="JM4" s="36" t="s">
        <v>315</v>
      </c>
      <c r="JN4" s="36" t="s">
        <v>316</v>
      </c>
      <c r="JO4" s="36" t="s">
        <v>317</v>
      </c>
      <c r="JP4" s="36" t="s">
        <v>318</v>
      </c>
      <c r="JQ4" s="36" t="s">
        <v>319</v>
      </c>
      <c r="JR4" s="36" t="s">
        <v>320</v>
      </c>
      <c r="JS4" s="36" t="s">
        <v>321</v>
      </c>
      <c r="JT4" s="36" t="s">
        <v>322</v>
      </c>
      <c r="JU4" s="36" t="s">
        <v>323</v>
      </c>
      <c r="JV4" s="36" t="s">
        <v>324</v>
      </c>
      <c r="JW4" s="36" t="s">
        <v>325</v>
      </c>
      <c r="JX4" s="36" t="s">
        <v>326</v>
      </c>
      <c r="JY4" s="36" t="s">
        <v>327</v>
      </c>
      <c r="JZ4" s="36" t="s">
        <v>328</v>
      </c>
      <c r="KA4" s="33" t="s">
        <v>329</v>
      </c>
      <c r="KB4" s="33" t="s">
        <v>330</v>
      </c>
      <c r="KC4" s="33" t="s">
        <v>331</v>
      </c>
      <c r="KD4" s="33" t="s">
        <v>332</v>
      </c>
      <c r="KE4" s="33" t="s">
        <v>333</v>
      </c>
      <c r="KF4" s="33" t="s">
        <v>334</v>
      </c>
      <c r="KG4" s="33" t="s">
        <v>335</v>
      </c>
      <c r="KH4" s="33" t="s">
        <v>336</v>
      </c>
      <c r="KI4" s="33" t="s">
        <v>337</v>
      </c>
      <c r="KJ4" s="33" t="s">
        <v>338</v>
      </c>
      <c r="KK4" s="33" t="s">
        <v>339</v>
      </c>
      <c r="KL4" s="33" t="s">
        <v>340</v>
      </c>
      <c r="KM4" s="33" t="s">
        <v>341</v>
      </c>
      <c r="KN4" s="34" t="s">
        <v>342</v>
      </c>
      <c r="KO4" s="34" t="s">
        <v>343</v>
      </c>
      <c r="KP4" s="34" t="s">
        <v>344</v>
      </c>
      <c r="KQ4" s="35" t="s">
        <v>345</v>
      </c>
      <c r="KR4" s="35" t="s">
        <v>346</v>
      </c>
      <c r="KS4" s="35" t="s">
        <v>347</v>
      </c>
      <c r="KT4" s="35" t="s">
        <v>348</v>
      </c>
      <c r="KU4" s="35" t="s">
        <v>349</v>
      </c>
      <c r="KV4" s="35" t="s">
        <v>350</v>
      </c>
      <c r="KW4" s="35" t="s">
        <v>351</v>
      </c>
      <c r="KX4" s="35" t="s">
        <v>352</v>
      </c>
      <c r="KY4" s="35" t="s">
        <v>353</v>
      </c>
      <c r="KZ4" s="35" t="s">
        <v>354</v>
      </c>
      <c r="LA4" s="35" t="s">
        <v>355</v>
      </c>
      <c r="LB4" s="36" t="s">
        <v>356</v>
      </c>
      <c r="LC4" s="36" t="s">
        <v>357</v>
      </c>
      <c r="LD4" s="36" t="s">
        <v>358</v>
      </c>
      <c r="LE4" s="36" t="s">
        <v>359</v>
      </c>
      <c r="LF4" s="36" t="s">
        <v>360</v>
      </c>
      <c r="LG4" s="36" t="s">
        <v>361</v>
      </c>
      <c r="LH4" s="36" t="s">
        <v>362</v>
      </c>
      <c r="LI4" s="36" t="s">
        <v>363</v>
      </c>
      <c r="LJ4" s="36" t="s">
        <v>364</v>
      </c>
      <c r="LK4" s="36" t="s">
        <v>365</v>
      </c>
      <c r="LL4" s="36" t="s">
        <v>366</v>
      </c>
      <c r="LM4" s="36" t="s">
        <v>367</v>
      </c>
      <c r="LN4" s="36" t="s">
        <v>368</v>
      </c>
      <c r="LO4" s="36" t="s">
        <v>369</v>
      </c>
      <c r="LP4" s="36" t="s">
        <v>370</v>
      </c>
      <c r="LQ4" s="33" t="s">
        <v>371</v>
      </c>
      <c r="LR4" s="33" t="s">
        <v>372</v>
      </c>
      <c r="LS4" s="33" t="s">
        <v>373</v>
      </c>
      <c r="LT4" s="33" t="s">
        <v>374</v>
      </c>
      <c r="LU4" s="33" t="s">
        <v>375</v>
      </c>
      <c r="LV4" s="33" t="s">
        <v>376</v>
      </c>
      <c r="LW4" s="33" t="s">
        <v>377</v>
      </c>
      <c r="LX4" s="33" t="s">
        <v>378</v>
      </c>
      <c r="LY4" s="33" t="s">
        <v>379</v>
      </c>
      <c r="LZ4" s="33" t="s">
        <v>380</v>
      </c>
      <c r="MA4" s="33" t="s">
        <v>381</v>
      </c>
      <c r="MB4" s="33" t="s">
        <v>382</v>
      </c>
      <c r="MC4" s="33" t="s">
        <v>383</v>
      </c>
      <c r="MD4" s="34" t="s">
        <v>384</v>
      </c>
      <c r="ME4" s="34" t="s">
        <v>385</v>
      </c>
      <c r="MF4" s="34" t="s">
        <v>386</v>
      </c>
      <c r="MG4" s="35" t="s">
        <v>387</v>
      </c>
      <c r="MH4" s="35" t="s">
        <v>388</v>
      </c>
      <c r="MI4" s="35" t="s">
        <v>389</v>
      </c>
      <c r="MJ4" s="35" t="s">
        <v>390</v>
      </c>
      <c r="MK4" s="35" t="s">
        <v>391</v>
      </c>
      <c r="ML4" s="35" t="s">
        <v>392</v>
      </c>
      <c r="MM4" s="35" t="s">
        <v>393</v>
      </c>
      <c r="MN4" s="35" t="s">
        <v>394</v>
      </c>
      <c r="MO4" s="35" t="s">
        <v>395</v>
      </c>
      <c r="MP4" s="35" t="s">
        <v>396</v>
      </c>
      <c r="MQ4" s="35" t="s">
        <v>397</v>
      </c>
      <c r="MR4" s="36" t="s">
        <v>398</v>
      </c>
      <c r="MS4" s="36" t="s">
        <v>399</v>
      </c>
      <c r="MT4" s="36" t="s">
        <v>400</v>
      </c>
      <c r="MU4" s="36" t="s">
        <v>401</v>
      </c>
      <c r="MV4" s="36" t="s">
        <v>402</v>
      </c>
      <c r="MW4" s="36" t="s">
        <v>403</v>
      </c>
      <c r="MX4" s="36" t="s">
        <v>404</v>
      </c>
      <c r="MY4" s="36" t="s">
        <v>405</v>
      </c>
      <c r="MZ4" s="36" t="s">
        <v>406</v>
      </c>
      <c r="NA4" s="36" t="s">
        <v>407</v>
      </c>
      <c r="NB4" s="36" t="s">
        <v>408</v>
      </c>
      <c r="NC4" s="36" t="s">
        <v>409</v>
      </c>
      <c r="ND4" s="36" t="s">
        <v>410</v>
      </c>
      <c r="NE4" s="36" t="s">
        <v>411</v>
      </c>
      <c r="NF4" s="36" t="s">
        <v>412</v>
      </c>
      <c r="NG4" s="33" t="s">
        <v>413</v>
      </c>
      <c r="NH4" s="33" t="s">
        <v>414</v>
      </c>
      <c r="NI4" s="33" t="s">
        <v>415</v>
      </c>
      <c r="NJ4" s="33" t="s">
        <v>416</v>
      </c>
      <c r="NK4" s="33" t="s">
        <v>417</v>
      </c>
      <c r="NL4" s="33" t="s">
        <v>418</v>
      </c>
      <c r="NM4" s="33" t="s">
        <v>419</v>
      </c>
      <c r="NN4" s="33" t="s">
        <v>420</v>
      </c>
      <c r="NO4" s="33" t="s">
        <v>421</v>
      </c>
      <c r="NP4" s="33" t="s">
        <v>422</v>
      </c>
      <c r="NQ4" s="33" t="s">
        <v>423</v>
      </c>
      <c r="NR4" s="33" t="s">
        <v>424</v>
      </c>
      <c r="NS4" s="33" t="s">
        <v>425</v>
      </c>
      <c r="NT4" s="34" t="s">
        <v>426</v>
      </c>
      <c r="NU4" s="34" t="s">
        <v>427</v>
      </c>
      <c r="NV4" s="34" t="s">
        <v>428</v>
      </c>
      <c r="NW4" s="35" t="s">
        <v>429</v>
      </c>
      <c r="NX4" s="35" t="s">
        <v>430</v>
      </c>
      <c r="NY4" s="35" t="s">
        <v>431</v>
      </c>
      <c r="NZ4" s="35" t="s">
        <v>432</v>
      </c>
      <c r="OA4" s="35" t="s">
        <v>433</v>
      </c>
      <c r="OB4" s="35" t="s">
        <v>434</v>
      </c>
      <c r="OC4" s="35" t="s">
        <v>435</v>
      </c>
      <c r="OD4" s="35" t="s">
        <v>436</v>
      </c>
      <c r="OE4" s="35" t="s">
        <v>437</v>
      </c>
      <c r="OF4" s="35" t="s">
        <v>438</v>
      </c>
      <c r="OG4" s="35" t="s">
        <v>439</v>
      </c>
      <c r="OH4" s="36" t="s">
        <v>440</v>
      </c>
      <c r="OI4" s="36" t="s">
        <v>441</v>
      </c>
      <c r="OJ4" s="36" t="s">
        <v>442</v>
      </c>
      <c r="OK4" s="36" t="s">
        <v>443</v>
      </c>
      <c r="OL4" s="36" t="s">
        <v>444</v>
      </c>
      <c r="OM4" s="36" t="s">
        <v>445</v>
      </c>
      <c r="ON4" s="36" t="s">
        <v>446</v>
      </c>
      <c r="OO4" s="36" t="s">
        <v>447</v>
      </c>
      <c r="OP4" s="36" t="s">
        <v>448</v>
      </c>
      <c r="OQ4" s="36" t="s">
        <v>449</v>
      </c>
      <c r="OR4" s="36" t="s">
        <v>450</v>
      </c>
      <c r="OS4" s="36" t="s">
        <v>451</v>
      </c>
      <c r="OT4" s="36" t="s">
        <v>452</v>
      </c>
      <c r="OU4" s="36" t="s">
        <v>453</v>
      </c>
      <c r="OV4" s="36" t="s">
        <v>454</v>
      </c>
      <c r="OW4" s="33" t="s">
        <v>455</v>
      </c>
      <c r="OX4" s="33" t="s">
        <v>456</v>
      </c>
      <c r="OY4" s="33" t="s">
        <v>457</v>
      </c>
      <c r="OZ4" s="33" t="s">
        <v>458</v>
      </c>
      <c r="PA4" s="33" t="s">
        <v>459</v>
      </c>
      <c r="PB4" s="33" t="s">
        <v>460</v>
      </c>
      <c r="PC4" s="33" t="s">
        <v>461</v>
      </c>
      <c r="PD4" s="33" t="s">
        <v>462</v>
      </c>
      <c r="PE4" s="33" t="s">
        <v>463</v>
      </c>
      <c r="PF4" s="33" t="s">
        <v>464</v>
      </c>
      <c r="PG4" s="33" t="s">
        <v>465</v>
      </c>
      <c r="PH4" s="33" t="s">
        <v>466</v>
      </c>
      <c r="PI4" s="33" t="s">
        <v>467</v>
      </c>
      <c r="PJ4" s="34" t="s">
        <v>468</v>
      </c>
      <c r="PK4" s="34" t="s">
        <v>469</v>
      </c>
      <c r="PL4" s="34" t="s">
        <v>470</v>
      </c>
      <c r="PM4" s="35" t="s">
        <v>471</v>
      </c>
      <c r="PN4" s="35" t="s">
        <v>472</v>
      </c>
      <c r="PO4" s="35" t="s">
        <v>473</v>
      </c>
      <c r="PP4" s="35" t="s">
        <v>474</v>
      </c>
      <c r="PQ4" s="35" t="s">
        <v>475</v>
      </c>
      <c r="PR4" s="35" t="s">
        <v>476</v>
      </c>
      <c r="PS4" s="35" t="s">
        <v>477</v>
      </c>
      <c r="PT4" s="35" t="s">
        <v>478</v>
      </c>
      <c r="PU4" s="35" t="s">
        <v>479</v>
      </c>
      <c r="PV4" s="35" t="s">
        <v>480</v>
      </c>
      <c r="PW4" s="35" t="s">
        <v>481</v>
      </c>
      <c r="PX4" s="36" t="s">
        <v>482</v>
      </c>
      <c r="PY4" s="36" t="s">
        <v>483</v>
      </c>
      <c r="PZ4" s="36" t="s">
        <v>484</v>
      </c>
      <c r="QA4" s="36" t="s">
        <v>485</v>
      </c>
      <c r="QB4" s="36" t="s">
        <v>486</v>
      </c>
      <c r="QC4" s="36" t="s">
        <v>487</v>
      </c>
      <c r="QD4" s="36" t="s">
        <v>488</v>
      </c>
      <c r="QE4" s="36" t="s">
        <v>489</v>
      </c>
      <c r="QF4" s="36" t="s">
        <v>490</v>
      </c>
      <c r="QG4" s="36" t="s">
        <v>491</v>
      </c>
      <c r="QH4" s="36" t="s">
        <v>492</v>
      </c>
      <c r="QI4" s="36" t="s">
        <v>493</v>
      </c>
      <c r="QJ4" s="36" t="s">
        <v>494</v>
      </c>
      <c r="QK4" s="36" t="s">
        <v>495</v>
      </c>
      <c r="QL4" s="36" t="s">
        <v>496</v>
      </c>
      <c r="QM4" s="33" t="s">
        <v>497</v>
      </c>
      <c r="QN4" s="33" t="s">
        <v>498</v>
      </c>
      <c r="QO4" s="33" t="s">
        <v>499</v>
      </c>
      <c r="QP4" s="33" t="s">
        <v>500</v>
      </c>
      <c r="QQ4" s="33" t="s">
        <v>501</v>
      </c>
      <c r="QR4" s="33" t="s">
        <v>502</v>
      </c>
      <c r="QS4" s="33" t="s">
        <v>503</v>
      </c>
      <c r="QT4" s="33" t="s">
        <v>504</v>
      </c>
      <c r="QU4" s="33" t="s">
        <v>505</v>
      </c>
      <c r="QV4" s="33" t="s">
        <v>506</v>
      </c>
      <c r="QW4" s="33" t="s">
        <v>507</v>
      </c>
      <c r="QX4" s="33" t="s">
        <v>508</v>
      </c>
      <c r="QY4" s="33" t="s">
        <v>509</v>
      </c>
      <c r="QZ4" s="34" t="s">
        <v>510</v>
      </c>
      <c r="RA4" s="34" t="s">
        <v>511</v>
      </c>
      <c r="RB4" s="34" t="s">
        <v>512</v>
      </c>
      <c r="RC4" s="35" t="s">
        <v>513</v>
      </c>
      <c r="RD4" s="35" t="s">
        <v>514</v>
      </c>
      <c r="RE4" s="35" t="s">
        <v>515</v>
      </c>
      <c r="RF4" s="35" t="s">
        <v>516</v>
      </c>
      <c r="RG4" s="35" t="s">
        <v>517</v>
      </c>
      <c r="RH4" s="35" t="s">
        <v>518</v>
      </c>
      <c r="RI4" s="35" t="s">
        <v>519</v>
      </c>
      <c r="RJ4" s="35" t="s">
        <v>520</v>
      </c>
      <c r="RK4" s="35" t="s">
        <v>521</v>
      </c>
      <c r="RL4" s="35" t="s">
        <v>522</v>
      </c>
      <c r="RM4" s="35" t="s">
        <v>523</v>
      </c>
      <c r="RN4" s="36" t="s">
        <v>524</v>
      </c>
      <c r="RO4" s="36" t="s">
        <v>525</v>
      </c>
      <c r="RP4" s="36" t="s">
        <v>526</v>
      </c>
      <c r="RQ4" s="36" t="s">
        <v>527</v>
      </c>
      <c r="RR4" s="36" t="s">
        <v>528</v>
      </c>
      <c r="RS4" s="36" t="s">
        <v>529</v>
      </c>
      <c r="RT4" s="36" t="s">
        <v>530</v>
      </c>
      <c r="RU4" s="36" t="s">
        <v>531</v>
      </c>
      <c r="RV4" s="36" t="s">
        <v>532</v>
      </c>
      <c r="RW4" s="36" t="s">
        <v>533</v>
      </c>
      <c r="RX4" s="36" t="s">
        <v>534</v>
      </c>
      <c r="RY4" s="36" t="s">
        <v>535</v>
      </c>
      <c r="RZ4" s="36" t="s">
        <v>536</v>
      </c>
      <c r="SA4" s="36" t="s">
        <v>537</v>
      </c>
      <c r="SB4" s="36" t="s">
        <v>538</v>
      </c>
      <c r="SC4" s="33" t="s">
        <v>539</v>
      </c>
      <c r="SD4" s="33" t="s">
        <v>540</v>
      </c>
      <c r="SE4" s="33" t="s">
        <v>541</v>
      </c>
      <c r="SF4" s="33" t="s">
        <v>542</v>
      </c>
      <c r="SG4" s="33" t="s">
        <v>543</v>
      </c>
      <c r="SH4" s="33" t="s">
        <v>544</v>
      </c>
      <c r="SI4" s="33" t="s">
        <v>545</v>
      </c>
      <c r="SJ4" s="33" t="s">
        <v>546</v>
      </c>
      <c r="SK4" s="33" t="s">
        <v>547</v>
      </c>
      <c r="SL4" s="33" t="s">
        <v>548</v>
      </c>
      <c r="SM4" s="33" t="s">
        <v>549</v>
      </c>
      <c r="SN4" s="33" t="s">
        <v>550</v>
      </c>
      <c r="SO4" s="33" t="s">
        <v>551</v>
      </c>
      <c r="SP4" s="34" t="s">
        <v>552</v>
      </c>
      <c r="SQ4" s="34" t="s">
        <v>553</v>
      </c>
      <c r="SR4" s="34" t="s">
        <v>554</v>
      </c>
      <c r="SS4" s="35" t="s">
        <v>555</v>
      </c>
      <c r="ST4" s="35" t="s">
        <v>556</v>
      </c>
      <c r="SU4" s="35" t="s">
        <v>557</v>
      </c>
      <c r="SV4" s="35" t="s">
        <v>558</v>
      </c>
      <c r="SW4" s="35" t="s">
        <v>559</v>
      </c>
      <c r="SX4" s="35" t="s">
        <v>560</v>
      </c>
      <c r="SY4" s="35" t="s">
        <v>561</v>
      </c>
      <c r="SZ4" s="35" t="s">
        <v>562</v>
      </c>
      <c r="TA4" s="35" t="s">
        <v>563</v>
      </c>
      <c r="TB4" s="35" t="s">
        <v>564</v>
      </c>
      <c r="TC4" s="35" t="s">
        <v>565</v>
      </c>
      <c r="TD4" s="36" t="s">
        <v>566</v>
      </c>
      <c r="TE4" s="36" t="s">
        <v>567</v>
      </c>
      <c r="TF4" s="36" t="s">
        <v>568</v>
      </c>
      <c r="TG4" s="36" t="s">
        <v>569</v>
      </c>
      <c r="TH4" s="36" t="s">
        <v>570</v>
      </c>
      <c r="TI4" s="36" t="s">
        <v>571</v>
      </c>
      <c r="TJ4" s="36" t="s">
        <v>572</v>
      </c>
      <c r="TK4" s="36" t="s">
        <v>573</v>
      </c>
      <c r="TL4" s="36" t="s">
        <v>574</v>
      </c>
      <c r="TM4" s="36" t="s">
        <v>575</v>
      </c>
      <c r="TN4" s="36" t="s">
        <v>576</v>
      </c>
      <c r="TO4" s="36" t="s">
        <v>577</v>
      </c>
      <c r="TP4" s="36" t="s">
        <v>578</v>
      </c>
      <c r="TQ4" s="36" t="s">
        <v>579</v>
      </c>
      <c r="TR4" s="36" t="s">
        <v>580</v>
      </c>
      <c r="TS4" s="33" t="s">
        <v>581</v>
      </c>
      <c r="TT4" s="33" t="s">
        <v>582</v>
      </c>
      <c r="TU4" s="33" t="s">
        <v>583</v>
      </c>
      <c r="TV4" s="33" t="s">
        <v>584</v>
      </c>
      <c r="TW4" s="33" t="s">
        <v>585</v>
      </c>
      <c r="TX4" s="33" t="s">
        <v>586</v>
      </c>
      <c r="TY4" s="33" t="s">
        <v>587</v>
      </c>
      <c r="TZ4" s="33" t="s">
        <v>588</v>
      </c>
      <c r="UA4" s="33" t="s">
        <v>589</v>
      </c>
      <c r="UB4" s="33" t="s">
        <v>590</v>
      </c>
      <c r="UC4" s="33" t="s">
        <v>591</v>
      </c>
      <c r="UD4" s="33" t="s">
        <v>592</v>
      </c>
      <c r="UE4" s="33" t="s">
        <v>593</v>
      </c>
      <c r="UF4" s="34" t="s">
        <v>594</v>
      </c>
      <c r="UG4" s="34" t="s">
        <v>595</v>
      </c>
      <c r="UH4" s="34" t="s">
        <v>596</v>
      </c>
      <c r="UI4" s="35" t="s">
        <v>597</v>
      </c>
      <c r="UJ4" s="35" t="s">
        <v>598</v>
      </c>
      <c r="UK4" s="35" t="s">
        <v>599</v>
      </c>
      <c r="UL4" s="35" t="s">
        <v>600</v>
      </c>
      <c r="UM4" s="35" t="s">
        <v>601</v>
      </c>
      <c r="UN4" s="35" t="s">
        <v>602</v>
      </c>
      <c r="UO4" s="35" t="s">
        <v>603</v>
      </c>
      <c r="UP4" s="35" t="s">
        <v>604</v>
      </c>
      <c r="UQ4" s="35" t="s">
        <v>605</v>
      </c>
      <c r="UR4" s="35" t="s">
        <v>606</v>
      </c>
      <c r="US4" s="35" t="s">
        <v>607</v>
      </c>
      <c r="UT4" s="36" t="s">
        <v>608</v>
      </c>
      <c r="UU4" s="36" t="s">
        <v>609</v>
      </c>
      <c r="UV4" s="36" t="s">
        <v>610</v>
      </c>
      <c r="UW4" s="36" t="s">
        <v>611</v>
      </c>
      <c r="UX4" s="36" t="s">
        <v>612</v>
      </c>
      <c r="UY4" s="36" t="s">
        <v>613</v>
      </c>
      <c r="UZ4" s="36" t="s">
        <v>614</v>
      </c>
      <c r="VA4" s="36" t="s">
        <v>615</v>
      </c>
      <c r="VB4" s="36" t="s">
        <v>616</v>
      </c>
      <c r="VC4" s="36" t="s">
        <v>617</v>
      </c>
      <c r="VD4" s="36" t="s">
        <v>618</v>
      </c>
      <c r="VE4" s="36" t="s">
        <v>619</v>
      </c>
      <c r="VF4" s="36" t="s">
        <v>620</v>
      </c>
      <c r="VG4" s="36" t="s">
        <v>621</v>
      </c>
      <c r="VH4" s="36" t="s">
        <v>622</v>
      </c>
      <c r="VI4" s="33" t="s">
        <v>623</v>
      </c>
      <c r="VJ4" s="33" t="s">
        <v>624</v>
      </c>
      <c r="VK4" s="33" t="s">
        <v>625</v>
      </c>
      <c r="VL4" s="33" t="s">
        <v>626</v>
      </c>
      <c r="VM4" s="33" t="s">
        <v>627</v>
      </c>
      <c r="VN4" s="33" t="s">
        <v>628</v>
      </c>
      <c r="VO4" s="33" t="s">
        <v>629</v>
      </c>
      <c r="VP4" s="33" t="s">
        <v>630</v>
      </c>
      <c r="VQ4" s="33" t="s">
        <v>631</v>
      </c>
      <c r="VR4" s="33" t="s">
        <v>632</v>
      </c>
      <c r="VS4" s="33" t="s">
        <v>633</v>
      </c>
      <c r="VT4" s="33" t="s">
        <v>634</v>
      </c>
      <c r="VU4" s="33" t="s">
        <v>635</v>
      </c>
      <c r="VV4" s="34" t="s">
        <v>636</v>
      </c>
      <c r="VW4" s="34" t="s">
        <v>637</v>
      </c>
      <c r="VX4" s="34" t="s">
        <v>638</v>
      </c>
      <c r="VY4" s="35" t="s">
        <v>639</v>
      </c>
      <c r="VZ4" s="35" t="s">
        <v>640</v>
      </c>
      <c r="WA4" s="35" t="s">
        <v>641</v>
      </c>
      <c r="WB4" s="35" t="s">
        <v>642</v>
      </c>
      <c r="WC4" s="35" t="s">
        <v>643</v>
      </c>
      <c r="WD4" s="35" t="s">
        <v>644</v>
      </c>
      <c r="WE4" s="35" t="s">
        <v>645</v>
      </c>
      <c r="WF4" s="35" t="s">
        <v>646</v>
      </c>
      <c r="WG4" s="35" t="s">
        <v>647</v>
      </c>
      <c r="WH4" s="35" t="s">
        <v>648</v>
      </c>
      <c r="WI4" s="35" t="s">
        <v>649</v>
      </c>
      <c r="WJ4" s="36" t="s">
        <v>650</v>
      </c>
      <c r="WK4" s="36" t="s">
        <v>651</v>
      </c>
      <c r="WL4" s="36" t="s">
        <v>652</v>
      </c>
      <c r="WM4" s="36" t="s">
        <v>653</v>
      </c>
      <c r="WN4" s="36" t="s">
        <v>654</v>
      </c>
      <c r="WO4" s="36" t="s">
        <v>655</v>
      </c>
      <c r="WP4" s="36" t="s">
        <v>656</v>
      </c>
      <c r="WQ4" s="36" t="s">
        <v>657</v>
      </c>
      <c r="WR4" s="36" t="s">
        <v>658</v>
      </c>
      <c r="WS4" s="36" t="s">
        <v>659</v>
      </c>
      <c r="WT4" s="36" t="s">
        <v>660</v>
      </c>
      <c r="WU4" s="36" t="s">
        <v>661</v>
      </c>
      <c r="WV4" s="36" t="s">
        <v>662</v>
      </c>
      <c r="WW4" s="36" t="s">
        <v>663</v>
      </c>
      <c r="WX4" s="36" t="s">
        <v>664</v>
      </c>
      <c r="WY4" s="33" t="s">
        <v>665</v>
      </c>
      <c r="WZ4" s="33" t="s">
        <v>666</v>
      </c>
      <c r="XA4" s="33" t="s">
        <v>667</v>
      </c>
      <c r="XB4" s="33" t="s">
        <v>668</v>
      </c>
      <c r="XC4" s="33" t="s">
        <v>669</v>
      </c>
      <c r="XD4" s="33" t="s">
        <v>670</v>
      </c>
      <c r="XE4" s="33" t="s">
        <v>671</v>
      </c>
      <c r="XF4" s="33" t="s">
        <v>672</v>
      </c>
      <c r="XG4" s="33" t="s">
        <v>673</v>
      </c>
      <c r="XH4" s="33" t="s">
        <v>674</v>
      </c>
      <c r="XI4" s="33" t="s">
        <v>675</v>
      </c>
      <c r="XJ4" s="33" t="s">
        <v>676</v>
      </c>
      <c r="XK4" s="33" t="s">
        <v>677</v>
      </c>
      <c r="XL4" s="34" t="s">
        <v>678</v>
      </c>
      <c r="XM4" s="34" t="s">
        <v>679</v>
      </c>
      <c r="XN4" s="34" t="s">
        <v>680</v>
      </c>
      <c r="XO4" s="35" t="s">
        <v>681</v>
      </c>
      <c r="XP4" s="35" t="s">
        <v>682</v>
      </c>
      <c r="XQ4" s="35" t="s">
        <v>683</v>
      </c>
      <c r="XR4" s="35" t="s">
        <v>684</v>
      </c>
      <c r="XS4" s="35" t="s">
        <v>685</v>
      </c>
      <c r="XT4" s="35" t="s">
        <v>686</v>
      </c>
      <c r="XU4" s="35" t="s">
        <v>687</v>
      </c>
      <c r="XV4" s="35" t="s">
        <v>688</v>
      </c>
      <c r="XW4" s="35" t="s">
        <v>689</v>
      </c>
      <c r="XX4" s="35" t="s">
        <v>690</v>
      </c>
      <c r="XY4" s="35" t="s">
        <v>691</v>
      </c>
      <c r="XZ4" s="36" t="s">
        <v>692</v>
      </c>
      <c r="YA4" s="36" t="s">
        <v>693</v>
      </c>
      <c r="YB4" s="36" t="s">
        <v>694</v>
      </c>
      <c r="YC4" s="36" t="s">
        <v>695</v>
      </c>
      <c r="YD4" s="36" t="s">
        <v>696</v>
      </c>
      <c r="YE4" s="36" t="s">
        <v>697</v>
      </c>
      <c r="YF4" s="36" t="s">
        <v>698</v>
      </c>
      <c r="YG4" s="36" t="s">
        <v>699</v>
      </c>
      <c r="YH4" s="36" t="s">
        <v>700</v>
      </c>
      <c r="YI4" s="36" t="s">
        <v>701</v>
      </c>
      <c r="YJ4" s="36" t="s">
        <v>702</v>
      </c>
      <c r="YK4" s="36" t="s">
        <v>703</v>
      </c>
      <c r="YL4" s="36" t="s">
        <v>704</v>
      </c>
      <c r="YM4" s="36" t="s">
        <v>705</v>
      </c>
      <c r="YN4" s="36" t="s">
        <v>706</v>
      </c>
      <c r="YO4" s="33" t="s">
        <v>707</v>
      </c>
      <c r="YP4" s="33" t="s">
        <v>708</v>
      </c>
      <c r="YQ4" s="33" t="s">
        <v>709</v>
      </c>
      <c r="YR4" s="33" t="s">
        <v>710</v>
      </c>
      <c r="YS4" s="33" t="s">
        <v>711</v>
      </c>
      <c r="YT4" s="33" t="s">
        <v>712</v>
      </c>
      <c r="YU4" s="33" t="s">
        <v>713</v>
      </c>
      <c r="YV4" s="33" t="s">
        <v>714</v>
      </c>
      <c r="YW4" s="33" t="s">
        <v>715</v>
      </c>
      <c r="YX4" s="33" t="s">
        <v>716</v>
      </c>
      <c r="YY4" s="33" t="s">
        <v>717</v>
      </c>
      <c r="YZ4" s="33" t="s">
        <v>718</v>
      </c>
      <c r="ZA4" s="33" t="s">
        <v>719</v>
      </c>
      <c r="ZB4" s="34" t="s">
        <v>720</v>
      </c>
      <c r="ZC4" s="34" t="s">
        <v>721</v>
      </c>
      <c r="ZD4" s="34" t="s">
        <v>722</v>
      </c>
      <c r="ZE4" s="35" t="s">
        <v>723</v>
      </c>
      <c r="ZF4" s="35" t="s">
        <v>724</v>
      </c>
      <c r="ZG4" s="35" t="s">
        <v>725</v>
      </c>
      <c r="ZH4" s="35" t="s">
        <v>726</v>
      </c>
      <c r="ZI4" s="35" t="s">
        <v>727</v>
      </c>
      <c r="ZJ4" s="35" t="s">
        <v>728</v>
      </c>
      <c r="ZK4" s="35" t="s">
        <v>729</v>
      </c>
      <c r="ZL4" s="35" t="s">
        <v>730</v>
      </c>
      <c r="ZM4" s="35" t="s">
        <v>731</v>
      </c>
      <c r="ZN4" s="35" t="s">
        <v>732</v>
      </c>
      <c r="ZO4" s="35" t="s">
        <v>733</v>
      </c>
      <c r="ZP4" s="36" t="s">
        <v>734</v>
      </c>
      <c r="ZQ4" s="36" t="s">
        <v>735</v>
      </c>
      <c r="ZR4" s="36" t="s">
        <v>736</v>
      </c>
      <c r="ZS4" s="36" t="s">
        <v>737</v>
      </c>
      <c r="ZT4" s="36" t="s">
        <v>738</v>
      </c>
      <c r="ZU4" s="36" t="s">
        <v>739</v>
      </c>
      <c r="ZV4" s="36" t="s">
        <v>740</v>
      </c>
      <c r="ZW4" s="36" t="s">
        <v>741</v>
      </c>
      <c r="ZX4" s="36" t="s">
        <v>742</v>
      </c>
      <c r="ZY4" s="36" t="s">
        <v>743</v>
      </c>
      <c r="ZZ4" s="36" t="s">
        <v>744</v>
      </c>
      <c r="AAA4" s="36" t="s">
        <v>745</v>
      </c>
      <c r="AAB4" s="36" t="s">
        <v>746</v>
      </c>
      <c r="AAC4" s="36" t="s">
        <v>747</v>
      </c>
      <c r="AAD4" s="36" t="s">
        <v>748</v>
      </c>
      <c r="AAE4" s="33" t="s">
        <v>749</v>
      </c>
      <c r="AAF4" s="33" t="s">
        <v>750</v>
      </c>
      <c r="AAG4" s="33" t="s">
        <v>751</v>
      </c>
      <c r="AAH4" s="33" t="s">
        <v>752</v>
      </c>
      <c r="AAI4" s="33" t="s">
        <v>753</v>
      </c>
      <c r="AAJ4" s="33" t="s">
        <v>754</v>
      </c>
      <c r="AAK4" s="33" t="s">
        <v>755</v>
      </c>
      <c r="AAL4" s="33" t="s">
        <v>756</v>
      </c>
      <c r="AAM4" s="33" t="s">
        <v>757</v>
      </c>
      <c r="AAN4" s="33" t="s">
        <v>758</v>
      </c>
      <c r="AAO4" s="37" t="s">
        <v>759</v>
      </c>
      <c r="AAP4" s="37" t="s">
        <v>760</v>
      </c>
      <c r="AAQ4" s="37" t="s">
        <v>761</v>
      </c>
      <c r="AAR4" s="38" t="s">
        <v>762</v>
      </c>
      <c r="AAS4" s="38" t="s">
        <v>763</v>
      </c>
      <c r="AAT4" s="38" t="s">
        <v>764</v>
      </c>
      <c r="AAU4" s="39" t="s">
        <v>765</v>
      </c>
      <c r="AAV4" s="39" t="s">
        <v>766</v>
      </c>
      <c r="AAW4" s="39" t="s">
        <v>767</v>
      </c>
      <c r="AAX4" s="39" t="s">
        <v>768</v>
      </c>
      <c r="AAY4" s="39" t="s">
        <v>769</v>
      </c>
      <c r="AAZ4" s="39" t="s">
        <v>770</v>
      </c>
      <c r="ABA4" s="39" t="s">
        <v>771</v>
      </c>
      <c r="ABB4" s="39" t="s">
        <v>772</v>
      </c>
      <c r="ABC4" s="39" t="s">
        <v>773</v>
      </c>
      <c r="ABD4" s="39" t="s">
        <v>774</v>
      </c>
      <c r="ABE4" s="39" t="s">
        <v>775</v>
      </c>
      <c r="ABF4" s="40" t="s">
        <v>776</v>
      </c>
      <c r="ABG4" s="40" t="s">
        <v>777</v>
      </c>
      <c r="ABH4" s="40" t="s">
        <v>778</v>
      </c>
      <c r="ABI4" s="40" t="s">
        <v>779</v>
      </c>
      <c r="ABJ4" s="40" t="s">
        <v>780</v>
      </c>
      <c r="ABK4" s="40" t="s">
        <v>781</v>
      </c>
      <c r="ABL4" s="40" t="s">
        <v>782</v>
      </c>
      <c r="ABM4" s="40" t="s">
        <v>783</v>
      </c>
      <c r="ABN4" s="40" t="s">
        <v>784</v>
      </c>
      <c r="ABO4" s="40" t="s">
        <v>785</v>
      </c>
      <c r="ABP4" s="40" t="s">
        <v>786</v>
      </c>
      <c r="ABQ4" s="40" t="s">
        <v>787</v>
      </c>
      <c r="ABR4" s="40" t="s">
        <v>788</v>
      </c>
      <c r="ABS4" s="40" t="s">
        <v>789</v>
      </c>
      <c r="ABT4" s="40" t="s">
        <v>790</v>
      </c>
      <c r="ABU4" s="37" t="s">
        <v>791</v>
      </c>
      <c r="ABV4" s="37" t="s">
        <v>792</v>
      </c>
      <c r="ABW4" s="37" t="s">
        <v>793</v>
      </c>
      <c r="ABX4" s="37" t="s">
        <v>794</v>
      </c>
      <c r="ABY4" s="37" t="s">
        <v>795</v>
      </c>
      <c r="ABZ4" s="37" t="s">
        <v>796</v>
      </c>
      <c r="ACA4" s="37" t="s">
        <v>797</v>
      </c>
      <c r="ACB4" s="37" t="s">
        <v>798</v>
      </c>
      <c r="ACC4" s="37" t="s">
        <v>799</v>
      </c>
      <c r="ACD4" s="37" t="s">
        <v>800</v>
      </c>
      <c r="ACE4" s="37" t="s">
        <v>801</v>
      </c>
      <c r="ACF4" s="37" t="s">
        <v>802</v>
      </c>
      <c r="ACG4" s="37" t="s">
        <v>803</v>
      </c>
      <c r="ACH4" s="38" t="s">
        <v>804</v>
      </c>
      <c r="ACI4" s="38" t="s">
        <v>805</v>
      </c>
      <c r="ACJ4" s="38" t="s">
        <v>806</v>
      </c>
      <c r="ACK4" s="39" t="s">
        <v>807</v>
      </c>
      <c r="ACL4" s="39" t="s">
        <v>808</v>
      </c>
      <c r="ACM4" s="39" t="s">
        <v>809</v>
      </c>
      <c r="ACN4" s="39" t="s">
        <v>810</v>
      </c>
      <c r="ACO4" s="39" t="s">
        <v>811</v>
      </c>
      <c r="ACP4" s="39" t="s">
        <v>812</v>
      </c>
      <c r="ACQ4" s="39" t="s">
        <v>813</v>
      </c>
      <c r="ACR4" s="39" t="s">
        <v>814</v>
      </c>
      <c r="ACS4" s="39" t="s">
        <v>815</v>
      </c>
      <c r="ACT4" s="39" t="s">
        <v>816</v>
      </c>
      <c r="ACU4" s="39" t="s">
        <v>817</v>
      </c>
      <c r="ACV4" s="40" t="s">
        <v>818</v>
      </c>
      <c r="ACW4" s="40" t="s">
        <v>819</v>
      </c>
      <c r="ACX4" s="40" t="s">
        <v>820</v>
      </c>
      <c r="ACY4" s="40" t="s">
        <v>821</v>
      </c>
      <c r="ACZ4" s="40" t="s">
        <v>822</v>
      </c>
      <c r="ADA4" s="40" t="s">
        <v>823</v>
      </c>
      <c r="ADB4" s="40" t="s">
        <v>824</v>
      </c>
      <c r="ADC4" s="40" t="s">
        <v>825</v>
      </c>
      <c r="ADD4" s="40" t="s">
        <v>826</v>
      </c>
      <c r="ADE4" s="40" t="s">
        <v>827</v>
      </c>
      <c r="ADF4" s="40" t="s">
        <v>828</v>
      </c>
      <c r="ADG4" s="40" t="s">
        <v>829</v>
      </c>
      <c r="ADH4" s="40" t="s">
        <v>830</v>
      </c>
      <c r="ADI4" s="40" t="s">
        <v>831</v>
      </c>
      <c r="ADJ4" s="40" t="s">
        <v>832</v>
      </c>
      <c r="ADK4" s="37" t="s">
        <v>833</v>
      </c>
      <c r="ADL4" s="37" t="s">
        <v>834</v>
      </c>
      <c r="ADM4" s="37" t="s">
        <v>835</v>
      </c>
      <c r="ADN4" s="37" t="s">
        <v>836</v>
      </c>
      <c r="ADO4" s="37" t="s">
        <v>837</v>
      </c>
      <c r="ADP4" s="37" t="s">
        <v>838</v>
      </c>
      <c r="ADQ4" s="37" t="s">
        <v>839</v>
      </c>
      <c r="ADR4" s="37" t="s">
        <v>840</v>
      </c>
      <c r="ADS4" s="37" t="s">
        <v>841</v>
      </c>
      <c r="ADT4" s="5" t="s">
        <v>842</v>
      </c>
      <c r="ADU4" s="5" t="s">
        <v>843</v>
      </c>
      <c r="ADV4" s="5" t="s">
        <v>844</v>
      </c>
      <c r="ADW4" s="5" t="s">
        <v>845</v>
      </c>
      <c r="ADX4" s="5" t="str">
        <f t="shared" ref="ADX4" si="0">+_xlfn.CONCAT("Free phase level (m) ",ADT1)</f>
        <v>Free phase level (m) 20</v>
      </c>
      <c r="ADY4" s="5" t="str">
        <f t="shared" ref="ADY4" si="1">+_xlfn.CONCAT("Water table (m) ",ADT1)</f>
        <v>Water table (m) 20</v>
      </c>
      <c r="ADZ4" s="5" t="str">
        <f t="shared" ref="ADZ4" si="2">+_xlfn.CONCAT("Free phase thickness (m) ",ADT1)</f>
        <v>Free phase thickness (m) 20</v>
      </c>
      <c r="AEA4" s="6" t="str">
        <f t="shared" ref="AEA4" si="3">+_xlfn.CONCAT("Water table MAX (m) ",ADT1)</f>
        <v>Water table MAX (m) 20</v>
      </c>
      <c r="AEB4" s="6" t="str">
        <f t="shared" ref="AEB4" si="4">+_xlfn.CONCAT("Water table MIN (m) ", ADT1)</f>
        <v>Water table MIN (m) 20</v>
      </c>
      <c r="AEC4" s="6" t="str">
        <f t="shared" ref="AEC4" si="5">+_xlfn.CONCAT("Corrected water table (m) ",ADT1)</f>
        <v>Corrected water table (m) 20</v>
      </c>
      <c r="AED4" s="7" t="str">
        <f t="shared" ref="AED4" si="6">+_xlfn.CONCAT("VOCs (ppmv) ",ADT1)</f>
        <v>VOCs (ppmv) 20</v>
      </c>
      <c r="AEE4" s="7" t="str">
        <f t="shared" ref="AEE4" si="7">+_xlfn.CONCAT("LIE (%) ",ADT1)</f>
        <v>LIE (%) 20</v>
      </c>
      <c r="AEF4" s="7" t="str">
        <f t="shared" ref="AEF4" si="8">+_xlfn.CONCAT("CO2 (%) ",ADT1)</f>
        <v>CO2 (%) 20</v>
      </c>
      <c r="AEG4" s="7" t="str">
        <f t="shared" ref="AEG4" si="9">+_xlfn.CONCAT("CH4 (%) ",ADT1)</f>
        <v>CH4 (%) 20</v>
      </c>
      <c r="AEH4" s="7" t="str">
        <f t="shared" ref="AEH4" si="10">+_xlfn.CONCAT("O2 (%) ",ADT1)</f>
        <v>O2 (%) 20</v>
      </c>
      <c r="AEI4" s="7" t="str">
        <f t="shared" ref="AEI4" si="11">+_xlfn.CONCAT("G - Analytics Total BTEX (ug/l) ",ADT1)</f>
        <v>G - Analytics Total BTEX (ug/l) 20</v>
      </c>
      <c r="AEJ4" s="7" t="str">
        <f t="shared" ref="AEJ4" si="12">+_xlfn.CONCAT("G - Analytics TPH C5-C16 (ug/l) ",ADT1)</f>
        <v>G - Analytics TPH C5-C16 (ug/l) 20</v>
      </c>
      <c r="AEK4" s="7" t="str">
        <f t="shared" ref="AEK4" si="13">+_xlfn.CONCAT("G - Analytics MTBE (ug/l) ",ADT1)</f>
        <v>G - Analytics MTBE (ug/l) 20</v>
      </c>
      <c r="AEL4" s="7" t="str">
        <f t="shared" ref="AEL4" si="14">+_xlfn.CONCAT("G - Analytics ETBE (ug/l) ",ADT1)</f>
        <v>G - Analytics ETBE (ug/l) 20</v>
      </c>
      <c r="AEM4" s="7" t="str">
        <f t="shared" ref="AEM4" si="15">+_xlfn.CONCAT("G - Analytics OTHER 1 (ug/l) ",ADT1)</f>
        <v>G - Analytics OTHER 1 (ug/l) 20</v>
      </c>
      <c r="AEN4" s="7" t="str">
        <f t="shared" ref="AEN4" si="16">+_xlfn.CONCAT("G - Analytics OTHER 2 (ug/l) ",ADT1)</f>
        <v>G - Analytics OTHER 2 (ug/l) 20</v>
      </c>
      <c r="AEO4" s="8" t="str">
        <f t="shared" ref="AEO4" si="17">+_xlfn.CONCAT("W - Temp (ºC) ",ADT1)</f>
        <v>W - Temp (ºC) 20</v>
      </c>
      <c r="AEP4" s="8" t="str">
        <f t="shared" ref="AEP4" si="18">+_xlfn.CONCAT("W - Cond (uS) ",ADT1)</f>
        <v>W - Cond (uS) 20</v>
      </c>
      <c r="AEQ4" s="8" t="str">
        <f t="shared" ref="AEQ4" si="19">+_xlfn.CONCAT("W - Dissolved oxygen (%) ",ADT1)</f>
        <v>W - Dissolved oxygen (%) 20</v>
      </c>
      <c r="AER4" s="8" t="str">
        <f t="shared" ref="AER4" si="20">+_xlfn.CONCAT("W - Other ",ADT1)</f>
        <v>W - Other 20</v>
      </c>
      <c r="AES4" s="8" t="str">
        <f t="shared" ref="AES4" si="21">+_xlfn.CONCAT("W - Analytics Total BTEX (ug/l) ",ADT1)</f>
        <v>W - Analytics Total BTEX (ug/l) 20</v>
      </c>
      <c r="AET4" s="8" t="str">
        <f t="shared" ref="AET4" si="22">+_xlfn.CONCAT("W - Analytics TPH C5-C10 (ug/l) ",ADT1)</f>
        <v>W - Analytics TPH C5-C10 (ug/l) 20</v>
      </c>
      <c r="AEU4" s="8" t="str">
        <f t="shared" ref="AEU4" si="23">+_xlfn.CONCAT("W - Analytics TPH C5-C40 (ug/l) ",ADT1)</f>
        <v>W - Analytics TPH C5-C40 (ug/l) 20</v>
      </c>
      <c r="AEV4" s="8" t="str">
        <f t="shared" ref="AEV4" si="24">+_xlfn.CONCAT("W - Analytics MTBE (ug/l) ",ADT1)</f>
        <v>W - Analytics MTBE (ug/l) 20</v>
      </c>
      <c r="AEW4" s="8" t="str">
        <f t="shared" ref="AEW4" si="25">+_xlfn.CONCAT("W - Analytics ETBE (ug/l) ",ADT1)</f>
        <v>W - Analytics ETBE (ug/l) 20</v>
      </c>
      <c r="AEX4" s="8" t="str">
        <f t="shared" ref="AEX4" si="26">+_xlfn.CONCAT("W - Analytics OTHER 1 (ug/l) ",ADT1)</f>
        <v>W - Analytics OTHER 1 (ug/l) 20</v>
      </c>
      <c r="AEY4" s="8" t="str">
        <f t="shared" ref="AEY4" si="27">+_xlfn.CONCAT("W - Analytics OTHER 2 (ug/l) ",ADT1)</f>
        <v>W - Analytics OTHER 2 (ug/l) 20</v>
      </c>
      <c r="AEZ4" s="5" t="str">
        <f t="shared" ref="AEZ4" si="28">+_xlfn.CONCAT("OTHER 1 () ",ADT1)</f>
        <v>OTHER 1 () 20</v>
      </c>
      <c r="AFA4" s="5" t="str">
        <f t="shared" ref="AFA4" si="29">+_xlfn.CONCAT("OTHER 2 () ",ADT1)</f>
        <v>OTHER 2 () 20</v>
      </c>
      <c r="AFB4" s="5" t="str">
        <f t="shared" ref="AFB4" si="30">+_xlfn.CONCAT("OTHER 3 () ",ADT1)</f>
        <v>OTHER 3 () 20</v>
      </c>
      <c r="AFC4" s="5" t="str">
        <f t="shared" ref="AFC4" si="31">+_xlfn.CONCAT("OTHER 4 () ",ADT1)</f>
        <v>OTHER 4 () 20</v>
      </c>
      <c r="AFD4" s="5" t="str">
        <f t="shared" ref="AFD4" si="32">+_xlfn.CONCAT("OTHER 5 () ",ADT1)</f>
        <v>OTHER 5 () 20</v>
      </c>
      <c r="AFE4" s="5" t="str">
        <f t="shared" ref="AFE4" si="33">+_xlfn.CONCAT("OTHER 6 () ",ADT1)</f>
        <v>OTHER 6 () 20</v>
      </c>
      <c r="AFF4" s="5" t="str">
        <f t="shared" ref="AFF4" si="34">+_xlfn.CONCAT("OTHER 7 () ",ADT1)</f>
        <v>OTHER 7 () 20</v>
      </c>
      <c r="AFG4" s="5" t="str">
        <f t="shared" ref="AFG4" si="35">+_xlfn.CONCAT("OTHER 8 () ",ADT1)</f>
        <v>OTHER 8 () 20</v>
      </c>
      <c r="AFH4" s="5" t="str">
        <f t="shared" ref="AFH4" si="36">+_xlfn.CONCAT("OTHER 9 () ",ADT1)</f>
        <v>OTHER 9 () 20</v>
      </c>
      <c r="AFI4" s="5" t="str">
        <f t="shared" ref="AFI4" si="37">+_xlfn.CONCAT("OTHER 10 () ",ADT1)</f>
        <v>OTHER 10 () 20</v>
      </c>
      <c r="AFJ4" s="5" t="str">
        <f t="shared" ref="AFJ4" si="38">+_xlfn.CONCAT("Free phase level (m) ",AFI1)</f>
        <v>Free phase level (m) 21</v>
      </c>
      <c r="AFK4" s="5" t="str">
        <f t="shared" ref="AFK4" si="39">+_xlfn.CONCAT("Water table (m) ",AFI1)</f>
        <v>Water table (m) 21</v>
      </c>
      <c r="AFL4" s="5" t="str">
        <f t="shared" ref="AFL4" si="40">+_xlfn.CONCAT("Free phase thickness (m) ",AFI1)</f>
        <v>Free phase thickness (m) 21</v>
      </c>
      <c r="AFM4" s="6" t="str">
        <f t="shared" ref="AFM4" si="41">+_xlfn.CONCAT("Water table MAX (m) ",AFI1)</f>
        <v>Water table MAX (m) 21</v>
      </c>
      <c r="AFN4" s="6" t="str">
        <f t="shared" ref="AFN4" si="42">+_xlfn.CONCAT("Water table MIN (m) ", AFI1)</f>
        <v>Water table MIN (m) 21</v>
      </c>
      <c r="AFO4" s="6" t="str">
        <f t="shared" ref="AFO4" si="43">+_xlfn.CONCAT("Corrected water table (m) ",AFI1)</f>
        <v>Corrected water table (m) 21</v>
      </c>
      <c r="AFP4" s="7" t="str">
        <f t="shared" ref="AFP4" si="44">+_xlfn.CONCAT("VOCs (ppmv) ",AFI1)</f>
        <v>VOCs (ppmv) 21</v>
      </c>
      <c r="AFQ4" s="7" t="str">
        <f t="shared" ref="AFQ4" si="45">+_xlfn.CONCAT("LIE (%) ",AFI1)</f>
        <v>LIE (%) 21</v>
      </c>
      <c r="AFR4" s="7" t="str">
        <f t="shared" ref="AFR4" si="46">+_xlfn.CONCAT("CO2 (%) ",AFI1)</f>
        <v>CO2 (%) 21</v>
      </c>
      <c r="AFS4" s="7" t="str">
        <f t="shared" ref="AFS4" si="47">+_xlfn.CONCAT("CH4 (%) ",AFI1)</f>
        <v>CH4 (%) 21</v>
      </c>
      <c r="AFT4" s="7" t="str">
        <f t="shared" ref="AFT4" si="48">+_xlfn.CONCAT("O2 (%) ",AFI1)</f>
        <v>O2 (%) 21</v>
      </c>
      <c r="AFU4" s="7" t="str">
        <f t="shared" ref="AFU4" si="49">+_xlfn.CONCAT("G - Analytics Total BTEX (ug/l) ",AFI1)</f>
        <v>G - Analytics Total BTEX (ug/l) 21</v>
      </c>
      <c r="AFV4" s="7" t="str">
        <f t="shared" ref="AFV4" si="50">+_xlfn.CONCAT("G - Analytics TPH C5-C16 (ug/l) ",AFI1)</f>
        <v>G - Analytics TPH C5-C16 (ug/l) 21</v>
      </c>
      <c r="AFW4" s="7" t="str">
        <f t="shared" ref="AFW4" si="51">+_xlfn.CONCAT("G - Analytics MTBE (ug/l) ",AFI1)</f>
        <v>G - Analytics MTBE (ug/l) 21</v>
      </c>
      <c r="AFX4" s="7" t="str">
        <f t="shared" ref="AFX4" si="52">+_xlfn.CONCAT("G - Analytics ETBE (ug/l) ",AFI1)</f>
        <v>G - Analytics ETBE (ug/l) 21</v>
      </c>
      <c r="AFY4" s="7" t="str">
        <f t="shared" ref="AFY4" si="53">+_xlfn.CONCAT("G - Analytics OTHER 1 (ug/l) ",AFI1)</f>
        <v>G - Analytics OTHER 1 (ug/l) 21</v>
      </c>
      <c r="AFZ4" s="7" t="str">
        <f t="shared" ref="AFZ4" si="54">+_xlfn.CONCAT("G - Analytics OTHER 2 (ug/l) ",AFI1)</f>
        <v>G - Analytics OTHER 2 (ug/l) 21</v>
      </c>
      <c r="AGA4" s="8" t="str">
        <f t="shared" ref="AGA4" si="55">+_xlfn.CONCAT("W - Temp (ºC) ",AFI1)</f>
        <v>W - Temp (ºC) 21</v>
      </c>
      <c r="AGB4" s="8" t="str">
        <f t="shared" ref="AGB4" si="56">+_xlfn.CONCAT("W - Cond (uS) ",AFI1)</f>
        <v>W - Cond (uS) 21</v>
      </c>
      <c r="AGC4" s="8" t="str">
        <f t="shared" ref="AGC4" si="57">+_xlfn.CONCAT("W - Dissolved oxygen (%) ",AFI1)</f>
        <v>W - Dissolved oxygen (%) 21</v>
      </c>
      <c r="AGD4" s="8" t="str">
        <f t="shared" ref="AGD4" si="58">+_xlfn.CONCAT("W - Other ",AFI1)</f>
        <v>W - Other 21</v>
      </c>
      <c r="AGE4" s="8" t="str">
        <f t="shared" ref="AGE4" si="59">+_xlfn.CONCAT("W - Analytics Total BTEX (ug/l) ",AFI1)</f>
        <v>W - Analytics Total BTEX (ug/l) 21</v>
      </c>
      <c r="AGF4" s="8" t="str">
        <f t="shared" ref="AGF4" si="60">+_xlfn.CONCAT("W - Analytics TPH C5-C10 (ug/l) ",AFI1)</f>
        <v>W - Analytics TPH C5-C10 (ug/l) 21</v>
      </c>
      <c r="AGG4" s="8" t="str">
        <f t="shared" ref="AGG4" si="61">+_xlfn.CONCAT("W - Analytics TPH C5-C40 (ug/l) ",AFI1)</f>
        <v>W - Analytics TPH C5-C40 (ug/l) 21</v>
      </c>
      <c r="AGH4" s="8" t="str">
        <f t="shared" ref="AGH4" si="62">+_xlfn.CONCAT("W - Analytics MTBE (ug/l) ",AFI1)</f>
        <v>W - Analytics MTBE (ug/l) 21</v>
      </c>
      <c r="AGI4" s="8" t="str">
        <f t="shared" ref="AGI4" si="63">+_xlfn.CONCAT("W - Analytics ETBE (ug/l) ",AFI1)</f>
        <v>W - Analytics ETBE (ug/l) 21</v>
      </c>
      <c r="AGJ4" s="8" t="str">
        <f t="shared" ref="AGJ4" si="64">+_xlfn.CONCAT("W - Analytics OTHER 1 (ug/l) ",AFI1)</f>
        <v>W - Analytics OTHER 1 (ug/l) 21</v>
      </c>
      <c r="AGK4" s="8" t="str">
        <f t="shared" ref="AGK4" si="65">+_xlfn.CONCAT("W - Analytics OTHER 2 (ug/l) ",AFI1)</f>
        <v>W - Analytics OTHER 2 (ug/l) 21</v>
      </c>
      <c r="AGL4" s="5" t="str">
        <f t="shared" ref="AGL4" si="66">+_xlfn.CONCAT("OTHER 1 () ",AFI1)</f>
        <v>OTHER 1 () 21</v>
      </c>
      <c r="AGM4" s="5" t="str">
        <f t="shared" ref="AGM4" si="67">+_xlfn.CONCAT("OTHER 2 () ",AFI1)</f>
        <v>OTHER 2 () 21</v>
      </c>
      <c r="AGN4" s="5" t="str">
        <f t="shared" ref="AGN4" si="68">+_xlfn.CONCAT("OTHER 3 () ",AFI1)</f>
        <v>OTHER 3 () 21</v>
      </c>
      <c r="AGO4" s="5" t="str">
        <f t="shared" ref="AGO4" si="69">+_xlfn.CONCAT("OTHER 4 () ",AFI1)</f>
        <v>OTHER 4 () 21</v>
      </c>
      <c r="AGP4" s="5" t="str">
        <f t="shared" ref="AGP4" si="70">+_xlfn.CONCAT("OTHER 5 () ",AFI1)</f>
        <v>OTHER 5 () 21</v>
      </c>
      <c r="AGQ4" s="5" t="str">
        <f t="shared" ref="AGQ4" si="71">+_xlfn.CONCAT("OTHER 6 () ",AFI1)</f>
        <v>OTHER 6 () 21</v>
      </c>
      <c r="AGR4" s="5" t="str">
        <f t="shared" ref="AGR4" si="72">+_xlfn.CONCAT("OTHER 7 () ",AFI1)</f>
        <v>OTHER 7 () 21</v>
      </c>
      <c r="AGS4" s="5" t="str">
        <f t="shared" ref="AGS4" si="73">+_xlfn.CONCAT("OTHER 8 () ",AFI1)</f>
        <v>OTHER 8 () 21</v>
      </c>
      <c r="AGT4" s="5" t="str">
        <f t="shared" ref="AGT4" si="74">+_xlfn.CONCAT("OTHER 9 () ",AFI1)</f>
        <v>OTHER 9 () 21</v>
      </c>
      <c r="AGU4" s="5" t="str">
        <f t="shared" ref="AGU4" si="75">+_xlfn.CONCAT("OTHER 10 () ",AFI1)</f>
        <v>OTHER 10 () 21</v>
      </c>
      <c r="AGV4" s="5" t="str">
        <f t="shared" ref="AGV4" si="76">+_xlfn.CONCAT("Free phase level (m) ",AGU1)</f>
        <v>Free phase level (m) 22</v>
      </c>
      <c r="AGW4" s="5" t="str">
        <f t="shared" ref="AGW4" si="77">+_xlfn.CONCAT("Water table (m) ",AGU1)</f>
        <v>Water table (m) 22</v>
      </c>
      <c r="AGX4" s="5" t="str">
        <f t="shared" ref="AGX4" si="78">+_xlfn.CONCAT("Free phase thickness (m) ",AGU1)</f>
        <v>Free phase thickness (m) 22</v>
      </c>
      <c r="AGY4" s="6" t="str">
        <f t="shared" ref="AGY4" si="79">+_xlfn.CONCAT("Water table MAX (m) ",AGU1)</f>
        <v>Water table MAX (m) 22</v>
      </c>
      <c r="AGZ4" s="6" t="str">
        <f t="shared" ref="AGZ4" si="80">+_xlfn.CONCAT("Water table MIN (m) ", AGU1)</f>
        <v>Water table MIN (m) 22</v>
      </c>
      <c r="AHA4" s="6" t="str">
        <f t="shared" ref="AHA4" si="81">+_xlfn.CONCAT("Corrected water table (m) ",AGU1)</f>
        <v>Corrected water table (m) 22</v>
      </c>
      <c r="AHB4" s="7" t="str">
        <f t="shared" ref="AHB4" si="82">+_xlfn.CONCAT("VOCs (ppmv) ",AGU1)</f>
        <v>VOCs (ppmv) 22</v>
      </c>
      <c r="AHC4" s="7" t="str">
        <f t="shared" ref="AHC4" si="83">+_xlfn.CONCAT("LIE (%) ",AGU1)</f>
        <v>LIE (%) 22</v>
      </c>
      <c r="AHD4" s="7" t="str">
        <f t="shared" ref="AHD4" si="84">+_xlfn.CONCAT("CO2 (%) ",AGU1)</f>
        <v>CO2 (%) 22</v>
      </c>
      <c r="AHE4" s="7" t="str">
        <f t="shared" ref="AHE4" si="85">+_xlfn.CONCAT("CH4 (%) ",AGU1)</f>
        <v>CH4 (%) 22</v>
      </c>
      <c r="AHF4" s="7" t="str">
        <f t="shared" ref="AHF4" si="86">+_xlfn.CONCAT("O2 (%) ",AGU1)</f>
        <v>O2 (%) 22</v>
      </c>
      <c r="AHG4" s="7" t="str">
        <f t="shared" ref="AHG4" si="87">+_xlfn.CONCAT("G - Analytics Total BTEX (ug/l) ",AGU1)</f>
        <v>G - Analytics Total BTEX (ug/l) 22</v>
      </c>
      <c r="AHH4" s="7" t="str">
        <f t="shared" ref="AHH4" si="88">+_xlfn.CONCAT("G - Analytics TPH C5-C16 (ug/l) ",AGU1)</f>
        <v>G - Analytics TPH C5-C16 (ug/l) 22</v>
      </c>
      <c r="AHI4" s="7" t="str">
        <f t="shared" ref="AHI4" si="89">+_xlfn.CONCAT("G - Analytics MTBE (ug/l) ",AGU1)</f>
        <v>G - Analytics MTBE (ug/l) 22</v>
      </c>
      <c r="AHJ4" s="7" t="str">
        <f t="shared" ref="AHJ4" si="90">+_xlfn.CONCAT("G - Analytics ETBE (ug/l) ",AGU1)</f>
        <v>G - Analytics ETBE (ug/l) 22</v>
      </c>
      <c r="AHK4" s="7" t="str">
        <f t="shared" ref="AHK4" si="91">+_xlfn.CONCAT("G - Analytics OTHER 1 (ug/l) ",AGU1)</f>
        <v>G - Analytics OTHER 1 (ug/l) 22</v>
      </c>
      <c r="AHL4" s="7" t="str">
        <f t="shared" ref="AHL4" si="92">+_xlfn.CONCAT("G - Analytics OTHER 2 (ug/l) ",AGU1)</f>
        <v>G - Analytics OTHER 2 (ug/l) 22</v>
      </c>
      <c r="AHM4" s="8" t="str">
        <f t="shared" ref="AHM4" si="93">+_xlfn.CONCAT("W - Temp (ºC) ",AGU1)</f>
        <v>W - Temp (ºC) 22</v>
      </c>
      <c r="AHN4" s="8" t="str">
        <f t="shared" ref="AHN4" si="94">+_xlfn.CONCAT("W - Cond (uS) ",AGU1)</f>
        <v>W - Cond (uS) 22</v>
      </c>
      <c r="AHO4" s="8" t="str">
        <f t="shared" ref="AHO4" si="95">+_xlfn.CONCAT("W - Dissolved oxygen (%) ",AGU1)</f>
        <v>W - Dissolved oxygen (%) 22</v>
      </c>
      <c r="AHP4" s="8" t="str">
        <f t="shared" ref="AHP4" si="96">+_xlfn.CONCAT("W - Other ",AGU1)</f>
        <v>W - Other 22</v>
      </c>
      <c r="AHQ4" s="8" t="str">
        <f t="shared" ref="AHQ4" si="97">+_xlfn.CONCAT("W - Analytics Total BTEX (ug/l) ",AGU1)</f>
        <v>W - Analytics Total BTEX (ug/l) 22</v>
      </c>
      <c r="AHR4" s="8" t="str">
        <f t="shared" ref="AHR4" si="98">+_xlfn.CONCAT("W - Analytics TPH C5-C10 (ug/l) ",AGU1)</f>
        <v>W - Analytics TPH C5-C10 (ug/l) 22</v>
      </c>
      <c r="AHS4" s="8" t="str">
        <f t="shared" ref="AHS4" si="99">+_xlfn.CONCAT("W - Analytics TPH C5-C40 (ug/l) ",AGU1)</f>
        <v>W - Analytics TPH C5-C40 (ug/l) 22</v>
      </c>
      <c r="AHT4" s="8" t="str">
        <f t="shared" ref="AHT4" si="100">+_xlfn.CONCAT("W - Analytics MTBE (ug/l) ",AGU1)</f>
        <v>W - Analytics MTBE (ug/l) 22</v>
      </c>
      <c r="AHU4" s="8" t="str">
        <f t="shared" ref="AHU4" si="101">+_xlfn.CONCAT("W - Analytics ETBE (ug/l) ",AGU1)</f>
        <v>W - Analytics ETBE (ug/l) 22</v>
      </c>
      <c r="AHV4" s="8" t="str">
        <f t="shared" ref="AHV4" si="102">+_xlfn.CONCAT("W - Analytics OTHER 1 (ug/l) ",AGU1)</f>
        <v>W - Analytics OTHER 1 (ug/l) 22</v>
      </c>
      <c r="AHW4" s="8" t="str">
        <f t="shared" ref="AHW4" si="103">+_xlfn.CONCAT("W - Analytics OTHER 2 (ug/l) ",AGU1)</f>
        <v>W - Analytics OTHER 2 (ug/l) 22</v>
      </c>
      <c r="AHX4" s="5" t="str">
        <f t="shared" ref="AHX4" si="104">+_xlfn.CONCAT("OTHER 1 () ",AGU1)</f>
        <v>OTHER 1 () 22</v>
      </c>
      <c r="AHY4" s="5" t="str">
        <f t="shared" ref="AHY4" si="105">+_xlfn.CONCAT("OTHER 2 () ",AGU1)</f>
        <v>OTHER 2 () 22</v>
      </c>
      <c r="AHZ4" s="5" t="str">
        <f t="shared" ref="AHZ4" si="106">+_xlfn.CONCAT("OTHER 3 () ",AGU1)</f>
        <v>OTHER 3 () 22</v>
      </c>
      <c r="AIA4" s="5" t="str">
        <f t="shared" ref="AIA4" si="107">+_xlfn.CONCAT("OTHER 4 () ",AGU1)</f>
        <v>OTHER 4 () 22</v>
      </c>
      <c r="AIB4" s="5" t="str">
        <f t="shared" ref="AIB4" si="108">+_xlfn.CONCAT("OTHER 5 () ",AGU1)</f>
        <v>OTHER 5 () 22</v>
      </c>
      <c r="AIC4" s="5" t="str">
        <f t="shared" ref="AIC4" si="109">+_xlfn.CONCAT("OTHER 6 () ",AGU1)</f>
        <v>OTHER 6 () 22</v>
      </c>
      <c r="AID4" s="5" t="str">
        <f t="shared" ref="AID4" si="110">+_xlfn.CONCAT("OTHER 7 () ",AGU1)</f>
        <v>OTHER 7 () 22</v>
      </c>
      <c r="AIE4" s="5" t="str">
        <f t="shared" ref="AIE4" si="111">+_xlfn.CONCAT("OTHER 8 () ",AGU1)</f>
        <v>OTHER 8 () 22</v>
      </c>
      <c r="AIF4" s="5" t="str">
        <f t="shared" ref="AIF4" si="112">+_xlfn.CONCAT("OTHER 9 () ",AGU1)</f>
        <v>OTHER 9 () 22</v>
      </c>
      <c r="AIG4" s="5" t="str">
        <f t="shared" ref="AIG4" si="113">+_xlfn.CONCAT("OTHER 10 () ",AGU1)</f>
        <v>OTHER 10 () 22</v>
      </c>
      <c r="AIH4" s="5" t="str">
        <f t="shared" ref="AIH4" si="114">+_xlfn.CONCAT("Free phase level (m) ",AIG1)</f>
        <v>Free phase level (m) 23</v>
      </c>
      <c r="AII4" s="5" t="str">
        <f t="shared" ref="AII4" si="115">+_xlfn.CONCAT("Water table (m) ",AIG1)</f>
        <v>Water table (m) 23</v>
      </c>
      <c r="AIJ4" s="5" t="str">
        <f t="shared" ref="AIJ4" si="116">+_xlfn.CONCAT("Free phase thickness (m) ",AIG1)</f>
        <v>Free phase thickness (m) 23</v>
      </c>
      <c r="AIK4" s="6" t="str">
        <f t="shared" ref="AIK4" si="117">+_xlfn.CONCAT("Water table MAX (m) ",AIG1)</f>
        <v>Water table MAX (m) 23</v>
      </c>
      <c r="AIL4" s="6" t="str">
        <f t="shared" ref="AIL4" si="118">+_xlfn.CONCAT("Water table MIN (m) ", AIG1)</f>
        <v>Water table MIN (m) 23</v>
      </c>
      <c r="AIM4" s="6" t="str">
        <f t="shared" ref="AIM4" si="119">+_xlfn.CONCAT("Corrected water table (m) ",AIG1)</f>
        <v>Corrected water table (m) 23</v>
      </c>
      <c r="AIN4" s="7" t="str">
        <f t="shared" ref="AIN4" si="120">+_xlfn.CONCAT("VOCs (ppmv) ",AIG1)</f>
        <v>VOCs (ppmv) 23</v>
      </c>
      <c r="AIO4" s="7" t="str">
        <f t="shared" ref="AIO4" si="121">+_xlfn.CONCAT("LIE (%) ",AIG1)</f>
        <v>LIE (%) 23</v>
      </c>
      <c r="AIP4" s="7" t="str">
        <f t="shared" ref="AIP4" si="122">+_xlfn.CONCAT("CO2 (%) ",AIG1)</f>
        <v>CO2 (%) 23</v>
      </c>
      <c r="AIQ4" s="7" t="str">
        <f t="shared" ref="AIQ4" si="123">+_xlfn.CONCAT("CH4 (%) ",AIG1)</f>
        <v>CH4 (%) 23</v>
      </c>
      <c r="AIR4" s="7" t="str">
        <f t="shared" ref="AIR4" si="124">+_xlfn.CONCAT("O2 (%) ",AIG1)</f>
        <v>O2 (%) 23</v>
      </c>
      <c r="AIS4" s="7" t="str">
        <f t="shared" ref="AIS4" si="125">+_xlfn.CONCAT("G - Analytics Total BTEX (ug/l) ",AIG1)</f>
        <v>G - Analytics Total BTEX (ug/l) 23</v>
      </c>
      <c r="AIT4" s="7" t="str">
        <f t="shared" ref="AIT4" si="126">+_xlfn.CONCAT("G - Analytics TPH C5-C16 (ug/l) ",AIG1)</f>
        <v>G - Analytics TPH C5-C16 (ug/l) 23</v>
      </c>
      <c r="AIU4" s="7" t="str">
        <f t="shared" ref="AIU4" si="127">+_xlfn.CONCAT("G - Analytics MTBE (ug/l) ",AIG1)</f>
        <v>G - Analytics MTBE (ug/l) 23</v>
      </c>
      <c r="AIV4" s="7" t="str">
        <f t="shared" ref="AIV4" si="128">+_xlfn.CONCAT("G - Analytics ETBE (ug/l) ",AIG1)</f>
        <v>G - Analytics ETBE (ug/l) 23</v>
      </c>
      <c r="AIW4" s="7" t="str">
        <f t="shared" ref="AIW4" si="129">+_xlfn.CONCAT("G - Analytics OTHER 1 (ug/l) ",AIG1)</f>
        <v>G - Analytics OTHER 1 (ug/l) 23</v>
      </c>
      <c r="AIX4" s="7" t="str">
        <f t="shared" ref="AIX4" si="130">+_xlfn.CONCAT("G - Analytics OTHER 2 (ug/l) ",AIG1)</f>
        <v>G - Analytics OTHER 2 (ug/l) 23</v>
      </c>
      <c r="AIY4" s="8" t="str">
        <f t="shared" ref="AIY4" si="131">+_xlfn.CONCAT("W - Temp (ºC) ",AIG1)</f>
        <v>W - Temp (ºC) 23</v>
      </c>
      <c r="AIZ4" s="8" t="str">
        <f t="shared" ref="AIZ4" si="132">+_xlfn.CONCAT("W - Cond (uS) ",AIG1)</f>
        <v>W - Cond (uS) 23</v>
      </c>
      <c r="AJA4" s="8" t="str">
        <f t="shared" ref="AJA4" si="133">+_xlfn.CONCAT("W - Dissolved oxygen (%) ",AIG1)</f>
        <v>W - Dissolved oxygen (%) 23</v>
      </c>
      <c r="AJB4" s="8" t="str">
        <f t="shared" ref="AJB4" si="134">+_xlfn.CONCAT("W - Other ",AIG1)</f>
        <v>W - Other 23</v>
      </c>
      <c r="AJC4" s="8" t="str">
        <f t="shared" ref="AJC4" si="135">+_xlfn.CONCAT("W - Analytics Total BTEX (ug/l) ",AIG1)</f>
        <v>W - Analytics Total BTEX (ug/l) 23</v>
      </c>
      <c r="AJD4" s="8" t="str">
        <f t="shared" ref="AJD4" si="136">+_xlfn.CONCAT("W - Analytics TPH C5-C10 (ug/l) ",AIG1)</f>
        <v>W - Analytics TPH C5-C10 (ug/l) 23</v>
      </c>
      <c r="AJE4" s="8" t="str">
        <f t="shared" ref="AJE4" si="137">+_xlfn.CONCAT("W - Analytics TPH C5-C40 (ug/l) ",AIG1)</f>
        <v>W - Analytics TPH C5-C40 (ug/l) 23</v>
      </c>
      <c r="AJF4" s="8" t="str">
        <f t="shared" ref="AJF4" si="138">+_xlfn.CONCAT("W - Analytics MTBE (ug/l) ",AIG1)</f>
        <v>W - Analytics MTBE (ug/l) 23</v>
      </c>
      <c r="AJG4" s="8" t="str">
        <f t="shared" ref="AJG4" si="139">+_xlfn.CONCAT("W - Analytics ETBE (ug/l) ",AIG1)</f>
        <v>W - Analytics ETBE (ug/l) 23</v>
      </c>
      <c r="AJH4" s="8" t="str">
        <f t="shared" ref="AJH4" si="140">+_xlfn.CONCAT("W - Analytics OTHER 1 (ug/l) ",AIG1)</f>
        <v>W - Analytics OTHER 1 (ug/l) 23</v>
      </c>
      <c r="AJI4" s="8" t="str">
        <f t="shared" ref="AJI4" si="141">+_xlfn.CONCAT("W - Analytics OTHER 2 (ug/l) ",AIG1)</f>
        <v>W - Analytics OTHER 2 (ug/l) 23</v>
      </c>
      <c r="AJJ4" s="5" t="str">
        <f t="shared" ref="AJJ4" si="142">+_xlfn.CONCAT("OTHER 1 () ",AIG1)</f>
        <v>OTHER 1 () 23</v>
      </c>
      <c r="AJK4" s="5" t="str">
        <f t="shared" ref="AJK4" si="143">+_xlfn.CONCAT("OTHER 2 () ",AIG1)</f>
        <v>OTHER 2 () 23</v>
      </c>
      <c r="AJL4" s="5" t="str">
        <f t="shared" ref="AJL4" si="144">+_xlfn.CONCAT("OTHER 3 () ",AIG1)</f>
        <v>OTHER 3 () 23</v>
      </c>
      <c r="AJM4" s="5" t="str">
        <f t="shared" ref="AJM4" si="145">+_xlfn.CONCAT("OTHER 4 () ",AIG1)</f>
        <v>OTHER 4 () 23</v>
      </c>
      <c r="AJN4" s="5" t="str">
        <f t="shared" ref="AJN4" si="146">+_xlfn.CONCAT("OTHER 5 () ",AIG1)</f>
        <v>OTHER 5 () 23</v>
      </c>
      <c r="AJO4" s="5" t="str">
        <f t="shared" ref="AJO4" si="147">+_xlfn.CONCAT("OTHER 6 () ",AIG1)</f>
        <v>OTHER 6 () 23</v>
      </c>
      <c r="AJP4" s="5" t="str">
        <f t="shared" ref="AJP4" si="148">+_xlfn.CONCAT("OTHER 7 () ",AIG1)</f>
        <v>OTHER 7 () 23</v>
      </c>
      <c r="AJQ4" s="5" t="str">
        <f t="shared" ref="AJQ4" si="149">+_xlfn.CONCAT("OTHER 8 () ",AIG1)</f>
        <v>OTHER 8 () 23</v>
      </c>
      <c r="AJR4" s="5" t="str">
        <f t="shared" ref="AJR4" si="150">+_xlfn.CONCAT("OTHER 9 () ",AIG1)</f>
        <v>OTHER 9 () 23</v>
      </c>
      <c r="AJS4" s="5" t="str">
        <f t="shared" ref="AJS4" si="151">+_xlfn.CONCAT("OTHER 10 () ",AIG1)</f>
        <v>OTHER 10 () 23</v>
      </c>
      <c r="AJT4" s="5" t="str">
        <f t="shared" ref="AJT4" si="152">+_xlfn.CONCAT("Free phase level (m) ",AJS1)</f>
        <v>Free phase level (m) 24</v>
      </c>
      <c r="AJU4" s="5" t="str">
        <f t="shared" ref="AJU4" si="153">+_xlfn.CONCAT("Water table (m) ",AJS1)</f>
        <v>Water table (m) 24</v>
      </c>
      <c r="AJV4" s="5" t="str">
        <f t="shared" ref="AJV4" si="154">+_xlfn.CONCAT("Free phase thickness (m) ",AJS1)</f>
        <v>Free phase thickness (m) 24</v>
      </c>
      <c r="AJW4" s="6" t="str">
        <f t="shared" ref="AJW4" si="155">+_xlfn.CONCAT("Water table MAX (m) ",AJS1)</f>
        <v>Water table MAX (m) 24</v>
      </c>
      <c r="AJX4" s="6" t="str">
        <f t="shared" ref="AJX4" si="156">+_xlfn.CONCAT("Water table MIN (m) ", AJS1)</f>
        <v>Water table MIN (m) 24</v>
      </c>
      <c r="AJY4" s="6" t="str">
        <f t="shared" ref="AJY4" si="157">+_xlfn.CONCAT("Corrected water table (m) ",AJS1)</f>
        <v>Corrected water table (m) 24</v>
      </c>
      <c r="AJZ4" s="7" t="str">
        <f t="shared" ref="AJZ4" si="158">+_xlfn.CONCAT("VOCs (ppmv) ",AJS1)</f>
        <v>VOCs (ppmv) 24</v>
      </c>
      <c r="AKA4" s="7" t="str">
        <f t="shared" ref="AKA4" si="159">+_xlfn.CONCAT("LIE (%) ",AJS1)</f>
        <v>LIE (%) 24</v>
      </c>
      <c r="AKB4" s="7" t="str">
        <f t="shared" ref="AKB4" si="160">+_xlfn.CONCAT("CO2 (%) ",AJS1)</f>
        <v>CO2 (%) 24</v>
      </c>
      <c r="AKC4" s="7" t="str">
        <f t="shared" ref="AKC4" si="161">+_xlfn.CONCAT("CH4 (%) ",AJS1)</f>
        <v>CH4 (%) 24</v>
      </c>
      <c r="AKD4" s="7" t="str">
        <f t="shared" ref="AKD4" si="162">+_xlfn.CONCAT("O2 (%) ",AJS1)</f>
        <v>O2 (%) 24</v>
      </c>
      <c r="AKE4" s="7" t="str">
        <f t="shared" ref="AKE4" si="163">+_xlfn.CONCAT("G - Analytics Total BTEX (ug/l) ",AJS1)</f>
        <v>G - Analytics Total BTEX (ug/l) 24</v>
      </c>
      <c r="AKF4" s="7" t="str">
        <f t="shared" ref="AKF4" si="164">+_xlfn.CONCAT("G - Analytics TPH C5-C16 (ug/l) ",AJS1)</f>
        <v>G - Analytics TPH C5-C16 (ug/l) 24</v>
      </c>
      <c r="AKG4" s="7" t="str">
        <f t="shared" ref="AKG4" si="165">+_xlfn.CONCAT("G - Analytics MTBE (ug/l) ",AJS1)</f>
        <v>G - Analytics MTBE (ug/l) 24</v>
      </c>
      <c r="AKH4" s="7" t="str">
        <f t="shared" ref="AKH4" si="166">+_xlfn.CONCAT("G - Analytics ETBE (ug/l) ",AJS1)</f>
        <v>G - Analytics ETBE (ug/l) 24</v>
      </c>
      <c r="AKI4" s="7" t="str">
        <f t="shared" ref="AKI4" si="167">+_xlfn.CONCAT("G - Analytics OTHER 1 (ug/l) ",AJS1)</f>
        <v>G - Analytics OTHER 1 (ug/l) 24</v>
      </c>
      <c r="AKJ4" s="7" t="str">
        <f t="shared" ref="AKJ4" si="168">+_xlfn.CONCAT("G - Analytics OTHER 2 (ug/l) ",AJS1)</f>
        <v>G - Analytics OTHER 2 (ug/l) 24</v>
      </c>
      <c r="AKK4" s="8" t="str">
        <f t="shared" ref="AKK4" si="169">+_xlfn.CONCAT("W - Temp (ºC) ",AJS1)</f>
        <v>W - Temp (ºC) 24</v>
      </c>
      <c r="AKL4" s="8" t="str">
        <f t="shared" ref="AKL4" si="170">+_xlfn.CONCAT("W - Cond (uS) ",AJS1)</f>
        <v>W - Cond (uS) 24</v>
      </c>
      <c r="AKM4" s="8" t="str">
        <f t="shared" ref="AKM4" si="171">+_xlfn.CONCAT("W - Dissolved oxygen (%) ",AJS1)</f>
        <v>W - Dissolved oxygen (%) 24</v>
      </c>
      <c r="AKN4" s="8" t="str">
        <f t="shared" ref="AKN4" si="172">+_xlfn.CONCAT("W - Other ",AJS1)</f>
        <v>W - Other 24</v>
      </c>
      <c r="AKO4" s="8" t="str">
        <f t="shared" ref="AKO4" si="173">+_xlfn.CONCAT("W - Analytics Total BTEX (ug/l) ",AJS1)</f>
        <v>W - Analytics Total BTEX (ug/l) 24</v>
      </c>
      <c r="AKP4" s="8" t="str">
        <f t="shared" ref="AKP4" si="174">+_xlfn.CONCAT("W - Analytics TPH C5-C10 (ug/l) ",AJS1)</f>
        <v>W - Analytics TPH C5-C10 (ug/l) 24</v>
      </c>
      <c r="AKQ4" s="8" t="str">
        <f t="shared" ref="AKQ4" si="175">+_xlfn.CONCAT("W - Analytics TPH C5-C40 (ug/l) ",AJS1)</f>
        <v>W - Analytics TPH C5-C40 (ug/l) 24</v>
      </c>
      <c r="AKR4" s="8" t="str">
        <f t="shared" ref="AKR4" si="176">+_xlfn.CONCAT("W - Analytics MTBE (ug/l) ",AJS1)</f>
        <v>W - Analytics MTBE (ug/l) 24</v>
      </c>
      <c r="AKS4" s="8" t="str">
        <f t="shared" ref="AKS4" si="177">+_xlfn.CONCAT("W - Analytics ETBE (ug/l) ",AJS1)</f>
        <v>W - Analytics ETBE (ug/l) 24</v>
      </c>
      <c r="AKT4" s="8" t="str">
        <f t="shared" ref="AKT4" si="178">+_xlfn.CONCAT("W - Analytics OTHER 1 (ug/l) ",AJS1)</f>
        <v>W - Analytics OTHER 1 (ug/l) 24</v>
      </c>
      <c r="AKU4" s="8" t="str">
        <f t="shared" ref="AKU4" si="179">+_xlfn.CONCAT("W - Analytics OTHER 2 (ug/l) ",AJS1)</f>
        <v>W - Analytics OTHER 2 (ug/l) 24</v>
      </c>
      <c r="AKV4" s="5" t="str">
        <f t="shared" ref="AKV4" si="180">+_xlfn.CONCAT("OTHER 1 () ",AJS1)</f>
        <v>OTHER 1 () 24</v>
      </c>
      <c r="AKW4" s="5" t="str">
        <f t="shared" ref="AKW4" si="181">+_xlfn.CONCAT("OTHER 2 () ",AJS1)</f>
        <v>OTHER 2 () 24</v>
      </c>
      <c r="AKX4" s="5" t="str">
        <f t="shared" ref="AKX4" si="182">+_xlfn.CONCAT("OTHER 3 () ",AJS1)</f>
        <v>OTHER 3 () 24</v>
      </c>
      <c r="AKY4" s="5" t="str">
        <f t="shared" ref="AKY4" si="183">+_xlfn.CONCAT("OTHER 4 () ",AJS1)</f>
        <v>OTHER 4 () 24</v>
      </c>
      <c r="AKZ4" s="5" t="str">
        <f t="shared" ref="AKZ4" si="184">+_xlfn.CONCAT("OTHER 5 () ",AJS1)</f>
        <v>OTHER 5 () 24</v>
      </c>
      <c r="ALA4" s="5" t="str">
        <f t="shared" ref="ALA4" si="185">+_xlfn.CONCAT("OTHER 6 () ",AJS1)</f>
        <v>OTHER 6 () 24</v>
      </c>
      <c r="ALB4" s="5" t="str">
        <f t="shared" ref="ALB4" si="186">+_xlfn.CONCAT("OTHER 7 () ",AJS1)</f>
        <v>OTHER 7 () 24</v>
      </c>
      <c r="ALC4" s="5" t="str">
        <f t="shared" ref="ALC4" si="187">+_xlfn.CONCAT("OTHER 8 () ",AJS1)</f>
        <v>OTHER 8 () 24</v>
      </c>
      <c r="ALD4" s="5" t="str">
        <f t="shared" ref="ALD4" si="188">+_xlfn.CONCAT("OTHER 9 () ",AJS1)</f>
        <v>OTHER 9 () 24</v>
      </c>
      <c r="ALE4" s="5" t="str">
        <f t="shared" ref="ALE4" si="189">+_xlfn.CONCAT("OTHER 10 () ",AJS1)</f>
        <v>OTHER 10 () 24</v>
      </c>
      <c r="ALF4" s="5" t="str">
        <f t="shared" ref="ALF4" si="190">+_xlfn.CONCAT("Free phase level (m) ",ALE1)</f>
        <v>Free phase level (m) 25</v>
      </c>
      <c r="ALG4" s="5" t="str">
        <f t="shared" ref="ALG4" si="191">+_xlfn.CONCAT("Water table (m) ",ALE1)</f>
        <v>Water table (m) 25</v>
      </c>
      <c r="ALH4" s="5" t="str">
        <f t="shared" ref="ALH4" si="192">+_xlfn.CONCAT("Free phase thickness (m) ",ALE1)</f>
        <v>Free phase thickness (m) 25</v>
      </c>
      <c r="ALI4" s="6" t="str">
        <f t="shared" ref="ALI4" si="193">+_xlfn.CONCAT("Water table MAX (m) ",ALE1)</f>
        <v>Water table MAX (m) 25</v>
      </c>
      <c r="ALJ4" s="6" t="str">
        <f t="shared" ref="ALJ4" si="194">+_xlfn.CONCAT("Water table MIN (m) ", ALE1)</f>
        <v>Water table MIN (m) 25</v>
      </c>
      <c r="ALK4" s="6" t="str">
        <f t="shared" ref="ALK4" si="195">+_xlfn.CONCAT("Corrected water table (m) ",ALE1)</f>
        <v>Corrected water table (m) 25</v>
      </c>
      <c r="ALL4" s="7" t="str">
        <f t="shared" ref="ALL4" si="196">+_xlfn.CONCAT("VOCs (ppmv) ",ALE1)</f>
        <v>VOCs (ppmv) 25</v>
      </c>
      <c r="ALM4" s="7" t="str">
        <f t="shared" ref="ALM4" si="197">+_xlfn.CONCAT("LIE (%) ",ALE1)</f>
        <v>LIE (%) 25</v>
      </c>
      <c r="ALN4" s="7" t="str">
        <f t="shared" ref="ALN4" si="198">+_xlfn.CONCAT("CO2 (%) ",ALE1)</f>
        <v>CO2 (%) 25</v>
      </c>
      <c r="ALO4" s="7" t="str">
        <f t="shared" ref="ALO4" si="199">+_xlfn.CONCAT("CH4 (%) ",ALE1)</f>
        <v>CH4 (%) 25</v>
      </c>
      <c r="ALP4" s="7" t="str">
        <f t="shared" ref="ALP4" si="200">+_xlfn.CONCAT("O2 (%) ",ALE1)</f>
        <v>O2 (%) 25</v>
      </c>
      <c r="ALQ4" s="7" t="str">
        <f t="shared" ref="ALQ4" si="201">+_xlfn.CONCAT("G - Analytics Total BTEX (ug/l) ",ALE1)</f>
        <v>G - Analytics Total BTEX (ug/l) 25</v>
      </c>
      <c r="ALR4" s="7" t="str">
        <f t="shared" ref="ALR4" si="202">+_xlfn.CONCAT("G - Analytics TPH C5-C16 (ug/l) ",ALE1)</f>
        <v>G - Analytics TPH C5-C16 (ug/l) 25</v>
      </c>
      <c r="ALS4" s="7" t="str">
        <f t="shared" ref="ALS4" si="203">+_xlfn.CONCAT("G - Analytics MTBE (ug/l) ",ALE1)</f>
        <v>G - Analytics MTBE (ug/l) 25</v>
      </c>
      <c r="ALT4" s="7" t="str">
        <f t="shared" ref="ALT4" si="204">+_xlfn.CONCAT("G - Analytics ETBE (ug/l) ",ALE1)</f>
        <v>G - Analytics ETBE (ug/l) 25</v>
      </c>
      <c r="ALU4" s="7" t="str">
        <f t="shared" ref="ALU4" si="205">+_xlfn.CONCAT("G - Analytics OTHER 1 (ug/l) ",ALE1)</f>
        <v>G - Analytics OTHER 1 (ug/l) 25</v>
      </c>
      <c r="ALV4" s="7" t="str">
        <f t="shared" ref="ALV4" si="206">+_xlfn.CONCAT("G - Analytics OTHER 2 (ug/l) ",ALE1)</f>
        <v>G - Analytics OTHER 2 (ug/l) 25</v>
      </c>
      <c r="ALW4" s="8" t="str">
        <f t="shared" ref="ALW4" si="207">+_xlfn.CONCAT("W - Temp (ºC) ",ALE1)</f>
        <v>W - Temp (ºC) 25</v>
      </c>
      <c r="ALX4" s="8" t="str">
        <f t="shared" ref="ALX4" si="208">+_xlfn.CONCAT("W - Cond (uS) ",ALE1)</f>
        <v>W - Cond (uS) 25</v>
      </c>
      <c r="ALY4" s="8" t="str">
        <f t="shared" ref="ALY4" si="209">+_xlfn.CONCAT("W - Dissolved oxygen (%) ",ALE1)</f>
        <v>W - Dissolved oxygen (%) 25</v>
      </c>
      <c r="ALZ4" s="8" t="str">
        <f t="shared" ref="ALZ4" si="210">+_xlfn.CONCAT("W - Other ",ALE1)</f>
        <v>W - Other 25</v>
      </c>
      <c r="AMA4" s="8" t="str">
        <f t="shared" ref="AMA4" si="211">+_xlfn.CONCAT("W - Analytics Total BTEX (ug/l) ",ALE1)</f>
        <v>W - Analytics Total BTEX (ug/l) 25</v>
      </c>
      <c r="AMB4" s="8" t="str">
        <f t="shared" ref="AMB4" si="212">+_xlfn.CONCAT("W - Analytics TPH C5-C10 (ug/l) ",ALE1)</f>
        <v>W - Analytics TPH C5-C10 (ug/l) 25</v>
      </c>
      <c r="AMC4" s="8" t="str">
        <f t="shared" ref="AMC4" si="213">+_xlfn.CONCAT("W - Analytics TPH C5-C40 (ug/l) ",ALE1)</f>
        <v>W - Analytics TPH C5-C40 (ug/l) 25</v>
      </c>
      <c r="AMD4" s="8" t="str">
        <f t="shared" ref="AMD4" si="214">+_xlfn.CONCAT("W - Analytics MTBE (ug/l) ",ALE1)</f>
        <v>W - Analytics MTBE (ug/l) 25</v>
      </c>
      <c r="AME4" s="8" t="str">
        <f t="shared" ref="AME4" si="215">+_xlfn.CONCAT("W - Analytics ETBE (ug/l) ",ALE1)</f>
        <v>W - Analytics ETBE (ug/l) 25</v>
      </c>
      <c r="AMF4" s="8" t="str">
        <f t="shared" ref="AMF4" si="216">+_xlfn.CONCAT("W - Analytics OTHER 1 (ug/l) ",ALE1)</f>
        <v>W - Analytics OTHER 1 (ug/l) 25</v>
      </c>
      <c r="AMG4" s="8" t="str">
        <f t="shared" ref="AMG4" si="217">+_xlfn.CONCAT("W - Analytics OTHER 2 (ug/l) ",ALE1)</f>
        <v>W - Analytics OTHER 2 (ug/l) 25</v>
      </c>
      <c r="AMH4" s="5" t="str">
        <f t="shared" ref="AMH4" si="218">+_xlfn.CONCAT("OTHER 1 () ",ALE1)</f>
        <v>OTHER 1 () 25</v>
      </c>
      <c r="AMI4" s="5" t="str">
        <f t="shared" ref="AMI4" si="219">+_xlfn.CONCAT("OTHER 2 () ",ALE1)</f>
        <v>OTHER 2 () 25</v>
      </c>
      <c r="AMJ4" s="5" t="str">
        <f t="shared" ref="AMJ4" si="220">+_xlfn.CONCAT("OTHER 3 () ",ALE1)</f>
        <v>OTHER 3 () 25</v>
      </c>
      <c r="AMK4" s="5" t="str">
        <f t="shared" ref="AMK4" si="221">+_xlfn.CONCAT("OTHER 4 () ",ALE1)</f>
        <v>OTHER 4 () 25</v>
      </c>
      <c r="AML4" s="5" t="str">
        <f t="shared" ref="AML4" si="222">+_xlfn.CONCAT("OTHER 5 () ",ALE1)</f>
        <v>OTHER 5 () 25</v>
      </c>
      <c r="AMM4" s="5" t="str">
        <f t="shared" ref="AMM4" si="223">+_xlfn.CONCAT("OTHER 6 () ",ALE1)</f>
        <v>OTHER 6 () 25</v>
      </c>
      <c r="AMN4" s="5" t="str">
        <f t="shared" ref="AMN4" si="224">+_xlfn.CONCAT("OTHER 7 () ",ALE1)</f>
        <v>OTHER 7 () 25</v>
      </c>
      <c r="AMO4" s="5" t="str">
        <f t="shared" ref="AMO4" si="225">+_xlfn.CONCAT("OTHER 8 () ",ALE1)</f>
        <v>OTHER 8 () 25</v>
      </c>
      <c r="AMP4" s="5" t="str">
        <f t="shared" ref="AMP4" si="226">+_xlfn.CONCAT("OTHER 9 () ",ALE1)</f>
        <v>OTHER 9 () 25</v>
      </c>
      <c r="AMQ4" s="5" t="str">
        <f t="shared" ref="AMQ4" si="227">+_xlfn.CONCAT("OTHER 10 () ",ALE1)</f>
        <v>OTHER 10 () 25</v>
      </c>
      <c r="AMR4" s="5" t="str">
        <f t="shared" ref="AMR4" si="228">+_xlfn.CONCAT("Free phase level (m) ",AMQ1)</f>
        <v>Free phase level (m) 26</v>
      </c>
      <c r="AMS4" s="5" t="str">
        <f t="shared" ref="AMS4" si="229">+_xlfn.CONCAT("Water table (m) ",AMQ1)</f>
        <v>Water table (m) 26</v>
      </c>
      <c r="AMT4" s="5" t="str">
        <f t="shared" ref="AMT4" si="230">+_xlfn.CONCAT("Free phase thickness (m) ",AMQ1)</f>
        <v>Free phase thickness (m) 26</v>
      </c>
      <c r="AMU4" s="6" t="str">
        <f t="shared" ref="AMU4" si="231">+_xlfn.CONCAT("Water table MAX (m) ",AMQ1)</f>
        <v>Water table MAX (m) 26</v>
      </c>
      <c r="AMV4" s="6" t="str">
        <f t="shared" ref="AMV4" si="232">+_xlfn.CONCAT("Water table MIN (m) ", AMQ1)</f>
        <v>Water table MIN (m) 26</v>
      </c>
      <c r="AMW4" s="6" t="str">
        <f t="shared" ref="AMW4" si="233">+_xlfn.CONCAT("Corrected water table (m) ",AMQ1)</f>
        <v>Corrected water table (m) 26</v>
      </c>
      <c r="AMX4" s="7" t="str">
        <f t="shared" ref="AMX4" si="234">+_xlfn.CONCAT("VOCs (ppmv) ",AMQ1)</f>
        <v>VOCs (ppmv) 26</v>
      </c>
      <c r="AMY4" s="7" t="str">
        <f t="shared" ref="AMY4" si="235">+_xlfn.CONCAT("LIE (%) ",AMQ1)</f>
        <v>LIE (%) 26</v>
      </c>
      <c r="AMZ4" s="7" t="str">
        <f t="shared" ref="AMZ4" si="236">+_xlfn.CONCAT("CO2 (%) ",AMQ1)</f>
        <v>CO2 (%) 26</v>
      </c>
      <c r="ANA4" s="7" t="str">
        <f t="shared" ref="ANA4" si="237">+_xlfn.CONCAT("CH4 (%) ",AMQ1)</f>
        <v>CH4 (%) 26</v>
      </c>
      <c r="ANB4" s="7" t="str">
        <f t="shared" ref="ANB4" si="238">+_xlfn.CONCAT("O2 (%) ",AMQ1)</f>
        <v>O2 (%) 26</v>
      </c>
      <c r="ANC4" s="7" t="str">
        <f t="shared" ref="ANC4" si="239">+_xlfn.CONCAT("G - Analytics Total BTEX (ug/l) ",AMQ1)</f>
        <v>G - Analytics Total BTEX (ug/l) 26</v>
      </c>
      <c r="AND4" s="7" t="str">
        <f t="shared" ref="AND4" si="240">+_xlfn.CONCAT("G - Analytics TPH C5-C16 (ug/l) ",AMQ1)</f>
        <v>G - Analytics TPH C5-C16 (ug/l) 26</v>
      </c>
      <c r="ANE4" s="7" t="str">
        <f t="shared" ref="ANE4" si="241">+_xlfn.CONCAT("G - Analytics MTBE (ug/l) ",AMQ1)</f>
        <v>G - Analytics MTBE (ug/l) 26</v>
      </c>
      <c r="ANF4" s="7" t="str">
        <f t="shared" ref="ANF4" si="242">+_xlfn.CONCAT("G - Analytics ETBE (ug/l) ",AMQ1)</f>
        <v>G - Analytics ETBE (ug/l) 26</v>
      </c>
      <c r="ANG4" s="7" t="str">
        <f t="shared" ref="ANG4" si="243">+_xlfn.CONCAT("G - Analytics OTHER 1 (ug/l) ",AMQ1)</f>
        <v>G - Analytics OTHER 1 (ug/l) 26</v>
      </c>
      <c r="ANH4" s="7" t="str">
        <f t="shared" ref="ANH4" si="244">+_xlfn.CONCAT("G - Analytics OTHER 2 (ug/l) ",AMQ1)</f>
        <v>G - Analytics OTHER 2 (ug/l) 26</v>
      </c>
      <c r="ANI4" s="8" t="str">
        <f t="shared" ref="ANI4" si="245">+_xlfn.CONCAT("W - Temp (ºC) ",AMQ1)</f>
        <v>W - Temp (ºC) 26</v>
      </c>
      <c r="ANJ4" s="8" t="str">
        <f t="shared" ref="ANJ4" si="246">+_xlfn.CONCAT("W - Cond (uS) ",AMQ1)</f>
        <v>W - Cond (uS) 26</v>
      </c>
      <c r="ANK4" s="8" t="str">
        <f t="shared" ref="ANK4" si="247">+_xlfn.CONCAT("W - Dissolved oxygen (%) ",AMQ1)</f>
        <v>W - Dissolved oxygen (%) 26</v>
      </c>
      <c r="ANL4" s="8" t="str">
        <f t="shared" ref="ANL4" si="248">+_xlfn.CONCAT("W - Other ",AMQ1)</f>
        <v>W - Other 26</v>
      </c>
      <c r="ANM4" s="8" t="str">
        <f t="shared" ref="ANM4" si="249">+_xlfn.CONCAT("W - Analytics Total BTEX (ug/l) ",AMQ1)</f>
        <v>W - Analytics Total BTEX (ug/l) 26</v>
      </c>
      <c r="ANN4" s="8" t="str">
        <f t="shared" ref="ANN4" si="250">+_xlfn.CONCAT("W - Analytics TPH C5-C10 (ug/l) ",AMQ1)</f>
        <v>W - Analytics TPH C5-C10 (ug/l) 26</v>
      </c>
      <c r="ANO4" s="8" t="str">
        <f t="shared" ref="ANO4" si="251">+_xlfn.CONCAT("W - Analytics TPH C5-C40 (ug/l) ",AMQ1)</f>
        <v>W - Analytics TPH C5-C40 (ug/l) 26</v>
      </c>
      <c r="ANP4" s="8" t="str">
        <f t="shared" ref="ANP4" si="252">+_xlfn.CONCAT("W - Analytics MTBE (ug/l) ",AMQ1)</f>
        <v>W - Analytics MTBE (ug/l) 26</v>
      </c>
      <c r="ANQ4" s="8" t="str">
        <f t="shared" ref="ANQ4" si="253">+_xlfn.CONCAT("W - Analytics ETBE (ug/l) ",AMQ1)</f>
        <v>W - Analytics ETBE (ug/l) 26</v>
      </c>
      <c r="ANR4" s="8" t="str">
        <f t="shared" ref="ANR4" si="254">+_xlfn.CONCAT("W - Analytics OTHER 1 (ug/l) ",AMQ1)</f>
        <v>W - Analytics OTHER 1 (ug/l) 26</v>
      </c>
      <c r="ANS4" s="8" t="str">
        <f t="shared" ref="ANS4" si="255">+_xlfn.CONCAT("W - Analytics OTHER 2 (ug/l) ",AMQ1)</f>
        <v>W - Analytics OTHER 2 (ug/l) 26</v>
      </c>
      <c r="ANT4" s="5" t="str">
        <f t="shared" ref="ANT4" si="256">+_xlfn.CONCAT("OTHER 1 () ",AMQ1)</f>
        <v>OTHER 1 () 26</v>
      </c>
      <c r="ANU4" s="5" t="str">
        <f t="shared" ref="ANU4" si="257">+_xlfn.CONCAT("OTHER 2 () ",AMQ1)</f>
        <v>OTHER 2 () 26</v>
      </c>
      <c r="ANV4" s="5" t="str">
        <f t="shared" ref="ANV4" si="258">+_xlfn.CONCAT("OTHER 3 () ",AMQ1)</f>
        <v>OTHER 3 () 26</v>
      </c>
      <c r="ANW4" s="5" t="str">
        <f t="shared" ref="ANW4" si="259">+_xlfn.CONCAT("OTHER 4 () ",AMQ1)</f>
        <v>OTHER 4 () 26</v>
      </c>
      <c r="ANX4" s="5" t="str">
        <f t="shared" ref="ANX4" si="260">+_xlfn.CONCAT("OTHER 5 () ",AMQ1)</f>
        <v>OTHER 5 () 26</v>
      </c>
      <c r="ANY4" s="5" t="str">
        <f t="shared" ref="ANY4" si="261">+_xlfn.CONCAT("OTHER 6 () ",AMQ1)</f>
        <v>OTHER 6 () 26</v>
      </c>
      <c r="ANZ4" s="5" t="str">
        <f t="shared" ref="ANZ4" si="262">+_xlfn.CONCAT("OTHER 7 () ",AMQ1)</f>
        <v>OTHER 7 () 26</v>
      </c>
      <c r="AOA4" s="5" t="str">
        <f t="shared" ref="AOA4" si="263">+_xlfn.CONCAT("OTHER 8 () ",AMQ1)</f>
        <v>OTHER 8 () 26</v>
      </c>
      <c r="AOB4" s="5" t="str">
        <f t="shared" ref="AOB4" si="264">+_xlfn.CONCAT("OTHER 9 () ",AMQ1)</f>
        <v>OTHER 9 () 26</v>
      </c>
      <c r="AOC4" s="5" t="str">
        <f t="shared" ref="AOC4" si="265">+_xlfn.CONCAT("OTHER 10 () ",AMQ1)</f>
        <v>OTHER 10 () 26</v>
      </c>
      <c r="AOD4" s="5" t="str">
        <f t="shared" ref="AOD4" si="266">+_xlfn.CONCAT("Free phase level (m) ",AOC1)</f>
        <v>Free phase level (m) 27</v>
      </c>
      <c r="AOE4" s="5" t="str">
        <f t="shared" ref="AOE4" si="267">+_xlfn.CONCAT("Water table (m) ",AOC1)</f>
        <v>Water table (m) 27</v>
      </c>
      <c r="AOF4" s="5" t="str">
        <f t="shared" ref="AOF4" si="268">+_xlfn.CONCAT("Free phase thickness (m) ",AOC1)</f>
        <v>Free phase thickness (m) 27</v>
      </c>
      <c r="AOG4" s="6" t="str">
        <f t="shared" ref="AOG4" si="269">+_xlfn.CONCAT("Water table MAX (m) ",AOC1)</f>
        <v>Water table MAX (m) 27</v>
      </c>
      <c r="AOH4" s="6" t="str">
        <f t="shared" ref="AOH4" si="270">+_xlfn.CONCAT("Water table MIN (m) ", AOC1)</f>
        <v>Water table MIN (m) 27</v>
      </c>
      <c r="AOI4" s="6" t="str">
        <f t="shared" ref="AOI4" si="271">+_xlfn.CONCAT("Corrected water table (m) ",AOC1)</f>
        <v>Corrected water table (m) 27</v>
      </c>
      <c r="AOJ4" s="7" t="str">
        <f t="shared" ref="AOJ4" si="272">+_xlfn.CONCAT("VOCs (ppmv) ",AOC1)</f>
        <v>VOCs (ppmv) 27</v>
      </c>
      <c r="AOK4" s="7" t="str">
        <f t="shared" ref="AOK4" si="273">+_xlfn.CONCAT("LIE (%) ",AOC1)</f>
        <v>LIE (%) 27</v>
      </c>
      <c r="AOL4" s="7" t="str">
        <f t="shared" ref="AOL4" si="274">+_xlfn.CONCAT("CO2 (%) ",AOC1)</f>
        <v>CO2 (%) 27</v>
      </c>
      <c r="AOM4" s="7" t="str">
        <f t="shared" ref="AOM4" si="275">+_xlfn.CONCAT("CH4 (%) ",AOC1)</f>
        <v>CH4 (%) 27</v>
      </c>
      <c r="AON4" s="7" t="str">
        <f t="shared" ref="AON4" si="276">+_xlfn.CONCAT("O2 (%) ",AOC1)</f>
        <v>O2 (%) 27</v>
      </c>
      <c r="AOO4" s="7" t="str">
        <f t="shared" ref="AOO4" si="277">+_xlfn.CONCAT("G - Analytics Total BTEX (ug/l) ",AOC1)</f>
        <v>G - Analytics Total BTEX (ug/l) 27</v>
      </c>
      <c r="AOP4" s="7" t="str">
        <f t="shared" ref="AOP4" si="278">+_xlfn.CONCAT("G - Analytics TPH C5-C16 (ug/l) ",AOC1)</f>
        <v>G - Analytics TPH C5-C16 (ug/l) 27</v>
      </c>
      <c r="AOQ4" s="7" t="str">
        <f t="shared" ref="AOQ4" si="279">+_xlfn.CONCAT("G - Analytics MTBE (ug/l) ",AOC1)</f>
        <v>G - Analytics MTBE (ug/l) 27</v>
      </c>
      <c r="AOR4" s="7" t="str">
        <f t="shared" ref="AOR4" si="280">+_xlfn.CONCAT("G - Analytics ETBE (ug/l) ",AOC1)</f>
        <v>G - Analytics ETBE (ug/l) 27</v>
      </c>
      <c r="AOS4" s="7" t="str">
        <f t="shared" ref="AOS4" si="281">+_xlfn.CONCAT("G - Analytics OTHER 1 (ug/l) ",AOC1)</f>
        <v>G - Analytics OTHER 1 (ug/l) 27</v>
      </c>
      <c r="AOT4" s="7" t="str">
        <f t="shared" ref="AOT4" si="282">+_xlfn.CONCAT("G - Analytics OTHER 2 (ug/l) ",AOC1)</f>
        <v>G - Analytics OTHER 2 (ug/l) 27</v>
      </c>
      <c r="AOU4" s="8" t="str">
        <f t="shared" ref="AOU4" si="283">+_xlfn.CONCAT("W - Temp (ºC) ",AOC1)</f>
        <v>W - Temp (ºC) 27</v>
      </c>
      <c r="AOV4" s="8" t="str">
        <f t="shared" ref="AOV4" si="284">+_xlfn.CONCAT("W - Cond (uS) ",AOC1)</f>
        <v>W - Cond (uS) 27</v>
      </c>
      <c r="AOW4" s="8" t="str">
        <f t="shared" ref="AOW4" si="285">+_xlfn.CONCAT("W - Dissolved oxygen (%) ",AOC1)</f>
        <v>W - Dissolved oxygen (%) 27</v>
      </c>
      <c r="AOX4" s="8" t="str">
        <f t="shared" ref="AOX4" si="286">+_xlfn.CONCAT("W - Other ",AOC1)</f>
        <v>W - Other 27</v>
      </c>
      <c r="AOY4" s="8" t="str">
        <f t="shared" ref="AOY4" si="287">+_xlfn.CONCAT("W - Analytics Total BTEX (ug/l) ",AOC1)</f>
        <v>W - Analytics Total BTEX (ug/l) 27</v>
      </c>
      <c r="AOZ4" s="8" t="str">
        <f t="shared" ref="AOZ4" si="288">+_xlfn.CONCAT("W - Analytics TPH C5-C10 (ug/l) ",AOC1)</f>
        <v>W - Analytics TPH C5-C10 (ug/l) 27</v>
      </c>
      <c r="APA4" s="8" t="str">
        <f t="shared" ref="APA4" si="289">+_xlfn.CONCAT("W - Analytics TPH C5-C40 (ug/l) ",AOC1)</f>
        <v>W - Analytics TPH C5-C40 (ug/l) 27</v>
      </c>
      <c r="APB4" s="8" t="str">
        <f t="shared" ref="APB4" si="290">+_xlfn.CONCAT("W - Analytics MTBE (ug/l) ",AOC1)</f>
        <v>W - Analytics MTBE (ug/l) 27</v>
      </c>
      <c r="APC4" s="8" t="str">
        <f t="shared" ref="APC4" si="291">+_xlfn.CONCAT("W - Analytics ETBE (ug/l) ",AOC1)</f>
        <v>W - Analytics ETBE (ug/l) 27</v>
      </c>
      <c r="APD4" s="8" t="str">
        <f t="shared" ref="APD4" si="292">+_xlfn.CONCAT("W - Analytics OTHER 1 (ug/l) ",AOC1)</f>
        <v>W - Analytics OTHER 1 (ug/l) 27</v>
      </c>
      <c r="APE4" s="8" t="str">
        <f t="shared" ref="APE4" si="293">+_xlfn.CONCAT("W - Analytics OTHER 2 (ug/l) ",AOC1)</f>
        <v>W - Analytics OTHER 2 (ug/l) 27</v>
      </c>
      <c r="APF4" s="5" t="str">
        <f t="shared" ref="APF4" si="294">+_xlfn.CONCAT("OTHER 1 () ",AOC1)</f>
        <v>OTHER 1 () 27</v>
      </c>
      <c r="APG4" s="5" t="str">
        <f t="shared" ref="APG4" si="295">+_xlfn.CONCAT("OTHER 2 () ",AOC1)</f>
        <v>OTHER 2 () 27</v>
      </c>
      <c r="APH4" s="5" t="str">
        <f t="shared" ref="APH4" si="296">+_xlfn.CONCAT("OTHER 3 () ",AOC1)</f>
        <v>OTHER 3 () 27</v>
      </c>
      <c r="API4" s="5" t="str">
        <f t="shared" ref="API4" si="297">+_xlfn.CONCAT("OTHER 4 () ",AOC1)</f>
        <v>OTHER 4 () 27</v>
      </c>
      <c r="APJ4" s="5" t="str">
        <f t="shared" ref="APJ4" si="298">+_xlfn.CONCAT("OTHER 5 () ",AOC1)</f>
        <v>OTHER 5 () 27</v>
      </c>
      <c r="APK4" s="5" t="str">
        <f t="shared" ref="APK4" si="299">+_xlfn.CONCAT("OTHER 6 () ",AOC1)</f>
        <v>OTHER 6 () 27</v>
      </c>
      <c r="APL4" s="5" t="str">
        <f t="shared" ref="APL4" si="300">+_xlfn.CONCAT("OTHER 7 () ",AOC1)</f>
        <v>OTHER 7 () 27</v>
      </c>
      <c r="APM4" s="5" t="str">
        <f t="shared" ref="APM4" si="301">+_xlfn.CONCAT("OTHER 8 () ",AOC1)</f>
        <v>OTHER 8 () 27</v>
      </c>
      <c r="APN4" s="5" t="str">
        <f t="shared" ref="APN4" si="302">+_xlfn.CONCAT("OTHER 9 () ",AOC1)</f>
        <v>OTHER 9 () 27</v>
      </c>
      <c r="APO4" s="5" t="str">
        <f t="shared" ref="APO4" si="303">+_xlfn.CONCAT("OTHER 10 () ",AOC1)</f>
        <v>OTHER 10 () 27</v>
      </c>
      <c r="APP4" s="5" t="str">
        <f t="shared" ref="APP4" si="304">+_xlfn.CONCAT("Free phase level (m) ",APO1)</f>
        <v>Free phase level (m) 28</v>
      </c>
      <c r="APQ4" s="5" t="str">
        <f t="shared" ref="APQ4" si="305">+_xlfn.CONCAT("Water table (m) ",APO1)</f>
        <v>Water table (m) 28</v>
      </c>
      <c r="APR4" s="5" t="str">
        <f t="shared" ref="APR4" si="306">+_xlfn.CONCAT("Free phase thickness (m) ",APO1)</f>
        <v>Free phase thickness (m) 28</v>
      </c>
      <c r="APS4" s="6" t="str">
        <f t="shared" ref="APS4" si="307">+_xlfn.CONCAT("Water table MAX (m) ",APO1)</f>
        <v>Water table MAX (m) 28</v>
      </c>
      <c r="APT4" s="6" t="str">
        <f t="shared" ref="APT4" si="308">+_xlfn.CONCAT("Water table MIN (m) ", APO1)</f>
        <v>Water table MIN (m) 28</v>
      </c>
      <c r="APU4" s="6" t="str">
        <f t="shared" ref="APU4" si="309">+_xlfn.CONCAT("Corrected water table (m) ",APO1)</f>
        <v>Corrected water table (m) 28</v>
      </c>
      <c r="APV4" s="7" t="str">
        <f t="shared" ref="APV4" si="310">+_xlfn.CONCAT("VOCs (ppmv) ",APO1)</f>
        <v>VOCs (ppmv) 28</v>
      </c>
      <c r="APW4" s="7" t="str">
        <f t="shared" ref="APW4" si="311">+_xlfn.CONCAT("LIE (%) ",APO1)</f>
        <v>LIE (%) 28</v>
      </c>
      <c r="APX4" s="7" t="str">
        <f t="shared" ref="APX4" si="312">+_xlfn.CONCAT("CO2 (%) ",APO1)</f>
        <v>CO2 (%) 28</v>
      </c>
      <c r="APY4" s="7" t="str">
        <f t="shared" ref="APY4" si="313">+_xlfn.CONCAT("CH4 (%) ",APO1)</f>
        <v>CH4 (%) 28</v>
      </c>
      <c r="APZ4" s="7" t="str">
        <f t="shared" ref="APZ4" si="314">+_xlfn.CONCAT("O2 (%) ",APO1)</f>
        <v>O2 (%) 28</v>
      </c>
      <c r="AQA4" s="7" t="str">
        <f t="shared" ref="AQA4" si="315">+_xlfn.CONCAT("G - Analytics Total BTEX (ug/l) ",APO1)</f>
        <v>G - Analytics Total BTEX (ug/l) 28</v>
      </c>
      <c r="AQB4" s="7" t="str">
        <f t="shared" ref="AQB4" si="316">+_xlfn.CONCAT("G - Analytics TPH C5-C16 (ug/l) ",APO1)</f>
        <v>G - Analytics TPH C5-C16 (ug/l) 28</v>
      </c>
      <c r="AQC4" s="7" t="str">
        <f t="shared" ref="AQC4" si="317">+_xlfn.CONCAT("G - Analytics MTBE (ug/l) ",APO1)</f>
        <v>G - Analytics MTBE (ug/l) 28</v>
      </c>
      <c r="AQD4" s="7" t="str">
        <f t="shared" ref="AQD4" si="318">+_xlfn.CONCAT("G - Analytics ETBE (ug/l) ",APO1)</f>
        <v>G - Analytics ETBE (ug/l) 28</v>
      </c>
      <c r="AQE4" s="7" t="str">
        <f t="shared" ref="AQE4" si="319">+_xlfn.CONCAT("G - Analytics OTHER 1 (ug/l) ",APO1)</f>
        <v>G - Analytics OTHER 1 (ug/l) 28</v>
      </c>
      <c r="AQF4" s="7" t="str">
        <f t="shared" ref="AQF4" si="320">+_xlfn.CONCAT("G - Analytics OTHER 2 (ug/l) ",APO1)</f>
        <v>G - Analytics OTHER 2 (ug/l) 28</v>
      </c>
      <c r="AQG4" s="8" t="str">
        <f t="shared" ref="AQG4" si="321">+_xlfn.CONCAT("W - Temp (ºC) ",APO1)</f>
        <v>W - Temp (ºC) 28</v>
      </c>
      <c r="AQH4" s="8" t="str">
        <f t="shared" ref="AQH4" si="322">+_xlfn.CONCAT("W - Cond (uS) ",APO1)</f>
        <v>W - Cond (uS) 28</v>
      </c>
      <c r="AQI4" s="8" t="str">
        <f t="shared" ref="AQI4" si="323">+_xlfn.CONCAT("W - Dissolved oxygen (%) ",APO1)</f>
        <v>W - Dissolved oxygen (%) 28</v>
      </c>
      <c r="AQJ4" s="8" t="str">
        <f t="shared" ref="AQJ4" si="324">+_xlfn.CONCAT("W - Other ",APO1)</f>
        <v>W - Other 28</v>
      </c>
      <c r="AQK4" s="8" t="str">
        <f t="shared" ref="AQK4" si="325">+_xlfn.CONCAT("W - Analytics Total BTEX (ug/l) ",APO1)</f>
        <v>W - Analytics Total BTEX (ug/l) 28</v>
      </c>
      <c r="AQL4" s="8" t="str">
        <f t="shared" ref="AQL4" si="326">+_xlfn.CONCAT("W - Analytics TPH C5-C10 (ug/l) ",APO1)</f>
        <v>W - Analytics TPH C5-C10 (ug/l) 28</v>
      </c>
      <c r="AQM4" s="8" t="str">
        <f t="shared" ref="AQM4" si="327">+_xlfn.CONCAT("W - Analytics TPH C5-C40 (ug/l) ",APO1)</f>
        <v>W - Analytics TPH C5-C40 (ug/l) 28</v>
      </c>
      <c r="AQN4" s="8" t="str">
        <f t="shared" ref="AQN4" si="328">+_xlfn.CONCAT("W - Analytics MTBE (ug/l) ",APO1)</f>
        <v>W - Analytics MTBE (ug/l) 28</v>
      </c>
      <c r="AQO4" s="8" t="str">
        <f t="shared" ref="AQO4" si="329">+_xlfn.CONCAT("W - Analytics ETBE (ug/l) ",APO1)</f>
        <v>W - Analytics ETBE (ug/l) 28</v>
      </c>
      <c r="AQP4" s="8" t="str">
        <f t="shared" ref="AQP4" si="330">+_xlfn.CONCAT("W - Analytics OTHER 1 (ug/l) ",APO1)</f>
        <v>W - Analytics OTHER 1 (ug/l) 28</v>
      </c>
      <c r="AQQ4" s="8" t="str">
        <f t="shared" ref="AQQ4" si="331">+_xlfn.CONCAT("W - Analytics OTHER 2 (ug/l) ",APO1)</f>
        <v>W - Analytics OTHER 2 (ug/l) 28</v>
      </c>
      <c r="AQR4" s="5" t="str">
        <f t="shared" ref="AQR4" si="332">+_xlfn.CONCAT("OTHER 1 () ",APO1)</f>
        <v>OTHER 1 () 28</v>
      </c>
      <c r="AQS4" s="5" t="str">
        <f t="shared" ref="AQS4" si="333">+_xlfn.CONCAT("OTHER 2 () ",APO1)</f>
        <v>OTHER 2 () 28</v>
      </c>
      <c r="AQT4" s="5" t="str">
        <f t="shared" ref="AQT4" si="334">+_xlfn.CONCAT("OTHER 3 () ",APO1)</f>
        <v>OTHER 3 () 28</v>
      </c>
      <c r="AQU4" s="5" t="str">
        <f t="shared" ref="AQU4" si="335">+_xlfn.CONCAT("OTHER 4 () ",APO1)</f>
        <v>OTHER 4 () 28</v>
      </c>
      <c r="AQV4" s="5" t="str">
        <f t="shared" ref="AQV4" si="336">+_xlfn.CONCAT("OTHER 5 () ",APO1)</f>
        <v>OTHER 5 () 28</v>
      </c>
      <c r="AQW4" s="5" t="str">
        <f t="shared" ref="AQW4" si="337">+_xlfn.CONCAT("OTHER 6 () ",APO1)</f>
        <v>OTHER 6 () 28</v>
      </c>
      <c r="AQX4" s="5" t="str">
        <f t="shared" ref="AQX4" si="338">+_xlfn.CONCAT("OTHER 7 () ",APO1)</f>
        <v>OTHER 7 () 28</v>
      </c>
      <c r="AQY4" s="5" t="str">
        <f t="shared" ref="AQY4" si="339">+_xlfn.CONCAT("OTHER 8 () ",APO1)</f>
        <v>OTHER 8 () 28</v>
      </c>
      <c r="AQZ4" s="5" t="str">
        <f t="shared" ref="AQZ4" si="340">+_xlfn.CONCAT("OTHER 9 () ",APO1)</f>
        <v>OTHER 9 () 28</v>
      </c>
      <c r="ARA4" s="5" t="str">
        <f t="shared" ref="ARA4" si="341">+_xlfn.CONCAT("OTHER 10 () ",APO1)</f>
        <v>OTHER 10 () 28</v>
      </c>
      <c r="ARB4" s="5" t="str">
        <f t="shared" ref="ARB4" si="342">+_xlfn.CONCAT("Free phase level (m) ",ARA1)</f>
        <v>Free phase level (m) 29</v>
      </c>
      <c r="ARC4" s="5" t="str">
        <f t="shared" ref="ARC4" si="343">+_xlfn.CONCAT("Water table (m) ",ARA1)</f>
        <v>Water table (m) 29</v>
      </c>
      <c r="ARD4" s="5" t="str">
        <f t="shared" ref="ARD4" si="344">+_xlfn.CONCAT("Free phase thickness (m) ",ARA1)</f>
        <v>Free phase thickness (m) 29</v>
      </c>
      <c r="ARE4" s="6" t="str">
        <f t="shared" ref="ARE4" si="345">+_xlfn.CONCAT("Water table MAX (m) ",ARA1)</f>
        <v>Water table MAX (m) 29</v>
      </c>
      <c r="ARF4" s="6" t="str">
        <f t="shared" ref="ARF4" si="346">+_xlfn.CONCAT("Water table MIN (m) ", ARA1)</f>
        <v>Water table MIN (m) 29</v>
      </c>
      <c r="ARG4" s="6" t="str">
        <f t="shared" ref="ARG4" si="347">+_xlfn.CONCAT("Corrected water table (m) ",ARA1)</f>
        <v>Corrected water table (m) 29</v>
      </c>
      <c r="ARH4" s="7" t="str">
        <f t="shared" ref="ARH4" si="348">+_xlfn.CONCAT("VOCs (ppmv) ",ARA1)</f>
        <v>VOCs (ppmv) 29</v>
      </c>
      <c r="ARI4" s="7" t="str">
        <f t="shared" ref="ARI4" si="349">+_xlfn.CONCAT("LIE (%) ",ARA1)</f>
        <v>LIE (%) 29</v>
      </c>
      <c r="ARJ4" s="7" t="str">
        <f t="shared" ref="ARJ4" si="350">+_xlfn.CONCAT("CO2 (%) ",ARA1)</f>
        <v>CO2 (%) 29</v>
      </c>
      <c r="ARK4" s="7" t="str">
        <f t="shared" ref="ARK4" si="351">+_xlfn.CONCAT("CH4 (%) ",ARA1)</f>
        <v>CH4 (%) 29</v>
      </c>
      <c r="ARL4" s="7" t="str">
        <f t="shared" ref="ARL4" si="352">+_xlfn.CONCAT("O2 (%) ",ARA1)</f>
        <v>O2 (%) 29</v>
      </c>
      <c r="ARM4" s="7" t="str">
        <f t="shared" ref="ARM4" si="353">+_xlfn.CONCAT("G - Analytics Total BTEX (ug/l) ",ARA1)</f>
        <v>G - Analytics Total BTEX (ug/l) 29</v>
      </c>
      <c r="ARN4" s="7" t="str">
        <f t="shared" ref="ARN4" si="354">+_xlfn.CONCAT("G - Analytics TPH C5-C16 (ug/l) ",ARA1)</f>
        <v>G - Analytics TPH C5-C16 (ug/l) 29</v>
      </c>
      <c r="ARO4" s="7" t="str">
        <f t="shared" ref="ARO4" si="355">+_xlfn.CONCAT("G - Analytics MTBE (ug/l) ",ARA1)</f>
        <v>G - Analytics MTBE (ug/l) 29</v>
      </c>
      <c r="ARP4" s="7" t="str">
        <f t="shared" ref="ARP4" si="356">+_xlfn.CONCAT("G - Analytics ETBE (ug/l) ",ARA1)</f>
        <v>G - Analytics ETBE (ug/l) 29</v>
      </c>
      <c r="ARQ4" s="7" t="str">
        <f t="shared" ref="ARQ4" si="357">+_xlfn.CONCAT("G - Analytics OTHER 1 (ug/l) ",ARA1)</f>
        <v>G - Analytics OTHER 1 (ug/l) 29</v>
      </c>
      <c r="ARR4" s="7" t="str">
        <f t="shared" ref="ARR4" si="358">+_xlfn.CONCAT("G - Analytics OTHER 2 (ug/l) ",ARA1)</f>
        <v>G - Analytics OTHER 2 (ug/l) 29</v>
      </c>
      <c r="ARS4" s="8" t="str">
        <f t="shared" ref="ARS4" si="359">+_xlfn.CONCAT("W - Temp (ºC) ",ARA1)</f>
        <v>W - Temp (ºC) 29</v>
      </c>
      <c r="ART4" s="8" t="str">
        <f t="shared" ref="ART4" si="360">+_xlfn.CONCAT("W - Cond (uS) ",ARA1)</f>
        <v>W - Cond (uS) 29</v>
      </c>
      <c r="ARU4" s="8" t="str">
        <f t="shared" ref="ARU4" si="361">+_xlfn.CONCAT("W - Dissolved oxygen (%) ",ARA1)</f>
        <v>W - Dissolved oxygen (%) 29</v>
      </c>
      <c r="ARV4" s="8" t="str">
        <f t="shared" ref="ARV4" si="362">+_xlfn.CONCAT("W - Other ",ARA1)</f>
        <v>W - Other 29</v>
      </c>
      <c r="ARW4" s="8" t="str">
        <f t="shared" ref="ARW4" si="363">+_xlfn.CONCAT("W - Analytics Total BTEX (ug/l) ",ARA1)</f>
        <v>W - Analytics Total BTEX (ug/l) 29</v>
      </c>
      <c r="ARX4" s="8" t="str">
        <f t="shared" ref="ARX4" si="364">+_xlfn.CONCAT("W - Analytics TPH C5-C10 (ug/l) ",ARA1)</f>
        <v>W - Analytics TPH C5-C10 (ug/l) 29</v>
      </c>
      <c r="ARY4" s="8" t="str">
        <f t="shared" ref="ARY4" si="365">+_xlfn.CONCAT("W - Analytics TPH C5-C40 (ug/l) ",ARA1)</f>
        <v>W - Analytics TPH C5-C40 (ug/l) 29</v>
      </c>
      <c r="ARZ4" s="8" t="str">
        <f t="shared" ref="ARZ4" si="366">+_xlfn.CONCAT("W - Analytics MTBE (ug/l) ",ARA1)</f>
        <v>W - Analytics MTBE (ug/l) 29</v>
      </c>
      <c r="ASA4" s="8" t="str">
        <f t="shared" ref="ASA4" si="367">+_xlfn.CONCAT("W - Analytics ETBE (ug/l) ",ARA1)</f>
        <v>W - Analytics ETBE (ug/l) 29</v>
      </c>
      <c r="ASB4" s="8" t="str">
        <f t="shared" ref="ASB4" si="368">+_xlfn.CONCAT("W - Analytics OTHER 1 (ug/l) ",ARA1)</f>
        <v>W - Analytics OTHER 1 (ug/l) 29</v>
      </c>
      <c r="ASC4" s="8" t="str">
        <f t="shared" ref="ASC4" si="369">+_xlfn.CONCAT("W - Analytics OTHER 2 (ug/l) ",ARA1)</f>
        <v>W - Analytics OTHER 2 (ug/l) 29</v>
      </c>
      <c r="ASD4" s="5" t="str">
        <f t="shared" ref="ASD4" si="370">+_xlfn.CONCAT("OTHER 1 () ",ARA1)</f>
        <v>OTHER 1 () 29</v>
      </c>
      <c r="ASE4" s="5" t="str">
        <f t="shared" ref="ASE4" si="371">+_xlfn.CONCAT("OTHER 2 () ",ARA1)</f>
        <v>OTHER 2 () 29</v>
      </c>
      <c r="ASF4" s="5" t="str">
        <f t="shared" ref="ASF4" si="372">+_xlfn.CONCAT("OTHER 3 () ",ARA1)</f>
        <v>OTHER 3 () 29</v>
      </c>
      <c r="ASG4" s="5" t="str">
        <f t="shared" ref="ASG4" si="373">+_xlfn.CONCAT("OTHER 4 () ",ARA1)</f>
        <v>OTHER 4 () 29</v>
      </c>
      <c r="ASH4" s="5" t="str">
        <f t="shared" ref="ASH4" si="374">+_xlfn.CONCAT("OTHER 5 () ",ARA1)</f>
        <v>OTHER 5 () 29</v>
      </c>
      <c r="ASI4" s="5" t="str">
        <f t="shared" ref="ASI4" si="375">+_xlfn.CONCAT("OTHER 6 () ",ARA1)</f>
        <v>OTHER 6 () 29</v>
      </c>
      <c r="ASJ4" s="5" t="str">
        <f t="shared" ref="ASJ4" si="376">+_xlfn.CONCAT("OTHER 7 () ",ARA1)</f>
        <v>OTHER 7 () 29</v>
      </c>
      <c r="ASK4" s="5" t="str">
        <f t="shared" ref="ASK4" si="377">+_xlfn.CONCAT("OTHER 8 () ",ARA1)</f>
        <v>OTHER 8 () 29</v>
      </c>
      <c r="ASL4" s="5" t="str">
        <f t="shared" ref="ASL4" si="378">+_xlfn.CONCAT("OTHER 9 () ",ARA1)</f>
        <v>OTHER 9 () 29</v>
      </c>
      <c r="ASM4" s="5" t="str">
        <f t="shared" ref="ASM4" si="379">+_xlfn.CONCAT("OTHER 10 () ",ARA1)</f>
        <v>OTHER 10 () 29</v>
      </c>
      <c r="ASN4" s="5" t="str">
        <f t="shared" ref="ASN4" si="380">+_xlfn.CONCAT("Free phase level (m) ",ASM1)</f>
        <v>Free phase level (m) 30</v>
      </c>
      <c r="ASO4" s="5" t="str">
        <f t="shared" ref="ASO4" si="381">+_xlfn.CONCAT("Water table (m) ",ASM1)</f>
        <v>Water table (m) 30</v>
      </c>
      <c r="ASP4" s="5" t="str">
        <f t="shared" ref="ASP4" si="382">+_xlfn.CONCAT("Free phase thickness (m) ",ASM1)</f>
        <v>Free phase thickness (m) 30</v>
      </c>
      <c r="ASQ4" s="6" t="str">
        <f t="shared" ref="ASQ4" si="383">+_xlfn.CONCAT("Water table MAX (m) ",ASM1)</f>
        <v>Water table MAX (m) 30</v>
      </c>
      <c r="ASR4" s="6" t="str">
        <f t="shared" ref="ASR4" si="384">+_xlfn.CONCAT("Water table MIN (m) ", ASM1)</f>
        <v>Water table MIN (m) 30</v>
      </c>
      <c r="ASS4" s="6" t="str">
        <f t="shared" ref="ASS4" si="385">+_xlfn.CONCAT("Corrected water table (m) ",ASM1)</f>
        <v>Corrected water table (m) 30</v>
      </c>
      <c r="AST4" s="7" t="str">
        <f t="shared" ref="AST4" si="386">+_xlfn.CONCAT("VOCs (ppmv) ",ASM1)</f>
        <v>VOCs (ppmv) 30</v>
      </c>
      <c r="ASU4" s="7" t="str">
        <f t="shared" ref="ASU4" si="387">+_xlfn.CONCAT("LIE (%) ",ASM1)</f>
        <v>LIE (%) 30</v>
      </c>
      <c r="ASV4" s="7" t="str">
        <f t="shared" ref="ASV4" si="388">+_xlfn.CONCAT("CO2 (%) ",ASM1)</f>
        <v>CO2 (%) 30</v>
      </c>
      <c r="ASW4" s="7" t="str">
        <f t="shared" ref="ASW4" si="389">+_xlfn.CONCAT("CH4 (%) ",ASM1)</f>
        <v>CH4 (%) 30</v>
      </c>
      <c r="ASX4" s="7" t="str">
        <f t="shared" ref="ASX4" si="390">+_xlfn.CONCAT("O2 (%) ",ASM1)</f>
        <v>O2 (%) 30</v>
      </c>
      <c r="ASY4" s="7" t="str">
        <f t="shared" ref="ASY4" si="391">+_xlfn.CONCAT("G - Analytics Total BTEX (ug/l) ",ASM1)</f>
        <v>G - Analytics Total BTEX (ug/l) 30</v>
      </c>
      <c r="ASZ4" s="7" t="str">
        <f t="shared" ref="ASZ4" si="392">+_xlfn.CONCAT("G - Analytics TPH C5-C16 (ug/l) ",ASM1)</f>
        <v>G - Analytics TPH C5-C16 (ug/l) 30</v>
      </c>
      <c r="ATA4" s="7" t="str">
        <f t="shared" ref="ATA4" si="393">+_xlfn.CONCAT("G - Analytics MTBE (ug/l) ",ASM1)</f>
        <v>G - Analytics MTBE (ug/l) 30</v>
      </c>
      <c r="ATB4" s="7" t="str">
        <f t="shared" ref="ATB4" si="394">+_xlfn.CONCAT("G - Analytics ETBE (ug/l) ",ASM1)</f>
        <v>G - Analytics ETBE (ug/l) 30</v>
      </c>
      <c r="ATC4" s="7" t="str">
        <f t="shared" ref="ATC4" si="395">+_xlfn.CONCAT("G - Analytics OTHER 1 (ug/l) ",ASM1)</f>
        <v>G - Analytics OTHER 1 (ug/l) 30</v>
      </c>
      <c r="ATD4" s="7" t="str">
        <f t="shared" ref="ATD4" si="396">+_xlfn.CONCAT("G - Analytics OTHER 2 (ug/l) ",ASM1)</f>
        <v>G - Analytics OTHER 2 (ug/l) 30</v>
      </c>
      <c r="ATE4" s="8" t="str">
        <f t="shared" ref="ATE4" si="397">+_xlfn.CONCAT("W - Temp (ºC) ",ASM1)</f>
        <v>W - Temp (ºC) 30</v>
      </c>
      <c r="ATF4" s="8" t="str">
        <f t="shared" ref="ATF4" si="398">+_xlfn.CONCAT("W - Cond (uS) ",ASM1)</f>
        <v>W - Cond (uS) 30</v>
      </c>
      <c r="ATG4" s="8" t="str">
        <f t="shared" ref="ATG4" si="399">+_xlfn.CONCAT("W - Dissolved oxygen (%) ",ASM1)</f>
        <v>W - Dissolved oxygen (%) 30</v>
      </c>
      <c r="ATH4" s="8" t="str">
        <f t="shared" ref="ATH4" si="400">+_xlfn.CONCAT("W - Other ",ASM1)</f>
        <v>W - Other 30</v>
      </c>
      <c r="ATI4" s="8" t="str">
        <f t="shared" ref="ATI4" si="401">+_xlfn.CONCAT("W - Analytics Total BTEX (ug/l) ",ASM1)</f>
        <v>W - Analytics Total BTEX (ug/l) 30</v>
      </c>
      <c r="ATJ4" s="8" t="str">
        <f t="shared" ref="ATJ4" si="402">+_xlfn.CONCAT("W - Analytics TPH C5-C10 (ug/l) ",ASM1)</f>
        <v>W - Analytics TPH C5-C10 (ug/l) 30</v>
      </c>
      <c r="ATK4" s="8" t="str">
        <f t="shared" ref="ATK4" si="403">+_xlfn.CONCAT("W - Analytics TPH C5-C40 (ug/l) ",ASM1)</f>
        <v>W - Analytics TPH C5-C40 (ug/l) 30</v>
      </c>
      <c r="ATL4" s="8" t="str">
        <f t="shared" ref="ATL4" si="404">+_xlfn.CONCAT("W - Analytics MTBE (ug/l) ",ASM1)</f>
        <v>W - Analytics MTBE (ug/l) 30</v>
      </c>
      <c r="ATM4" s="8" t="str">
        <f t="shared" ref="ATM4" si="405">+_xlfn.CONCAT("W - Analytics ETBE (ug/l) ",ASM1)</f>
        <v>W - Analytics ETBE (ug/l) 30</v>
      </c>
      <c r="ATN4" s="8" t="str">
        <f t="shared" ref="ATN4" si="406">+_xlfn.CONCAT("W - Analytics OTHER 1 (ug/l) ",ASM1)</f>
        <v>W - Analytics OTHER 1 (ug/l) 30</v>
      </c>
      <c r="ATO4" s="8" t="str">
        <f t="shared" ref="ATO4" si="407">+_xlfn.CONCAT("W - Analytics OTHER 2 (ug/l) ",ASM1)</f>
        <v>W - Analytics OTHER 2 (ug/l) 30</v>
      </c>
      <c r="ATP4" s="5" t="str">
        <f t="shared" ref="ATP4" si="408">+_xlfn.CONCAT("OTHER 1 () ",ASM1)</f>
        <v>OTHER 1 () 30</v>
      </c>
      <c r="ATQ4" s="5" t="str">
        <f t="shared" ref="ATQ4" si="409">+_xlfn.CONCAT("OTHER 2 () ",ASM1)</f>
        <v>OTHER 2 () 30</v>
      </c>
      <c r="ATR4" s="5" t="str">
        <f t="shared" ref="ATR4" si="410">+_xlfn.CONCAT("OTHER 3 () ",ASM1)</f>
        <v>OTHER 3 () 30</v>
      </c>
      <c r="ATS4" s="5" t="str">
        <f t="shared" ref="ATS4" si="411">+_xlfn.CONCAT("OTHER 4 () ",ASM1)</f>
        <v>OTHER 4 () 30</v>
      </c>
      <c r="ATT4" s="5" t="str">
        <f t="shared" ref="ATT4" si="412">+_xlfn.CONCAT("OTHER 5 () ",ASM1)</f>
        <v>OTHER 5 () 30</v>
      </c>
      <c r="ATU4" s="5" t="str">
        <f t="shared" ref="ATU4" si="413">+_xlfn.CONCAT("OTHER 6 () ",ASM1)</f>
        <v>OTHER 6 () 30</v>
      </c>
      <c r="ATV4" s="5" t="str">
        <f t="shared" ref="ATV4" si="414">+_xlfn.CONCAT("OTHER 7 () ",ASM1)</f>
        <v>OTHER 7 () 30</v>
      </c>
      <c r="ATW4" s="5" t="str">
        <f t="shared" ref="ATW4" si="415">+_xlfn.CONCAT("OTHER 8 () ",ASM1)</f>
        <v>OTHER 8 () 30</v>
      </c>
      <c r="ATX4" s="5" t="str">
        <f t="shared" ref="ATX4" si="416">+_xlfn.CONCAT("OTHER 9 () ",ASM1)</f>
        <v>OTHER 9 () 30</v>
      </c>
      <c r="ATY4" s="5" t="str">
        <f t="shared" ref="ATY4" si="417">+_xlfn.CONCAT("OTHER 10 () ",ASM1)</f>
        <v>OTHER 10 () 30</v>
      </c>
      <c r="ATZ4" s="5" t="str">
        <f t="shared" ref="ATZ4" si="418">+_xlfn.CONCAT("Free phase level (m) ",ATY1)</f>
        <v>Free phase level (m) 31</v>
      </c>
      <c r="AUA4" s="5" t="str">
        <f t="shared" ref="AUA4" si="419">+_xlfn.CONCAT("Water table (m) ",ATY1)</f>
        <v>Water table (m) 31</v>
      </c>
      <c r="AUB4" s="5" t="str">
        <f t="shared" ref="AUB4" si="420">+_xlfn.CONCAT("Free phase thickness (m) ",ATY1)</f>
        <v>Free phase thickness (m) 31</v>
      </c>
      <c r="AUC4" s="6" t="str">
        <f t="shared" ref="AUC4" si="421">+_xlfn.CONCAT("Water table MAX (m) ",ATY1)</f>
        <v>Water table MAX (m) 31</v>
      </c>
      <c r="AUD4" s="6" t="str">
        <f t="shared" ref="AUD4" si="422">+_xlfn.CONCAT("Water table MIN (m) ", ATY1)</f>
        <v>Water table MIN (m) 31</v>
      </c>
      <c r="AUE4" s="6" t="str">
        <f t="shared" ref="AUE4" si="423">+_xlfn.CONCAT("Corrected water table (m) ",ATY1)</f>
        <v>Corrected water table (m) 31</v>
      </c>
      <c r="AUF4" s="7" t="str">
        <f t="shared" ref="AUF4" si="424">+_xlfn.CONCAT("VOCs (ppmv) ",ATY1)</f>
        <v>VOCs (ppmv) 31</v>
      </c>
      <c r="AUG4" s="7" t="str">
        <f t="shared" ref="AUG4" si="425">+_xlfn.CONCAT("LIE (%) ",ATY1)</f>
        <v>LIE (%) 31</v>
      </c>
      <c r="AUH4" s="7" t="str">
        <f t="shared" ref="AUH4" si="426">+_xlfn.CONCAT("CO2 (%) ",ATY1)</f>
        <v>CO2 (%) 31</v>
      </c>
      <c r="AUI4" s="7" t="str">
        <f t="shared" ref="AUI4" si="427">+_xlfn.CONCAT("CH4 (%) ",ATY1)</f>
        <v>CH4 (%) 31</v>
      </c>
      <c r="AUJ4" s="7" t="str">
        <f t="shared" ref="AUJ4" si="428">+_xlfn.CONCAT("O2 (%) ",ATY1)</f>
        <v>O2 (%) 31</v>
      </c>
      <c r="AUK4" s="7" t="str">
        <f t="shared" ref="AUK4" si="429">+_xlfn.CONCAT("G - Analytics Total BTEX (ug/l) ",ATY1)</f>
        <v>G - Analytics Total BTEX (ug/l) 31</v>
      </c>
      <c r="AUL4" s="7" t="str">
        <f t="shared" ref="AUL4" si="430">+_xlfn.CONCAT("G - Analytics TPH C5-C16 (ug/l) ",ATY1)</f>
        <v>G - Analytics TPH C5-C16 (ug/l) 31</v>
      </c>
      <c r="AUM4" s="7" t="str">
        <f t="shared" ref="AUM4" si="431">+_xlfn.CONCAT("G - Analytics MTBE (ug/l) ",ATY1)</f>
        <v>G - Analytics MTBE (ug/l) 31</v>
      </c>
      <c r="AUN4" s="7" t="str">
        <f t="shared" ref="AUN4" si="432">+_xlfn.CONCAT("G - Analytics ETBE (ug/l) ",ATY1)</f>
        <v>G - Analytics ETBE (ug/l) 31</v>
      </c>
      <c r="AUO4" s="7" t="str">
        <f t="shared" ref="AUO4" si="433">+_xlfn.CONCAT("G - Analytics OTHER 1 (ug/l) ",ATY1)</f>
        <v>G - Analytics OTHER 1 (ug/l) 31</v>
      </c>
      <c r="AUP4" s="7" t="str">
        <f t="shared" ref="AUP4" si="434">+_xlfn.CONCAT("G - Analytics OTHER 2 (ug/l) ",ATY1)</f>
        <v>G - Analytics OTHER 2 (ug/l) 31</v>
      </c>
      <c r="AUQ4" s="8" t="str">
        <f t="shared" ref="AUQ4" si="435">+_xlfn.CONCAT("W - Temp (ºC) ",ATY1)</f>
        <v>W - Temp (ºC) 31</v>
      </c>
      <c r="AUR4" s="8" t="str">
        <f t="shared" ref="AUR4" si="436">+_xlfn.CONCAT("W - Cond (uS) ",ATY1)</f>
        <v>W - Cond (uS) 31</v>
      </c>
      <c r="AUS4" s="8" t="str">
        <f t="shared" ref="AUS4" si="437">+_xlfn.CONCAT("W - Dissolved oxygen (%) ",ATY1)</f>
        <v>W - Dissolved oxygen (%) 31</v>
      </c>
      <c r="AUT4" s="8" t="str">
        <f t="shared" ref="AUT4" si="438">+_xlfn.CONCAT("W - Other ",ATY1)</f>
        <v>W - Other 31</v>
      </c>
      <c r="AUU4" s="8" t="str">
        <f t="shared" ref="AUU4" si="439">+_xlfn.CONCAT("W - Analytics Total BTEX (ug/l) ",ATY1)</f>
        <v>W - Analytics Total BTEX (ug/l) 31</v>
      </c>
      <c r="AUV4" s="8" t="str">
        <f t="shared" ref="AUV4" si="440">+_xlfn.CONCAT("W - Analytics TPH C5-C10 (ug/l) ",ATY1)</f>
        <v>W - Analytics TPH C5-C10 (ug/l) 31</v>
      </c>
      <c r="AUW4" s="8" t="str">
        <f t="shared" ref="AUW4" si="441">+_xlfn.CONCAT("W - Analytics TPH C5-C40 (ug/l) ",ATY1)</f>
        <v>W - Analytics TPH C5-C40 (ug/l) 31</v>
      </c>
      <c r="AUX4" s="8" t="str">
        <f t="shared" ref="AUX4" si="442">+_xlfn.CONCAT("W - Analytics MTBE (ug/l) ",ATY1)</f>
        <v>W - Analytics MTBE (ug/l) 31</v>
      </c>
      <c r="AUY4" s="8" t="str">
        <f t="shared" ref="AUY4" si="443">+_xlfn.CONCAT("W - Analytics ETBE (ug/l) ",ATY1)</f>
        <v>W - Analytics ETBE (ug/l) 31</v>
      </c>
      <c r="AUZ4" s="8" t="str">
        <f t="shared" ref="AUZ4" si="444">+_xlfn.CONCAT("W - Analytics OTHER 1 (ug/l) ",ATY1)</f>
        <v>W - Analytics OTHER 1 (ug/l) 31</v>
      </c>
      <c r="AVA4" s="8" t="str">
        <f t="shared" ref="AVA4" si="445">+_xlfn.CONCAT("W - Analytics OTHER 2 (ug/l) ",ATY1)</f>
        <v>W - Analytics OTHER 2 (ug/l) 31</v>
      </c>
      <c r="AVB4" s="5" t="str">
        <f t="shared" ref="AVB4" si="446">+_xlfn.CONCAT("OTHER 1 () ",ATY1)</f>
        <v>OTHER 1 () 31</v>
      </c>
      <c r="AVC4" s="5" t="str">
        <f t="shared" ref="AVC4" si="447">+_xlfn.CONCAT("OTHER 2 () ",ATY1)</f>
        <v>OTHER 2 () 31</v>
      </c>
      <c r="AVD4" s="5" t="str">
        <f t="shared" ref="AVD4" si="448">+_xlfn.CONCAT("OTHER 3 () ",ATY1)</f>
        <v>OTHER 3 () 31</v>
      </c>
      <c r="AVE4" s="5" t="str">
        <f t="shared" ref="AVE4" si="449">+_xlfn.CONCAT("OTHER 4 () ",ATY1)</f>
        <v>OTHER 4 () 31</v>
      </c>
      <c r="AVF4" s="5" t="str">
        <f t="shared" ref="AVF4" si="450">+_xlfn.CONCAT("OTHER 5 () ",ATY1)</f>
        <v>OTHER 5 () 31</v>
      </c>
      <c r="AVG4" s="5" t="str">
        <f t="shared" ref="AVG4" si="451">+_xlfn.CONCAT("OTHER 6 () ",ATY1)</f>
        <v>OTHER 6 () 31</v>
      </c>
      <c r="AVH4" s="5" t="str">
        <f t="shared" ref="AVH4" si="452">+_xlfn.CONCAT("OTHER 7 () ",ATY1)</f>
        <v>OTHER 7 () 31</v>
      </c>
      <c r="AVI4" s="5" t="str">
        <f t="shared" ref="AVI4" si="453">+_xlfn.CONCAT("OTHER 8 () ",ATY1)</f>
        <v>OTHER 8 () 31</v>
      </c>
      <c r="AVJ4" s="5" t="str">
        <f t="shared" ref="AVJ4" si="454">+_xlfn.CONCAT("OTHER 9 () ",ATY1)</f>
        <v>OTHER 9 () 31</v>
      </c>
      <c r="AVK4" s="5" t="str">
        <f t="shared" ref="AVK4" si="455">+_xlfn.CONCAT("OTHER 10 () ",ATY1)</f>
        <v>OTHER 10 () 31</v>
      </c>
      <c r="AVL4" s="5" t="str">
        <f t="shared" ref="AVL4" si="456">+_xlfn.CONCAT("Free phase level (m) ",AVK1)</f>
        <v>Free phase level (m) 32</v>
      </c>
      <c r="AVM4" s="5" t="str">
        <f t="shared" ref="AVM4" si="457">+_xlfn.CONCAT("Water table (m) ",AVK1)</f>
        <v>Water table (m) 32</v>
      </c>
      <c r="AVN4" s="5" t="str">
        <f t="shared" ref="AVN4" si="458">+_xlfn.CONCAT("Free phase thickness (m) ",AVK1)</f>
        <v>Free phase thickness (m) 32</v>
      </c>
      <c r="AVO4" s="6" t="str">
        <f t="shared" ref="AVO4" si="459">+_xlfn.CONCAT("Water table MAX (m) ",AVK1)</f>
        <v>Water table MAX (m) 32</v>
      </c>
      <c r="AVP4" s="6" t="str">
        <f t="shared" ref="AVP4" si="460">+_xlfn.CONCAT("Water table MIN (m) ", AVK1)</f>
        <v>Water table MIN (m) 32</v>
      </c>
      <c r="AVQ4" s="6" t="str">
        <f t="shared" ref="AVQ4" si="461">+_xlfn.CONCAT("Corrected water table (m) ",AVK1)</f>
        <v>Corrected water table (m) 32</v>
      </c>
      <c r="AVR4" s="7" t="str">
        <f t="shared" ref="AVR4" si="462">+_xlfn.CONCAT("VOCs (ppmv) ",AVK1)</f>
        <v>VOCs (ppmv) 32</v>
      </c>
      <c r="AVS4" s="7" t="str">
        <f t="shared" ref="AVS4" si="463">+_xlfn.CONCAT("LIE (%) ",AVK1)</f>
        <v>LIE (%) 32</v>
      </c>
      <c r="AVT4" s="7" t="str">
        <f t="shared" ref="AVT4" si="464">+_xlfn.CONCAT("CO2 (%) ",AVK1)</f>
        <v>CO2 (%) 32</v>
      </c>
      <c r="AVU4" s="7" t="str">
        <f t="shared" ref="AVU4" si="465">+_xlfn.CONCAT("CH4 (%) ",AVK1)</f>
        <v>CH4 (%) 32</v>
      </c>
      <c r="AVV4" s="7" t="str">
        <f t="shared" ref="AVV4" si="466">+_xlfn.CONCAT("O2 (%) ",AVK1)</f>
        <v>O2 (%) 32</v>
      </c>
      <c r="AVW4" s="7" t="str">
        <f t="shared" ref="AVW4" si="467">+_xlfn.CONCAT("G - Analytics Total BTEX (ug/l) ",AVK1)</f>
        <v>G - Analytics Total BTEX (ug/l) 32</v>
      </c>
      <c r="AVX4" s="7" t="str">
        <f t="shared" ref="AVX4" si="468">+_xlfn.CONCAT("G - Analytics TPH C5-C16 (ug/l) ",AVK1)</f>
        <v>G - Analytics TPH C5-C16 (ug/l) 32</v>
      </c>
      <c r="AVY4" s="7" t="str">
        <f t="shared" ref="AVY4" si="469">+_xlfn.CONCAT("G - Analytics MTBE (ug/l) ",AVK1)</f>
        <v>G - Analytics MTBE (ug/l) 32</v>
      </c>
      <c r="AVZ4" s="7" t="str">
        <f t="shared" ref="AVZ4" si="470">+_xlfn.CONCAT("G - Analytics ETBE (ug/l) ",AVK1)</f>
        <v>G - Analytics ETBE (ug/l) 32</v>
      </c>
      <c r="AWA4" s="7" t="str">
        <f t="shared" ref="AWA4" si="471">+_xlfn.CONCAT("G - Analytics OTHER 1 (ug/l) ",AVK1)</f>
        <v>G - Analytics OTHER 1 (ug/l) 32</v>
      </c>
      <c r="AWB4" s="7" t="str">
        <f t="shared" ref="AWB4" si="472">+_xlfn.CONCAT("G - Analytics OTHER 2 (ug/l) ",AVK1)</f>
        <v>G - Analytics OTHER 2 (ug/l) 32</v>
      </c>
      <c r="AWC4" s="8" t="str">
        <f t="shared" ref="AWC4" si="473">+_xlfn.CONCAT("W - Temp (ºC) ",AVK1)</f>
        <v>W - Temp (ºC) 32</v>
      </c>
      <c r="AWD4" s="8" t="str">
        <f t="shared" ref="AWD4" si="474">+_xlfn.CONCAT("W - Cond (uS) ",AVK1)</f>
        <v>W - Cond (uS) 32</v>
      </c>
      <c r="AWE4" s="8" t="str">
        <f t="shared" ref="AWE4" si="475">+_xlfn.CONCAT("W - Dissolved oxygen (%) ",AVK1)</f>
        <v>W - Dissolved oxygen (%) 32</v>
      </c>
      <c r="AWF4" s="8" t="str">
        <f t="shared" ref="AWF4" si="476">+_xlfn.CONCAT("W - Other ",AVK1)</f>
        <v>W - Other 32</v>
      </c>
      <c r="AWG4" s="8" t="str">
        <f t="shared" ref="AWG4" si="477">+_xlfn.CONCAT("W - Analytics Total BTEX (ug/l) ",AVK1)</f>
        <v>W - Analytics Total BTEX (ug/l) 32</v>
      </c>
      <c r="AWH4" s="8" t="str">
        <f t="shared" ref="AWH4" si="478">+_xlfn.CONCAT("W - Analytics TPH C5-C10 (ug/l) ",AVK1)</f>
        <v>W - Analytics TPH C5-C10 (ug/l) 32</v>
      </c>
      <c r="AWI4" s="8" t="str">
        <f t="shared" ref="AWI4" si="479">+_xlfn.CONCAT("W - Analytics TPH C5-C40 (ug/l) ",AVK1)</f>
        <v>W - Analytics TPH C5-C40 (ug/l) 32</v>
      </c>
      <c r="AWJ4" s="8" t="str">
        <f t="shared" ref="AWJ4" si="480">+_xlfn.CONCAT("W - Analytics MTBE (ug/l) ",AVK1)</f>
        <v>W - Analytics MTBE (ug/l) 32</v>
      </c>
      <c r="AWK4" s="8" t="str">
        <f t="shared" ref="AWK4" si="481">+_xlfn.CONCAT("W - Analytics ETBE (ug/l) ",AVK1)</f>
        <v>W - Analytics ETBE (ug/l) 32</v>
      </c>
      <c r="AWL4" s="8" t="str">
        <f t="shared" ref="AWL4" si="482">+_xlfn.CONCAT("W - Analytics OTHER 1 (ug/l) ",AVK1)</f>
        <v>W - Analytics OTHER 1 (ug/l) 32</v>
      </c>
      <c r="AWM4" s="8" t="str">
        <f t="shared" ref="AWM4" si="483">+_xlfn.CONCAT("W - Analytics OTHER 2 (ug/l) ",AVK1)</f>
        <v>W - Analytics OTHER 2 (ug/l) 32</v>
      </c>
      <c r="AWN4" s="5" t="str">
        <f t="shared" ref="AWN4" si="484">+_xlfn.CONCAT("OTHER 1 () ",AVK1)</f>
        <v>OTHER 1 () 32</v>
      </c>
      <c r="AWO4" s="5" t="str">
        <f t="shared" ref="AWO4" si="485">+_xlfn.CONCAT("OTHER 2 () ",AVK1)</f>
        <v>OTHER 2 () 32</v>
      </c>
      <c r="AWP4" s="5" t="str">
        <f t="shared" ref="AWP4" si="486">+_xlfn.CONCAT("OTHER 3 () ",AVK1)</f>
        <v>OTHER 3 () 32</v>
      </c>
      <c r="AWQ4" s="5" t="str">
        <f t="shared" ref="AWQ4" si="487">+_xlfn.CONCAT("OTHER 4 () ",AVK1)</f>
        <v>OTHER 4 () 32</v>
      </c>
      <c r="AWR4" s="5" t="str">
        <f t="shared" ref="AWR4" si="488">+_xlfn.CONCAT("OTHER 5 () ",AVK1)</f>
        <v>OTHER 5 () 32</v>
      </c>
      <c r="AWS4" s="5" t="str">
        <f t="shared" ref="AWS4" si="489">+_xlfn.CONCAT("OTHER 6 () ",AVK1)</f>
        <v>OTHER 6 () 32</v>
      </c>
      <c r="AWT4" s="5" t="str">
        <f t="shared" ref="AWT4" si="490">+_xlfn.CONCAT("OTHER 7 () ",AVK1)</f>
        <v>OTHER 7 () 32</v>
      </c>
      <c r="AWU4" s="5" t="str">
        <f t="shared" ref="AWU4" si="491">+_xlfn.CONCAT("OTHER 8 () ",AVK1)</f>
        <v>OTHER 8 () 32</v>
      </c>
      <c r="AWV4" s="5" t="str">
        <f t="shared" ref="AWV4" si="492">+_xlfn.CONCAT("OTHER 9 () ",AVK1)</f>
        <v>OTHER 9 () 32</v>
      </c>
      <c r="AWW4" s="5" t="str">
        <f t="shared" ref="AWW4" si="493">+_xlfn.CONCAT("OTHER 10 () ",AVK1)</f>
        <v>OTHER 10 () 32</v>
      </c>
      <c r="AWX4" s="5" t="str">
        <f t="shared" ref="AWX4" si="494">+_xlfn.CONCAT("Free phase level (m) ",AWW1)</f>
        <v>Free phase level (m) 33</v>
      </c>
      <c r="AWY4" s="5" t="str">
        <f t="shared" ref="AWY4" si="495">+_xlfn.CONCAT("Water table (m) ",AWW1)</f>
        <v>Water table (m) 33</v>
      </c>
      <c r="AWZ4" s="5" t="str">
        <f t="shared" ref="AWZ4" si="496">+_xlfn.CONCAT("Free phase thickness (m) ",AWW1)</f>
        <v>Free phase thickness (m) 33</v>
      </c>
      <c r="AXA4" s="6" t="str">
        <f t="shared" ref="AXA4" si="497">+_xlfn.CONCAT("Water table MAX (m) ",AWW1)</f>
        <v>Water table MAX (m) 33</v>
      </c>
      <c r="AXB4" s="6" t="str">
        <f t="shared" ref="AXB4" si="498">+_xlfn.CONCAT("Water table MIN (m) ", AWW1)</f>
        <v>Water table MIN (m) 33</v>
      </c>
      <c r="AXC4" s="6" t="str">
        <f t="shared" ref="AXC4" si="499">+_xlfn.CONCAT("Corrected water table (m) ",AWW1)</f>
        <v>Corrected water table (m) 33</v>
      </c>
      <c r="AXD4" s="7" t="str">
        <f t="shared" ref="AXD4" si="500">+_xlfn.CONCAT("VOCs (ppmv) ",AWW1)</f>
        <v>VOCs (ppmv) 33</v>
      </c>
      <c r="AXE4" s="7" t="str">
        <f t="shared" ref="AXE4" si="501">+_xlfn.CONCAT("LIE (%) ",AWW1)</f>
        <v>LIE (%) 33</v>
      </c>
      <c r="AXF4" s="7" t="str">
        <f t="shared" ref="AXF4" si="502">+_xlfn.CONCAT("CO2 (%) ",AWW1)</f>
        <v>CO2 (%) 33</v>
      </c>
      <c r="AXG4" s="7" t="str">
        <f t="shared" ref="AXG4" si="503">+_xlfn.CONCAT("CH4 (%) ",AWW1)</f>
        <v>CH4 (%) 33</v>
      </c>
      <c r="AXH4" s="7" t="str">
        <f t="shared" ref="AXH4" si="504">+_xlfn.CONCAT("O2 (%) ",AWW1)</f>
        <v>O2 (%) 33</v>
      </c>
      <c r="AXI4" s="7" t="str">
        <f t="shared" ref="AXI4" si="505">+_xlfn.CONCAT("G - Analytics Total BTEX (ug/l) ",AWW1)</f>
        <v>G - Analytics Total BTEX (ug/l) 33</v>
      </c>
      <c r="AXJ4" s="7" t="str">
        <f t="shared" ref="AXJ4" si="506">+_xlfn.CONCAT("G - Analytics TPH C5-C16 (ug/l) ",AWW1)</f>
        <v>G - Analytics TPH C5-C16 (ug/l) 33</v>
      </c>
      <c r="AXK4" s="7" t="str">
        <f t="shared" ref="AXK4" si="507">+_xlfn.CONCAT("G - Analytics MTBE (ug/l) ",AWW1)</f>
        <v>G - Analytics MTBE (ug/l) 33</v>
      </c>
      <c r="AXL4" s="7" t="str">
        <f t="shared" ref="AXL4" si="508">+_xlfn.CONCAT("G - Analytics ETBE (ug/l) ",AWW1)</f>
        <v>G - Analytics ETBE (ug/l) 33</v>
      </c>
      <c r="AXM4" s="7" t="str">
        <f t="shared" ref="AXM4" si="509">+_xlfn.CONCAT("G - Analytics OTHER 1 (ug/l) ",AWW1)</f>
        <v>G - Analytics OTHER 1 (ug/l) 33</v>
      </c>
      <c r="AXN4" s="7" t="str">
        <f t="shared" ref="AXN4" si="510">+_xlfn.CONCAT("G - Analytics OTHER 2 (ug/l) ",AWW1)</f>
        <v>G - Analytics OTHER 2 (ug/l) 33</v>
      </c>
      <c r="AXO4" s="8" t="str">
        <f t="shared" ref="AXO4" si="511">+_xlfn.CONCAT("W - Temp (ºC) ",AWW1)</f>
        <v>W - Temp (ºC) 33</v>
      </c>
      <c r="AXP4" s="8" t="str">
        <f t="shared" ref="AXP4" si="512">+_xlfn.CONCAT("W - Cond (uS) ",AWW1)</f>
        <v>W - Cond (uS) 33</v>
      </c>
      <c r="AXQ4" s="8" t="str">
        <f t="shared" ref="AXQ4" si="513">+_xlfn.CONCAT("W - Dissolved oxygen (%) ",AWW1)</f>
        <v>W - Dissolved oxygen (%) 33</v>
      </c>
      <c r="AXR4" s="8" t="str">
        <f t="shared" ref="AXR4" si="514">+_xlfn.CONCAT("W - Other ",AWW1)</f>
        <v>W - Other 33</v>
      </c>
      <c r="AXS4" s="8" t="str">
        <f t="shared" ref="AXS4" si="515">+_xlfn.CONCAT("W - Analytics Total BTEX (ug/l) ",AWW1)</f>
        <v>W - Analytics Total BTEX (ug/l) 33</v>
      </c>
      <c r="AXT4" s="8" t="str">
        <f t="shared" ref="AXT4" si="516">+_xlfn.CONCAT("W - Analytics TPH C5-C10 (ug/l) ",AWW1)</f>
        <v>W - Analytics TPH C5-C10 (ug/l) 33</v>
      </c>
      <c r="AXU4" s="8" t="str">
        <f t="shared" ref="AXU4" si="517">+_xlfn.CONCAT("W - Analytics TPH C5-C40 (ug/l) ",AWW1)</f>
        <v>W - Analytics TPH C5-C40 (ug/l) 33</v>
      </c>
      <c r="AXV4" s="8" t="str">
        <f t="shared" ref="AXV4" si="518">+_xlfn.CONCAT("W - Analytics MTBE (ug/l) ",AWW1)</f>
        <v>W - Analytics MTBE (ug/l) 33</v>
      </c>
      <c r="AXW4" s="8" t="str">
        <f t="shared" ref="AXW4" si="519">+_xlfn.CONCAT("W - Analytics ETBE (ug/l) ",AWW1)</f>
        <v>W - Analytics ETBE (ug/l) 33</v>
      </c>
      <c r="AXX4" s="8" t="str">
        <f t="shared" ref="AXX4" si="520">+_xlfn.CONCAT("W - Analytics OTHER 1 (ug/l) ",AWW1)</f>
        <v>W - Analytics OTHER 1 (ug/l) 33</v>
      </c>
      <c r="AXY4" s="8" t="str">
        <f t="shared" ref="AXY4" si="521">+_xlfn.CONCAT("W - Analytics OTHER 2 (ug/l) ",AWW1)</f>
        <v>W - Analytics OTHER 2 (ug/l) 33</v>
      </c>
      <c r="AXZ4" s="5" t="str">
        <f t="shared" ref="AXZ4" si="522">+_xlfn.CONCAT("OTHER 1 () ",AWW1)</f>
        <v>OTHER 1 () 33</v>
      </c>
      <c r="AYA4" s="5" t="str">
        <f t="shared" ref="AYA4" si="523">+_xlfn.CONCAT("OTHER 2 () ",AWW1)</f>
        <v>OTHER 2 () 33</v>
      </c>
      <c r="AYB4" s="5" t="str">
        <f t="shared" ref="AYB4" si="524">+_xlfn.CONCAT("OTHER 3 () ",AWW1)</f>
        <v>OTHER 3 () 33</v>
      </c>
      <c r="AYC4" s="5" t="str">
        <f t="shared" ref="AYC4" si="525">+_xlfn.CONCAT("OTHER 4 () ",AWW1)</f>
        <v>OTHER 4 () 33</v>
      </c>
      <c r="AYD4" s="5" t="str">
        <f t="shared" ref="AYD4" si="526">+_xlfn.CONCAT("OTHER 5 () ",AWW1)</f>
        <v>OTHER 5 () 33</v>
      </c>
      <c r="AYE4" s="5" t="str">
        <f t="shared" ref="AYE4" si="527">+_xlfn.CONCAT("OTHER 6 () ",AWW1)</f>
        <v>OTHER 6 () 33</v>
      </c>
      <c r="AYF4" s="5" t="str">
        <f t="shared" ref="AYF4" si="528">+_xlfn.CONCAT("OTHER 7 () ",AWW1)</f>
        <v>OTHER 7 () 33</v>
      </c>
      <c r="AYG4" s="5" t="str">
        <f t="shared" ref="AYG4" si="529">+_xlfn.CONCAT("OTHER 8 () ",AWW1)</f>
        <v>OTHER 8 () 33</v>
      </c>
      <c r="AYH4" s="5" t="str">
        <f t="shared" ref="AYH4" si="530">+_xlfn.CONCAT("OTHER 9 () ",AWW1)</f>
        <v>OTHER 9 () 33</v>
      </c>
      <c r="AYI4" s="5" t="str">
        <f t="shared" ref="AYI4" si="531">+_xlfn.CONCAT("OTHER 10 () ",AWW1)</f>
        <v>OTHER 10 () 33</v>
      </c>
      <c r="AYJ4" s="5" t="str">
        <f t="shared" ref="AYJ4" si="532">+_xlfn.CONCAT("Free phase level (m) ",AYI1)</f>
        <v>Free phase level (m) 34</v>
      </c>
      <c r="AYK4" s="5" t="str">
        <f t="shared" ref="AYK4" si="533">+_xlfn.CONCAT("Water table (m) ",AYI1)</f>
        <v>Water table (m) 34</v>
      </c>
      <c r="AYL4" s="5" t="str">
        <f t="shared" ref="AYL4" si="534">+_xlfn.CONCAT("Free phase thickness (m) ",AYI1)</f>
        <v>Free phase thickness (m) 34</v>
      </c>
      <c r="AYM4" s="6" t="str">
        <f t="shared" ref="AYM4" si="535">+_xlfn.CONCAT("Water table MAX (m) ",AYI1)</f>
        <v>Water table MAX (m) 34</v>
      </c>
      <c r="AYN4" s="6" t="str">
        <f t="shared" ref="AYN4" si="536">+_xlfn.CONCAT("Water table MIN (m) ", AYI1)</f>
        <v>Water table MIN (m) 34</v>
      </c>
      <c r="AYO4" s="6" t="str">
        <f t="shared" ref="AYO4" si="537">+_xlfn.CONCAT("Corrected water table (m) ",AYI1)</f>
        <v>Corrected water table (m) 34</v>
      </c>
      <c r="AYP4" s="7" t="str">
        <f t="shared" ref="AYP4" si="538">+_xlfn.CONCAT("VOCs (ppmv) ",AYI1)</f>
        <v>VOCs (ppmv) 34</v>
      </c>
      <c r="AYQ4" s="7" t="str">
        <f t="shared" ref="AYQ4" si="539">+_xlfn.CONCAT("LIE (%) ",AYI1)</f>
        <v>LIE (%) 34</v>
      </c>
      <c r="AYR4" s="7" t="str">
        <f t="shared" ref="AYR4" si="540">+_xlfn.CONCAT("CO2 (%) ",AYI1)</f>
        <v>CO2 (%) 34</v>
      </c>
      <c r="AYS4" s="7" t="str">
        <f t="shared" ref="AYS4" si="541">+_xlfn.CONCAT("CH4 (%) ",AYI1)</f>
        <v>CH4 (%) 34</v>
      </c>
      <c r="AYT4" s="7" t="str">
        <f t="shared" ref="AYT4" si="542">+_xlfn.CONCAT("O2 (%) ",AYI1)</f>
        <v>O2 (%) 34</v>
      </c>
      <c r="AYU4" s="7" t="str">
        <f t="shared" ref="AYU4" si="543">+_xlfn.CONCAT("G - Analytics Total BTEX (ug/l) ",AYI1)</f>
        <v>G - Analytics Total BTEX (ug/l) 34</v>
      </c>
      <c r="AYV4" s="7" t="str">
        <f t="shared" ref="AYV4" si="544">+_xlfn.CONCAT("G - Analytics TPH C5-C16 (ug/l) ",AYI1)</f>
        <v>G - Analytics TPH C5-C16 (ug/l) 34</v>
      </c>
      <c r="AYW4" s="7" t="str">
        <f t="shared" ref="AYW4" si="545">+_xlfn.CONCAT("G - Analytics MTBE (ug/l) ",AYI1)</f>
        <v>G - Analytics MTBE (ug/l) 34</v>
      </c>
      <c r="AYX4" s="7" t="str">
        <f t="shared" ref="AYX4" si="546">+_xlfn.CONCAT("G - Analytics ETBE (ug/l) ",AYI1)</f>
        <v>G - Analytics ETBE (ug/l) 34</v>
      </c>
      <c r="AYY4" s="7" t="str">
        <f t="shared" ref="AYY4" si="547">+_xlfn.CONCAT("G - Analytics OTHER 1 (ug/l) ",AYI1)</f>
        <v>G - Analytics OTHER 1 (ug/l) 34</v>
      </c>
      <c r="AYZ4" s="7" t="str">
        <f t="shared" ref="AYZ4" si="548">+_xlfn.CONCAT("G - Analytics OTHER 2 (ug/l) ",AYI1)</f>
        <v>G - Analytics OTHER 2 (ug/l) 34</v>
      </c>
      <c r="AZA4" s="8" t="str">
        <f t="shared" ref="AZA4" si="549">+_xlfn.CONCAT("W - Temp (ºC) ",AYI1)</f>
        <v>W - Temp (ºC) 34</v>
      </c>
      <c r="AZB4" s="8" t="str">
        <f t="shared" ref="AZB4" si="550">+_xlfn.CONCAT("W - Cond (uS) ",AYI1)</f>
        <v>W - Cond (uS) 34</v>
      </c>
      <c r="AZC4" s="8" t="str">
        <f t="shared" ref="AZC4" si="551">+_xlfn.CONCAT("W - Dissolved oxygen (%) ",AYI1)</f>
        <v>W - Dissolved oxygen (%) 34</v>
      </c>
      <c r="AZD4" s="8" t="str">
        <f t="shared" ref="AZD4" si="552">+_xlfn.CONCAT("W - Other ",AYI1)</f>
        <v>W - Other 34</v>
      </c>
      <c r="AZE4" s="8" t="str">
        <f t="shared" ref="AZE4" si="553">+_xlfn.CONCAT("W - Analytics Total BTEX (ug/l) ",AYI1)</f>
        <v>W - Analytics Total BTEX (ug/l) 34</v>
      </c>
      <c r="AZF4" s="8" t="str">
        <f t="shared" ref="AZF4" si="554">+_xlfn.CONCAT("W - Analytics TPH C5-C10 (ug/l) ",AYI1)</f>
        <v>W - Analytics TPH C5-C10 (ug/l) 34</v>
      </c>
      <c r="AZG4" s="8" t="str">
        <f t="shared" ref="AZG4" si="555">+_xlfn.CONCAT("W - Analytics TPH C5-C40 (ug/l) ",AYI1)</f>
        <v>W - Analytics TPH C5-C40 (ug/l) 34</v>
      </c>
      <c r="AZH4" s="8" t="str">
        <f t="shared" ref="AZH4" si="556">+_xlfn.CONCAT("W - Analytics MTBE (ug/l) ",AYI1)</f>
        <v>W - Analytics MTBE (ug/l) 34</v>
      </c>
      <c r="AZI4" s="8" t="str">
        <f t="shared" ref="AZI4" si="557">+_xlfn.CONCAT("W - Analytics ETBE (ug/l) ",AYI1)</f>
        <v>W - Analytics ETBE (ug/l) 34</v>
      </c>
      <c r="AZJ4" s="8" t="str">
        <f t="shared" ref="AZJ4" si="558">+_xlfn.CONCAT("W - Analytics OTHER 1 (ug/l) ",AYI1)</f>
        <v>W - Analytics OTHER 1 (ug/l) 34</v>
      </c>
      <c r="AZK4" s="8" t="str">
        <f t="shared" ref="AZK4" si="559">+_xlfn.CONCAT("W - Analytics OTHER 2 (ug/l) ",AYI1)</f>
        <v>W - Analytics OTHER 2 (ug/l) 34</v>
      </c>
      <c r="AZL4" s="5" t="str">
        <f t="shared" ref="AZL4" si="560">+_xlfn.CONCAT("OTHER 1 () ",AYI1)</f>
        <v>OTHER 1 () 34</v>
      </c>
      <c r="AZM4" s="5" t="str">
        <f t="shared" ref="AZM4" si="561">+_xlfn.CONCAT("OTHER 2 () ",AYI1)</f>
        <v>OTHER 2 () 34</v>
      </c>
      <c r="AZN4" s="5" t="str">
        <f t="shared" ref="AZN4" si="562">+_xlfn.CONCAT("OTHER 3 () ",AYI1)</f>
        <v>OTHER 3 () 34</v>
      </c>
      <c r="AZO4" s="5" t="str">
        <f t="shared" ref="AZO4" si="563">+_xlfn.CONCAT("OTHER 4 () ",AYI1)</f>
        <v>OTHER 4 () 34</v>
      </c>
      <c r="AZP4" s="5" t="str">
        <f t="shared" ref="AZP4" si="564">+_xlfn.CONCAT("OTHER 5 () ",AYI1)</f>
        <v>OTHER 5 () 34</v>
      </c>
      <c r="AZQ4" s="5" t="str">
        <f t="shared" ref="AZQ4" si="565">+_xlfn.CONCAT("OTHER 6 () ",AYI1)</f>
        <v>OTHER 6 () 34</v>
      </c>
      <c r="AZR4" s="5" t="str">
        <f t="shared" ref="AZR4" si="566">+_xlfn.CONCAT("OTHER 7 () ",AYI1)</f>
        <v>OTHER 7 () 34</v>
      </c>
      <c r="AZS4" s="5" t="str">
        <f t="shared" ref="AZS4" si="567">+_xlfn.CONCAT("OTHER 8 () ",AYI1)</f>
        <v>OTHER 8 () 34</v>
      </c>
      <c r="AZT4" s="5" t="str">
        <f t="shared" ref="AZT4" si="568">+_xlfn.CONCAT("OTHER 9 () ",AYI1)</f>
        <v>OTHER 9 () 34</v>
      </c>
      <c r="AZU4" s="5" t="str">
        <f t="shared" ref="AZU4" si="569">+_xlfn.CONCAT("OTHER 10 () ",AYI1)</f>
        <v>OTHER 10 () 34</v>
      </c>
      <c r="AZV4" s="5" t="str">
        <f t="shared" ref="AZV4" si="570">+_xlfn.CONCAT("Free phase level (m) ",AZU1)</f>
        <v>Free phase level (m) 35</v>
      </c>
      <c r="AZW4" s="5" t="str">
        <f t="shared" ref="AZW4" si="571">+_xlfn.CONCAT("Water table (m) ",AZU1)</f>
        <v>Water table (m) 35</v>
      </c>
      <c r="AZX4" s="5" t="str">
        <f t="shared" ref="AZX4" si="572">+_xlfn.CONCAT("Free phase thickness (m) ",AZU1)</f>
        <v>Free phase thickness (m) 35</v>
      </c>
      <c r="AZY4" s="6" t="str">
        <f t="shared" ref="AZY4" si="573">+_xlfn.CONCAT("Water table MAX (m) ",AZU1)</f>
        <v>Water table MAX (m) 35</v>
      </c>
      <c r="AZZ4" s="6" t="str">
        <f t="shared" ref="AZZ4" si="574">+_xlfn.CONCAT("Water table MIN (m) ", AZU1)</f>
        <v>Water table MIN (m) 35</v>
      </c>
      <c r="BAA4" s="6" t="str">
        <f t="shared" ref="BAA4" si="575">+_xlfn.CONCAT("Corrected water table (m) ",AZU1)</f>
        <v>Corrected water table (m) 35</v>
      </c>
      <c r="BAB4" s="7" t="str">
        <f t="shared" ref="BAB4" si="576">+_xlfn.CONCAT("VOCs (ppmv) ",AZU1)</f>
        <v>VOCs (ppmv) 35</v>
      </c>
      <c r="BAC4" s="7" t="str">
        <f t="shared" ref="BAC4" si="577">+_xlfn.CONCAT("LIE (%) ",AZU1)</f>
        <v>LIE (%) 35</v>
      </c>
      <c r="BAD4" s="7" t="str">
        <f t="shared" ref="BAD4" si="578">+_xlfn.CONCAT("CO2 (%) ",AZU1)</f>
        <v>CO2 (%) 35</v>
      </c>
      <c r="BAE4" s="7" t="str">
        <f t="shared" ref="BAE4" si="579">+_xlfn.CONCAT("CH4 (%) ",AZU1)</f>
        <v>CH4 (%) 35</v>
      </c>
      <c r="BAF4" s="7" t="str">
        <f t="shared" ref="BAF4" si="580">+_xlfn.CONCAT("O2 (%) ",AZU1)</f>
        <v>O2 (%) 35</v>
      </c>
      <c r="BAG4" s="7" t="str">
        <f t="shared" ref="BAG4" si="581">+_xlfn.CONCAT("G - Analytics Total BTEX (ug/l) ",AZU1)</f>
        <v>G - Analytics Total BTEX (ug/l) 35</v>
      </c>
      <c r="BAH4" s="7" t="str">
        <f t="shared" ref="BAH4" si="582">+_xlfn.CONCAT("G - Analytics TPH C5-C16 (ug/l) ",AZU1)</f>
        <v>G - Analytics TPH C5-C16 (ug/l) 35</v>
      </c>
      <c r="BAI4" s="7" t="str">
        <f t="shared" ref="BAI4" si="583">+_xlfn.CONCAT("G - Analytics MTBE (ug/l) ",AZU1)</f>
        <v>G - Analytics MTBE (ug/l) 35</v>
      </c>
      <c r="BAJ4" s="7" t="str">
        <f t="shared" ref="BAJ4" si="584">+_xlfn.CONCAT("G - Analytics ETBE (ug/l) ",AZU1)</f>
        <v>G - Analytics ETBE (ug/l) 35</v>
      </c>
      <c r="BAK4" s="7" t="str">
        <f t="shared" ref="BAK4" si="585">+_xlfn.CONCAT("G - Analytics OTHER 1 (ug/l) ",AZU1)</f>
        <v>G - Analytics OTHER 1 (ug/l) 35</v>
      </c>
      <c r="BAL4" s="7" t="str">
        <f t="shared" ref="BAL4" si="586">+_xlfn.CONCAT("G - Analytics OTHER 2 (ug/l) ",AZU1)</f>
        <v>G - Analytics OTHER 2 (ug/l) 35</v>
      </c>
      <c r="BAM4" s="8" t="str">
        <f t="shared" ref="BAM4" si="587">+_xlfn.CONCAT("W - Temp (ºC) ",AZU1)</f>
        <v>W - Temp (ºC) 35</v>
      </c>
      <c r="BAN4" s="8" t="str">
        <f t="shared" ref="BAN4" si="588">+_xlfn.CONCAT("W - Cond (uS) ",AZU1)</f>
        <v>W - Cond (uS) 35</v>
      </c>
      <c r="BAO4" s="8" t="str">
        <f t="shared" ref="BAO4" si="589">+_xlfn.CONCAT("W - Dissolved oxygen (%) ",AZU1)</f>
        <v>W - Dissolved oxygen (%) 35</v>
      </c>
      <c r="BAP4" s="8" t="str">
        <f t="shared" ref="BAP4" si="590">+_xlfn.CONCAT("W - Other ",AZU1)</f>
        <v>W - Other 35</v>
      </c>
      <c r="BAQ4" s="8" t="str">
        <f t="shared" ref="BAQ4" si="591">+_xlfn.CONCAT("W - Analytics Total BTEX (ug/l) ",AZU1)</f>
        <v>W - Analytics Total BTEX (ug/l) 35</v>
      </c>
      <c r="BAR4" s="8" t="str">
        <f t="shared" ref="BAR4" si="592">+_xlfn.CONCAT("W - Analytics TPH C5-C10 (ug/l) ",AZU1)</f>
        <v>W - Analytics TPH C5-C10 (ug/l) 35</v>
      </c>
      <c r="BAS4" s="8" t="str">
        <f t="shared" ref="BAS4" si="593">+_xlfn.CONCAT("W - Analytics TPH C5-C40 (ug/l) ",AZU1)</f>
        <v>W - Analytics TPH C5-C40 (ug/l) 35</v>
      </c>
      <c r="BAT4" s="8" t="str">
        <f t="shared" ref="BAT4" si="594">+_xlfn.CONCAT("W - Analytics MTBE (ug/l) ",AZU1)</f>
        <v>W - Analytics MTBE (ug/l) 35</v>
      </c>
      <c r="BAU4" s="8" t="str">
        <f t="shared" ref="BAU4" si="595">+_xlfn.CONCAT("W - Analytics ETBE (ug/l) ",AZU1)</f>
        <v>W - Analytics ETBE (ug/l) 35</v>
      </c>
      <c r="BAV4" s="8" t="str">
        <f t="shared" ref="BAV4" si="596">+_xlfn.CONCAT("W - Analytics OTHER 1 (ug/l) ",AZU1)</f>
        <v>W - Analytics OTHER 1 (ug/l) 35</v>
      </c>
      <c r="BAW4" s="8" t="str">
        <f t="shared" ref="BAW4" si="597">+_xlfn.CONCAT("W - Analytics OTHER 2 (ug/l) ",AZU1)</f>
        <v>W - Analytics OTHER 2 (ug/l) 35</v>
      </c>
      <c r="BAX4" s="5" t="str">
        <f t="shared" ref="BAX4" si="598">+_xlfn.CONCAT("OTHER 1 () ",AZU1)</f>
        <v>OTHER 1 () 35</v>
      </c>
      <c r="BAY4" s="5" t="str">
        <f t="shared" ref="BAY4" si="599">+_xlfn.CONCAT("OTHER 2 () ",AZU1)</f>
        <v>OTHER 2 () 35</v>
      </c>
      <c r="BAZ4" s="5" t="str">
        <f t="shared" ref="BAZ4" si="600">+_xlfn.CONCAT("OTHER 3 () ",AZU1)</f>
        <v>OTHER 3 () 35</v>
      </c>
      <c r="BBA4" s="5" t="str">
        <f t="shared" ref="BBA4" si="601">+_xlfn.CONCAT("OTHER 4 () ",AZU1)</f>
        <v>OTHER 4 () 35</v>
      </c>
      <c r="BBB4" s="5" t="str">
        <f t="shared" ref="BBB4" si="602">+_xlfn.CONCAT("OTHER 5 () ",AZU1)</f>
        <v>OTHER 5 () 35</v>
      </c>
      <c r="BBC4" s="5" t="str">
        <f t="shared" ref="BBC4" si="603">+_xlfn.CONCAT("OTHER 6 () ",AZU1)</f>
        <v>OTHER 6 () 35</v>
      </c>
      <c r="BBD4" s="5" t="str">
        <f t="shared" ref="BBD4" si="604">+_xlfn.CONCAT("OTHER 7 () ",AZU1)</f>
        <v>OTHER 7 () 35</v>
      </c>
      <c r="BBE4" s="5" t="str">
        <f t="shared" ref="BBE4" si="605">+_xlfn.CONCAT("OTHER 8 () ",AZU1)</f>
        <v>OTHER 8 () 35</v>
      </c>
      <c r="BBF4" s="5" t="str">
        <f t="shared" ref="BBF4" si="606">+_xlfn.CONCAT("OTHER 9 () ",AZU1)</f>
        <v>OTHER 9 () 35</v>
      </c>
      <c r="BBG4" s="5" t="str">
        <f t="shared" ref="BBG4" si="607">+_xlfn.CONCAT("OTHER 10 () ",AZU1)</f>
        <v>OTHER 10 () 35</v>
      </c>
      <c r="BBH4" s="5" t="str">
        <f t="shared" ref="BBH4" si="608">+_xlfn.CONCAT("Free phase level (m) ",BBG1)</f>
        <v>Free phase level (m) 36</v>
      </c>
      <c r="BBI4" s="5" t="str">
        <f t="shared" ref="BBI4" si="609">+_xlfn.CONCAT("Water table (m) ",BBG1)</f>
        <v>Water table (m) 36</v>
      </c>
      <c r="BBJ4" s="5" t="str">
        <f t="shared" ref="BBJ4" si="610">+_xlfn.CONCAT("Free phase thickness (m) ",BBG1)</f>
        <v>Free phase thickness (m) 36</v>
      </c>
      <c r="BBK4" s="6" t="str">
        <f t="shared" ref="BBK4" si="611">+_xlfn.CONCAT("Water table MAX (m) ",BBG1)</f>
        <v>Water table MAX (m) 36</v>
      </c>
      <c r="BBL4" s="6" t="str">
        <f t="shared" ref="BBL4" si="612">+_xlfn.CONCAT("Water table MIN (m) ", BBG1)</f>
        <v>Water table MIN (m) 36</v>
      </c>
      <c r="BBM4" s="6" t="str">
        <f t="shared" ref="BBM4" si="613">+_xlfn.CONCAT("Corrected water table (m) ",BBG1)</f>
        <v>Corrected water table (m) 36</v>
      </c>
      <c r="BBN4" s="7" t="str">
        <f t="shared" ref="BBN4" si="614">+_xlfn.CONCAT("VOCs (ppmv) ",BBG1)</f>
        <v>VOCs (ppmv) 36</v>
      </c>
      <c r="BBO4" s="7" t="str">
        <f t="shared" ref="BBO4" si="615">+_xlfn.CONCAT("LIE (%) ",BBG1)</f>
        <v>LIE (%) 36</v>
      </c>
      <c r="BBP4" s="7" t="str">
        <f t="shared" ref="BBP4" si="616">+_xlfn.CONCAT("CO2 (%) ",BBG1)</f>
        <v>CO2 (%) 36</v>
      </c>
      <c r="BBQ4" s="7" t="str">
        <f t="shared" ref="BBQ4" si="617">+_xlfn.CONCAT("CH4 (%) ",BBG1)</f>
        <v>CH4 (%) 36</v>
      </c>
      <c r="BBR4" s="7" t="str">
        <f t="shared" ref="BBR4" si="618">+_xlfn.CONCAT("O2 (%) ",BBG1)</f>
        <v>O2 (%) 36</v>
      </c>
      <c r="BBS4" s="7" t="str">
        <f t="shared" ref="BBS4" si="619">+_xlfn.CONCAT("G - Analytics Total BTEX (ug/l) ",BBG1)</f>
        <v>G - Analytics Total BTEX (ug/l) 36</v>
      </c>
      <c r="BBT4" s="7" t="str">
        <f t="shared" ref="BBT4" si="620">+_xlfn.CONCAT("G - Analytics TPH C5-C16 (ug/l) ",BBG1)</f>
        <v>G - Analytics TPH C5-C16 (ug/l) 36</v>
      </c>
      <c r="BBU4" s="7" t="str">
        <f t="shared" ref="BBU4" si="621">+_xlfn.CONCAT("G - Analytics MTBE (ug/l) ",BBG1)</f>
        <v>G - Analytics MTBE (ug/l) 36</v>
      </c>
      <c r="BBV4" s="7" t="str">
        <f t="shared" ref="BBV4" si="622">+_xlfn.CONCAT("G - Analytics ETBE (ug/l) ",BBG1)</f>
        <v>G - Analytics ETBE (ug/l) 36</v>
      </c>
      <c r="BBW4" s="7" t="str">
        <f t="shared" ref="BBW4" si="623">+_xlfn.CONCAT("G - Analytics OTHER 1 (ug/l) ",BBG1)</f>
        <v>G - Analytics OTHER 1 (ug/l) 36</v>
      </c>
      <c r="BBX4" s="7" t="str">
        <f t="shared" ref="BBX4" si="624">+_xlfn.CONCAT("G - Analytics OTHER 2 (ug/l) ",BBG1)</f>
        <v>G - Analytics OTHER 2 (ug/l) 36</v>
      </c>
      <c r="BBY4" s="8" t="str">
        <f t="shared" ref="BBY4" si="625">+_xlfn.CONCAT("W - Temp (ºC) ",BBG1)</f>
        <v>W - Temp (ºC) 36</v>
      </c>
      <c r="BBZ4" s="8" t="str">
        <f t="shared" ref="BBZ4" si="626">+_xlfn.CONCAT("W - Cond (uS) ",BBG1)</f>
        <v>W - Cond (uS) 36</v>
      </c>
      <c r="BCA4" s="8" t="str">
        <f t="shared" ref="BCA4" si="627">+_xlfn.CONCAT("W - Dissolved oxygen (%) ",BBG1)</f>
        <v>W - Dissolved oxygen (%) 36</v>
      </c>
      <c r="BCB4" s="8" t="str">
        <f t="shared" ref="BCB4" si="628">+_xlfn.CONCAT("W - Other ",BBG1)</f>
        <v>W - Other 36</v>
      </c>
      <c r="BCC4" s="8" t="str">
        <f t="shared" ref="BCC4" si="629">+_xlfn.CONCAT("W - Analytics Total BTEX (ug/l) ",BBG1)</f>
        <v>W - Analytics Total BTEX (ug/l) 36</v>
      </c>
      <c r="BCD4" s="8" t="str">
        <f t="shared" ref="BCD4" si="630">+_xlfn.CONCAT("W - Analytics TPH C5-C10 (ug/l) ",BBG1)</f>
        <v>W - Analytics TPH C5-C10 (ug/l) 36</v>
      </c>
      <c r="BCE4" s="8" t="str">
        <f t="shared" ref="BCE4" si="631">+_xlfn.CONCAT("W - Analytics TPH C5-C40 (ug/l) ",BBG1)</f>
        <v>W - Analytics TPH C5-C40 (ug/l) 36</v>
      </c>
      <c r="BCF4" s="8" t="str">
        <f t="shared" ref="BCF4" si="632">+_xlfn.CONCAT("W - Analytics MTBE (ug/l) ",BBG1)</f>
        <v>W - Analytics MTBE (ug/l) 36</v>
      </c>
      <c r="BCG4" s="8" t="str">
        <f t="shared" ref="BCG4" si="633">+_xlfn.CONCAT("W - Analytics ETBE (ug/l) ",BBG1)</f>
        <v>W - Analytics ETBE (ug/l) 36</v>
      </c>
      <c r="BCH4" s="8" t="str">
        <f t="shared" ref="BCH4" si="634">+_xlfn.CONCAT("W - Analytics OTHER 1 (ug/l) ",BBG1)</f>
        <v>W - Analytics OTHER 1 (ug/l) 36</v>
      </c>
      <c r="BCI4" s="8" t="str">
        <f t="shared" ref="BCI4" si="635">+_xlfn.CONCAT("W - Analytics OTHER 2 (ug/l) ",BBG1)</f>
        <v>W - Analytics OTHER 2 (ug/l) 36</v>
      </c>
      <c r="BCJ4" s="5" t="str">
        <f t="shared" ref="BCJ4" si="636">+_xlfn.CONCAT("OTHER 1 () ",BBG1)</f>
        <v>OTHER 1 () 36</v>
      </c>
      <c r="BCK4" s="5" t="str">
        <f t="shared" ref="BCK4" si="637">+_xlfn.CONCAT("OTHER 2 () ",BBG1)</f>
        <v>OTHER 2 () 36</v>
      </c>
      <c r="BCL4" s="5" t="str">
        <f t="shared" ref="BCL4" si="638">+_xlfn.CONCAT("OTHER 3 () ",BBG1)</f>
        <v>OTHER 3 () 36</v>
      </c>
      <c r="BCM4" s="5" t="str">
        <f t="shared" ref="BCM4" si="639">+_xlfn.CONCAT("OTHER 4 () ",BBG1)</f>
        <v>OTHER 4 () 36</v>
      </c>
      <c r="BCN4" s="5" t="str">
        <f t="shared" ref="BCN4" si="640">+_xlfn.CONCAT("OTHER 5 () ",BBG1)</f>
        <v>OTHER 5 () 36</v>
      </c>
      <c r="BCO4" s="5" t="str">
        <f t="shared" ref="BCO4" si="641">+_xlfn.CONCAT("OTHER 6 () ",BBG1)</f>
        <v>OTHER 6 () 36</v>
      </c>
      <c r="BCP4" s="5" t="str">
        <f t="shared" ref="BCP4" si="642">+_xlfn.CONCAT("OTHER 7 () ",BBG1)</f>
        <v>OTHER 7 () 36</v>
      </c>
      <c r="BCQ4" s="5" t="str">
        <f t="shared" ref="BCQ4" si="643">+_xlfn.CONCAT("OTHER 8 () ",BBG1)</f>
        <v>OTHER 8 () 36</v>
      </c>
      <c r="BCR4" s="5" t="str">
        <f t="shared" ref="BCR4" si="644">+_xlfn.CONCAT("OTHER 9 () ",BBG1)</f>
        <v>OTHER 9 () 36</v>
      </c>
      <c r="BCS4" s="5" t="str">
        <f t="shared" ref="BCS4" si="645">+_xlfn.CONCAT("OTHER 10 () ",BBG1)</f>
        <v>OTHER 10 () 36</v>
      </c>
      <c r="BCT4" s="5" t="str">
        <f t="shared" ref="BCT4" si="646">+_xlfn.CONCAT("Free phase level (m) ",BCS1)</f>
        <v>Free phase level (m) 37</v>
      </c>
      <c r="BCU4" s="5" t="str">
        <f t="shared" ref="BCU4" si="647">+_xlfn.CONCAT("Water table (m) ",BCS1)</f>
        <v>Water table (m) 37</v>
      </c>
      <c r="BCV4" s="5" t="str">
        <f t="shared" ref="BCV4" si="648">+_xlfn.CONCAT("Free phase thickness (m) ",BCS1)</f>
        <v>Free phase thickness (m) 37</v>
      </c>
      <c r="BCW4" s="6" t="str">
        <f t="shared" ref="BCW4" si="649">+_xlfn.CONCAT("Water table MAX (m) ",BCS1)</f>
        <v>Water table MAX (m) 37</v>
      </c>
      <c r="BCX4" s="6" t="str">
        <f t="shared" ref="BCX4" si="650">+_xlfn.CONCAT("Water table MIN (m) ", BCS1)</f>
        <v>Water table MIN (m) 37</v>
      </c>
      <c r="BCY4" s="6" t="str">
        <f t="shared" ref="BCY4" si="651">+_xlfn.CONCAT("Corrected water table (m) ",BCS1)</f>
        <v>Corrected water table (m) 37</v>
      </c>
      <c r="BCZ4" s="7" t="str">
        <f t="shared" ref="BCZ4" si="652">+_xlfn.CONCAT("VOCs (ppmv) ",BCS1)</f>
        <v>VOCs (ppmv) 37</v>
      </c>
      <c r="BDA4" s="7" t="str">
        <f t="shared" ref="BDA4" si="653">+_xlfn.CONCAT("LIE (%) ",BCS1)</f>
        <v>LIE (%) 37</v>
      </c>
      <c r="BDB4" s="7" t="str">
        <f t="shared" ref="BDB4" si="654">+_xlfn.CONCAT("CO2 (%) ",BCS1)</f>
        <v>CO2 (%) 37</v>
      </c>
      <c r="BDC4" s="7" t="str">
        <f t="shared" ref="BDC4" si="655">+_xlfn.CONCAT("CH4 (%) ",BCS1)</f>
        <v>CH4 (%) 37</v>
      </c>
      <c r="BDD4" s="7" t="str">
        <f t="shared" ref="BDD4" si="656">+_xlfn.CONCAT("O2 (%) ",BCS1)</f>
        <v>O2 (%) 37</v>
      </c>
      <c r="BDE4" s="7" t="str">
        <f t="shared" ref="BDE4" si="657">+_xlfn.CONCAT("G - Analytics Total BTEX (ug/l) ",BCS1)</f>
        <v>G - Analytics Total BTEX (ug/l) 37</v>
      </c>
      <c r="BDF4" s="7" t="str">
        <f t="shared" ref="BDF4" si="658">+_xlfn.CONCAT("G - Analytics TPH C5-C16 (ug/l) ",BCS1)</f>
        <v>G - Analytics TPH C5-C16 (ug/l) 37</v>
      </c>
      <c r="BDG4" s="7" t="str">
        <f t="shared" ref="BDG4" si="659">+_xlfn.CONCAT("G - Analytics MTBE (ug/l) ",BCS1)</f>
        <v>G - Analytics MTBE (ug/l) 37</v>
      </c>
      <c r="BDH4" s="7" t="str">
        <f t="shared" ref="BDH4" si="660">+_xlfn.CONCAT("G - Analytics ETBE (ug/l) ",BCS1)</f>
        <v>G - Analytics ETBE (ug/l) 37</v>
      </c>
      <c r="BDI4" s="7" t="str">
        <f t="shared" ref="BDI4" si="661">+_xlfn.CONCAT("G - Analytics OTHER 1 (ug/l) ",BCS1)</f>
        <v>G - Analytics OTHER 1 (ug/l) 37</v>
      </c>
      <c r="BDJ4" s="7" t="str">
        <f t="shared" ref="BDJ4" si="662">+_xlfn.CONCAT("G - Analytics OTHER 2 (ug/l) ",BCS1)</f>
        <v>G - Analytics OTHER 2 (ug/l) 37</v>
      </c>
      <c r="BDK4" s="8" t="str">
        <f t="shared" ref="BDK4" si="663">+_xlfn.CONCAT("W - Temp (ºC) ",BCS1)</f>
        <v>W - Temp (ºC) 37</v>
      </c>
      <c r="BDL4" s="8" t="str">
        <f t="shared" ref="BDL4" si="664">+_xlfn.CONCAT("W - Cond (uS) ",BCS1)</f>
        <v>W - Cond (uS) 37</v>
      </c>
      <c r="BDM4" s="8" t="str">
        <f t="shared" ref="BDM4" si="665">+_xlfn.CONCAT("W - Dissolved oxygen (%) ",BCS1)</f>
        <v>W - Dissolved oxygen (%) 37</v>
      </c>
      <c r="BDN4" s="8" t="str">
        <f t="shared" ref="BDN4" si="666">+_xlfn.CONCAT("W - Other ",BCS1)</f>
        <v>W - Other 37</v>
      </c>
      <c r="BDO4" s="8" t="str">
        <f t="shared" ref="BDO4" si="667">+_xlfn.CONCAT("W - Analytics Total BTEX (ug/l) ",BCS1)</f>
        <v>W - Analytics Total BTEX (ug/l) 37</v>
      </c>
      <c r="BDP4" s="8" t="str">
        <f t="shared" ref="BDP4" si="668">+_xlfn.CONCAT("W - Analytics TPH C5-C10 (ug/l) ",BCS1)</f>
        <v>W - Analytics TPH C5-C10 (ug/l) 37</v>
      </c>
      <c r="BDQ4" s="8" t="str">
        <f t="shared" ref="BDQ4" si="669">+_xlfn.CONCAT("W - Analytics TPH C5-C40 (ug/l) ",BCS1)</f>
        <v>W - Analytics TPH C5-C40 (ug/l) 37</v>
      </c>
      <c r="BDR4" s="8" t="str">
        <f t="shared" ref="BDR4" si="670">+_xlfn.CONCAT("W - Analytics MTBE (ug/l) ",BCS1)</f>
        <v>W - Analytics MTBE (ug/l) 37</v>
      </c>
      <c r="BDS4" s="8" t="str">
        <f t="shared" ref="BDS4" si="671">+_xlfn.CONCAT("W - Analytics ETBE (ug/l) ",BCS1)</f>
        <v>W - Analytics ETBE (ug/l) 37</v>
      </c>
      <c r="BDT4" s="8" t="str">
        <f t="shared" ref="BDT4" si="672">+_xlfn.CONCAT("W - Analytics OTHER 1 (ug/l) ",BCS1)</f>
        <v>W - Analytics OTHER 1 (ug/l) 37</v>
      </c>
      <c r="BDU4" s="8" t="str">
        <f t="shared" ref="BDU4" si="673">+_xlfn.CONCAT("W - Analytics OTHER 2 (ug/l) ",BCS1)</f>
        <v>W - Analytics OTHER 2 (ug/l) 37</v>
      </c>
      <c r="BDV4" s="5" t="str">
        <f t="shared" ref="BDV4" si="674">+_xlfn.CONCAT("OTHER 1 () ",BCS1)</f>
        <v>OTHER 1 () 37</v>
      </c>
      <c r="BDW4" s="5" t="str">
        <f t="shared" ref="BDW4" si="675">+_xlfn.CONCAT("OTHER 2 () ",BCS1)</f>
        <v>OTHER 2 () 37</v>
      </c>
      <c r="BDX4" s="5" t="str">
        <f t="shared" ref="BDX4" si="676">+_xlfn.CONCAT("OTHER 3 () ",BCS1)</f>
        <v>OTHER 3 () 37</v>
      </c>
      <c r="BDY4" s="5" t="str">
        <f t="shared" ref="BDY4" si="677">+_xlfn.CONCAT("OTHER 4 () ",BCS1)</f>
        <v>OTHER 4 () 37</v>
      </c>
      <c r="BDZ4" s="5" t="str">
        <f t="shared" ref="BDZ4" si="678">+_xlfn.CONCAT("OTHER 5 () ",BCS1)</f>
        <v>OTHER 5 () 37</v>
      </c>
      <c r="BEA4" s="5" t="str">
        <f t="shared" ref="BEA4" si="679">+_xlfn.CONCAT("OTHER 6 () ",BCS1)</f>
        <v>OTHER 6 () 37</v>
      </c>
      <c r="BEB4" s="5" t="str">
        <f t="shared" ref="BEB4" si="680">+_xlfn.CONCAT("OTHER 7 () ",BCS1)</f>
        <v>OTHER 7 () 37</v>
      </c>
      <c r="BEC4" s="5" t="str">
        <f t="shared" ref="BEC4" si="681">+_xlfn.CONCAT("OTHER 8 () ",BCS1)</f>
        <v>OTHER 8 () 37</v>
      </c>
      <c r="BED4" s="5" t="str">
        <f t="shared" ref="BED4" si="682">+_xlfn.CONCAT("OTHER 9 () ",BCS1)</f>
        <v>OTHER 9 () 37</v>
      </c>
      <c r="BEE4" s="5" t="str">
        <f t="shared" ref="BEE4" si="683">+_xlfn.CONCAT("OTHER 10 () ",BCS1)</f>
        <v>OTHER 10 () 37</v>
      </c>
      <c r="BEF4" s="5" t="str">
        <f t="shared" ref="BEF4" si="684">+_xlfn.CONCAT("Free phase level (m) ",BEE1)</f>
        <v>Free phase level (m) 38</v>
      </c>
      <c r="BEG4" s="5" t="str">
        <f t="shared" ref="BEG4" si="685">+_xlfn.CONCAT("Water table (m) ",BEE1)</f>
        <v>Water table (m) 38</v>
      </c>
      <c r="BEH4" s="5" t="str">
        <f t="shared" ref="BEH4" si="686">+_xlfn.CONCAT("Free phase thickness (m) ",BEE1)</f>
        <v>Free phase thickness (m) 38</v>
      </c>
      <c r="BEI4" s="6" t="str">
        <f t="shared" ref="BEI4" si="687">+_xlfn.CONCAT("Water table MAX (m) ",BEE1)</f>
        <v>Water table MAX (m) 38</v>
      </c>
      <c r="BEJ4" s="6" t="str">
        <f t="shared" ref="BEJ4" si="688">+_xlfn.CONCAT("Water table MIN (m) ", BEE1)</f>
        <v>Water table MIN (m) 38</v>
      </c>
      <c r="BEK4" s="6" t="str">
        <f t="shared" ref="BEK4" si="689">+_xlfn.CONCAT("Corrected water table (m) ",BEE1)</f>
        <v>Corrected water table (m) 38</v>
      </c>
      <c r="BEL4" s="7" t="str">
        <f t="shared" ref="BEL4" si="690">+_xlfn.CONCAT("VOCs (ppmv) ",BEE1)</f>
        <v>VOCs (ppmv) 38</v>
      </c>
      <c r="BEM4" s="7" t="str">
        <f t="shared" ref="BEM4" si="691">+_xlfn.CONCAT("LIE (%) ",BEE1)</f>
        <v>LIE (%) 38</v>
      </c>
      <c r="BEN4" s="7" t="str">
        <f t="shared" ref="BEN4" si="692">+_xlfn.CONCAT("CO2 (%) ",BEE1)</f>
        <v>CO2 (%) 38</v>
      </c>
      <c r="BEO4" s="7" t="str">
        <f t="shared" ref="BEO4" si="693">+_xlfn.CONCAT("CH4 (%) ",BEE1)</f>
        <v>CH4 (%) 38</v>
      </c>
      <c r="BEP4" s="7" t="str">
        <f t="shared" ref="BEP4" si="694">+_xlfn.CONCAT("O2 (%) ",BEE1)</f>
        <v>O2 (%) 38</v>
      </c>
      <c r="BEQ4" s="7" t="str">
        <f t="shared" ref="BEQ4" si="695">+_xlfn.CONCAT("G - Analytics Total BTEX (ug/l) ",BEE1)</f>
        <v>G - Analytics Total BTEX (ug/l) 38</v>
      </c>
      <c r="BER4" s="7" t="str">
        <f t="shared" ref="BER4" si="696">+_xlfn.CONCAT("G - Analytics TPH C5-C16 (ug/l) ",BEE1)</f>
        <v>G - Analytics TPH C5-C16 (ug/l) 38</v>
      </c>
      <c r="BES4" s="7" t="str">
        <f t="shared" ref="BES4" si="697">+_xlfn.CONCAT("G - Analytics MTBE (ug/l) ",BEE1)</f>
        <v>G - Analytics MTBE (ug/l) 38</v>
      </c>
      <c r="BET4" s="7" t="str">
        <f t="shared" ref="BET4" si="698">+_xlfn.CONCAT("G - Analytics ETBE (ug/l) ",BEE1)</f>
        <v>G - Analytics ETBE (ug/l) 38</v>
      </c>
      <c r="BEU4" s="7" t="str">
        <f t="shared" ref="BEU4" si="699">+_xlfn.CONCAT("G - Analytics OTHER 1 (ug/l) ",BEE1)</f>
        <v>G - Analytics OTHER 1 (ug/l) 38</v>
      </c>
      <c r="BEV4" s="7" t="str">
        <f t="shared" ref="BEV4" si="700">+_xlfn.CONCAT("G - Analytics OTHER 2 (ug/l) ",BEE1)</f>
        <v>G - Analytics OTHER 2 (ug/l) 38</v>
      </c>
      <c r="BEW4" s="8" t="str">
        <f t="shared" ref="BEW4" si="701">+_xlfn.CONCAT("W - Temp (ºC) ",BEE1)</f>
        <v>W - Temp (ºC) 38</v>
      </c>
      <c r="BEX4" s="8" t="str">
        <f t="shared" ref="BEX4" si="702">+_xlfn.CONCAT("W - Cond (uS) ",BEE1)</f>
        <v>W - Cond (uS) 38</v>
      </c>
      <c r="BEY4" s="8" t="str">
        <f t="shared" ref="BEY4" si="703">+_xlfn.CONCAT("W - Dissolved oxygen (%) ",BEE1)</f>
        <v>W - Dissolved oxygen (%) 38</v>
      </c>
      <c r="BEZ4" s="8" t="str">
        <f t="shared" ref="BEZ4" si="704">+_xlfn.CONCAT("W - Other ",BEE1)</f>
        <v>W - Other 38</v>
      </c>
      <c r="BFA4" s="8" t="str">
        <f t="shared" ref="BFA4" si="705">+_xlfn.CONCAT("W - Analytics Total BTEX (ug/l) ",BEE1)</f>
        <v>W - Analytics Total BTEX (ug/l) 38</v>
      </c>
      <c r="BFB4" s="8" t="str">
        <f t="shared" ref="BFB4" si="706">+_xlfn.CONCAT("W - Analytics TPH C5-C10 (ug/l) ",BEE1)</f>
        <v>W - Analytics TPH C5-C10 (ug/l) 38</v>
      </c>
      <c r="BFC4" s="8" t="str">
        <f t="shared" ref="BFC4" si="707">+_xlfn.CONCAT("W - Analytics TPH C5-C40 (ug/l) ",BEE1)</f>
        <v>W - Analytics TPH C5-C40 (ug/l) 38</v>
      </c>
      <c r="BFD4" s="8" t="str">
        <f t="shared" ref="BFD4" si="708">+_xlfn.CONCAT("W - Analytics MTBE (ug/l) ",BEE1)</f>
        <v>W - Analytics MTBE (ug/l) 38</v>
      </c>
      <c r="BFE4" s="8" t="str">
        <f t="shared" ref="BFE4" si="709">+_xlfn.CONCAT("W - Analytics ETBE (ug/l) ",BEE1)</f>
        <v>W - Analytics ETBE (ug/l) 38</v>
      </c>
      <c r="BFF4" s="8" t="str">
        <f t="shared" ref="BFF4" si="710">+_xlfn.CONCAT("W - Analytics OTHER 1 (ug/l) ",BEE1)</f>
        <v>W - Analytics OTHER 1 (ug/l) 38</v>
      </c>
      <c r="BFG4" s="8" t="str">
        <f t="shared" ref="BFG4" si="711">+_xlfn.CONCAT("W - Analytics OTHER 2 (ug/l) ",BEE1)</f>
        <v>W - Analytics OTHER 2 (ug/l) 38</v>
      </c>
      <c r="BFH4" s="5" t="str">
        <f t="shared" ref="BFH4" si="712">+_xlfn.CONCAT("OTHER 1 () ",BEE1)</f>
        <v>OTHER 1 () 38</v>
      </c>
      <c r="BFI4" s="5" t="str">
        <f t="shared" ref="BFI4" si="713">+_xlfn.CONCAT("OTHER 2 () ",BEE1)</f>
        <v>OTHER 2 () 38</v>
      </c>
      <c r="BFJ4" s="5" t="str">
        <f t="shared" ref="BFJ4" si="714">+_xlfn.CONCAT("OTHER 3 () ",BEE1)</f>
        <v>OTHER 3 () 38</v>
      </c>
      <c r="BFK4" s="5" t="str">
        <f t="shared" ref="BFK4" si="715">+_xlfn.CONCAT("OTHER 4 () ",BEE1)</f>
        <v>OTHER 4 () 38</v>
      </c>
      <c r="BFL4" s="5" t="str">
        <f t="shared" ref="BFL4" si="716">+_xlfn.CONCAT("OTHER 5 () ",BEE1)</f>
        <v>OTHER 5 () 38</v>
      </c>
      <c r="BFM4" s="5" t="str">
        <f t="shared" ref="BFM4" si="717">+_xlfn.CONCAT("OTHER 6 () ",BEE1)</f>
        <v>OTHER 6 () 38</v>
      </c>
      <c r="BFN4" s="5" t="str">
        <f t="shared" ref="BFN4" si="718">+_xlfn.CONCAT("OTHER 7 () ",BEE1)</f>
        <v>OTHER 7 () 38</v>
      </c>
      <c r="BFO4" s="5" t="str">
        <f t="shared" ref="BFO4" si="719">+_xlfn.CONCAT("OTHER 8 () ",BEE1)</f>
        <v>OTHER 8 () 38</v>
      </c>
      <c r="BFP4" s="5" t="str">
        <f t="shared" ref="BFP4" si="720">+_xlfn.CONCAT("OTHER 9 () ",BEE1)</f>
        <v>OTHER 9 () 38</v>
      </c>
      <c r="BFQ4" s="5" t="str">
        <f t="shared" ref="BFQ4" si="721">+_xlfn.CONCAT("OTHER 10 () ",BEE1)</f>
        <v>OTHER 10 () 38</v>
      </c>
      <c r="BFR4" s="5" t="str">
        <f t="shared" ref="BFR4" si="722">+_xlfn.CONCAT("Free phase level (m) ",BFQ1)</f>
        <v>Free phase level (m) 39</v>
      </c>
      <c r="BFS4" s="5" t="str">
        <f t="shared" ref="BFS4" si="723">+_xlfn.CONCAT("Water table (m) ",BFQ1)</f>
        <v>Water table (m) 39</v>
      </c>
      <c r="BFT4" s="5" t="str">
        <f t="shared" ref="BFT4" si="724">+_xlfn.CONCAT("Free phase thickness (m) ",BFQ1)</f>
        <v>Free phase thickness (m) 39</v>
      </c>
      <c r="BFU4" s="6" t="str">
        <f t="shared" ref="BFU4" si="725">+_xlfn.CONCAT("Water table MAX (m) ",BFQ1)</f>
        <v>Water table MAX (m) 39</v>
      </c>
      <c r="BFV4" s="6" t="str">
        <f t="shared" ref="BFV4" si="726">+_xlfn.CONCAT("Water table MIN (m) ", BFQ1)</f>
        <v>Water table MIN (m) 39</v>
      </c>
      <c r="BFW4" s="6" t="str">
        <f t="shared" ref="BFW4" si="727">+_xlfn.CONCAT("Corrected water table (m) ",BFQ1)</f>
        <v>Corrected water table (m) 39</v>
      </c>
      <c r="BFX4" s="7" t="str">
        <f t="shared" ref="BFX4" si="728">+_xlfn.CONCAT("VOCs (ppmv) ",BFQ1)</f>
        <v>VOCs (ppmv) 39</v>
      </c>
      <c r="BFY4" s="7" t="str">
        <f t="shared" ref="BFY4" si="729">+_xlfn.CONCAT("LIE (%) ",BFQ1)</f>
        <v>LIE (%) 39</v>
      </c>
      <c r="BFZ4" s="7" t="str">
        <f t="shared" ref="BFZ4" si="730">+_xlfn.CONCAT("CO2 (%) ",BFQ1)</f>
        <v>CO2 (%) 39</v>
      </c>
      <c r="BGA4" s="7" t="str">
        <f t="shared" ref="BGA4" si="731">+_xlfn.CONCAT("CH4 (%) ",BFQ1)</f>
        <v>CH4 (%) 39</v>
      </c>
      <c r="BGB4" s="7" t="str">
        <f t="shared" ref="BGB4" si="732">+_xlfn.CONCAT("O2 (%) ",BFQ1)</f>
        <v>O2 (%) 39</v>
      </c>
      <c r="BGC4" s="7" t="str">
        <f t="shared" ref="BGC4" si="733">+_xlfn.CONCAT("G - Analytics Total BTEX (ug/l) ",BFQ1)</f>
        <v>G - Analytics Total BTEX (ug/l) 39</v>
      </c>
      <c r="BGD4" s="7" t="str">
        <f t="shared" ref="BGD4" si="734">+_xlfn.CONCAT("G - Analytics TPH C5-C16 (ug/l) ",BFQ1)</f>
        <v>G - Analytics TPH C5-C16 (ug/l) 39</v>
      </c>
      <c r="BGE4" s="7" t="str">
        <f t="shared" ref="BGE4" si="735">+_xlfn.CONCAT("G - Analytics MTBE (ug/l) ",BFQ1)</f>
        <v>G - Analytics MTBE (ug/l) 39</v>
      </c>
      <c r="BGF4" s="7" t="str">
        <f t="shared" ref="BGF4" si="736">+_xlfn.CONCAT("G - Analytics ETBE (ug/l) ",BFQ1)</f>
        <v>G - Analytics ETBE (ug/l) 39</v>
      </c>
      <c r="BGG4" s="7" t="str">
        <f t="shared" ref="BGG4" si="737">+_xlfn.CONCAT("G - Analytics OTHER 1 (ug/l) ",BFQ1)</f>
        <v>G - Analytics OTHER 1 (ug/l) 39</v>
      </c>
      <c r="BGH4" s="7" t="str">
        <f t="shared" ref="BGH4" si="738">+_xlfn.CONCAT("G - Analytics OTHER 2 (ug/l) ",BFQ1)</f>
        <v>G - Analytics OTHER 2 (ug/l) 39</v>
      </c>
      <c r="BGI4" s="8" t="str">
        <f t="shared" ref="BGI4" si="739">+_xlfn.CONCAT("W - Temp (ºC) ",BFQ1)</f>
        <v>W - Temp (ºC) 39</v>
      </c>
      <c r="BGJ4" s="8" t="str">
        <f t="shared" ref="BGJ4" si="740">+_xlfn.CONCAT("W - Cond (uS) ",BFQ1)</f>
        <v>W - Cond (uS) 39</v>
      </c>
      <c r="BGK4" s="8" t="str">
        <f t="shared" ref="BGK4" si="741">+_xlfn.CONCAT("W - Dissolved oxygen (%) ",BFQ1)</f>
        <v>W - Dissolved oxygen (%) 39</v>
      </c>
      <c r="BGL4" s="8" t="str">
        <f t="shared" ref="BGL4" si="742">+_xlfn.CONCAT("W - Other ",BFQ1)</f>
        <v>W - Other 39</v>
      </c>
      <c r="BGM4" s="8" t="str">
        <f t="shared" ref="BGM4" si="743">+_xlfn.CONCAT("W - Analytics Total BTEX (ug/l) ",BFQ1)</f>
        <v>W - Analytics Total BTEX (ug/l) 39</v>
      </c>
      <c r="BGN4" s="8" t="str">
        <f t="shared" ref="BGN4" si="744">+_xlfn.CONCAT("W - Analytics TPH C5-C10 (ug/l) ",BFQ1)</f>
        <v>W - Analytics TPH C5-C10 (ug/l) 39</v>
      </c>
      <c r="BGO4" s="8" t="str">
        <f t="shared" ref="BGO4" si="745">+_xlfn.CONCAT("W - Analytics TPH C5-C40 (ug/l) ",BFQ1)</f>
        <v>W - Analytics TPH C5-C40 (ug/l) 39</v>
      </c>
      <c r="BGP4" s="8" t="str">
        <f t="shared" ref="BGP4" si="746">+_xlfn.CONCAT("W - Analytics MTBE (ug/l) ",BFQ1)</f>
        <v>W - Analytics MTBE (ug/l) 39</v>
      </c>
      <c r="BGQ4" s="8" t="str">
        <f t="shared" ref="BGQ4" si="747">+_xlfn.CONCAT("W - Analytics ETBE (ug/l) ",BFQ1)</f>
        <v>W - Analytics ETBE (ug/l) 39</v>
      </c>
      <c r="BGR4" s="8" t="str">
        <f t="shared" ref="BGR4" si="748">+_xlfn.CONCAT("W - Analytics OTHER 1 (ug/l) ",BFQ1)</f>
        <v>W - Analytics OTHER 1 (ug/l) 39</v>
      </c>
      <c r="BGS4" s="8" t="str">
        <f t="shared" ref="BGS4" si="749">+_xlfn.CONCAT("W - Analytics OTHER 2 (ug/l) ",BFQ1)</f>
        <v>W - Analytics OTHER 2 (ug/l) 39</v>
      </c>
      <c r="BGT4" s="5" t="str">
        <f t="shared" ref="BGT4" si="750">+_xlfn.CONCAT("OTHER 1 () ",BFQ1)</f>
        <v>OTHER 1 () 39</v>
      </c>
      <c r="BGU4" s="5" t="str">
        <f t="shared" ref="BGU4" si="751">+_xlfn.CONCAT("OTHER 2 () ",BFQ1)</f>
        <v>OTHER 2 () 39</v>
      </c>
      <c r="BGV4" s="5" t="str">
        <f t="shared" ref="BGV4" si="752">+_xlfn.CONCAT("OTHER 3 () ",BFQ1)</f>
        <v>OTHER 3 () 39</v>
      </c>
      <c r="BGW4" s="5" t="str">
        <f t="shared" ref="BGW4" si="753">+_xlfn.CONCAT("OTHER 4 () ",BFQ1)</f>
        <v>OTHER 4 () 39</v>
      </c>
      <c r="BGX4" s="5" t="str">
        <f t="shared" ref="BGX4" si="754">+_xlfn.CONCAT("OTHER 5 () ",BFQ1)</f>
        <v>OTHER 5 () 39</v>
      </c>
      <c r="BGY4" s="5" t="str">
        <f t="shared" ref="BGY4" si="755">+_xlfn.CONCAT("OTHER 6 () ",BFQ1)</f>
        <v>OTHER 6 () 39</v>
      </c>
      <c r="BGZ4" s="5" t="str">
        <f t="shared" ref="BGZ4" si="756">+_xlfn.CONCAT("OTHER 7 () ",BFQ1)</f>
        <v>OTHER 7 () 39</v>
      </c>
      <c r="BHA4" s="5" t="str">
        <f t="shared" ref="BHA4" si="757">+_xlfn.CONCAT("OTHER 8 () ",BFQ1)</f>
        <v>OTHER 8 () 39</v>
      </c>
      <c r="BHB4" s="5" t="str">
        <f t="shared" ref="BHB4" si="758">+_xlfn.CONCAT("OTHER 9 () ",BFQ1)</f>
        <v>OTHER 9 () 39</v>
      </c>
      <c r="BHC4" s="5" t="str">
        <f t="shared" ref="BHC4" si="759">+_xlfn.CONCAT("OTHER 10 () ",BFQ1)</f>
        <v>OTHER 10 () 39</v>
      </c>
      <c r="BHD4" s="5" t="str">
        <f t="shared" ref="BHD4" si="760">+_xlfn.CONCAT("Free phase level (m) ",BHC1)</f>
        <v>Free phase level (m) 40</v>
      </c>
      <c r="BHE4" s="5" t="str">
        <f t="shared" ref="BHE4" si="761">+_xlfn.CONCAT("Water table (m) ",BHC1)</f>
        <v>Water table (m) 40</v>
      </c>
      <c r="BHF4" s="5" t="str">
        <f t="shared" ref="BHF4" si="762">+_xlfn.CONCAT("Free phase thickness (m) ",BHC1)</f>
        <v>Free phase thickness (m) 40</v>
      </c>
      <c r="BHG4" s="6" t="str">
        <f t="shared" ref="BHG4" si="763">+_xlfn.CONCAT("Water table MAX (m) ",BHC1)</f>
        <v>Water table MAX (m) 40</v>
      </c>
      <c r="BHH4" s="6" t="str">
        <f t="shared" ref="BHH4" si="764">+_xlfn.CONCAT("Water table MIN (m) ", BHC1)</f>
        <v>Water table MIN (m) 40</v>
      </c>
      <c r="BHI4" s="6" t="str">
        <f t="shared" ref="BHI4" si="765">+_xlfn.CONCAT("Corrected water table (m) ",BHC1)</f>
        <v>Corrected water table (m) 40</v>
      </c>
      <c r="BHJ4" s="7" t="str">
        <f t="shared" ref="BHJ4" si="766">+_xlfn.CONCAT("VOCs (ppmv) ",BHC1)</f>
        <v>VOCs (ppmv) 40</v>
      </c>
      <c r="BHK4" s="7" t="str">
        <f t="shared" ref="BHK4" si="767">+_xlfn.CONCAT("LIE (%) ",BHC1)</f>
        <v>LIE (%) 40</v>
      </c>
      <c r="BHL4" s="7" t="str">
        <f t="shared" ref="BHL4" si="768">+_xlfn.CONCAT("CO2 (%) ",BHC1)</f>
        <v>CO2 (%) 40</v>
      </c>
      <c r="BHM4" s="7" t="str">
        <f t="shared" ref="BHM4" si="769">+_xlfn.CONCAT("CH4 (%) ",BHC1)</f>
        <v>CH4 (%) 40</v>
      </c>
      <c r="BHN4" s="7" t="str">
        <f t="shared" ref="BHN4" si="770">+_xlfn.CONCAT("O2 (%) ",BHC1)</f>
        <v>O2 (%) 40</v>
      </c>
      <c r="BHO4" s="7" t="str">
        <f t="shared" ref="BHO4" si="771">+_xlfn.CONCAT("G - Analytics Total BTEX (ug/l) ",BHC1)</f>
        <v>G - Analytics Total BTEX (ug/l) 40</v>
      </c>
      <c r="BHP4" s="7" t="str">
        <f t="shared" ref="BHP4" si="772">+_xlfn.CONCAT("G - Analytics TPH C5-C16 (ug/l) ",BHC1)</f>
        <v>G - Analytics TPH C5-C16 (ug/l) 40</v>
      </c>
      <c r="BHQ4" s="7" t="str">
        <f t="shared" ref="BHQ4" si="773">+_xlfn.CONCAT("G - Analytics MTBE (ug/l) ",BHC1)</f>
        <v>G - Analytics MTBE (ug/l) 40</v>
      </c>
      <c r="BHR4" s="7" t="str">
        <f t="shared" ref="BHR4" si="774">+_xlfn.CONCAT("G - Analytics ETBE (ug/l) ",BHC1)</f>
        <v>G - Analytics ETBE (ug/l) 40</v>
      </c>
      <c r="BHS4" s="7" t="str">
        <f t="shared" ref="BHS4" si="775">+_xlfn.CONCAT("G - Analytics OTHER 1 (ug/l) ",BHC1)</f>
        <v>G - Analytics OTHER 1 (ug/l) 40</v>
      </c>
      <c r="BHT4" s="7" t="str">
        <f t="shared" ref="BHT4" si="776">+_xlfn.CONCAT("G - Analytics OTHER 2 (ug/l) ",BHC1)</f>
        <v>G - Analytics OTHER 2 (ug/l) 40</v>
      </c>
      <c r="BHU4" s="8" t="str">
        <f t="shared" ref="BHU4" si="777">+_xlfn.CONCAT("W - Temp (ºC) ",BHC1)</f>
        <v>W - Temp (ºC) 40</v>
      </c>
      <c r="BHV4" s="8" t="str">
        <f t="shared" ref="BHV4" si="778">+_xlfn.CONCAT("W - Cond (uS) ",BHC1)</f>
        <v>W - Cond (uS) 40</v>
      </c>
      <c r="BHW4" s="8" t="str">
        <f t="shared" ref="BHW4" si="779">+_xlfn.CONCAT("W - Dissolved oxygen (%) ",BHC1)</f>
        <v>W - Dissolved oxygen (%) 40</v>
      </c>
      <c r="BHX4" s="8" t="str">
        <f t="shared" ref="BHX4" si="780">+_xlfn.CONCAT("W - Other ",BHC1)</f>
        <v>W - Other 40</v>
      </c>
      <c r="BHY4" s="8" t="str">
        <f t="shared" ref="BHY4" si="781">+_xlfn.CONCAT("W - Analytics Total BTEX (ug/l) ",BHC1)</f>
        <v>W - Analytics Total BTEX (ug/l) 40</v>
      </c>
      <c r="BHZ4" s="8" t="str">
        <f t="shared" ref="BHZ4" si="782">+_xlfn.CONCAT("W - Analytics TPH C5-C10 (ug/l) ",BHC1)</f>
        <v>W - Analytics TPH C5-C10 (ug/l) 40</v>
      </c>
      <c r="BIA4" s="8" t="str">
        <f t="shared" ref="BIA4" si="783">+_xlfn.CONCAT("W - Analytics TPH C5-C40 (ug/l) ",BHC1)</f>
        <v>W - Analytics TPH C5-C40 (ug/l) 40</v>
      </c>
      <c r="BIB4" s="8" t="str">
        <f t="shared" ref="BIB4" si="784">+_xlfn.CONCAT("W - Analytics MTBE (ug/l) ",BHC1)</f>
        <v>W - Analytics MTBE (ug/l) 40</v>
      </c>
      <c r="BIC4" s="8" t="str">
        <f t="shared" ref="BIC4" si="785">+_xlfn.CONCAT("W - Analytics ETBE (ug/l) ",BHC1)</f>
        <v>W - Analytics ETBE (ug/l) 40</v>
      </c>
      <c r="BID4" s="8" t="str">
        <f t="shared" ref="BID4" si="786">+_xlfn.CONCAT("W - Analytics OTHER 1 (ug/l) ",BHC1)</f>
        <v>W - Analytics OTHER 1 (ug/l) 40</v>
      </c>
      <c r="BIE4" s="8" t="str">
        <f t="shared" ref="BIE4" si="787">+_xlfn.CONCAT("W - Analytics OTHER 2 (ug/l) ",BHC1)</f>
        <v>W - Analytics OTHER 2 (ug/l) 40</v>
      </c>
      <c r="BIF4" s="5" t="str">
        <f t="shared" ref="BIF4" si="788">+_xlfn.CONCAT("OTHER 1 () ",BHC1)</f>
        <v>OTHER 1 () 40</v>
      </c>
      <c r="BIG4" s="5" t="str">
        <f t="shared" ref="BIG4" si="789">+_xlfn.CONCAT("OTHER 2 () ",BHC1)</f>
        <v>OTHER 2 () 40</v>
      </c>
      <c r="BIH4" s="5" t="str">
        <f t="shared" ref="BIH4" si="790">+_xlfn.CONCAT("OTHER 3 () ",BHC1)</f>
        <v>OTHER 3 () 40</v>
      </c>
      <c r="BII4" s="5" t="str">
        <f t="shared" ref="BII4" si="791">+_xlfn.CONCAT("OTHER 4 () ",BHC1)</f>
        <v>OTHER 4 () 40</v>
      </c>
      <c r="BIJ4" s="5" t="str">
        <f t="shared" ref="BIJ4" si="792">+_xlfn.CONCAT("OTHER 5 () ",BHC1)</f>
        <v>OTHER 5 () 40</v>
      </c>
      <c r="BIK4" s="5" t="str">
        <f t="shared" ref="BIK4" si="793">+_xlfn.CONCAT("OTHER 6 () ",BHC1)</f>
        <v>OTHER 6 () 40</v>
      </c>
      <c r="BIL4" s="5" t="str">
        <f t="shared" ref="BIL4" si="794">+_xlfn.CONCAT("OTHER 7 () ",BHC1)</f>
        <v>OTHER 7 () 40</v>
      </c>
      <c r="BIM4" s="5" t="str">
        <f t="shared" ref="BIM4" si="795">+_xlfn.CONCAT("OTHER 8 () ",BHC1)</f>
        <v>OTHER 8 () 40</v>
      </c>
      <c r="BIN4" s="5" t="str">
        <f t="shared" ref="BIN4" si="796">+_xlfn.CONCAT("OTHER 9 () ",BHC1)</f>
        <v>OTHER 9 () 40</v>
      </c>
      <c r="BIO4" s="5" t="str">
        <f t="shared" ref="BIO4" si="797">+_xlfn.CONCAT("OTHER 10 () ",BHC1)</f>
        <v>OTHER 10 () 40</v>
      </c>
    </row>
    <row r="5" spans="1:1601" x14ac:dyDescent="0.25">
      <c r="A5" s="17">
        <v>40427</v>
      </c>
      <c r="B5" s="16" t="s">
        <v>846</v>
      </c>
      <c r="X5" s="41">
        <v>260</v>
      </c>
      <c r="Y5" s="41">
        <v>3400</v>
      </c>
      <c r="Z5" s="41">
        <v>1100</v>
      </c>
      <c r="AA5" s="41">
        <v>5400</v>
      </c>
      <c r="AB5" s="41">
        <f>AA5+Z5+Y5+X5</f>
        <v>10160</v>
      </c>
      <c r="AD5" s="41">
        <v>375</v>
      </c>
      <c r="AE5" s="41">
        <v>73</v>
      </c>
      <c r="AF5" s="41">
        <v>630</v>
      </c>
      <c r="BN5" s="41">
        <v>2200</v>
      </c>
      <c r="BO5" s="41">
        <v>290</v>
      </c>
      <c r="BP5" s="41">
        <v>590</v>
      </c>
      <c r="BQ5" s="41">
        <v>1800</v>
      </c>
      <c r="BR5" s="41">
        <f>BQ5+BP5+BO5+BN5</f>
        <v>4880</v>
      </c>
      <c r="BT5" s="41">
        <v>240</v>
      </c>
      <c r="BU5" s="41">
        <v>220000</v>
      </c>
      <c r="BV5" s="41">
        <v>230000</v>
      </c>
      <c r="DD5" s="41">
        <v>150</v>
      </c>
      <c r="DE5" s="41">
        <v>660</v>
      </c>
      <c r="DF5" s="41">
        <v>290</v>
      </c>
      <c r="DG5" s="41">
        <v>1500</v>
      </c>
      <c r="DH5" s="41">
        <f>DG5+DF5+DE5+DD5</f>
        <v>2600</v>
      </c>
      <c r="DJ5" s="41">
        <v>175</v>
      </c>
      <c r="DK5" s="41">
        <v>69000</v>
      </c>
      <c r="DL5" s="41">
        <v>65000</v>
      </c>
      <c r="YD5" s="41">
        <v>15</v>
      </c>
      <c r="YE5" s="41">
        <v>15</v>
      </c>
      <c r="YF5" s="41">
        <v>15</v>
      </c>
      <c r="YG5" s="41">
        <v>0.1</v>
      </c>
      <c r="YH5" s="41">
        <f>YG5+YF5+YE5+YD5</f>
        <v>45.1</v>
      </c>
      <c r="YJ5" s="41">
        <v>50</v>
      </c>
      <c r="YK5" s="41">
        <v>6100</v>
      </c>
      <c r="YL5" s="41">
        <v>13000</v>
      </c>
      <c r="ADU5" s="19"/>
      <c r="ADW5" t="s">
        <v>847</v>
      </c>
    </row>
    <row r="6" spans="1:1601" x14ac:dyDescent="0.25">
      <c r="A6" s="17">
        <v>41968</v>
      </c>
      <c r="B6" s="16" t="s">
        <v>846</v>
      </c>
      <c r="X6" s="41">
        <v>0.2</v>
      </c>
      <c r="Y6" s="41">
        <v>0.2</v>
      </c>
      <c r="Z6" s="41">
        <v>0.2</v>
      </c>
      <c r="AA6" s="41">
        <v>0.3</v>
      </c>
      <c r="AB6" s="41">
        <f t="shared" ref="AB6:AB44" si="798">AA6+Z6+Y6+X6</f>
        <v>0.89999999999999991</v>
      </c>
      <c r="AD6" s="41">
        <v>20</v>
      </c>
      <c r="AE6" s="41">
        <v>0.2</v>
      </c>
      <c r="AF6" s="41">
        <v>8500</v>
      </c>
      <c r="BN6" s="41">
        <v>390</v>
      </c>
      <c r="BO6" s="41">
        <v>80</v>
      </c>
      <c r="BP6" s="41">
        <v>80</v>
      </c>
      <c r="BQ6" s="41">
        <v>120</v>
      </c>
      <c r="BR6" s="41">
        <f t="shared" ref="BR6:BR44" si="799">BQ6+BP6+BO6+BN6</f>
        <v>670</v>
      </c>
      <c r="BT6" s="41">
        <v>110</v>
      </c>
      <c r="BU6" s="41">
        <v>80</v>
      </c>
      <c r="BV6" s="41">
        <v>61000</v>
      </c>
      <c r="DD6" s="41">
        <v>80</v>
      </c>
      <c r="DE6" s="41">
        <v>80</v>
      </c>
      <c r="DF6" s="41">
        <v>80</v>
      </c>
      <c r="DG6" s="41">
        <v>120</v>
      </c>
      <c r="DH6" s="41">
        <f t="shared" ref="DH6:DH44" si="800">DG6+DF6+DE6+DD6</f>
        <v>360</v>
      </c>
      <c r="DJ6" s="41">
        <v>20</v>
      </c>
      <c r="DK6" s="41">
        <v>1100</v>
      </c>
      <c r="DL6" s="41">
        <v>67000</v>
      </c>
      <c r="ET6" s="41">
        <v>1800</v>
      </c>
      <c r="EU6" s="41">
        <v>3600</v>
      </c>
      <c r="EV6" s="41">
        <v>4200</v>
      </c>
      <c r="EW6" s="41">
        <v>16000</v>
      </c>
      <c r="EX6" s="41">
        <f>EW6+EV6+EU6+ET6</f>
        <v>25600</v>
      </c>
      <c r="EZ6" s="41">
        <v>1900</v>
      </c>
      <c r="FA6" s="41">
        <v>1900</v>
      </c>
      <c r="FB6" s="41">
        <v>69000</v>
      </c>
      <c r="GJ6" s="41">
        <v>880</v>
      </c>
      <c r="GK6" s="41">
        <v>150</v>
      </c>
      <c r="GL6" s="41">
        <v>880</v>
      </c>
      <c r="GM6" s="41">
        <v>3000</v>
      </c>
      <c r="GN6" s="41">
        <f>GM6+GL6+GK6+GJ6</f>
        <v>4910</v>
      </c>
      <c r="GP6" s="41">
        <v>20</v>
      </c>
      <c r="GQ6" s="41">
        <v>1000</v>
      </c>
      <c r="GR6" s="41">
        <v>70000</v>
      </c>
      <c r="YD6" s="41">
        <v>8</v>
      </c>
      <c r="YE6" s="41">
        <v>8</v>
      </c>
      <c r="YF6" s="41">
        <v>8</v>
      </c>
      <c r="YG6" s="41">
        <v>12</v>
      </c>
      <c r="YH6" s="41">
        <f>YG6+YF6+YE6+YD6</f>
        <v>36</v>
      </c>
      <c r="YJ6" s="41">
        <v>20</v>
      </c>
      <c r="YK6" s="41">
        <v>810</v>
      </c>
      <c r="YL6" s="41">
        <v>3000</v>
      </c>
      <c r="ADU6" s="19"/>
      <c r="ADW6" t="s">
        <v>848</v>
      </c>
    </row>
    <row r="7" spans="1:1601" x14ac:dyDescent="0.25">
      <c r="A7" s="14">
        <v>43052</v>
      </c>
      <c r="B7" s="16" t="s">
        <v>846</v>
      </c>
      <c r="C7" s="41">
        <v>2.73</v>
      </c>
      <c r="D7" s="41">
        <v>2.73</v>
      </c>
      <c r="E7" s="41">
        <v>0</v>
      </c>
      <c r="H7" s="41">
        <v>2.73</v>
      </c>
      <c r="AS7" s="41">
        <v>2.4300000000000002</v>
      </c>
      <c r="AT7" s="41">
        <v>2.4300000000000002</v>
      </c>
      <c r="AU7" s="41">
        <v>0</v>
      </c>
      <c r="AX7" s="41">
        <v>2.4300000000000002</v>
      </c>
      <c r="CI7" s="41">
        <v>2.63</v>
      </c>
      <c r="CJ7" s="41">
        <v>2.63</v>
      </c>
      <c r="CK7" s="41">
        <v>0</v>
      </c>
      <c r="CN7" s="41">
        <v>2.63</v>
      </c>
      <c r="DY7" s="41">
        <v>2.74</v>
      </c>
      <c r="DZ7" s="41">
        <v>2.74</v>
      </c>
      <c r="EA7" s="41">
        <v>0</v>
      </c>
      <c r="ED7" s="41">
        <v>2.74</v>
      </c>
      <c r="FO7" s="41">
        <v>2.62</v>
      </c>
      <c r="FP7" s="41">
        <v>2.89</v>
      </c>
      <c r="FQ7" s="41">
        <f>(FP7-FO7)*100</f>
        <v>27</v>
      </c>
      <c r="FT7" s="41">
        <v>2.89</v>
      </c>
      <c r="HZ7" s="41">
        <v>430</v>
      </c>
      <c r="IA7" s="41">
        <v>0.6</v>
      </c>
      <c r="IB7" s="41">
        <v>210</v>
      </c>
      <c r="ID7" s="41">
        <f>IC7+IB7+IA7+HZ7</f>
        <v>640.6</v>
      </c>
      <c r="IF7" s="41">
        <v>2400</v>
      </c>
      <c r="IG7" s="41">
        <v>4800</v>
      </c>
      <c r="IH7" s="41">
        <v>19000</v>
      </c>
      <c r="XI7" s="41">
        <v>1.29</v>
      </c>
      <c r="XJ7" s="41">
        <v>1.29</v>
      </c>
      <c r="XK7" s="41">
        <v>0</v>
      </c>
      <c r="XN7" s="41">
        <v>1.29</v>
      </c>
      <c r="ADU7" s="19"/>
      <c r="ADW7" t="s">
        <v>849</v>
      </c>
    </row>
    <row r="8" spans="1:1601" x14ac:dyDescent="0.25">
      <c r="A8" s="14">
        <v>43082</v>
      </c>
      <c r="B8" s="16" t="s">
        <v>846</v>
      </c>
      <c r="X8" s="41">
        <v>3.5</v>
      </c>
      <c r="Y8" s="41">
        <v>0.5</v>
      </c>
      <c r="Z8" s="41">
        <v>0.5</v>
      </c>
      <c r="AB8" s="41">
        <f t="shared" si="798"/>
        <v>4.5</v>
      </c>
      <c r="AD8" s="41">
        <v>20</v>
      </c>
      <c r="AE8" s="41">
        <v>1.8</v>
      </c>
      <c r="AF8" s="41">
        <v>640</v>
      </c>
      <c r="BN8" s="41">
        <v>3000</v>
      </c>
      <c r="BO8" s="41">
        <v>50</v>
      </c>
      <c r="BP8" s="41">
        <v>50</v>
      </c>
      <c r="BR8" s="41">
        <f t="shared" si="799"/>
        <v>3100</v>
      </c>
      <c r="BT8" s="41">
        <v>240</v>
      </c>
      <c r="BU8" s="41">
        <v>200</v>
      </c>
      <c r="BV8" s="41">
        <v>100000</v>
      </c>
      <c r="DD8" s="41">
        <v>6.6</v>
      </c>
      <c r="DE8" s="41">
        <v>0.5</v>
      </c>
      <c r="DF8" s="41">
        <v>0.6</v>
      </c>
      <c r="DH8" s="41">
        <f t="shared" si="800"/>
        <v>7.6999999999999993</v>
      </c>
      <c r="DJ8" s="41">
        <v>20</v>
      </c>
      <c r="DK8" s="41">
        <v>21</v>
      </c>
      <c r="DL8" s="41">
        <v>23000</v>
      </c>
      <c r="ET8" s="41">
        <v>20</v>
      </c>
      <c r="EU8" s="41">
        <v>0.5</v>
      </c>
      <c r="EV8" s="41">
        <v>10</v>
      </c>
      <c r="EX8" s="41">
        <f t="shared" ref="EX8:EX44" si="801">EW8+EV8+EU8+ET8</f>
        <v>30.5</v>
      </c>
      <c r="EZ8" s="41">
        <v>90</v>
      </c>
      <c r="FA8" s="41">
        <v>22</v>
      </c>
      <c r="FB8" s="41">
        <v>5400</v>
      </c>
      <c r="YD8" s="41">
        <v>9700</v>
      </c>
      <c r="YE8" s="41">
        <v>27000</v>
      </c>
      <c r="YF8" s="41">
        <v>2600</v>
      </c>
      <c r="YH8" s="41">
        <f>YG8+YF8+YE8+YD8</f>
        <v>39300</v>
      </c>
      <c r="YJ8" s="41">
        <v>860</v>
      </c>
      <c r="YK8" s="41">
        <v>2200</v>
      </c>
      <c r="YL8" s="41">
        <v>95000</v>
      </c>
      <c r="ADU8" s="19"/>
      <c r="ADW8" t="s">
        <v>850</v>
      </c>
    </row>
    <row r="9" spans="1:1601" x14ac:dyDescent="0.25">
      <c r="A9" s="14">
        <v>43306</v>
      </c>
      <c r="B9" s="16" t="s">
        <v>846</v>
      </c>
      <c r="C9" s="41">
        <v>2.5310000000000001</v>
      </c>
      <c r="D9" s="41">
        <v>2.5310000000000001</v>
      </c>
      <c r="E9" s="41">
        <v>0</v>
      </c>
      <c r="H9" s="41">
        <v>2.5310000000000001</v>
      </c>
      <c r="AS9" s="41">
        <v>2.282</v>
      </c>
      <c r="AT9" s="41">
        <v>2.282</v>
      </c>
      <c r="AU9" s="41">
        <v>0</v>
      </c>
      <c r="AX9" s="41">
        <v>2.282</v>
      </c>
      <c r="CI9" s="41">
        <v>2.4220000000000002</v>
      </c>
      <c r="CJ9" s="41">
        <v>2.4220000000000002</v>
      </c>
      <c r="CK9" s="41">
        <v>0</v>
      </c>
      <c r="CN9" s="41">
        <v>2.4220000000000002</v>
      </c>
      <c r="DY9" s="41">
        <v>2.5219999999999998</v>
      </c>
      <c r="DZ9" s="41">
        <v>2.5219999999999998</v>
      </c>
      <c r="EA9" s="41">
        <v>0</v>
      </c>
      <c r="ED9" s="41">
        <v>2.5219999999999998</v>
      </c>
      <c r="FO9" s="41">
        <v>2.4460000000000002</v>
      </c>
      <c r="FP9" s="41">
        <v>2.4460000000000002</v>
      </c>
      <c r="FQ9" s="41">
        <v>0</v>
      </c>
      <c r="FT9" s="41">
        <v>2.4460000000000002</v>
      </c>
      <c r="HE9" s="41">
        <v>1.054</v>
      </c>
      <c r="HF9" s="41">
        <v>1.054</v>
      </c>
      <c r="HG9" s="41">
        <v>0</v>
      </c>
      <c r="HJ9" s="41">
        <v>1.054</v>
      </c>
      <c r="IU9" s="41">
        <v>2.4900000000000002</v>
      </c>
      <c r="IV9" s="41">
        <v>2.4900000000000002</v>
      </c>
      <c r="IW9" s="41">
        <v>0</v>
      </c>
      <c r="IZ9" s="41">
        <v>2.4900000000000002</v>
      </c>
      <c r="KK9" s="41">
        <v>2.4620000000000002</v>
      </c>
      <c r="KL9" s="41">
        <v>2.4620000000000002</v>
      </c>
      <c r="KM9" s="41">
        <v>0</v>
      </c>
      <c r="KP9" s="41">
        <v>2.4620000000000002</v>
      </c>
      <c r="MA9" s="41">
        <v>2.4750000000000001</v>
      </c>
      <c r="MB9" s="41">
        <v>2.4750000000000001</v>
      </c>
      <c r="MC9" s="41">
        <v>0</v>
      </c>
      <c r="MF9" s="41">
        <v>2.4750000000000001</v>
      </c>
      <c r="NQ9" s="41">
        <v>2.4390000000000001</v>
      </c>
      <c r="NR9" s="41">
        <v>2.4390000000000001</v>
      </c>
      <c r="NS9" s="41">
        <v>0</v>
      </c>
      <c r="NV9" s="41">
        <v>2.4390000000000001</v>
      </c>
      <c r="PG9" s="41">
        <v>2.4769999999999999</v>
      </c>
      <c r="PH9" s="41">
        <v>2.4769999999999999</v>
      </c>
      <c r="PI9" s="41">
        <v>0</v>
      </c>
      <c r="PL9" s="41">
        <v>2.4769999999999999</v>
      </c>
      <c r="QW9" s="41">
        <v>2.234</v>
      </c>
      <c r="QX9" s="41">
        <v>2.234</v>
      </c>
      <c r="QY9" s="41">
        <v>0</v>
      </c>
      <c r="RB9" s="41">
        <v>2.234</v>
      </c>
      <c r="XI9" s="41">
        <v>1.0920000000000001</v>
      </c>
      <c r="XJ9" s="41">
        <v>1.0920000000000001</v>
      </c>
      <c r="XK9" s="41">
        <v>0</v>
      </c>
      <c r="XN9" s="41">
        <v>1.0920000000000001</v>
      </c>
      <c r="ADU9" s="19"/>
      <c r="ADW9" t="s">
        <v>851</v>
      </c>
    </row>
    <row r="10" spans="1:1601" x14ac:dyDescent="0.25">
      <c r="A10" s="14">
        <v>43307</v>
      </c>
      <c r="B10" s="16" t="s">
        <v>846</v>
      </c>
      <c r="X10" s="41">
        <v>3.1</v>
      </c>
      <c r="Y10" s="41">
        <v>2.8</v>
      </c>
      <c r="Z10" s="41">
        <v>3.5</v>
      </c>
      <c r="AA10" s="41">
        <v>11</v>
      </c>
      <c r="AB10" s="41">
        <f t="shared" si="798"/>
        <v>20.400000000000002</v>
      </c>
      <c r="AD10" s="41">
        <v>20</v>
      </c>
      <c r="AE10" s="41">
        <v>0.99</v>
      </c>
      <c r="AF10" s="41">
        <v>1100</v>
      </c>
      <c r="BN10" s="41">
        <v>3400</v>
      </c>
      <c r="BO10" s="41">
        <v>28</v>
      </c>
      <c r="BP10" s="41">
        <v>13</v>
      </c>
      <c r="BQ10" s="41">
        <v>66</v>
      </c>
      <c r="BR10" s="41">
        <f t="shared" si="799"/>
        <v>3507</v>
      </c>
      <c r="BT10" s="41">
        <v>260</v>
      </c>
      <c r="BU10" s="41">
        <v>140</v>
      </c>
      <c r="BV10" s="41">
        <v>150000</v>
      </c>
      <c r="DD10" s="41">
        <v>0.2</v>
      </c>
      <c r="DE10" s="41">
        <v>0.2</v>
      </c>
      <c r="DF10" s="41">
        <v>0.2</v>
      </c>
      <c r="DG10" s="41">
        <v>0.4</v>
      </c>
      <c r="DH10" s="41">
        <f t="shared" si="800"/>
        <v>1</v>
      </c>
      <c r="DJ10" s="41">
        <v>38</v>
      </c>
      <c r="DK10" s="41">
        <v>120</v>
      </c>
      <c r="DL10" s="41">
        <v>28000</v>
      </c>
      <c r="ET10" s="41">
        <v>18</v>
      </c>
      <c r="EU10" s="41">
        <v>0.41</v>
      </c>
      <c r="EV10" s="41">
        <v>14</v>
      </c>
      <c r="EW10" s="41">
        <v>17</v>
      </c>
      <c r="EX10" s="41">
        <f t="shared" si="801"/>
        <v>49.41</v>
      </c>
      <c r="EZ10" s="41">
        <v>38</v>
      </c>
      <c r="FA10" s="41">
        <v>19</v>
      </c>
      <c r="FB10" s="41">
        <v>17000</v>
      </c>
      <c r="GJ10" s="41">
        <v>29</v>
      </c>
      <c r="GK10" s="41">
        <v>0.28999999999999998</v>
      </c>
      <c r="GL10" s="41">
        <v>7.1</v>
      </c>
      <c r="GM10" s="41">
        <v>42</v>
      </c>
      <c r="GN10" s="41">
        <f t="shared" ref="GN10:GN44" si="802">GM10+GL10+GK10+GJ10</f>
        <v>78.39</v>
      </c>
      <c r="GP10" s="41">
        <v>1800</v>
      </c>
      <c r="GQ10" s="41">
        <v>36</v>
      </c>
      <c r="GR10" s="41">
        <v>25000</v>
      </c>
      <c r="HZ10" s="41">
        <v>260</v>
      </c>
      <c r="IA10" s="41">
        <v>0.56000000000000005</v>
      </c>
      <c r="IB10" s="41">
        <v>98</v>
      </c>
      <c r="IC10" s="41">
        <v>16</v>
      </c>
      <c r="ID10" s="41">
        <f t="shared" ref="ID10:ID44" si="803">IC10+IB10+IA10+HZ10</f>
        <v>374.56</v>
      </c>
      <c r="IF10" s="41">
        <v>100000</v>
      </c>
      <c r="IG10" s="41">
        <v>1500</v>
      </c>
      <c r="IH10" s="41">
        <v>15000</v>
      </c>
      <c r="JP10" s="41">
        <v>230</v>
      </c>
      <c r="JQ10" s="41">
        <v>2.2999999999999998</v>
      </c>
      <c r="JR10" s="41">
        <v>92</v>
      </c>
      <c r="JS10" s="41">
        <v>68</v>
      </c>
      <c r="JT10" s="41">
        <f>JS10+JR10+JQ10+JP10</f>
        <v>392.3</v>
      </c>
      <c r="JV10" s="41">
        <v>2300</v>
      </c>
      <c r="JW10" s="41">
        <v>36</v>
      </c>
      <c r="JX10" s="41">
        <v>15000</v>
      </c>
      <c r="LF10" s="41">
        <v>180</v>
      </c>
      <c r="LG10" s="41">
        <v>2.2000000000000002</v>
      </c>
      <c r="LH10" s="41">
        <v>210</v>
      </c>
      <c r="LI10" s="41">
        <v>180</v>
      </c>
      <c r="LJ10" s="41">
        <f>LI10+LH10+LG10+LF10</f>
        <v>572.20000000000005</v>
      </c>
      <c r="LL10" s="41">
        <v>750</v>
      </c>
      <c r="LM10" s="41">
        <v>32</v>
      </c>
      <c r="LN10" s="41">
        <v>23000</v>
      </c>
      <c r="MV10" s="41">
        <v>220</v>
      </c>
      <c r="MW10" s="41">
        <v>1.6</v>
      </c>
      <c r="MX10" s="41">
        <v>36</v>
      </c>
      <c r="MY10" s="41">
        <v>36</v>
      </c>
      <c r="MZ10" s="41">
        <f>MY10+MX10+MW10+MV10</f>
        <v>293.60000000000002</v>
      </c>
      <c r="NB10" s="41">
        <v>1700</v>
      </c>
      <c r="NC10" s="41">
        <v>22</v>
      </c>
      <c r="ND10" s="41">
        <v>18000</v>
      </c>
      <c r="OL10" s="41">
        <v>34</v>
      </c>
      <c r="OM10" s="41">
        <v>0.74</v>
      </c>
      <c r="ON10" s="41">
        <v>230</v>
      </c>
      <c r="OO10" s="41">
        <v>320</v>
      </c>
      <c r="OP10" s="41">
        <f>OO10+ON10+OM10+OL10</f>
        <v>584.74</v>
      </c>
      <c r="OR10" s="41">
        <v>1000</v>
      </c>
      <c r="OS10" s="41">
        <v>26</v>
      </c>
      <c r="OT10" s="41">
        <v>22000</v>
      </c>
      <c r="QB10" s="41">
        <v>370</v>
      </c>
      <c r="QC10" s="41">
        <v>0.62</v>
      </c>
      <c r="QD10" s="41">
        <v>20</v>
      </c>
      <c r="QE10" s="41">
        <v>140</v>
      </c>
      <c r="QF10" s="41">
        <f>QE10+QD10+QC10+QB10</f>
        <v>530.62</v>
      </c>
      <c r="QH10" s="41">
        <v>4500</v>
      </c>
      <c r="QI10" s="41">
        <v>130</v>
      </c>
      <c r="QJ10" s="41">
        <v>32000</v>
      </c>
      <c r="RR10" s="41">
        <v>180</v>
      </c>
      <c r="RS10" s="41">
        <v>1.9</v>
      </c>
      <c r="RT10" s="41">
        <v>8.4</v>
      </c>
      <c r="RU10" s="41">
        <v>51</v>
      </c>
      <c r="RV10" s="41">
        <f>RU10+RT10+RS10+RR10</f>
        <v>241.3</v>
      </c>
      <c r="RX10" s="41">
        <v>550</v>
      </c>
      <c r="RY10" s="41">
        <v>32</v>
      </c>
      <c r="RZ10" s="41">
        <v>11000</v>
      </c>
      <c r="YD10" s="41">
        <v>12000</v>
      </c>
      <c r="YE10" s="41">
        <v>37000</v>
      </c>
      <c r="YF10" s="41">
        <v>4600</v>
      </c>
      <c r="YG10" s="41">
        <v>19000</v>
      </c>
      <c r="YH10" s="41">
        <f>YG10+YF10+YE10+YD10</f>
        <v>72600</v>
      </c>
      <c r="YJ10" s="41">
        <v>560</v>
      </c>
      <c r="YK10" s="41">
        <v>4100</v>
      </c>
      <c r="YL10" s="41">
        <v>66000</v>
      </c>
      <c r="ADU10" s="19"/>
      <c r="ADW10" t="s">
        <v>852</v>
      </c>
    </row>
    <row r="11" spans="1:1601" x14ac:dyDescent="0.25">
      <c r="A11" s="14">
        <v>43613</v>
      </c>
      <c r="B11" s="16" t="s">
        <v>846</v>
      </c>
      <c r="C11" s="41">
        <v>2.33</v>
      </c>
      <c r="D11" s="41">
        <v>2.33</v>
      </c>
      <c r="E11" s="41">
        <v>0</v>
      </c>
      <c r="H11" s="41">
        <v>2.33</v>
      </c>
      <c r="AS11" s="41">
        <v>2.1040000000000001</v>
      </c>
      <c r="AT11" s="41">
        <v>2.1040000000000001</v>
      </c>
      <c r="AU11" s="41">
        <v>0</v>
      </c>
      <c r="AX11" s="41">
        <v>2.1040000000000001</v>
      </c>
      <c r="CI11" s="41">
        <v>2.2530000000000001</v>
      </c>
      <c r="CJ11" s="41">
        <v>2.2530000000000001</v>
      </c>
      <c r="CK11" s="41">
        <v>0</v>
      </c>
      <c r="CN11" s="41">
        <v>2.2530000000000001</v>
      </c>
      <c r="DY11" s="41">
        <v>2.375</v>
      </c>
      <c r="DZ11" s="41">
        <v>2.375</v>
      </c>
      <c r="EA11" s="41">
        <v>0</v>
      </c>
      <c r="ED11" s="41">
        <v>2.375</v>
      </c>
      <c r="FO11" s="41">
        <v>2.298</v>
      </c>
      <c r="FP11" s="41">
        <v>2.298</v>
      </c>
      <c r="FQ11" s="41">
        <v>0</v>
      </c>
      <c r="FT11" s="41">
        <v>2.298</v>
      </c>
      <c r="HE11" s="41">
        <v>0.99199999999999999</v>
      </c>
      <c r="HF11" s="41">
        <v>0.99199999999999999</v>
      </c>
      <c r="HG11" s="41">
        <v>0</v>
      </c>
      <c r="HJ11" s="41">
        <v>0.99199999999999999</v>
      </c>
      <c r="IU11" s="41">
        <v>1.917</v>
      </c>
      <c r="IV11" s="41">
        <v>2.3039999999999998</v>
      </c>
      <c r="IW11" s="41">
        <v>38.700000000000003</v>
      </c>
      <c r="IZ11" s="41">
        <v>2.3039999999999998</v>
      </c>
      <c r="KK11" s="41">
        <v>2.29</v>
      </c>
      <c r="KL11" s="41">
        <v>2.29</v>
      </c>
      <c r="KM11" s="41">
        <v>0</v>
      </c>
      <c r="KP11" s="41">
        <v>2.29</v>
      </c>
      <c r="MA11" s="41">
        <v>2.3010000000000002</v>
      </c>
      <c r="MB11" s="41">
        <v>2.3010000000000002</v>
      </c>
      <c r="MC11" s="41">
        <v>0</v>
      </c>
      <c r="MF11" s="41">
        <v>2.3010000000000002</v>
      </c>
      <c r="NQ11" s="41">
        <v>2.266</v>
      </c>
      <c r="NR11" s="41">
        <v>2.266</v>
      </c>
      <c r="NS11" s="41">
        <v>0</v>
      </c>
      <c r="NV11" s="41">
        <v>2.266</v>
      </c>
      <c r="PG11" s="41">
        <v>2.3109999999999999</v>
      </c>
      <c r="PH11" s="41">
        <v>2.3380000000000001</v>
      </c>
      <c r="PI11" s="41">
        <v>27</v>
      </c>
      <c r="PL11" s="41">
        <v>2.3380000000000001</v>
      </c>
      <c r="QW11" s="41">
        <v>2.0960000000000001</v>
      </c>
      <c r="QX11" s="41">
        <v>2.0960000000000001</v>
      </c>
      <c r="QY11" s="41">
        <v>0</v>
      </c>
      <c r="RB11" s="41">
        <v>2.0960000000000001</v>
      </c>
      <c r="XI11" s="41">
        <v>1.0289999999999999</v>
      </c>
      <c r="XJ11" s="41">
        <v>1.0289999999999999</v>
      </c>
      <c r="XK11" s="41">
        <v>0</v>
      </c>
      <c r="XN11" s="41">
        <v>1.0289999999999999</v>
      </c>
      <c r="ADU11" s="19"/>
      <c r="ADW11" t="s">
        <v>853</v>
      </c>
    </row>
    <row r="12" spans="1:1601" x14ac:dyDescent="0.25">
      <c r="A12" s="14">
        <v>43614</v>
      </c>
      <c r="B12" s="16" t="s">
        <v>846</v>
      </c>
      <c r="HZ12" s="41">
        <v>400</v>
      </c>
      <c r="IA12" s="41">
        <v>0.52</v>
      </c>
      <c r="IB12" s="41">
        <v>37</v>
      </c>
      <c r="IC12" s="41">
        <v>4.5</v>
      </c>
      <c r="ID12" s="41">
        <f t="shared" si="803"/>
        <v>442.02</v>
      </c>
      <c r="IF12" s="41">
        <v>86000</v>
      </c>
      <c r="IG12" s="41">
        <v>120</v>
      </c>
      <c r="IH12" s="41">
        <v>30000</v>
      </c>
      <c r="RR12" s="41">
        <v>19</v>
      </c>
      <c r="RS12" s="41">
        <v>0.2</v>
      </c>
      <c r="RT12" s="41">
        <v>1.1000000000000001</v>
      </c>
      <c r="RU12" s="41">
        <v>0.4</v>
      </c>
      <c r="RV12" s="41">
        <f t="shared" ref="RV12:RV44" si="804">RU12+RT12+RS12+RR12</f>
        <v>20.7</v>
      </c>
      <c r="RX12" s="41">
        <v>180</v>
      </c>
      <c r="RY12" s="41">
        <v>24</v>
      </c>
      <c r="RZ12" s="41">
        <v>7200</v>
      </c>
      <c r="YD12" s="41">
        <v>36</v>
      </c>
      <c r="YE12" s="41">
        <v>0.85</v>
      </c>
      <c r="YF12" s="41">
        <v>2.6</v>
      </c>
      <c r="YG12" s="41">
        <v>11</v>
      </c>
      <c r="YH12" s="41">
        <f>YG12+YF12+YE12+YD12</f>
        <v>50.45</v>
      </c>
      <c r="YJ12" s="41">
        <v>38</v>
      </c>
      <c r="YK12" s="41">
        <v>27</v>
      </c>
      <c r="YL12" s="41">
        <v>1400</v>
      </c>
      <c r="ADU12" s="19"/>
      <c r="ADW12" t="s">
        <v>854</v>
      </c>
    </row>
    <row r="13" spans="1:1601" x14ac:dyDescent="0.25">
      <c r="A13" s="14">
        <v>43616</v>
      </c>
      <c r="B13" s="16" t="s">
        <v>846</v>
      </c>
      <c r="X13" s="41">
        <v>0.2</v>
      </c>
      <c r="Y13" s="41">
        <v>0.2</v>
      </c>
      <c r="Z13" s="41">
        <v>0.2</v>
      </c>
      <c r="AA13" s="41">
        <v>0.4</v>
      </c>
      <c r="AB13" s="41">
        <f t="shared" si="798"/>
        <v>1</v>
      </c>
      <c r="AD13" s="41">
        <v>38</v>
      </c>
      <c r="AE13" s="41">
        <v>0.49</v>
      </c>
      <c r="AF13" s="41">
        <v>220</v>
      </c>
      <c r="BN13" s="41">
        <v>850</v>
      </c>
      <c r="BO13" s="41">
        <v>20</v>
      </c>
      <c r="BP13" s="41">
        <v>20</v>
      </c>
      <c r="BQ13" s="41">
        <v>40</v>
      </c>
      <c r="BR13" s="41">
        <f t="shared" si="799"/>
        <v>930</v>
      </c>
      <c r="BT13" s="41">
        <v>99</v>
      </c>
      <c r="BU13" s="41">
        <v>54</v>
      </c>
      <c r="BV13" s="41">
        <v>69000</v>
      </c>
      <c r="DD13" s="41">
        <v>0.2</v>
      </c>
      <c r="DE13" s="41">
        <v>0.2</v>
      </c>
      <c r="DF13" s="41">
        <v>0.2</v>
      </c>
      <c r="DG13" s="41">
        <v>0.4</v>
      </c>
      <c r="DH13" s="41">
        <f t="shared" si="800"/>
        <v>1</v>
      </c>
      <c r="DJ13" s="41">
        <v>38</v>
      </c>
      <c r="DK13" s="41">
        <v>120</v>
      </c>
      <c r="DL13" s="41">
        <v>19000</v>
      </c>
      <c r="ET13" s="41">
        <v>3.6</v>
      </c>
      <c r="EU13" s="41">
        <v>0.2</v>
      </c>
      <c r="EV13" s="41">
        <v>0.75</v>
      </c>
      <c r="EW13" s="41">
        <v>0.4</v>
      </c>
      <c r="EX13" s="41">
        <f t="shared" si="801"/>
        <v>4.95</v>
      </c>
      <c r="EZ13" s="41">
        <v>38</v>
      </c>
      <c r="FA13" s="41">
        <v>12</v>
      </c>
      <c r="FB13" s="41">
        <v>9700</v>
      </c>
      <c r="GJ13" s="41">
        <v>83</v>
      </c>
      <c r="GK13" s="41">
        <v>0.27</v>
      </c>
      <c r="GL13" s="41">
        <v>1.2</v>
      </c>
      <c r="GM13" s="41">
        <v>0.45</v>
      </c>
      <c r="GN13" s="41">
        <f t="shared" si="802"/>
        <v>84.92</v>
      </c>
      <c r="GP13" s="41">
        <v>440</v>
      </c>
      <c r="GQ13" s="41">
        <v>18</v>
      </c>
      <c r="GR13" s="41">
        <v>25000</v>
      </c>
      <c r="JP13" s="41">
        <v>26</v>
      </c>
      <c r="JQ13" s="41">
        <v>0.2</v>
      </c>
      <c r="JR13" s="41">
        <v>0.99</v>
      </c>
      <c r="JS13" s="41">
        <v>0.4</v>
      </c>
      <c r="JT13" s="41">
        <f t="shared" ref="JT13:JT44" si="805">JS13+JR13+JQ13+JP13</f>
        <v>27.59</v>
      </c>
      <c r="JV13" s="41">
        <v>340</v>
      </c>
      <c r="JW13" s="41">
        <v>10</v>
      </c>
      <c r="JX13" s="41">
        <v>9200</v>
      </c>
      <c r="LF13" s="41">
        <v>250</v>
      </c>
      <c r="LG13" s="41">
        <v>0.36</v>
      </c>
      <c r="LH13" s="41">
        <v>13</v>
      </c>
      <c r="LI13" s="41">
        <v>1.5</v>
      </c>
      <c r="LJ13" s="41">
        <f t="shared" ref="LJ13:LJ44" si="806">LI13+LH13+LG13+LF13</f>
        <v>264.86</v>
      </c>
      <c r="LL13" s="41">
        <v>130</v>
      </c>
      <c r="LM13" s="41">
        <v>13</v>
      </c>
      <c r="LN13" s="41">
        <v>17000</v>
      </c>
      <c r="MV13" s="41">
        <v>1.9</v>
      </c>
      <c r="MW13" s="41">
        <v>0.2</v>
      </c>
      <c r="MX13" s="41">
        <v>0.2</v>
      </c>
      <c r="MY13" s="41">
        <v>0.4</v>
      </c>
      <c r="MZ13" s="41">
        <f t="shared" ref="MZ13:MZ44" si="807">MY13+MX13+MW13+MV13</f>
        <v>2.7</v>
      </c>
      <c r="NB13" s="41">
        <v>38</v>
      </c>
      <c r="OL13" s="41">
        <v>38</v>
      </c>
      <c r="OM13" s="41">
        <v>0.31</v>
      </c>
      <c r="ON13" s="41">
        <v>3.9</v>
      </c>
      <c r="OO13" s="41">
        <v>1.1000000000000001</v>
      </c>
      <c r="OP13" s="41">
        <f t="shared" ref="OP13:OP44" si="808">OO13+ON13+OM13+OL13</f>
        <v>43.31</v>
      </c>
      <c r="OR13" s="41">
        <v>180</v>
      </c>
      <c r="OS13" s="41">
        <v>19</v>
      </c>
      <c r="OT13" s="41">
        <v>19000</v>
      </c>
      <c r="QB13" s="41">
        <v>23</v>
      </c>
      <c r="QC13" s="41">
        <v>0.2</v>
      </c>
      <c r="QD13" s="41">
        <v>0.31</v>
      </c>
      <c r="QE13" s="41">
        <v>0.83</v>
      </c>
      <c r="QF13" s="41">
        <f t="shared" ref="QF13:QF40" si="809">QE13+QD13+QC13+QB13</f>
        <v>24.34</v>
      </c>
      <c r="QH13" s="41">
        <v>370</v>
      </c>
      <c r="QI13" s="41">
        <v>23</v>
      </c>
      <c r="QJ13" s="41">
        <v>24000</v>
      </c>
      <c r="ADU13" s="19"/>
      <c r="ADW13" t="s">
        <v>855</v>
      </c>
    </row>
    <row r="14" spans="1:1601" x14ac:dyDescent="0.25">
      <c r="A14" s="14">
        <v>43732</v>
      </c>
      <c r="B14" s="16" t="s">
        <v>846</v>
      </c>
      <c r="C14" s="41">
        <v>1.9079999999999999</v>
      </c>
      <c r="D14" s="41">
        <v>1.9079999999999999</v>
      </c>
      <c r="E14" s="41">
        <v>0</v>
      </c>
      <c r="H14" s="41">
        <v>1.9079999999999999</v>
      </c>
      <c r="X14" s="41">
        <v>0.2</v>
      </c>
      <c r="Y14" s="41">
        <v>0.2</v>
      </c>
      <c r="Z14" s="41">
        <v>0.2</v>
      </c>
      <c r="AA14" s="41">
        <v>0.4</v>
      </c>
      <c r="AB14" s="41">
        <f t="shared" si="798"/>
        <v>1</v>
      </c>
      <c r="AD14" s="41">
        <v>38</v>
      </c>
      <c r="AS14" s="41">
        <v>1.7030000000000001</v>
      </c>
      <c r="AT14" s="41">
        <v>1.7030000000000001</v>
      </c>
      <c r="AU14" s="41">
        <v>0</v>
      </c>
      <c r="AX14" s="41">
        <v>1.7030000000000001</v>
      </c>
      <c r="CI14" s="41">
        <v>1.9159999999999999</v>
      </c>
      <c r="CJ14" s="41">
        <v>1.9159999999999999</v>
      </c>
      <c r="CK14" s="41">
        <v>0</v>
      </c>
      <c r="CN14" s="41">
        <v>1.9159999999999999</v>
      </c>
      <c r="DY14" s="41">
        <v>1.9410000000000001</v>
      </c>
      <c r="DZ14" s="41">
        <v>1.9410000000000001</v>
      </c>
      <c r="EA14" s="41">
        <v>0</v>
      </c>
      <c r="ED14" s="41">
        <v>1.9410000000000001</v>
      </c>
      <c r="FO14" s="41">
        <v>1.952</v>
      </c>
      <c r="FP14" s="41">
        <v>1.952</v>
      </c>
      <c r="FQ14" s="41">
        <v>0</v>
      </c>
      <c r="FT14" s="41">
        <v>1.952</v>
      </c>
      <c r="HE14" s="41">
        <v>1.079</v>
      </c>
      <c r="HF14" s="41">
        <v>1.079</v>
      </c>
      <c r="HG14" s="41">
        <v>0</v>
      </c>
      <c r="HJ14" s="41">
        <v>1.079</v>
      </c>
      <c r="IU14" s="41">
        <v>2.37</v>
      </c>
      <c r="IV14" s="41">
        <v>1.9279999999999999</v>
      </c>
      <c r="IW14" s="41">
        <v>44.2</v>
      </c>
      <c r="IZ14" s="41">
        <v>1.9279999999999999</v>
      </c>
      <c r="KK14" s="41">
        <v>1.9319999999999999</v>
      </c>
      <c r="KL14" s="41">
        <v>1.9319999999999999</v>
      </c>
      <c r="KM14" s="41">
        <v>0</v>
      </c>
      <c r="KP14" s="41">
        <v>1.9319999999999999</v>
      </c>
      <c r="MA14" s="41">
        <v>1.94</v>
      </c>
      <c r="MB14" s="41">
        <v>1.94</v>
      </c>
      <c r="MC14" s="41">
        <v>0</v>
      </c>
      <c r="MF14" s="41">
        <v>1.94</v>
      </c>
      <c r="NQ14" s="41">
        <v>1.9379999999999999</v>
      </c>
      <c r="NR14" s="41">
        <v>1.9379999999999999</v>
      </c>
      <c r="NS14" s="41">
        <v>0</v>
      </c>
      <c r="NV14" s="41">
        <v>1.9379999999999999</v>
      </c>
      <c r="PG14" s="41">
        <v>1.974</v>
      </c>
      <c r="PH14" s="41">
        <v>1.974</v>
      </c>
      <c r="PI14" s="41">
        <v>0</v>
      </c>
      <c r="PL14" s="41">
        <v>1.974</v>
      </c>
      <c r="QW14" s="41">
        <v>1.7509999999999999</v>
      </c>
      <c r="QX14" s="41">
        <v>1.7509999999999999</v>
      </c>
      <c r="QY14" s="41">
        <v>0</v>
      </c>
      <c r="RB14" s="41">
        <v>1.7509999999999999</v>
      </c>
      <c r="XI14" s="41">
        <v>1.0780000000000001</v>
      </c>
      <c r="XJ14" s="41">
        <v>1.0780000000000001</v>
      </c>
      <c r="XK14" s="41">
        <v>0</v>
      </c>
      <c r="XN14" s="41">
        <v>1.0780000000000001</v>
      </c>
      <c r="ADU14" s="19"/>
      <c r="ADW14" t="s">
        <v>856</v>
      </c>
    </row>
    <row r="15" spans="1:1601" x14ac:dyDescent="0.25">
      <c r="A15" s="14">
        <v>43734</v>
      </c>
      <c r="B15" s="16" t="s">
        <v>846</v>
      </c>
      <c r="X15" s="41">
        <v>0.2</v>
      </c>
      <c r="Y15" s="41">
        <v>0.2</v>
      </c>
      <c r="Z15" s="41">
        <v>0.2</v>
      </c>
      <c r="AA15" s="41">
        <v>0.4</v>
      </c>
      <c r="AB15" s="41">
        <f t="shared" si="798"/>
        <v>1</v>
      </c>
      <c r="AD15" s="41">
        <v>38</v>
      </c>
      <c r="AE15" s="41">
        <v>0.55000000000000004</v>
      </c>
      <c r="AF15" s="41">
        <v>260</v>
      </c>
      <c r="BN15" s="41">
        <v>500</v>
      </c>
      <c r="BO15" s="41">
        <v>1.3</v>
      </c>
      <c r="BP15" s="41">
        <v>7.4</v>
      </c>
      <c r="BQ15" s="41">
        <v>2.9</v>
      </c>
      <c r="BR15" s="41">
        <f t="shared" si="799"/>
        <v>511.6</v>
      </c>
      <c r="BT15" s="41">
        <v>91</v>
      </c>
      <c r="BU15" s="41">
        <v>75</v>
      </c>
      <c r="BV15" s="41">
        <v>86000</v>
      </c>
      <c r="DD15" s="41">
        <v>0.2</v>
      </c>
      <c r="DE15" s="41">
        <v>0.2</v>
      </c>
      <c r="DF15" s="41">
        <v>0.2</v>
      </c>
      <c r="DG15" s="41">
        <v>0.4</v>
      </c>
      <c r="DH15" s="41">
        <f t="shared" si="800"/>
        <v>1</v>
      </c>
      <c r="DJ15" s="41">
        <v>38</v>
      </c>
      <c r="DK15" s="41">
        <v>41</v>
      </c>
      <c r="DL15" s="41">
        <v>18000</v>
      </c>
      <c r="ET15" s="41">
        <v>130</v>
      </c>
      <c r="EU15" s="41">
        <v>0.2</v>
      </c>
      <c r="EV15" s="41">
        <v>0.7</v>
      </c>
      <c r="EW15" s="41">
        <v>4.0999999999999996</v>
      </c>
      <c r="EX15" s="41">
        <f t="shared" si="801"/>
        <v>135</v>
      </c>
      <c r="EZ15" s="41">
        <v>52</v>
      </c>
      <c r="FA15" s="41">
        <v>17</v>
      </c>
      <c r="FB15" s="41">
        <v>10000</v>
      </c>
      <c r="GJ15" s="41">
        <v>23</v>
      </c>
      <c r="GK15" s="41">
        <v>0.2</v>
      </c>
      <c r="GL15" s="41">
        <v>0.52</v>
      </c>
      <c r="GM15" s="41">
        <v>0.4</v>
      </c>
      <c r="GN15" s="41">
        <f t="shared" si="802"/>
        <v>24.12</v>
      </c>
      <c r="GP15" s="41">
        <v>6100</v>
      </c>
      <c r="GQ15" s="41">
        <v>17</v>
      </c>
      <c r="GR15" s="41">
        <v>21000</v>
      </c>
      <c r="HZ15" s="41">
        <v>350</v>
      </c>
      <c r="IA15" s="41">
        <v>0.2</v>
      </c>
      <c r="IB15" s="41">
        <v>29</v>
      </c>
      <c r="IC15" s="41">
        <v>4.8</v>
      </c>
      <c r="ID15" s="41">
        <f t="shared" si="803"/>
        <v>384</v>
      </c>
      <c r="IF15" s="41">
        <v>9100</v>
      </c>
      <c r="IG15" s="41">
        <v>86</v>
      </c>
      <c r="IH15" s="41">
        <v>17000</v>
      </c>
      <c r="JP15" s="41">
        <v>620</v>
      </c>
      <c r="JQ15" s="41">
        <v>1</v>
      </c>
      <c r="JR15" s="41">
        <v>4.0999999999999996</v>
      </c>
      <c r="JS15" s="41">
        <v>1.6</v>
      </c>
      <c r="JT15" s="41">
        <f t="shared" si="805"/>
        <v>626.70000000000005</v>
      </c>
      <c r="JV15" s="41">
        <v>49000</v>
      </c>
      <c r="JW15" s="41">
        <v>770</v>
      </c>
      <c r="JX15" s="41">
        <v>9300</v>
      </c>
      <c r="LF15" s="41">
        <v>130</v>
      </c>
      <c r="LG15" s="41">
        <v>0.23</v>
      </c>
      <c r="LH15" s="41">
        <v>4.5</v>
      </c>
      <c r="LI15" s="41">
        <v>0.8</v>
      </c>
      <c r="LJ15" s="41">
        <f t="shared" si="806"/>
        <v>135.53</v>
      </c>
      <c r="LL15" s="41">
        <v>220</v>
      </c>
      <c r="LM15" s="41">
        <v>10</v>
      </c>
      <c r="LN15" s="41">
        <v>11000</v>
      </c>
      <c r="MV15" s="41">
        <v>32</v>
      </c>
      <c r="MW15" s="41">
        <v>0.2</v>
      </c>
      <c r="MX15" s="41">
        <v>0.2</v>
      </c>
      <c r="MY15" s="41">
        <v>0.4</v>
      </c>
      <c r="MZ15" s="41">
        <f t="shared" si="807"/>
        <v>32.799999999999997</v>
      </c>
      <c r="NB15" s="41">
        <v>61</v>
      </c>
      <c r="NC15" s="41">
        <v>12</v>
      </c>
      <c r="ND15" s="41">
        <v>14000</v>
      </c>
      <c r="OL15" s="41">
        <v>8.1999999999999993</v>
      </c>
      <c r="OM15" s="41">
        <v>0.2</v>
      </c>
      <c r="ON15" s="41">
        <v>0.2</v>
      </c>
      <c r="OO15" s="41">
        <v>0.4</v>
      </c>
      <c r="OP15" s="41">
        <f t="shared" si="808"/>
        <v>9</v>
      </c>
      <c r="OR15" s="41">
        <v>190</v>
      </c>
      <c r="OS15" s="41">
        <v>11</v>
      </c>
      <c r="OT15" s="41">
        <v>7500</v>
      </c>
      <c r="QB15" s="41">
        <v>17</v>
      </c>
      <c r="QC15" s="41">
        <v>0.2</v>
      </c>
      <c r="QD15" s="41">
        <v>0.35</v>
      </c>
      <c r="QE15" s="41">
        <v>0.4</v>
      </c>
      <c r="QF15" s="41">
        <f t="shared" si="809"/>
        <v>17.95</v>
      </c>
      <c r="QH15" s="41">
        <v>650</v>
      </c>
      <c r="QI15" s="41">
        <v>22</v>
      </c>
      <c r="QJ15" s="41">
        <v>22000</v>
      </c>
      <c r="RR15" s="41">
        <v>23</v>
      </c>
      <c r="RS15" s="41">
        <v>0.2</v>
      </c>
      <c r="RT15" s="41">
        <v>6.6</v>
      </c>
      <c r="RU15" s="41">
        <v>1.1000000000000001</v>
      </c>
      <c r="RV15" s="41">
        <f t="shared" si="804"/>
        <v>30.9</v>
      </c>
      <c r="RX15" s="41">
        <v>82</v>
      </c>
      <c r="RY15" s="41">
        <v>34</v>
      </c>
      <c r="RZ15" s="41">
        <v>6600</v>
      </c>
      <c r="YD15" s="41">
        <v>1</v>
      </c>
      <c r="YE15" s="41">
        <v>0.75</v>
      </c>
      <c r="YF15" s="41">
        <v>0.37</v>
      </c>
      <c r="YG15" s="41">
        <v>40</v>
      </c>
      <c r="YH15" s="41">
        <f>YG15+YF15+YE15+YD15</f>
        <v>42.12</v>
      </c>
      <c r="YJ15" s="41">
        <v>63</v>
      </c>
      <c r="YK15" s="41">
        <v>62</v>
      </c>
      <c r="YL15" s="41">
        <v>1800</v>
      </c>
      <c r="ADU15" s="19"/>
      <c r="ADW15" t="s">
        <v>857</v>
      </c>
    </row>
    <row r="16" spans="1:1601" x14ac:dyDescent="0.25">
      <c r="A16" s="14">
        <v>43843</v>
      </c>
      <c r="B16" s="16" t="s">
        <v>846</v>
      </c>
      <c r="C16" s="41">
        <v>2.387</v>
      </c>
      <c r="D16" s="41">
        <v>2.387</v>
      </c>
      <c r="E16" s="41">
        <v>0</v>
      </c>
      <c r="H16" s="41">
        <v>2.387</v>
      </c>
      <c r="X16" s="41">
        <v>0.2</v>
      </c>
      <c r="Y16" s="41">
        <v>0.2</v>
      </c>
      <c r="Z16" s="41">
        <v>0.2</v>
      </c>
      <c r="AA16" s="41">
        <v>0.4</v>
      </c>
      <c r="AB16" s="41">
        <f t="shared" si="798"/>
        <v>1</v>
      </c>
      <c r="AD16" s="41">
        <v>38</v>
      </c>
      <c r="AS16" s="41">
        <v>2.1459999999999999</v>
      </c>
      <c r="AT16" s="41">
        <v>2.1459999999999999</v>
      </c>
      <c r="AU16" s="41">
        <v>0</v>
      </c>
      <c r="AX16" s="41">
        <v>2.1459999999999999</v>
      </c>
      <c r="CI16" s="41">
        <v>2.3050000000000002</v>
      </c>
      <c r="CJ16" s="41">
        <v>2.3050000000000002</v>
      </c>
      <c r="CK16" s="41">
        <v>0</v>
      </c>
      <c r="CN16" s="41">
        <v>2.3050000000000002</v>
      </c>
      <c r="DY16" s="41">
        <v>2.3940000000000001</v>
      </c>
      <c r="DZ16" s="41">
        <v>2.3940000000000001</v>
      </c>
      <c r="EA16" s="41">
        <v>0</v>
      </c>
      <c r="ED16" s="41">
        <v>2.3940000000000001</v>
      </c>
      <c r="FO16" s="41">
        <v>2.3359999999999999</v>
      </c>
      <c r="FP16" s="41">
        <v>2.3359999999999999</v>
      </c>
      <c r="FQ16" s="41">
        <v>0</v>
      </c>
      <c r="FT16" s="41">
        <v>2.3359999999999999</v>
      </c>
      <c r="HE16" s="41">
        <v>1.0509999999999999</v>
      </c>
      <c r="HF16" s="41">
        <v>1.0509999999999999</v>
      </c>
      <c r="HG16" s="41">
        <v>0</v>
      </c>
      <c r="HJ16" s="41">
        <v>1.0509999999999999</v>
      </c>
      <c r="IU16" s="41">
        <v>2.379</v>
      </c>
      <c r="IV16" s="41">
        <v>2.379</v>
      </c>
      <c r="IW16" s="41">
        <v>0</v>
      </c>
      <c r="IZ16" s="41">
        <v>2.379</v>
      </c>
      <c r="KK16" s="41">
        <v>2.3460000000000001</v>
      </c>
      <c r="KL16" s="41">
        <v>2.3460000000000001</v>
      </c>
      <c r="KM16" s="41">
        <v>0</v>
      </c>
      <c r="KP16" s="41">
        <v>2.3460000000000001</v>
      </c>
      <c r="MA16" s="41">
        <v>2.359</v>
      </c>
      <c r="MB16" s="41">
        <v>2.359</v>
      </c>
      <c r="MC16" s="41">
        <v>0</v>
      </c>
      <c r="MF16" s="41">
        <v>2.359</v>
      </c>
      <c r="NQ16" s="41">
        <v>2.327</v>
      </c>
      <c r="NR16" s="41">
        <v>2.327</v>
      </c>
      <c r="NS16" s="41">
        <v>0</v>
      </c>
      <c r="NV16" s="41">
        <v>2.327</v>
      </c>
      <c r="PG16" s="41">
        <v>2.363</v>
      </c>
      <c r="PH16" s="41">
        <v>2.363</v>
      </c>
      <c r="PI16" s="41">
        <v>0</v>
      </c>
      <c r="PL16" s="41">
        <v>2.363</v>
      </c>
      <c r="QW16" s="41">
        <v>2.157</v>
      </c>
      <c r="QX16" s="41">
        <v>2.157</v>
      </c>
      <c r="QY16" s="41">
        <v>0</v>
      </c>
      <c r="RB16" s="41">
        <v>2.157</v>
      </c>
      <c r="ADU16" s="19"/>
      <c r="ADW16" t="s">
        <v>858</v>
      </c>
    </row>
    <row r="17" spans="1:803" x14ac:dyDescent="0.25">
      <c r="A17" s="14">
        <v>43851</v>
      </c>
      <c r="B17" s="16" t="s">
        <v>846</v>
      </c>
      <c r="X17" s="41">
        <v>0.2</v>
      </c>
      <c r="Y17" s="41">
        <v>0.2</v>
      </c>
      <c r="Z17" s="41">
        <v>0.2</v>
      </c>
      <c r="AA17" s="41">
        <v>0.4</v>
      </c>
      <c r="AB17" s="41">
        <f t="shared" si="798"/>
        <v>1</v>
      </c>
      <c r="AD17" s="41">
        <v>38</v>
      </c>
      <c r="AE17" s="41">
        <v>0.35</v>
      </c>
      <c r="AF17" s="41">
        <v>88</v>
      </c>
      <c r="BN17" s="41">
        <v>430</v>
      </c>
      <c r="BO17" s="41">
        <v>1.2</v>
      </c>
      <c r="BP17" s="41">
        <v>0.86</v>
      </c>
      <c r="BQ17" s="41">
        <v>5.6</v>
      </c>
      <c r="BR17" s="41">
        <f t="shared" si="799"/>
        <v>437.66</v>
      </c>
      <c r="BT17" s="41">
        <v>96</v>
      </c>
      <c r="BU17" s="41">
        <v>56</v>
      </c>
      <c r="BV17" s="41">
        <v>80000</v>
      </c>
      <c r="DD17" s="41">
        <v>0.2</v>
      </c>
      <c r="DE17" s="41">
        <v>0.2</v>
      </c>
      <c r="DF17" s="41">
        <v>0.2</v>
      </c>
      <c r="DG17" s="41">
        <v>0.4</v>
      </c>
      <c r="DH17" s="41">
        <f t="shared" si="800"/>
        <v>1</v>
      </c>
      <c r="DJ17" s="41">
        <v>38</v>
      </c>
      <c r="DK17" s="41">
        <v>10</v>
      </c>
      <c r="DL17" s="41">
        <v>26000</v>
      </c>
      <c r="ET17" s="41">
        <v>0.2</v>
      </c>
      <c r="EU17" s="41">
        <v>0.2</v>
      </c>
      <c r="EV17" s="41">
        <v>0.2</v>
      </c>
      <c r="EW17" s="41">
        <v>0.4</v>
      </c>
      <c r="EX17" s="41">
        <f t="shared" si="801"/>
        <v>1</v>
      </c>
      <c r="EZ17" s="41">
        <v>110</v>
      </c>
      <c r="FA17" s="41">
        <v>8.1999999999999993</v>
      </c>
      <c r="FB17" s="41">
        <v>10000</v>
      </c>
      <c r="GJ17" s="41">
        <v>9</v>
      </c>
      <c r="GK17" s="41">
        <v>0.2</v>
      </c>
      <c r="GL17" s="41">
        <v>0.2</v>
      </c>
      <c r="GM17" s="41">
        <v>0.4</v>
      </c>
      <c r="GN17" s="41">
        <f t="shared" si="802"/>
        <v>9.8000000000000007</v>
      </c>
      <c r="GP17" s="41">
        <v>550</v>
      </c>
      <c r="GQ17" s="41">
        <v>14</v>
      </c>
      <c r="GR17" s="41">
        <v>19000</v>
      </c>
      <c r="HZ17" s="41">
        <v>330</v>
      </c>
      <c r="IA17" s="41">
        <v>0.22</v>
      </c>
      <c r="IB17" s="41">
        <v>33</v>
      </c>
      <c r="IC17" s="41">
        <v>3.3</v>
      </c>
      <c r="ID17" s="41">
        <f t="shared" si="803"/>
        <v>366.52</v>
      </c>
      <c r="IF17" s="41">
        <v>9100</v>
      </c>
      <c r="IG17" s="41">
        <v>82</v>
      </c>
      <c r="IH17" s="41">
        <v>23000</v>
      </c>
      <c r="JP17" s="41">
        <v>110</v>
      </c>
      <c r="JQ17" s="41">
        <v>0.35</v>
      </c>
      <c r="JR17" s="41">
        <v>0.94</v>
      </c>
      <c r="JS17" s="41">
        <v>0.4</v>
      </c>
      <c r="JT17" s="41">
        <f t="shared" si="805"/>
        <v>111.69</v>
      </c>
      <c r="JV17" s="41">
        <v>2200</v>
      </c>
      <c r="JW17" s="41">
        <v>8.4</v>
      </c>
      <c r="JX17" s="41">
        <v>8200</v>
      </c>
      <c r="LF17" s="41">
        <v>1.9</v>
      </c>
      <c r="LG17" s="41">
        <v>0.2</v>
      </c>
      <c r="LH17" s="41">
        <v>0.2</v>
      </c>
      <c r="LI17" s="41">
        <v>0.4</v>
      </c>
      <c r="LJ17" s="41">
        <f t="shared" si="806"/>
        <v>2.7</v>
      </c>
      <c r="LL17" s="41">
        <v>110</v>
      </c>
      <c r="LM17" s="41">
        <v>6.4</v>
      </c>
      <c r="LN17" s="41">
        <v>13000</v>
      </c>
      <c r="MV17" s="41">
        <v>0.6</v>
      </c>
      <c r="MW17" s="41">
        <v>0.2</v>
      </c>
      <c r="MX17" s="41">
        <v>0.2</v>
      </c>
      <c r="MY17" s="41">
        <v>0.4</v>
      </c>
      <c r="MZ17" s="41">
        <f t="shared" si="807"/>
        <v>1.4</v>
      </c>
      <c r="NB17" s="41">
        <v>87</v>
      </c>
      <c r="NC17" s="41">
        <v>8.8000000000000007</v>
      </c>
      <c r="ND17" s="41">
        <v>12000</v>
      </c>
      <c r="OL17" s="41">
        <v>1.1000000000000001</v>
      </c>
      <c r="OM17" s="41">
        <v>0.2</v>
      </c>
      <c r="ON17" s="41">
        <v>0.2</v>
      </c>
      <c r="OO17" s="41">
        <v>0.4</v>
      </c>
      <c r="OP17" s="41">
        <f t="shared" si="808"/>
        <v>1.9000000000000001</v>
      </c>
      <c r="OR17" s="41">
        <v>100</v>
      </c>
      <c r="OS17" s="41">
        <v>11</v>
      </c>
      <c r="OT17" s="41">
        <v>21000</v>
      </c>
      <c r="QB17" s="41">
        <v>7</v>
      </c>
      <c r="QC17" s="41">
        <v>0.2</v>
      </c>
      <c r="QD17" s="41">
        <v>0.2</v>
      </c>
      <c r="QE17" s="41">
        <v>0.4</v>
      </c>
      <c r="QF17" s="41">
        <f t="shared" si="809"/>
        <v>7.8</v>
      </c>
      <c r="QH17" s="41">
        <v>850</v>
      </c>
      <c r="QI17" s="41">
        <v>24</v>
      </c>
      <c r="QJ17" s="41">
        <v>24000</v>
      </c>
      <c r="RR17" s="41">
        <v>0.2</v>
      </c>
      <c r="RS17" s="41">
        <v>0.2</v>
      </c>
      <c r="RT17" s="41">
        <v>0.2</v>
      </c>
      <c r="RU17" s="41">
        <v>0.46</v>
      </c>
      <c r="RV17" s="41">
        <f t="shared" si="804"/>
        <v>1.06</v>
      </c>
      <c r="RX17" s="41">
        <v>38</v>
      </c>
      <c r="RY17" s="41">
        <v>12</v>
      </c>
      <c r="RZ17" s="41">
        <v>8100</v>
      </c>
      <c r="YD17" s="41">
        <v>0.52</v>
      </c>
      <c r="YE17" s="41">
        <v>0.2</v>
      </c>
      <c r="YF17" s="41">
        <v>0.2</v>
      </c>
      <c r="YG17" s="41">
        <v>2.2000000000000002</v>
      </c>
      <c r="YH17" s="41">
        <f>YG17+YF17+YE17+YD17</f>
        <v>3.1200000000000006</v>
      </c>
      <c r="YJ17" s="41">
        <v>38</v>
      </c>
      <c r="YK17" s="41">
        <v>18</v>
      </c>
      <c r="YL17" s="41">
        <v>81</v>
      </c>
      <c r="ADU17" s="19"/>
      <c r="ADW17" t="s">
        <v>859</v>
      </c>
    </row>
    <row r="18" spans="1:803" x14ac:dyDescent="0.25">
      <c r="A18" s="14">
        <v>44039</v>
      </c>
      <c r="B18" s="16" t="s">
        <v>846</v>
      </c>
      <c r="C18" s="41">
        <v>2.2829999999999999</v>
      </c>
      <c r="D18" s="41">
        <v>2.2829999999999999</v>
      </c>
      <c r="E18" s="41">
        <v>0</v>
      </c>
      <c r="H18" s="41">
        <v>2.2829999999999999</v>
      </c>
      <c r="X18" s="41">
        <v>0.2</v>
      </c>
      <c r="Y18" s="41">
        <v>0.2</v>
      </c>
      <c r="Z18" s="41">
        <v>0.2</v>
      </c>
      <c r="AA18" s="41">
        <v>0.4</v>
      </c>
      <c r="AB18" s="41">
        <f t="shared" si="798"/>
        <v>1</v>
      </c>
      <c r="AD18" s="41">
        <v>38</v>
      </c>
      <c r="AS18" s="41">
        <v>2.0699999999999998</v>
      </c>
      <c r="AT18" s="41">
        <v>2.0699999999999998</v>
      </c>
      <c r="AU18" s="41">
        <v>0</v>
      </c>
      <c r="AX18" s="41">
        <v>2.0699999999999998</v>
      </c>
      <c r="CI18" s="41">
        <v>2.1789999999999998</v>
      </c>
      <c r="CJ18" s="41">
        <v>2.1789999999999998</v>
      </c>
      <c r="CK18" s="41">
        <v>0</v>
      </c>
      <c r="CN18" s="41">
        <v>2.1789999999999998</v>
      </c>
      <c r="DY18" s="41">
        <v>2.3159999999999998</v>
      </c>
      <c r="DZ18" s="41">
        <v>2.3159999999999998</v>
      </c>
      <c r="EA18" s="41">
        <v>0</v>
      </c>
      <c r="ED18" s="41">
        <v>2.3159999999999998</v>
      </c>
      <c r="FO18" s="41">
        <v>2.2280000000000002</v>
      </c>
      <c r="FP18" s="41">
        <v>2.2280000000000002</v>
      </c>
      <c r="FQ18" s="41">
        <v>0</v>
      </c>
      <c r="FT18" s="41">
        <v>2.2280000000000002</v>
      </c>
      <c r="HE18" s="41">
        <v>1.0860000000000001</v>
      </c>
      <c r="HF18" s="41">
        <v>1.0860000000000001</v>
      </c>
      <c r="HG18" s="41">
        <v>0</v>
      </c>
      <c r="HJ18" s="41">
        <v>1.0860000000000001</v>
      </c>
      <c r="IU18" s="41">
        <v>2.262</v>
      </c>
      <c r="IV18" s="41">
        <v>2.262</v>
      </c>
      <c r="IW18" s="41">
        <v>0</v>
      </c>
      <c r="IZ18" s="41">
        <v>2.262</v>
      </c>
      <c r="KK18" s="41">
        <v>2.2309999999999999</v>
      </c>
      <c r="KL18" s="41">
        <v>2.2309999999999999</v>
      </c>
      <c r="KM18" s="41">
        <v>0</v>
      </c>
      <c r="KP18" s="41">
        <v>2.2309999999999999</v>
      </c>
      <c r="MA18" s="41">
        <v>2.246</v>
      </c>
      <c r="MB18" s="41">
        <v>2.246</v>
      </c>
      <c r="MC18" s="41">
        <v>0</v>
      </c>
      <c r="MF18" s="41">
        <v>2.246</v>
      </c>
      <c r="NQ18" s="41">
        <v>2.198</v>
      </c>
      <c r="NR18" s="41">
        <v>2.198</v>
      </c>
      <c r="NS18" s="41">
        <v>0</v>
      </c>
      <c r="NV18" s="41">
        <v>2.198</v>
      </c>
      <c r="PG18" s="41">
        <v>2.25</v>
      </c>
      <c r="PH18" s="41">
        <v>2.25</v>
      </c>
      <c r="PI18" s="41">
        <v>0</v>
      </c>
      <c r="PL18" s="41">
        <v>2.25</v>
      </c>
      <c r="QW18" s="41">
        <v>2.0470000000000002</v>
      </c>
      <c r="QX18" s="41">
        <v>2.0470000000000002</v>
      </c>
      <c r="QY18" s="41">
        <v>0</v>
      </c>
      <c r="RB18" s="41">
        <v>2.0470000000000002</v>
      </c>
      <c r="XI18" s="41">
        <v>1.1220000000000001</v>
      </c>
      <c r="XJ18" s="41">
        <v>1.1220000000000001</v>
      </c>
      <c r="XK18" s="41">
        <v>0</v>
      </c>
      <c r="XN18" s="41">
        <v>1.1220000000000001</v>
      </c>
      <c r="ADU18" s="19"/>
      <c r="ADW18" t="s">
        <v>860</v>
      </c>
    </row>
    <row r="19" spans="1:803" x14ac:dyDescent="0.25">
      <c r="A19" s="14">
        <v>44041</v>
      </c>
      <c r="B19" s="16" t="s">
        <v>846</v>
      </c>
      <c r="X19" s="41">
        <v>0.2</v>
      </c>
      <c r="Y19" s="41">
        <v>0.2</v>
      </c>
      <c r="Z19" s="41">
        <v>0.2</v>
      </c>
      <c r="AA19" s="41">
        <v>0.4</v>
      </c>
      <c r="AB19" s="41">
        <f t="shared" si="798"/>
        <v>1</v>
      </c>
      <c r="AD19" s="41">
        <v>38</v>
      </c>
      <c r="AE19" s="41">
        <v>0.3</v>
      </c>
      <c r="AF19" s="41">
        <v>110</v>
      </c>
      <c r="BN19" s="41">
        <v>1600</v>
      </c>
      <c r="BO19" s="41">
        <v>3.4</v>
      </c>
      <c r="BP19" s="41">
        <v>2.5</v>
      </c>
      <c r="BQ19" s="41">
        <v>16</v>
      </c>
      <c r="BR19" s="41">
        <f t="shared" si="799"/>
        <v>1621.9</v>
      </c>
      <c r="BT19" s="41">
        <v>240</v>
      </c>
      <c r="BU19" s="41">
        <v>35</v>
      </c>
      <c r="BV19" s="41">
        <v>100000</v>
      </c>
      <c r="DD19" s="41">
        <v>0.2</v>
      </c>
      <c r="DE19" s="41">
        <v>0.2</v>
      </c>
      <c r="DF19" s="41">
        <v>0.2</v>
      </c>
      <c r="DG19" s="41">
        <v>0.4</v>
      </c>
      <c r="DH19" s="41">
        <f t="shared" si="800"/>
        <v>1</v>
      </c>
      <c r="DJ19" s="41">
        <v>38</v>
      </c>
      <c r="DK19" s="41">
        <v>1.3</v>
      </c>
      <c r="DL19" s="41">
        <v>18000</v>
      </c>
      <c r="ET19" s="41">
        <v>0.32</v>
      </c>
      <c r="EU19" s="41">
        <v>0.2</v>
      </c>
      <c r="EV19" s="41">
        <v>0.2</v>
      </c>
      <c r="EW19" s="41">
        <v>0.4</v>
      </c>
      <c r="EX19" s="41">
        <f t="shared" si="801"/>
        <v>1.1200000000000001</v>
      </c>
      <c r="EZ19" s="41">
        <v>42</v>
      </c>
      <c r="FA19" s="41">
        <v>3.9</v>
      </c>
      <c r="FB19" s="41">
        <v>9100</v>
      </c>
      <c r="GJ19" s="41">
        <v>0.2</v>
      </c>
      <c r="GK19" s="41">
        <v>0.2</v>
      </c>
      <c r="GL19" s="41">
        <v>0.2</v>
      </c>
      <c r="GM19" s="41">
        <v>0.4</v>
      </c>
      <c r="GN19" s="41">
        <f t="shared" si="802"/>
        <v>1</v>
      </c>
      <c r="GP19" s="41">
        <v>410</v>
      </c>
      <c r="GQ19" s="41">
        <v>1.3</v>
      </c>
      <c r="GR19" s="41">
        <v>19000</v>
      </c>
      <c r="HZ19" s="41">
        <v>410</v>
      </c>
      <c r="IA19" s="41">
        <v>0.22</v>
      </c>
      <c r="IB19" s="41">
        <v>23</v>
      </c>
      <c r="IC19" s="41">
        <v>0.89</v>
      </c>
      <c r="ID19" s="41">
        <f t="shared" si="803"/>
        <v>434.11</v>
      </c>
      <c r="IF19" s="41">
        <v>120000</v>
      </c>
      <c r="IG19" s="41">
        <v>27</v>
      </c>
      <c r="IH19" s="41">
        <v>19000</v>
      </c>
      <c r="JP19" s="41">
        <v>5.8</v>
      </c>
      <c r="JQ19" s="41">
        <v>0.2</v>
      </c>
      <c r="JR19" s="41">
        <v>0.2</v>
      </c>
      <c r="JS19" s="41">
        <v>0.4</v>
      </c>
      <c r="JT19" s="41">
        <f t="shared" si="805"/>
        <v>6.6</v>
      </c>
      <c r="JV19" s="41">
        <v>980</v>
      </c>
      <c r="JW19" s="41">
        <v>0.32</v>
      </c>
      <c r="JX19" s="41">
        <v>5000</v>
      </c>
      <c r="LF19" s="41">
        <v>0.2</v>
      </c>
      <c r="LG19" s="41">
        <v>0.2</v>
      </c>
      <c r="LH19" s="41">
        <v>0.2</v>
      </c>
      <c r="LI19" s="41">
        <v>0.4</v>
      </c>
      <c r="LJ19" s="41">
        <f t="shared" si="806"/>
        <v>1</v>
      </c>
      <c r="LL19" s="41">
        <v>38</v>
      </c>
      <c r="LM19" s="41">
        <v>0.3</v>
      </c>
      <c r="LN19" s="41">
        <v>7800</v>
      </c>
      <c r="MV19" s="41">
        <v>0.2</v>
      </c>
      <c r="MW19" s="41">
        <v>0.2</v>
      </c>
      <c r="MX19" s="41">
        <v>0.2</v>
      </c>
      <c r="MY19" s="41">
        <v>0.4</v>
      </c>
      <c r="MZ19" s="41">
        <f t="shared" si="807"/>
        <v>1</v>
      </c>
      <c r="NB19" s="41">
        <v>81</v>
      </c>
      <c r="NC19" s="41">
        <v>0.3</v>
      </c>
      <c r="ND19" s="41">
        <v>9700</v>
      </c>
      <c r="OL19" s="41">
        <v>0.2</v>
      </c>
      <c r="OM19" s="41">
        <v>0.2</v>
      </c>
      <c r="ON19" s="41">
        <v>0.2</v>
      </c>
      <c r="OO19" s="41">
        <v>0.4</v>
      </c>
      <c r="OP19" s="41">
        <f t="shared" si="808"/>
        <v>1</v>
      </c>
      <c r="OR19" s="41">
        <v>71</v>
      </c>
      <c r="OS19" s="41">
        <v>0.43</v>
      </c>
      <c r="OT19" s="41">
        <v>24000</v>
      </c>
      <c r="QB19" s="41">
        <v>1</v>
      </c>
      <c r="QC19" s="41">
        <v>0.2</v>
      </c>
      <c r="QD19" s="41">
        <v>0.2</v>
      </c>
      <c r="QE19" s="41">
        <v>0.4</v>
      </c>
      <c r="QF19" s="41">
        <f t="shared" si="809"/>
        <v>1.8</v>
      </c>
      <c r="QH19" s="41">
        <v>390</v>
      </c>
      <c r="QI19" s="41">
        <v>2.8</v>
      </c>
      <c r="QJ19" s="41">
        <v>20000</v>
      </c>
      <c r="RR19" s="41">
        <v>0.2</v>
      </c>
      <c r="RS19" s="41">
        <v>0.2</v>
      </c>
      <c r="RT19" s="41">
        <v>0.2</v>
      </c>
      <c r="RU19" s="41">
        <v>0.4</v>
      </c>
      <c r="RV19" s="41">
        <f t="shared" si="804"/>
        <v>1</v>
      </c>
      <c r="RX19" s="41">
        <v>38</v>
      </c>
      <c r="RY19" s="41">
        <v>14</v>
      </c>
      <c r="RZ19" s="41">
        <v>9600</v>
      </c>
      <c r="YD19" s="41">
        <v>17</v>
      </c>
      <c r="YE19" s="41">
        <v>0.61</v>
      </c>
      <c r="YF19" s="41">
        <v>1.7</v>
      </c>
      <c r="YG19" s="41">
        <v>7.8</v>
      </c>
      <c r="YH19" s="41">
        <f>YG19+YF19+YE19+YD19</f>
        <v>27.11</v>
      </c>
      <c r="YJ19" s="41">
        <v>38</v>
      </c>
      <c r="YK19" s="41">
        <v>11</v>
      </c>
      <c r="YL19" s="41">
        <v>260</v>
      </c>
      <c r="ADU19" s="19"/>
      <c r="ADW19" t="s">
        <v>861</v>
      </c>
    </row>
    <row r="20" spans="1:803" x14ac:dyDescent="0.25">
      <c r="A20" s="14">
        <v>44167</v>
      </c>
      <c r="B20" s="16" t="s">
        <v>846</v>
      </c>
      <c r="C20" s="41">
        <v>2.39</v>
      </c>
      <c r="D20" s="41">
        <v>2.39</v>
      </c>
      <c r="E20" s="41">
        <v>0</v>
      </c>
      <c r="H20" s="41">
        <v>2.39</v>
      </c>
      <c r="AS20" s="41">
        <v>2.1629999999999998</v>
      </c>
      <c r="AT20" s="41">
        <v>2.1629999999999998</v>
      </c>
      <c r="AU20" s="41">
        <v>0</v>
      </c>
      <c r="AX20" s="41">
        <v>2.1629999999999998</v>
      </c>
      <c r="CI20" s="41">
        <v>2.3029999999999999</v>
      </c>
      <c r="CJ20" s="41">
        <v>2.3029999999999999</v>
      </c>
      <c r="CK20" s="41">
        <v>0</v>
      </c>
      <c r="CN20" s="41">
        <v>2.3029999999999999</v>
      </c>
      <c r="DY20" s="41">
        <v>2.42</v>
      </c>
      <c r="DZ20" s="41">
        <v>2.42</v>
      </c>
      <c r="EA20" s="41">
        <v>0</v>
      </c>
      <c r="ED20" s="41">
        <v>2.42</v>
      </c>
      <c r="FO20" s="41">
        <v>2.35</v>
      </c>
      <c r="FP20" s="41">
        <v>2.35</v>
      </c>
      <c r="FQ20" s="41">
        <v>0</v>
      </c>
      <c r="FT20" s="41">
        <v>2.35</v>
      </c>
      <c r="HE20" s="41">
        <v>1.175</v>
      </c>
      <c r="HF20" s="41">
        <v>1.175</v>
      </c>
      <c r="HG20" s="41">
        <v>0</v>
      </c>
      <c r="HJ20" s="41">
        <v>1.175</v>
      </c>
      <c r="IU20" s="41">
        <v>2.38</v>
      </c>
      <c r="IV20" s="41">
        <v>2.38</v>
      </c>
      <c r="IW20" s="41">
        <v>0</v>
      </c>
      <c r="IZ20" s="41">
        <v>2.38</v>
      </c>
      <c r="KK20" s="41">
        <v>2.37</v>
      </c>
      <c r="KL20" s="41">
        <v>2.37</v>
      </c>
      <c r="KM20" s="41">
        <v>0</v>
      </c>
      <c r="KP20" s="41">
        <v>2.37</v>
      </c>
      <c r="MA20" s="41">
        <v>2.3650000000000002</v>
      </c>
      <c r="MB20" s="41">
        <v>2.3650000000000002</v>
      </c>
      <c r="MC20" s="41">
        <v>0</v>
      </c>
      <c r="MF20" s="41">
        <v>2.3650000000000002</v>
      </c>
      <c r="NQ20" s="41">
        <v>2.31</v>
      </c>
      <c r="NR20" s="41">
        <v>2.31</v>
      </c>
      <c r="NS20" s="41">
        <v>0</v>
      </c>
      <c r="NV20" s="41">
        <v>2.31</v>
      </c>
      <c r="PG20" s="41">
        <v>2.4</v>
      </c>
      <c r="PH20" s="41">
        <v>2.4079999999999999</v>
      </c>
      <c r="PI20" s="41">
        <f>(PH20-PG20)*100</f>
        <v>0.80000000000000071</v>
      </c>
      <c r="PL20" s="41">
        <v>2.4079999999999999</v>
      </c>
      <c r="QW20" s="41">
        <v>2.125</v>
      </c>
      <c r="QX20" s="41">
        <v>2.125</v>
      </c>
      <c r="QY20" s="41">
        <v>0</v>
      </c>
      <c r="RB20" s="41">
        <v>2.125</v>
      </c>
      <c r="XI20" s="41">
        <v>1.2</v>
      </c>
      <c r="XJ20" s="41">
        <v>1.2</v>
      </c>
      <c r="XK20" s="41">
        <v>0</v>
      </c>
      <c r="XN20" s="41">
        <v>1.2</v>
      </c>
      <c r="ADU20" s="19"/>
      <c r="ADW20" t="s">
        <v>862</v>
      </c>
    </row>
    <row r="21" spans="1:803" x14ac:dyDescent="0.25">
      <c r="A21" s="14">
        <v>44168</v>
      </c>
      <c r="B21" s="16" t="s">
        <v>846</v>
      </c>
      <c r="X21" s="41">
        <v>1.5</v>
      </c>
      <c r="Y21" s="41">
        <v>0.2</v>
      </c>
      <c r="Z21" s="41">
        <v>0.7</v>
      </c>
      <c r="AA21" s="41">
        <v>1.8</v>
      </c>
      <c r="AB21" s="41">
        <f t="shared" si="798"/>
        <v>4.2</v>
      </c>
      <c r="AD21" s="41">
        <v>38</v>
      </c>
      <c r="AE21" s="41">
        <v>0.3</v>
      </c>
      <c r="AF21" s="41">
        <v>240</v>
      </c>
      <c r="BN21" s="41">
        <v>550</v>
      </c>
      <c r="BO21" s="41">
        <v>5.3</v>
      </c>
      <c r="BP21" s="41">
        <v>7.8</v>
      </c>
      <c r="BQ21" s="41">
        <v>40</v>
      </c>
      <c r="BR21" s="41">
        <f t="shared" si="799"/>
        <v>603.1</v>
      </c>
      <c r="BT21" s="41">
        <v>60</v>
      </c>
      <c r="BU21" s="41">
        <v>15</v>
      </c>
      <c r="BV21" s="41">
        <v>66000</v>
      </c>
      <c r="DD21" s="41">
        <v>0.81</v>
      </c>
      <c r="DE21" s="41">
        <v>0.2</v>
      </c>
      <c r="DF21" s="41">
        <v>0.8</v>
      </c>
      <c r="DG21" s="41">
        <v>0.4</v>
      </c>
      <c r="DH21" s="41">
        <f t="shared" si="800"/>
        <v>2.21</v>
      </c>
      <c r="DJ21" s="41">
        <v>38</v>
      </c>
      <c r="DK21" s="41">
        <v>1.5</v>
      </c>
      <c r="DL21" s="41">
        <v>27000</v>
      </c>
      <c r="ET21" s="41">
        <v>21</v>
      </c>
      <c r="EU21" s="41">
        <v>0.2</v>
      </c>
      <c r="EV21" s="41">
        <v>7.8</v>
      </c>
      <c r="EW21" s="41">
        <v>3</v>
      </c>
      <c r="EX21" s="41">
        <f t="shared" si="801"/>
        <v>32</v>
      </c>
      <c r="EZ21" s="41">
        <v>38</v>
      </c>
      <c r="FA21" s="41">
        <v>1.8</v>
      </c>
      <c r="FB21" s="41">
        <v>17000</v>
      </c>
      <c r="GJ21" s="41">
        <v>2.7</v>
      </c>
      <c r="GK21" s="41">
        <v>0.2</v>
      </c>
      <c r="GL21" s="41">
        <v>0.2</v>
      </c>
      <c r="GM21" s="41">
        <v>0.4</v>
      </c>
      <c r="GN21" s="41">
        <f t="shared" si="802"/>
        <v>3.5</v>
      </c>
      <c r="GP21" s="41">
        <v>260</v>
      </c>
      <c r="GQ21" s="41">
        <v>11</v>
      </c>
      <c r="GR21" s="41">
        <v>27000</v>
      </c>
      <c r="HZ21" s="41">
        <v>820</v>
      </c>
      <c r="IA21" s="41">
        <v>0.22</v>
      </c>
      <c r="IB21" s="41">
        <v>35</v>
      </c>
      <c r="IC21" s="41">
        <v>1.1000000000000001</v>
      </c>
      <c r="ID21" s="41">
        <f t="shared" si="803"/>
        <v>856.32</v>
      </c>
      <c r="IF21" s="41">
        <v>3400</v>
      </c>
      <c r="IG21" s="41">
        <v>150</v>
      </c>
      <c r="IH21" s="41">
        <v>31000</v>
      </c>
      <c r="JP21" s="41">
        <v>220</v>
      </c>
      <c r="JQ21" s="41">
        <v>0.5</v>
      </c>
      <c r="JR21" s="41">
        <v>1.1000000000000001</v>
      </c>
      <c r="JS21" s="41">
        <v>0.4</v>
      </c>
      <c r="JT21" s="41">
        <f t="shared" si="805"/>
        <v>222</v>
      </c>
      <c r="JV21" s="41">
        <v>890</v>
      </c>
      <c r="JW21" s="41">
        <v>5.0999999999999996</v>
      </c>
      <c r="JX21" s="41">
        <v>8100</v>
      </c>
      <c r="LF21" s="41">
        <v>66</v>
      </c>
      <c r="LG21" s="41">
        <v>0.23</v>
      </c>
      <c r="LH21" s="41">
        <v>3.4</v>
      </c>
      <c r="LI21" s="41">
        <v>0.48</v>
      </c>
      <c r="LJ21" s="41">
        <f t="shared" si="806"/>
        <v>70.11</v>
      </c>
      <c r="LL21" s="41">
        <v>120</v>
      </c>
      <c r="LM21" s="41">
        <v>0.3</v>
      </c>
      <c r="LN21" s="41">
        <v>16000</v>
      </c>
      <c r="MV21" s="41">
        <v>4.8</v>
      </c>
      <c r="MW21" s="41">
        <v>0.2</v>
      </c>
      <c r="MX21" s="41">
        <v>0.2</v>
      </c>
      <c r="MY21" s="41">
        <v>0.4</v>
      </c>
      <c r="MZ21" s="41">
        <f t="shared" si="807"/>
        <v>5.6</v>
      </c>
      <c r="NB21" s="41">
        <v>61</v>
      </c>
      <c r="NC21" s="41">
        <v>0.3</v>
      </c>
      <c r="ND21" s="41">
        <v>12000</v>
      </c>
      <c r="OL21" s="41">
        <v>3.9</v>
      </c>
      <c r="OM21" s="41">
        <v>0.22</v>
      </c>
      <c r="ON21" s="41">
        <v>1.1000000000000001</v>
      </c>
      <c r="OO21" s="41">
        <v>0.4</v>
      </c>
      <c r="OP21" s="41">
        <f t="shared" si="808"/>
        <v>5.62</v>
      </c>
      <c r="OR21" s="41">
        <v>100</v>
      </c>
      <c r="OS21" s="41">
        <v>1</v>
      </c>
      <c r="OT21" s="41">
        <v>22000</v>
      </c>
      <c r="QB21" s="41">
        <v>20</v>
      </c>
      <c r="QC21" s="41">
        <v>0.2</v>
      </c>
      <c r="QD21" s="41">
        <v>0.23</v>
      </c>
      <c r="QE21" s="41">
        <v>0.4</v>
      </c>
      <c r="QF21" s="41">
        <f t="shared" si="809"/>
        <v>20.83</v>
      </c>
      <c r="QH21" s="41">
        <v>700</v>
      </c>
      <c r="QI21" s="41">
        <v>64</v>
      </c>
      <c r="QJ21" s="41">
        <v>26000</v>
      </c>
      <c r="RR21" s="41">
        <v>4</v>
      </c>
      <c r="RS21" s="41">
        <v>0.56000000000000005</v>
      </c>
      <c r="RT21" s="41">
        <v>0.54</v>
      </c>
      <c r="RU21" s="41">
        <v>3.8</v>
      </c>
      <c r="RV21" s="41">
        <f t="shared" si="804"/>
        <v>8.9</v>
      </c>
      <c r="RX21" s="41">
        <v>61</v>
      </c>
      <c r="RY21" s="41">
        <v>11</v>
      </c>
      <c r="RZ21" s="41">
        <v>4000</v>
      </c>
      <c r="YD21" s="41">
        <v>7.5</v>
      </c>
      <c r="YE21" s="41">
        <v>0.2</v>
      </c>
      <c r="YF21" s="41">
        <v>0.2</v>
      </c>
      <c r="YG21" s="41">
        <v>1.4</v>
      </c>
      <c r="YH21" s="41">
        <f>YG21+YF21+YE21+YD21</f>
        <v>9.3000000000000007</v>
      </c>
      <c r="YJ21" s="41">
        <v>38</v>
      </c>
      <c r="YK21" s="41">
        <v>2.6</v>
      </c>
      <c r="YL21" s="41">
        <v>270</v>
      </c>
      <c r="ADU21" s="19"/>
      <c r="ADW21" t="s">
        <v>863</v>
      </c>
    </row>
    <row r="22" spans="1:803" x14ac:dyDescent="0.25">
      <c r="A22" s="14">
        <v>44278</v>
      </c>
      <c r="B22" s="16" t="s">
        <v>846</v>
      </c>
      <c r="X22" s="41">
        <v>0.2</v>
      </c>
      <c r="Y22" s="41">
        <v>0.2</v>
      </c>
      <c r="Z22" s="41">
        <v>0.2</v>
      </c>
      <c r="AA22" s="41">
        <v>0.4</v>
      </c>
      <c r="AB22" s="41">
        <f t="shared" si="798"/>
        <v>1</v>
      </c>
      <c r="AD22" s="41">
        <v>38</v>
      </c>
      <c r="AE22" s="41">
        <v>0.3</v>
      </c>
      <c r="AF22" s="41">
        <v>29</v>
      </c>
      <c r="BN22" s="41">
        <v>860</v>
      </c>
      <c r="BO22" s="41">
        <v>16</v>
      </c>
      <c r="BP22" s="41">
        <v>15</v>
      </c>
      <c r="BQ22" s="41">
        <v>58</v>
      </c>
      <c r="BR22" s="41">
        <f t="shared" si="799"/>
        <v>949</v>
      </c>
      <c r="BT22" s="41">
        <v>120</v>
      </c>
      <c r="BU22" s="41">
        <v>22</v>
      </c>
      <c r="BV22" s="41">
        <v>60000</v>
      </c>
      <c r="DD22" s="41">
        <v>0.83</v>
      </c>
      <c r="DE22" s="41">
        <v>0.21</v>
      </c>
      <c r="DF22" s="41">
        <v>0.2</v>
      </c>
      <c r="DG22" s="41">
        <v>0.4</v>
      </c>
      <c r="DH22" s="41">
        <f t="shared" si="800"/>
        <v>1.6400000000000001</v>
      </c>
      <c r="DJ22" s="41">
        <v>38</v>
      </c>
      <c r="DK22" s="41">
        <v>0.3</v>
      </c>
      <c r="DL22" s="41">
        <v>22000</v>
      </c>
      <c r="ET22" s="41">
        <v>4.0999999999999996</v>
      </c>
      <c r="EU22" s="41">
        <v>0.2</v>
      </c>
      <c r="EV22" s="41">
        <v>0.43</v>
      </c>
      <c r="EW22" s="41">
        <v>0.4</v>
      </c>
      <c r="EX22" s="41">
        <f t="shared" si="801"/>
        <v>5.13</v>
      </c>
      <c r="EZ22" s="41">
        <v>43</v>
      </c>
      <c r="FA22" s="41">
        <v>2.8</v>
      </c>
      <c r="FB22" s="41">
        <v>14000</v>
      </c>
      <c r="RR22" s="41">
        <v>2.2999999999999998</v>
      </c>
      <c r="RS22" s="41">
        <v>0.2</v>
      </c>
      <c r="RT22" s="41">
        <v>0.2</v>
      </c>
      <c r="RU22" s="41">
        <v>0.4</v>
      </c>
      <c r="RV22" s="41">
        <f t="shared" si="804"/>
        <v>3.0999999999999996</v>
      </c>
      <c r="RX22" s="41">
        <v>38</v>
      </c>
      <c r="RY22" s="41">
        <v>170</v>
      </c>
      <c r="RZ22" s="41">
        <v>1900</v>
      </c>
      <c r="YD22" s="41">
        <v>0.2</v>
      </c>
      <c r="YE22" s="41">
        <v>0.2</v>
      </c>
      <c r="YF22" s="41">
        <v>0.2</v>
      </c>
      <c r="YG22" s="41">
        <v>0.72</v>
      </c>
      <c r="YH22" s="41">
        <f>YG22+YF22+YE22+YD22</f>
        <v>1.3199999999999998</v>
      </c>
      <c r="YJ22" s="41">
        <v>38</v>
      </c>
      <c r="YK22" s="41">
        <v>15</v>
      </c>
      <c r="YL22" s="41">
        <v>950</v>
      </c>
      <c r="ADU22" s="19"/>
      <c r="ADW22" t="s">
        <v>864</v>
      </c>
    </row>
    <row r="23" spans="1:803" x14ac:dyDescent="0.25">
      <c r="A23" s="14">
        <v>44279</v>
      </c>
      <c r="B23" s="16" t="s">
        <v>846</v>
      </c>
      <c r="GJ23" s="41">
        <v>0.2</v>
      </c>
      <c r="GK23" s="41">
        <v>0.2</v>
      </c>
      <c r="GL23" s="41">
        <v>0.2</v>
      </c>
      <c r="GM23" s="41">
        <v>0.4</v>
      </c>
      <c r="GN23" s="41">
        <f t="shared" si="802"/>
        <v>1</v>
      </c>
      <c r="GP23" s="41">
        <v>1300</v>
      </c>
      <c r="GQ23" s="41">
        <v>2.6</v>
      </c>
      <c r="GR23" s="41">
        <v>14000</v>
      </c>
      <c r="HZ23" s="41">
        <v>490</v>
      </c>
      <c r="IA23" s="41">
        <v>0.31</v>
      </c>
      <c r="IB23" s="41">
        <v>23</v>
      </c>
      <c r="IC23" s="41">
        <v>0.51</v>
      </c>
      <c r="ID23" s="41">
        <f t="shared" si="803"/>
        <v>513.82000000000005</v>
      </c>
      <c r="IF23" s="41">
        <v>61000</v>
      </c>
      <c r="IG23" s="41">
        <v>76</v>
      </c>
      <c r="IH23" s="41">
        <v>29000</v>
      </c>
      <c r="OL23" s="41">
        <v>0.26</v>
      </c>
      <c r="OM23" s="41">
        <v>0.2</v>
      </c>
      <c r="ON23" s="41">
        <v>0.2</v>
      </c>
      <c r="OO23" s="41">
        <v>0.4</v>
      </c>
      <c r="OP23" s="41">
        <f t="shared" si="808"/>
        <v>1.06</v>
      </c>
      <c r="OR23" s="41">
        <v>67</v>
      </c>
      <c r="OS23" s="41">
        <v>0.36</v>
      </c>
      <c r="OT23" s="41">
        <v>9300</v>
      </c>
      <c r="QB23" s="41">
        <v>4.9000000000000004</v>
      </c>
      <c r="QC23" s="41">
        <v>0.2</v>
      </c>
      <c r="QD23" s="41">
        <v>0.2</v>
      </c>
      <c r="QE23" s="41">
        <v>0.4</v>
      </c>
      <c r="QF23" s="41">
        <f t="shared" si="809"/>
        <v>5.7</v>
      </c>
      <c r="QH23" s="41">
        <v>490</v>
      </c>
      <c r="QI23" s="41">
        <v>15</v>
      </c>
      <c r="QJ23" s="41">
        <v>19000</v>
      </c>
      <c r="ADU23" s="19"/>
      <c r="ADW23" t="s">
        <v>865</v>
      </c>
    </row>
    <row r="24" spans="1:803" ht="16.5" customHeight="1" x14ac:dyDescent="0.25">
      <c r="A24" s="14">
        <v>44280</v>
      </c>
      <c r="B24" s="16" t="s">
        <v>846</v>
      </c>
      <c r="C24" s="41">
        <v>2.1680000000000001</v>
      </c>
      <c r="D24" s="41">
        <v>2.1680000000000001</v>
      </c>
      <c r="E24" s="41">
        <v>0</v>
      </c>
      <c r="H24" s="41">
        <v>2.1680000000000001</v>
      </c>
      <c r="AS24" s="41">
        <v>1.96</v>
      </c>
      <c r="AT24" s="41">
        <v>1.96</v>
      </c>
      <c r="AU24" s="41">
        <v>0</v>
      </c>
      <c r="AX24" s="41">
        <v>1.96</v>
      </c>
      <c r="CI24" s="41">
        <v>2.0859999999999999</v>
      </c>
      <c r="CJ24" s="41">
        <v>2.0859999999999999</v>
      </c>
      <c r="CK24" s="41">
        <v>0</v>
      </c>
      <c r="CN24" s="41">
        <v>2.0859999999999999</v>
      </c>
      <c r="DY24" s="41">
        <v>2.161</v>
      </c>
      <c r="DZ24" s="41">
        <v>2.161</v>
      </c>
      <c r="EA24" s="41">
        <v>0</v>
      </c>
      <c r="ED24" s="41">
        <v>2.161</v>
      </c>
      <c r="FO24" s="41">
        <v>2.1760000000000002</v>
      </c>
      <c r="FP24" s="41">
        <v>2.1760000000000002</v>
      </c>
      <c r="FQ24" s="41">
        <v>0</v>
      </c>
      <c r="FT24" s="41">
        <v>2.1760000000000002</v>
      </c>
      <c r="HE24" s="41">
        <v>1.0449999999999999</v>
      </c>
      <c r="HF24" s="41">
        <v>1.0449999999999999</v>
      </c>
      <c r="HG24" s="41">
        <v>0</v>
      </c>
      <c r="HJ24" s="41">
        <v>1.0449999999999999</v>
      </c>
      <c r="IU24" s="41">
        <v>2.1339999999999999</v>
      </c>
      <c r="IV24" s="41">
        <v>2.1339999999999999</v>
      </c>
      <c r="IW24" s="41">
        <v>0</v>
      </c>
      <c r="IZ24" s="41">
        <v>2.1339999999999999</v>
      </c>
      <c r="JP24" s="41">
        <v>35</v>
      </c>
      <c r="JQ24" s="41">
        <v>0.2</v>
      </c>
      <c r="JR24" s="41">
        <v>0.2</v>
      </c>
      <c r="JS24" s="41">
        <v>0.4</v>
      </c>
      <c r="JT24" s="41">
        <f t="shared" si="805"/>
        <v>35.799999999999997</v>
      </c>
      <c r="JV24" s="41">
        <v>1500</v>
      </c>
      <c r="JW24" s="41">
        <v>2.2999999999999998</v>
      </c>
      <c r="JX24" s="41">
        <v>4000</v>
      </c>
      <c r="KK24" s="41">
        <v>2.12</v>
      </c>
      <c r="KL24" s="41">
        <v>2.12</v>
      </c>
      <c r="KM24" s="41">
        <v>0</v>
      </c>
      <c r="KP24" s="41">
        <v>2.12</v>
      </c>
      <c r="LF24" s="41">
        <v>50</v>
      </c>
      <c r="LG24" s="41">
        <v>0.23</v>
      </c>
      <c r="LH24" s="41">
        <v>1.5</v>
      </c>
      <c r="LI24" s="41">
        <v>0.4</v>
      </c>
      <c r="LJ24" s="41">
        <f t="shared" si="806"/>
        <v>52.13</v>
      </c>
      <c r="LL24" s="41">
        <v>140</v>
      </c>
      <c r="LM24" s="41">
        <v>0.3</v>
      </c>
      <c r="LN24" s="41">
        <v>13000</v>
      </c>
      <c r="MA24" s="41">
        <v>2.13</v>
      </c>
      <c r="MB24" s="41">
        <v>2.13</v>
      </c>
      <c r="MC24" s="41">
        <v>0</v>
      </c>
      <c r="MF24" s="41">
        <v>2.13</v>
      </c>
      <c r="MV24" s="41">
        <v>9.4</v>
      </c>
      <c r="MW24" s="41">
        <v>0.2</v>
      </c>
      <c r="MX24" s="41">
        <v>0.2</v>
      </c>
      <c r="MY24" s="41">
        <v>0.4</v>
      </c>
      <c r="MZ24" s="41">
        <f t="shared" si="807"/>
        <v>10.200000000000001</v>
      </c>
      <c r="NB24" s="41">
        <v>47</v>
      </c>
      <c r="NC24" s="41">
        <v>0.37</v>
      </c>
      <c r="ND24" s="41">
        <v>8200</v>
      </c>
      <c r="NQ24" s="41">
        <v>2.101</v>
      </c>
      <c r="NR24" s="41">
        <v>2.101</v>
      </c>
      <c r="NS24" s="41">
        <v>0</v>
      </c>
      <c r="NV24" s="41">
        <v>2.101</v>
      </c>
      <c r="PG24" s="41">
        <v>2.1440000000000001</v>
      </c>
      <c r="PH24" s="41">
        <v>2.1440000000000001</v>
      </c>
      <c r="PI24" s="41">
        <v>0</v>
      </c>
      <c r="PL24" s="41">
        <v>2.1440000000000001</v>
      </c>
      <c r="QW24" s="41">
        <v>1.9079999999999999</v>
      </c>
      <c r="QX24" s="41">
        <v>1.9079999999999999</v>
      </c>
      <c r="QY24" s="41">
        <v>0</v>
      </c>
      <c r="RB24" s="41">
        <v>1.9079999999999999</v>
      </c>
      <c r="XI24" s="41">
        <v>1.079</v>
      </c>
      <c r="XJ24" s="41">
        <v>1.079</v>
      </c>
      <c r="XK24" s="41">
        <v>0</v>
      </c>
      <c r="XN24" s="41">
        <v>1.079</v>
      </c>
      <c r="ADU24" s="19"/>
      <c r="ADW24" t="s">
        <v>866</v>
      </c>
    </row>
    <row r="25" spans="1:803" ht="17.25" customHeight="1" x14ac:dyDescent="0.25">
      <c r="A25" s="14">
        <v>44403</v>
      </c>
      <c r="B25" s="16" t="s">
        <v>846</v>
      </c>
      <c r="C25" s="41">
        <v>2.5569999999999999</v>
      </c>
      <c r="D25" s="41">
        <v>2.5569999999999999</v>
      </c>
      <c r="E25" s="41">
        <v>0</v>
      </c>
      <c r="H25" s="41">
        <v>2.5569999999999999</v>
      </c>
      <c r="AS25" s="41">
        <v>2.3260000000000001</v>
      </c>
      <c r="AT25" s="41">
        <v>2.3260000000000001</v>
      </c>
      <c r="AU25" s="41">
        <v>0</v>
      </c>
      <c r="AX25" s="41">
        <v>2.3260000000000001</v>
      </c>
      <c r="CI25" s="41">
        <v>2.4540000000000002</v>
      </c>
      <c r="CJ25" s="41">
        <v>2.4540000000000002</v>
      </c>
      <c r="CK25" s="41">
        <v>0</v>
      </c>
      <c r="CN25" s="41">
        <v>2.4540000000000002</v>
      </c>
      <c r="DY25" s="41">
        <v>2.5750000000000002</v>
      </c>
      <c r="DZ25" s="41">
        <v>2.5750000000000002</v>
      </c>
      <c r="EA25" s="41">
        <v>0</v>
      </c>
      <c r="ED25" s="41">
        <v>2.5750000000000002</v>
      </c>
      <c r="FO25" s="41">
        <v>2.5409999999999999</v>
      </c>
      <c r="FP25" s="41">
        <v>2.5409999999999999</v>
      </c>
      <c r="FQ25" s="41">
        <v>0</v>
      </c>
      <c r="FT25" s="41">
        <v>2.5409999999999999</v>
      </c>
      <c r="HE25" s="41">
        <v>1.022</v>
      </c>
      <c r="HF25" s="41">
        <v>1.022</v>
      </c>
      <c r="HG25" s="41">
        <v>0</v>
      </c>
      <c r="HJ25" s="41">
        <v>1.022</v>
      </c>
      <c r="IU25" s="41">
        <v>2.4980000000000002</v>
      </c>
      <c r="IV25" s="41">
        <v>2.4980000000000002</v>
      </c>
      <c r="IW25" s="41">
        <v>0</v>
      </c>
      <c r="IZ25" s="41">
        <v>2.4980000000000002</v>
      </c>
      <c r="KK25" s="41">
        <v>2.5</v>
      </c>
      <c r="KL25" s="41">
        <v>2.5</v>
      </c>
      <c r="KM25" s="41">
        <v>0</v>
      </c>
      <c r="KP25" s="41">
        <v>2.5</v>
      </c>
      <c r="MA25" s="41">
        <v>2.5139999999999998</v>
      </c>
      <c r="MB25" s="41">
        <v>2.5139999999999998</v>
      </c>
      <c r="MC25" s="41">
        <v>0</v>
      </c>
      <c r="MF25" s="41">
        <v>2.5139999999999998</v>
      </c>
      <c r="NQ25" s="41">
        <v>2.472</v>
      </c>
      <c r="NR25" s="41">
        <v>2.472</v>
      </c>
      <c r="NS25" s="41">
        <v>0</v>
      </c>
      <c r="NV25" s="41">
        <v>2.472</v>
      </c>
      <c r="PG25" s="41">
        <v>2.5830000000000002</v>
      </c>
      <c r="PH25" s="41">
        <v>2.5830000000000002</v>
      </c>
      <c r="PI25" s="41">
        <v>0</v>
      </c>
      <c r="PL25" s="41">
        <v>2.5830000000000002</v>
      </c>
      <c r="QW25" s="41">
        <v>2.3039999999999998</v>
      </c>
      <c r="QX25" s="41">
        <v>2.3039999999999998</v>
      </c>
      <c r="QY25" s="41">
        <v>0</v>
      </c>
      <c r="RB25" s="41">
        <v>2.3039999999999998</v>
      </c>
      <c r="XI25" s="41">
        <v>1.052</v>
      </c>
      <c r="XJ25" s="41">
        <v>1.052</v>
      </c>
      <c r="XK25" s="41">
        <v>0</v>
      </c>
      <c r="XN25" s="41">
        <v>1.052</v>
      </c>
      <c r="ADU25" s="19"/>
      <c r="ADW25" t="s">
        <v>867</v>
      </c>
    </row>
    <row r="26" spans="1:803" x14ac:dyDescent="0.25">
      <c r="A26" s="14">
        <v>44404</v>
      </c>
      <c r="B26" s="16" t="s">
        <v>846</v>
      </c>
      <c r="ET26" s="41">
        <v>0.2</v>
      </c>
      <c r="EU26" s="41">
        <v>0.2</v>
      </c>
      <c r="EV26" s="41">
        <v>0.2</v>
      </c>
      <c r="EW26" s="41">
        <v>0.4</v>
      </c>
      <c r="EX26" s="41">
        <f t="shared" si="801"/>
        <v>1</v>
      </c>
      <c r="EZ26" s="41">
        <v>38</v>
      </c>
      <c r="FA26" s="41">
        <v>0.86</v>
      </c>
      <c r="FB26" s="41">
        <v>6400</v>
      </c>
      <c r="HZ26" s="41">
        <v>570</v>
      </c>
      <c r="IA26" s="41">
        <v>0.32</v>
      </c>
      <c r="IB26" s="41">
        <v>18</v>
      </c>
      <c r="IC26" s="41">
        <v>0.77</v>
      </c>
      <c r="ID26" s="41">
        <f t="shared" si="803"/>
        <v>589.09</v>
      </c>
      <c r="IF26" s="41">
        <v>34000</v>
      </c>
      <c r="IG26" s="41">
        <v>39</v>
      </c>
      <c r="IH26" s="41">
        <v>18000</v>
      </c>
      <c r="QB26" s="41">
        <v>1.5</v>
      </c>
      <c r="QC26" s="41">
        <v>0.46</v>
      </c>
      <c r="QD26" s="41">
        <v>0.3</v>
      </c>
      <c r="QE26" s="41">
        <v>0.4</v>
      </c>
      <c r="QF26" s="41">
        <f t="shared" si="809"/>
        <v>2.66</v>
      </c>
      <c r="QH26" s="41">
        <v>16000</v>
      </c>
      <c r="QI26" s="41">
        <v>11</v>
      </c>
      <c r="QJ26" s="41">
        <v>18000</v>
      </c>
      <c r="RR26" s="41">
        <v>0.2</v>
      </c>
      <c r="RS26" s="41">
        <v>0.2</v>
      </c>
      <c r="RT26" s="41">
        <v>0.2</v>
      </c>
      <c r="RU26" s="41">
        <v>0.4</v>
      </c>
      <c r="RV26" s="41">
        <f t="shared" si="804"/>
        <v>1</v>
      </c>
      <c r="RX26" s="41">
        <v>38</v>
      </c>
      <c r="RY26" s="41">
        <v>5.5</v>
      </c>
      <c r="RZ26" s="41">
        <v>5600</v>
      </c>
      <c r="YD26" s="41">
        <v>44</v>
      </c>
      <c r="YE26" s="41">
        <v>0.32</v>
      </c>
      <c r="YF26" s="41">
        <v>0.26</v>
      </c>
      <c r="YG26" s="41">
        <v>0.77</v>
      </c>
      <c r="YH26" s="41">
        <f>YG26+YF26+YE26+YD26</f>
        <v>45.35</v>
      </c>
      <c r="YJ26" s="41">
        <v>38</v>
      </c>
      <c r="YK26" s="41">
        <v>11</v>
      </c>
      <c r="YL26" s="41">
        <v>330</v>
      </c>
      <c r="ADU26" s="19"/>
      <c r="ADW26" t="s">
        <v>868</v>
      </c>
    </row>
    <row r="27" spans="1:803" x14ac:dyDescent="0.25">
      <c r="A27" s="14">
        <v>44405</v>
      </c>
      <c r="B27" s="16" t="s">
        <v>846</v>
      </c>
      <c r="X27" s="41">
        <v>0.2</v>
      </c>
      <c r="Y27" s="41">
        <v>0.2</v>
      </c>
      <c r="Z27" s="41">
        <v>0.2</v>
      </c>
      <c r="AA27" s="41">
        <v>0.4</v>
      </c>
      <c r="AB27" s="41">
        <f t="shared" si="798"/>
        <v>1</v>
      </c>
      <c r="AD27" s="41">
        <v>38</v>
      </c>
      <c r="AE27" s="41">
        <v>0.3</v>
      </c>
      <c r="AF27" s="41">
        <v>110</v>
      </c>
      <c r="BN27" s="41">
        <v>2200</v>
      </c>
      <c r="BO27" s="41">
        <v>8.1999999999999993</v>
      </c>
      <c r="BP27" s="41">
        <v>15</v>
      </c>
      <c r="BQ27" s="41">
        <v>39</v>
      </c>
      <c r="BR27" s="41">
        <f t="shared" si="799"/>
        <v>2262.1999999999998</v>
      </c>
      <c r="BT27" s="41">
        <v>230</v>
      </c>
      <c r="BU27" s="41">
        <v>37</v>
      </c>
      <c r="BV27" s="41">
        <v>91000</v>
      </c>
      <c r="DD27" s="41">
        <v>2</v>
      </c>
      <c r="DE27" s="41">
        <v>2</v>
      </c>
      <c r="DF27" s="41">
        <v>2</v>
      </c>
      <c r="DG27" s="41">
        <v>4</v>
      </c>
      <c r="DH27" s="41">
        <f t="shared" si="800"/>
        <v>10</v>
      </c>
      <c r="DJ27" s="41">
        <v>38</v>
      </c>
      <c r="DK27" s="41">
        <v>3</v>
      </c>
      <c r="DL27" s="41">
        <v>15000</v>
      </c>
      <c r="GJ27" s="41">
        <v>0.2</v>
      </c>
      <c r="GK27" s="41">
        <v>0.2</v>
      </c>
      <c r="GL27" s="41">
        <v>0.2</v>
      </c>
      <c r="GM27" s="41">
        <v>0.4</v>
      </c>
      <c r="GN27" s="41">
        <f t="shared" si="802"/>
        <v>1</v>
      </c>
      <c r="GP27" s="41">
        <v>200</v>
      </c>
      <c r="GQ27" s="41">
        <v>2.8</v>
      </c>
      <c r="GR27" s="41">
        <v>15000</v>
      </c>
      <c r="JP27" s="41">
        <v>3.7</v>
      </c>
      <c r="JQ27" s="41">
        <v>0.2</v>
      </c>
      <c r="JR27" s="41">
        <v>0.2</v>
      </c>
      <c r="JS27" s="41">
        <v>0.4</v>
      </c>
      <c r="JT27" s="41">
        <f t="shared" si="805"/>
        <v>4.5</v>
      </c>
      <c r="JV27" s="41">
        <v>9200</v>
      </c>
      <c r="JW27" s="41">
        <v>0.38</v>
      </c>
      <c r="JX27" s="41">
        <v>5700</v>
      </c>
      <c r="LF27" s="41">
        <v>2</v>
      </c>
      <c r="LG27" s="41">
        <v>2</v>
      </c>
      <c r="LH27" s="41">
        <v>4.5999999999999996</v>
      </c>
      <c r="LI27" s="41">
        <v>4</v>
      </c>
      <c r="LJ27" s="41">
        <f t="shared" si="806"/>
        <v>12.6</v>
      </c>
      <c r="LL27" s="41">
        <v>38</v>
      </c>
      <c r="LM27" s="41">
        <v>3</v>
      </c>
      <c r="LN27" s="41">
        <v>5800</v>
      </c>
      <c r="MV27" s="41">
        <v>0.2</v>
      </c>
      <c r="MW27" s="41">
        <v>0.2</v>
      </c>
      <c r="MX27" s="41">
        <v>0.2</v>
      </c>
      <c r="MY27" s="41">
        <v>0.4</v>
      </c>
      <c r="MZ27" s="41">
        <f t="shared" si="807"/>
        <v>1</v>
      </c>
      <c r="NB27" s="41">
        <v>38</v>
      </c>
      <c r="NC27" s="41">
        <v>0.3</v>
      </c>
      <c r="ND27" s="41">
        <v>7500</v>
      </c>
      <c r="OL27" s="41">
        <v>2</v>
      </c>
      <c r="OM27" s="41">
        <v>2</v>
      </c>
      <c r="ON27" s="41">
        <v>2.7</v>
      </c>
      <c r="OO27" s="41">
        <v>4</v>
      </c>
      <c r="OP27" s="41">
        <f t="shared" si="808"/>
        <v>10.7</v>
      </c>
      <c r="OR27" s="41">
        <v>48</v>
      </c>
      <c r="OS27" s="41">
        <v>3</v>
      </c>
      <c r="OT27" s="41">
        <v>16000</v>
      </c>
      <c r="ADU27" s="19"/>
      <c r="ADW27" t="s">
        <v>869</v>
      </c>
    </row>
    <row r="28" spans="1:803" ht="15" customHeight="1" x14ac:dyDescent="0.25">
      <c r="A28" s="14">
        <v>44522</v>
      </c>
      <c r="B28" s="16" t="s">
        <v>846</v>
      </c>
      <c r="C28" s="41">
        <v>2.2240000000000002</v>
      </c>
      <c r="D28" s="41">
        <v>2.2240000000000002</v>
      </c>
      <c r="E28" s="41">
        <v>0</v>
      </c>
      <c r="H28" s="41">
        <v>2.2240000000000002</v>
      </c>
      <c r="AS28" s="41">
        <v>1.97</v>
      </c>
      <c r="AT28" s="41">
        <v>1.97</v>
      </c>
      <c r="AU28" s="41">
        <v>0</v>
      </c>
      <c r="AX28" s="41">
        <v>1.97</v>
      </c>
      <c r="CI28" s="41">
        <v>2.1240000000000001</v>
      </c>
      <c r="CJ28" s="41">
        <v>2.1240000000000001</v>
      </c>
      <c r="CK28" s="41">
        <v>0</v>
      </c>
      <c r="CN28" s="41">
        <v>2.1240000000000001</v>
      </c>
      <c r="DY28" s="41">
        <v>2.2290000000000001</v>
      </c>
      <c r="DZ28" s="41">
        <v>2.2290000000000001</v>
      </c>
      <c r="EA28" s="41">
        <v>0</v>
      </c>
      <c r="ED28" s="41">
        <v>2.2290000000000001</v>
      </c>
      <c r="FO28" s="41">
        <v>2.17</v>
      </c>
      <c r="FP28" s="41">
        <v>2.17</v>
      </c>
      <c r="FQ28" s="41">
        <v>0</v>
      </c>
      <c r="FT28" s="41">
        <v>2.17</v>
      </c>
      <c r="HE28" s="41">
        <v>1.087</v>
      </c>
      <c r="HF28" s="41">
        <v>1.087</v>
      </c>
      <c r="HG28" s="41">
        <v>0</v>
      </c>
      <c r="HJ28" s="41">
        <v>1.087</v>
      </c>
      <c r="IU28" s="41">
        <v>2.1629999999999998</v>
      </c>
      <c r="IV28" s="41">
        <v>2.1720000000000002</v>
      </c>
      <c r="IW28" s="41">
        <f>(IV28-IU28)*100</f>
        <v>0.90000000000003411</v>
      </c>
      <c r="IZ28" s="41">
        <v>2.1720000000000002</v>
      </c>
      <c r="KK28" s="41">
        <v>2.1659999999999999</v>
      </c>
      <c r="KL28" s="41">
        <v>2.1659999999999999</v>
      </c>
      <c r="KM28" s="41">
        <v>0</v>
      </c>
      <c r="KP28" s="41">
        <v>2.1659999999999999</v>
      </c>
      <c r="MA28" s="41">
        <v>2.1789999999999998</v>
      </c>
      <c r="MB28" s="41">
        <v>2.1789999999999998</v>
      </c>
      <c r="MC28" s="41">
        <v>0</v>
      </c>
      <c r="MF28" s="41">
        <v>2.1789999999999998</v>
      </c>
      <c r="NQ28" s="41">
        <v>2.1339999999999999</v>
      </c>
      <c r="NR28" s="41">
        <v>2.1339999999999999</v>
      </c>
      <c r="NS28" s="41">
        <v>0</v>
      </c>
      <c r="NV28" s="41">
        <v>2.1339999999999999</v>
      </c>
      <c r="PG28" s="41">
        <v>2.1539999999999999</v>
      </c>
      <c r="PH28" s="41">
        <v>2.1539999999999999</v>
      </c>
      <c r="PI28" s="41">
        <v>0</v>
      </c>
      <c r="PL28" s="41">
        <v>2.1539999999999999</v>
      </c>
      <c r="QW28" s="41">
        <v>1.944</v>
      </c>
      <c r="QX28" s="41">
        <v>1.944</v>
      </c>
      <c r="QY28" s="41">
        <v>0</v>
      </c>
      <c r="RB28" s="41">
        <v>1.944</v>
      </c>
      <c r="XI28" s="41">
        <v>1.139</v>
      </c>
      <c r="XJ28" s="41">
        <v>1.139</v>
      </c>
      <c r="XK28" s="41">
        <v>0</v>
      </c>
      <c r="XN28" s="41">
        <v>1.139</v>
      </c>
      <c r="ADU28" s="19"/>
      <c r="ADW28" t="s">
        <v>870</v>
      </c>
    </row>
    <row r="29" spans="1:803" ht="15" customHeight="1" x14ac:dyDescent="0.25">
      <c r="A29" s="14">
        <v>44523</v>
      </c>
      <c r="B29" s="16" t="s">
        <v>846</v>
      </c>
      <c r="ET29" s="41">
        <v>0.2</v>
      </c>
      <c r="EU29" s="41">
        <v>0.2</v>
      </c>
      <c r="EV29" s="41">
        <v>0.2</v>
      </c>
      <c r="EW29" s="41">
        <v>0.4</v>
      </c>
      <c r="EX29" s="41">
        <f t="shared" si="801"/>
        <v>1</v>
      </c>
      <c r="EZ29" s="41">
        <v>38</v>
      </c>
      <c r="FA29" s="41">
        <v>1.6</v>
      </c>
      <c r="FB29" s="41">
        <v>9800</v>
      </c>
      <c r="HZ29" s="41">
        <v>370</v>
      </c>
      <c r="IA29" s="41">
        <v>1</v>
      </c>
      <c r="IB29" s="41">
        <v>11</v>
      </c>
      <c r="IC29" s="41">
        <v>1.6</v>
      </c>
      <c r="ID29" s="41">
        <f t="shared" si="803"/>
        <v>383.6</v>
      </c>
      <c r="IF29" s="41">
        <v>19000</v>
      </c>
      <c r="IG29" s="41">
        <v>43</v>
      </c>
      <c r="IH29" s="41">
        <v>22000</v>
      </c>
      <c r="RR29" s="41">
        <v>0.2</v>
      </c>
      <c r="RS29" s="41">
        <v>0.2</v>
      </c>
      <c r="RT29" s="41">
        <v>0.2</v>
      </c>
      <c r="RU29" s="41">
        <v>0.4</v>
      </c>
      <c r="RV29" s="41">
        <f t="shared" si="804"/>
        <v>1</v>
      </c>
      <c r="RX29" s="41">
        <v>38</v>
      </c>
      <c r="RY29" s="41">
        <v>5.8</v>
      </c>
      <c r="RZ29" s="41">
        <v>1900</v>
      </c>
      <c r="YD29" s="41">
        <v>0.2</v>
      </c>
      <c r="YE29" s="41">
        <v>0.3</v>
      </c>
      <c r="YF29" s="41">
        <v>0.2</v>
      </c>
      <c r="YG29" s="41">
        <v>0.4</v>
      </c>
      <c r="YH29" s="41">
        <f>YG29+YF29+YE29+YD29</f>
        <v>1.1000000000000001</v>
      </c>
      <c r="YJ29" s="41">
        <v>38</v>
      </c>
      <c r="YK29" s="41">
        <v>0.74</v>
      </c>
      <c r="YL29" s="41">
        <v>110</v>
      </c>
      <c r="ADU29" s="19"/>
      <c r="ADW29" t="s">
        <v>871</v>
      </c>
    </row>
    <row r="30" spans="1:803" ht="15" customHeight="1" x14ac:dyDescent="0.25">
      <c r="A30" s="14">
        <v>44524</v>
      </c>
      <c r="B30" s="16" t="s">
        <v>846</v>
      </c>
      <c r="GJ30" s="41">
        <v>0.2</v>
      </c>
      <c r="GK30" s="41">
        <v>0.2</v>
      </c>
      <c r="GL30" s="41">
        <v>0.2</v>
      </c>
      <c r="GM30" s="41">
        <v>0.4</v>
      </c>
      <c r="GN30" s="41">
        <f t="shared" si="802"/>
        <v>1</v>
      </c>
      <c r="GP30" s="41">
        <v>1300</v>
      </c>
      <c r="GQ30" s="41">
        <v>110</v>
      </c>
      <c r="GR30" s="41">
        <v>24000</v>
      </c>
      <c r="JP30" s="41">
        <v>82</v>
      </c>
      <c r="JQ30" s="41">
        <v>0.55000000000000004</v>
      </c>
      <c r="JR30" s="41">
        <v>0.5</v>
      </c>
      <c r="JS30" s="41">
        <v>0.41</v>
      </c>
      <c r="JT30" s="41">
        <f t="shared" si="805"/>
        <v>83.46</v>
      </c>
      <c r="JV30" s="41">
        <v>960</v>
      </c>
      <c r="JW30" s="41">
        <v>4.4000000000000004</v>
      </c>
      <c r="JX30" s="41">
        <v>4000</v>
      </c>
      <c r="OL30" s="41">
        <v>0.2</v>
      </c>
      <c r="OM30" s="41">
        <v>0.2</v>
      </c>
      <c r="ON30" s="41">
        <v>0.2</v>
      </c>
      <c r="OO30" s="41">
        <v>0.4</v>
      </c>
      <c r="OP30" s="41">
        <f t="shared" si="808"/>
        <v>1</v>
      </c>
      <c r="OR30" s="41">
        <v>53</v>
      </c>
      <c r="OS30" s="41">
        <v>10</v>
      </c>
      <c r="OT30" s="41">
        <v>24000</v>
      </c>
      <c r="QB30" s="41">
        <v>68</v>
      </c>
      <c r="QC30" s="41">
        <v>0.26</v>
      </c>
      <c r="QD30" s="41">
        <v>0.86</v>
      </c>
      <c r="QE30" s="41">
        <v>3.7</v>
      </c>
      <c r="QF30" s="41">
        <f t="shared" si="809"/>
        <v>72.819999999999993</v>
      </c>
      <c r="QH30" s="41">
        <v>2400</v>
      </c>
      <c r="QI30" s="41">
        <v>460</v>
      </c>
      <c r="QJ30" s="41">
        <v>3200</v>
      </c>
      <c r="ADU30" s="19"/>
      <c r="ADW30" t="s">
        <v>872</v>
      </c>
    </row>
    <row r="31" spans="1:803" x14ac:dyDescent="0.25">
      <c r="A31" s="14">
        <v>44525</v>
      </c>
      <c r="B31" s="16" t="s">
        <v>846</v>
      </c>
      <c r="X31" s="41">
        <v>1.6</v>
      </c>
      <c r="Y31" s="41">
        <v>0.2</v>
      </c>
      <c r="Z31" s="41">
        <v>1.2</v>
      </c>
      <c r="AA31" s="41">
        <v>2.4</v>
      </c>
      <c r="AB31" s="41">
        <f t="shared" si="798"/>
        <v>5.4</v>
      </c>
      <c r="AD31" s="41">
        <v>38</v>
      </c>
      <c r="AE31" s="41">
        <v>0.3</v>
      </c>
      <c r="AF31" s="41">
        <v>280</v>
      </c>
      <c r="BN31" s="41">
        <v>550</v>
      </c>
      <c r="BO31" s="41">
        <v>4.8</v>
      </c>
      <c r="BP31" s="41">
        <v>2.2000000000000002</v>
      </c>
      <c r="BQ31" s="41">
        <v>21</v>
      </c>
      <c r="BR31" s="41">
        <f t="shared" si="799"/>
        <v>578</v>
      </c>
      <c r="BT31" s="41">
        <v>120</v>
      </c>
      <c r="BU31" s="41">
        <v>34</v>
      </c>
      <c r="BV31" s="41">
        <v>53000</v>
      </c>
      <c r="DD31" s="41">
        <v>0.2</v>
      </c>
      <c r="DE31" s="41">
        <v>0.56000000000000005</v>
      </c>
      <c r="DF31" s="41">
        <v>0.28000000000000003</v>
      </c>
      <c r="DG31" s="41">
        <v>0.4</v>
      </c>
      <c r="DH31" s="41">
        <f t="shared" si="800"/>
        <v>1.4400000000000002</v>
      </c>
      <c r="DJ31" s="41">
        <v>38</v>
      </c>
      <c r="DK31" s="41">
        <v>0.3</v>
      </c>
      <c r="DL31" s="41">
        <v>18000</v>
      </c>
      <c r="LF31" s="41">
        <v>26</v>
      </c>
      <c r="LG31" s="41">
        <v>0.87</v>
      </c>
      <c r="LH31" s="41">
        <v>2</v>
      </c>
      <c r="LI31" s="41">
        <v>1.4</v>
      </c>
      <c r="LJ31" s="41">
        <f t="shared" si="806"/>
        <v>30.27</v>
      </c>
      <c r="LL31" s="41">
        <v>78</v>
      </c>
      <c r="LM31" s="41">
        <v>0.3</v>
      </c>
      <c r="LN31" s="41">
        <v>12000</v>
      </c>
      <c r="MV31" s="41">
        <v>8.3000000000000007</v>
      </c>
      <c r="MW31" s="41">
        <v>0.38</v>
      </c>
      <c r="MX31" s="41">
        <v>0.2</v>
      </c>
      <c r="MY31" s="41">
        <v>0.4</v>
      </c>
      <c r="MZ31" s="41">
        <f t="shared" si="807"/>
        <v>9.2800000000000011</v>
      </c>
      <c r="NB31" s="41">
        <v>140</v>
      </c>
      <c r="NC31" s="41">
        <v>0.3</v>
      </c>
      <c r="ND31" s="41">
        <v>9500</v>
      </c>
      <c r="ADU31" s="19"/>
      <c r="ADW31" t="s">
        <v>873</v>
      </c>
    </row>
    <row r="32" spans="1:803" x14ac:dyDescent="0.25">
      <c r="A32" s="14">
        <v>44704</v>
      </c>
      <c r="B32" s="16" t="s">
        <v>846</v>
      </c>
      <c r="C32" s="41">
        <v>2.2240000000000002</v>
      </c>
      <c r="D32" s="41">
        <v>2.2240000000000002</v>
      </c>
      <c r="E32" s="41">
        <v>0</v>
      </c>
      <c r="H32" s="41">
        <v>2.2240000000000002</v>
      </c>
      <c r="AS32" s="41">
        <v>1.9750000000000001</v>
      </c>
      <c r="AT32" s="41">
        <v>1.9750000000000001</v>
      </c>
      <c r="AU32" s="41">
        <v>0</v>
      </c>
      <c r="AX32" s="41">
        <v>1.9750000000000001</v>
      </c>
      <c r="CI32" s="41">
        <v>2.1459999999999999</v>
      </c>
      <c r="CJ32" s="41">
        <v>2.1459999999999999</v>
      </c>
      <c r="CK32" s="41">
        <v>0</v>
      </c>
      <c r="CN32" s="41">
        <v>2.1459999999999999</v>
      </c>
      <c r="DY32" s="41">
        <v>2.323</v>
      </c>
      <c r="DZ32" s="41">
        <v>2.323</v>
      </c>
      <c r="EA32" s="41">
        <v>0</v>
      </c>
      <c r="ED32" s="41">
        <v>2.323</v>
      </c>
      <c r="FO32" s="41">
        <v>2.298</v>
      </c>
      <c r="FP32" s="41">
        <v>2.298</v>
      </c>
      <c r="FQ32" s="41">
        <v>0</v>
      </c>
      <c r="FT32" s="41">
        <v>2.298</v>
      </c>
      <c r="HE32" s="41">
        <v>1.034</v>
      </c>
      <c r="HF32" s="41">
        <v>1.034</v>
      </c>
      <c r="HG32" s="41">
        <v>0</v>
      </c>
      <c r="HJ32" s="41">
        <v>1.034</v>
      </c>
      <c r="IU32" s="41">
        <v>2.2679999999999998</v>
      </c>
      <c r="IV32" s="41">
        <v>2.2679999999999998</v>
      </c>
      <c r="IW32" s="41">
        <v>0</v>
      </c>
      <c r="IZ32" s="41">
        <v>2.2679999999999998</v>
      </c>
      <c r="KK32" s="41">
        <v>2.1739999999999999</v>
      </c>
      <c r="KL32" s="41">
        <v>2.1739999999999999</v>
      </c>
      <c r="KM32" s="41">
        <v>0</v>
      </c>
      <c r="KP32" s="41">
        <v>2.1739999999999999</v>
      </c>
      <c r="MA32" s="41">
        <v>2.133</v>
      </c>
      <c r="MB32" s="41">
        <v>2.133</v>
      </c>
      <c r="MC32" s="41">
        <v>0</v>
      </c>
      <c r="MF32" s="41">
        <v>2.133</v>
      </c>
      <c r="NQ32" s="41">
        <v>2.1589999999999998</v>
      </c>
      <c r="NR32" s="41">
        <v>2.1589999999999998</v>
      </c>
      <c r="NS32" s="41">
        <v>0</v>
      </c>
      <c r="NV32" s="41">
        <v>2.1589999999999998</v>
      </c>
      <c r="PG32" s="41">
        <v>2.379</v>
      </c>
      <c r="PH32" s="41">
        <v>2.3969999999999998</v>
      </c>
      <c r="PI32" s="41">
        <f>(PH32-PG32)*100</f>
        <v>1.7999999999999794</v>
      </c>
      <c r="PL32" s="41">
        <v>2.3969999999999998</v>
      </c>
      <c r="QW32" s="41">
        <v>1.978</v>
      </c>
      <c r="QX32" s="41">
        <v>1.978</v>
      </c>
      <c r="QY32" s="41">
        <v>0</v>
      </c>
      <c r="RB32" s="41">
        <v>1.978</v>
      </c>
      <c r="XI32" s="41">
        <v>1.091</v>
      </c>
      <c r="XJ32" s="41">
        <v>1.091</v>
      </c>
      <c r="XK32" s="41">
        <v>0</v>
      </c>
      <c r="XN32" s="41">
        <v>1.091</v>
      </c>
      <c r="ADU32" s="19"/>
      <c r="ADW32" t="s">
        <v>874</v>
      </c>
    </row>
    <row r="33" spans="1:803" x14ac:dyDescent="0.25">
      <c r="A33" s="14">
        <v>44705</v>
      </c>
      <c r="B33" s="16" t="s">
        <v>846</v>
      </c>
      <c r="DD33" s="41">
        <v>0.2</v>
      </c>
      <c r="DE33" s="41">
        <v>0.2</v>
      </c>
      <c r="DF33" s="41">
        <v>0.2</v>
      </c>
      <c r="DG33" s="41">
        <v>0.4</v>
      </c>
      <c r="DH33" s="41">
        <f t="shared" si="800"/>
        <v>1</v>
      </c>
      <c r="DJ33" s="41">
        <v>49</v>
      </c>
      <c r="DK33" s="41">
        <v>0.67</v>
      </c>
      <c r="DL33" s="41">
        <v>20000</v>
      </c>
      <c r="GJ33" s="41">
        <v>4</v>
      </c>
      <c r="GK33" s="41">
        <v>0.2</v>
      </c>
      <c r="GL33" s="41">
        <v>20</v>
      </c>
      <c r="GM33" s="41">
        <v>40</v>
      </c>
      <c r="GN33" s="41">
        <f t="shared" si="802"/>
        <v>64.2</v>
      </c>
      <c r="GP33" s="41">
        <v>5200</v>
      </c>
      <c r="GQ33" s="41">
        <v>590</v>
      </c>
      <c r="GR33" s="41">
        <v>16000</v>
      </c>
      <c r="HZ33" s="41">
        <v>580</v>
      </c>
      <c r="IA33" s="41">
        <v>0.25</v>
      </c>
      <c r="IB33" s="41">
        <v>15</v>
      </c>
      <c r="IC33" s="41">
        <v>0.91</v>
      </c>
      <c r="ID33" s="41">
        <f t="shared" si="803"/>
        <v>596.16</v>
      </c>
      <c r="IF33" s="41">
        <v>2100</v>
      </c>
      <c r="IG33" s="41">
        <v>34</v>
      </c>
      <c r="IH33" s="41">
        <v>22000</v>
      </c>
      <c r="LF33" s="41">
        <v>95</v>
      </c>
      <c r="LG33" s="41">
        <v>0.44</v>
      </c>
      <c r="LH33" s="41">
        <v>3.6</v>
      </c>
      <c r="LI33" s="41">
        <v>2.1</v>
      </c>
      <c r="LJ33" s="41">
        <f t="shared" si="806"/>
        <v>101.14</v>
      </c>
      <c r="LL33" s="41">
        <v>100</v>
      </c>
      <c r="LM33" s="41">
        <v>0.79</v>
      </c>
      <c r="LN33" s="41">
        <v>20000</v>
      </c>
      <c r="OL33" s="41">
        <v>5</v>
      </c>
      <c r="OM33" s="41">
        <v>0.2</v>
      </c>
      <c r="ON33" s="41">
        <v>0.2</v>
      </c>
      <c r="OO33" s="41">
        <v>0.4</v>
      </c>
      <c r="OP33" s="41">
        <f t="shared" si="808"/>
        <v>5.8</v>
      </c>
      <c r="OR33" s="41">
        <v>48</v>
      </c>
      <c r="OS33" s="41">
        <v>7.2</v>
      </c>
      <c r="OT33" s="41">
        <v>920</v>
      </c>
      <c r="QB33" s="41">
        <v>17</v>
      </c>
      <c r="QC33" s="41">
        <v>0.2</v>
      </c>
      <c r="QD33" s="41">
        <v>0.4</v>
      </c>
      <c r="QE33" s="41">
        <v>0.68</v>
      </c>
      <c r="QF33" s="41">
        <f t="shared" si="809"/>
        <v>18.28</v>
      </c>
      <c r="QH33" s="41">
        <v>6400</v>
      </c>
      <c r="QI33" s="41">
        <v>2600</v>
      </c>
      <c r="QJ33" s="41">
        <v>15000</v>
      </c>
      <c r="YD33" s="41">
        <v>49</v>
      </c>
      <c r="YE33" s="41">
        <v>0.32</v>
      </c>
      <c r="YF33" s="41">
        <v>0.5</v>
      </c>
      <c r="YG33" s="41">
        <v>2.1</v>
      </c>
      <c r="YH33" s="41">
        <f>YG33+YF33+YE33+YD33</f>
        <v>51.92</v>
      </c>
      <c r="YJ33" s="41">
        <v>38</v>
      </c>
      <c r="YK33" s="41">
        <v>71</v>
      </c>
      <c r="YL33" s="41">
        <v>280</v>
      </c>
      <c r="ADU33" s="19"/>
      <c r="ADW33" t="s">
        <v>875</v>
      </c>
    </row>
    <row r="34" spans="1:803" x14ac:dyDescent="0.25">
      <c r="A34" s="14">
        <v>44707</v>
      </c>
      <c r="B34" s="16" t="s">
        <v>846</v>
      </c>
      <c r="X34" s="41">
        <v>1.4</v>
      </c>
      <c r="Y34" s="41">
        <v>0.2</v>
      </c>
      <c r="Z34" s="41">
        <v>1.2</v>
      </c>
      <c r="AA34" s="41">
        <v>3.7</v>
      </c>
      <c r="AB34" s="41">
        <f t="shared" si="798"/>
        <v>6.5</v>
      </c>
      <c r="AD34" s="41">
        <v>38</v>
      </c>
      <c r="AE34" s="41">
        <v>0.3</v>
      </c>
      <c r="AF34" s="41">
        <v>300</v>
      </c>
      <c r="BN34" s="41">
        <v>860</v>
      </c>
      <c r="BO34" s="41">
        <v>7.1</v>
      </c>
      <c r="BP34" s="41">
        <v>2.4</v>
      </c>
      <c r="BQ34" s="41">
        <v>54</v>
      </c>
      <c r="BR34" s="41">
        <f t="shared" si="799"/>
        <v>923.5</v>
      </c>
      <c r="BT34" s="41">
        <v>110</v>
      </c>
      <c r="BU34" s="41">
        <v>26</v>
      </c>
      <c r="BV34" s="41">
        <v>56000</v>
      </c>
      <c r="ET34" s="41">
        <v>21</v>
      </c>
      <c r="EU34" s="41">
        <v>0.2</v>
      </c>
      <c r="EV34" s="41">
        <v>2.6</v>
      </c>
      <c r="EW34" s="41">
        <v>0.4</v>
      </c>
      <c r="EX34" s="41">
        <f t="shared" si="801"/>
        <v>24.2</v>
      </c>
      <c r="EZ34" s="41">
        <v>76</v>
      </c>
      <c r="FA34" s="41">
        <v>2</v>
      </c>
      <c r="FB34" s="41">
        <v>8600</v>
      </c>
      <c r="JP34" s="41">
        <v>300</v>
      </c>
      <c r="JQ34" s="41">
        <v>0.62</v>
      </c>
      <c r="JR34" s="41">
        <v>19</v>
      </c>
      <c r="JS34" s="41">
        <v>2.5</v>
      </c>
      <c r="JT34" s="41">
        <f t="shared" si="805"/>
        <v>322.12</v>
      </c>
      <c r="JV34" s="41">
        <v>1100</v>
      </c>
      <c r="JW34" s="41">
        <v>64</v>
      </c>
      <c r="JX34" s="41">
        <v>12000</v>
      </c>
      <c r="MV34" s="41">
        <v>5.7</v>
      </c>
      <c r="MW34" s="41">
        <v>0.2</v>
      </c>
      <c r="MX34" s="41">
        <v>20</v>
      </c>
      <c r="MY34" s="41">
        <v>40</v>
      </c>
      <c r="MZ34" s="41">
        <f t="shared" si="807"/>
        <v>65.900000000000006</v>
      </c>
      <c r="NB34" s="41">
        <v>38</v>
      </c>
      <c r="NC34" s="41">
        <v>30</v>
      </c>
      <c r="ND34" s="41">
        <v>14000</v>
      </c>
      <c r="RR34" s="41">
        <v>0.2</v>
      </c>
      <c r="RS34" s="41">
        <v>0.2</v>
      </c>
      <c r="RT34" s="41">
        <v>0.2</v>
      </c>
      <c r="RU34" s="41">
        <v>0.4</v>
      </c>
      <c r="RV34" s="41">
        <f t="shared" si="804"/>
        <v>1</v>
      </c>
      <c r="RX34" s="41">
        <v>38</v>
      </c>
      <c r="RY34" s="41">
        <v>73</v>
      </c>
      <c r="RZ34" s="41">
        <v>3200</v>
      </c>
      <c r="ADU34" s="19"/>
      <c r="ADW34" t="s">
        <v>876</v>
      </c>
    </row>
    <row r="35" spans="1:803" ht="15.75" customHeight="1" x14ac:dyDescent="0.25">
      <c r="A35" s="14">
        <v>44668</v>
      </c>
      <c r="B35" s="16" t="s">
        <v>846</v>
      </c>
      <c r="C35" s="41">
        <v>2.4590000000000001</v>
      </c>
      <c r="D35" s="41">
        <v>2.4590000000000001</v>
      </c>
      <c r="E35" s="41">
        <v>0</v>
      </c>
      <c r="H35" s="41">
        <v>2.4590000000000001</v>
      </c>
      <c r="AS35" s="41">
        <v>2.2240000000000002</v>
      </c>
      <c r="AT35" s="41">
        <v>2.2240000000000002</v>
      </c>
      <c r="AU35" s="41">
        <v>0</v>
      </c>
      <c r="AX35" s="41">
        <v>2.2240000000000002</v>
      </c>
      <c r="CI35" s="41">
        <v>2.3580000000000001</v>
      </c>
      <c r="CJ35" s="41">
        <v>2.3580000000000001</v>
      </c>
      <c r="CK35" s="41">
        <v>0</v>
      </c>
      <c r="CN35" s="41">
        <v>2.3580000000000001</v>
      </c>
      <c r="DY35" s="41">
        <v>2.6179999999999999</v>
      </c>
      <c r="DZ35" s="41">
        <v>2.6179999999999999</v>
      </c>
      <c r="EA35" s="41">
        <v>0</v>
      </c>
      <c r="ED35" s="41">
        <v>2.6179999999999999</v>
      </c>
      <c r="FO35" s="41">
        <v>2.532</v>
      </c>
      <c r="FP35" s="41">
        <v>2.532</v>
      </c>
      <c r="FQ35" s="41">
        <v>0</v>
      </c>
      <c r="FT35" s="41">
        <v>2.532</v>
      </c>
      <c r="HE35" s="41">
        <v>1.1519999999999999</v>
      </c>
      <c r="HF35" s="41">
        <v>1.1519999999999999</v>
      </c>
      <c r="HG35" s="41">
        <v>0</v>
      </c>
      <c r="HJ35" s="41">
        <v>1.1519999999999999</v>
      </c>
      <c r="KK35" s="41">
        <v>2.4049999999999998</v>
      </c>
      <c r="KL35" s="41">
        <v>2.4049999999999998</v>
      </c>
      <c r="KM35" s="41">
        <v>0</v>
      </c>
      <c r="KP35" s="41">
        <v>2.4049999999999998</v>
      </c>
      <c r="MA35" s="41">
        <v>2.4159999999999999</v>
      </c>
      <c r="MB35" s="41">
        <v>2.4159999999999999</v>
      </c>
      <c r="MC35" s="41">
        <v>0</v>
      </c>
      <c r="MF35" s="41">
        <v>2.4159999999999999</v>
      </c>
      <c r="NQ35" s="41">
        <v>2.3769999999999998</v>
      </c>
      <c r="NR35" s="41">
        <v>2.3769999999999998</v>
      </c>
      <c r="NS35" s="41">
        <v>0</v>
      </c>
      <c r="NV35" s="41">
        <v>2.3769999999999998</v>
      </c>
      <c r="PG35" s="41">
        <v>2.3140000000000001</v>
      </c>
      <c r="PH35" s="41">
        <v>2.5030000000000001</v>
      </c>
      <c r="PI35" s="41">
        <v>18.899999999999999</v>
      </c>
      <c r="PL35" s="41">
        <v>2.5030000000000001</v>
      </c>
      <c r="QW35" s="41">
        <v>2.2149999999999999</v>
      </c>
      <c r="QX35" s="41">
        <v>2.2149999999999999</v>
      </c>
      <c r="QY35" s="41">
        <v>0</v>
      </c>
      <c r="RB35" s="41">
        <v>2.2149999999999999</v>
      </c>
      <c r="SM35" s="41">
        <v>2.1259999999999999</v>
      </c>
      <c r="SN35" s="41">
        <v>2.1259999999999999</v>
      </c>
      <c r="SO35" s="41">
        <v>0</v>
      </c>
      <c r="SR35" s="41">
        <v>2.1259999999999999</v>
      </c>
      <c r="UC35" s="41">
        <v>2.1059999999999999</v>
      </c>
      <c r="UD35" s="41">
        <v>2.1059999999999999</v>
      </c>
      <c r="UE35" s="41">
        <v>0</v>
      </c>
      <c r="UH35" s="41">
        <v>2.1059999999999999</v>
      </c>
      <c r="XI35" s="41">
        <v>1.1859999999999999</v>
      </c>
      <c r="XJ35" s="41">
        <v>1.1859999999999999</v>
      </c>
      <c r="XK35" s="41">
        <v>0</v>
      </c>
      <c r="XN35" s="41">
        <v>1.1859999999999999</v>
      </c>
      <c r="ADU35" s="19"/>
      <c r="ADW35" t="s">
        <v>877</v>
      </c>
    </row>
    <row r="36" spans="1:803" ht="17.25" customHeight="1" x14ac:dyDescent="0.25">
      <c r="A36" s="14">
        <v>44886</v>
      </c>
      <c r="B36" s="16" t="s">
        <v>846</v>
      </c>
      <c r="C36" s="41">
        <v>2.3719999999999999</v>
      </c>
      <c r="D36" s="41">
        <v>2.3719999999999999</v>
      </c>
      <c r="E36" s="41">
        <v>0</v>
      </c>
      <c r="H36" s="41">
        <v>2.3719999999999999</v>
      </c>
      <c r="AS36" s="41">
        <v>2.1480000000000001</v>
      </c>
      <c r="AT36" s="41">
        <v>2.1480000000000001</v>
      </c>
      <c r="AU36" s="41">
        <v>0</v>
      </c>
      <c r="AX36" s="41">
        <v>2.1480000000000001</v>
      </c>
      <c r="CI36" s="41">
        <v>2.2669999999999999</v>
      </c>
      <c r="CJ36" s="41">
        <v>2.2669999999999999</v>
      </c>
      <c r="CK36" s="41">
        <v>0</v>
      </c>
      <c r="CN36" s="41">
        <v>2.2669999999999999</v>
      </c>
      <c r="DY36" s="41">
        <v>2.3809999999999998</v>
      </c>
      <c r="DZ36" s="41">
        <v>2.3809999999999998</v>
      </c>
      <c r="EA36" s="41">
        <v>0</v>
      </c>
      <c r="ED36" s="41">
        <v>2.3809999999999998</v>
      </c>
      <c r="FO36" s="41">
        <v>2.306</v>
      </c>
      <c r="FP36" s="41">
        <v>2.306</v>
      </c>
      <c r="FQ36" s="41">
        <v>0</v>
      </c>
      <c r="FT36" s="41">
        <v>2.306</v>
      </c>
      <c r="HE36" s="41">
        <v>1.0669999999999999</v>
      </c>
      <c r="HF36" s="41">
        <v>1.0669999999999999</v>
      </c>
      <c r="HG36" s="41">
        <v>0</v>
      </c>
      <c r="HJ36" s="41">
        <v>1.0669999999999999</v>
      </c>
      <c r="IU36" s="41">
        <v>2.3260000000000001</v>
      </c>
      <c r="IV36" s="41">
        <v>2.3260000000000001</v>
      </c>
      <c r="IW36" s="41">
        <v>0</v>
      </c>
      <c r="IZ36" s="41">
        <v>2.3260000000000001</v>
      </c>
      <c r="KK36" s="41">
        <v>2.3090000000000002</v>
      </c>
      <c r="KL36" s="41">
        <v>2.3090000000000002</v>
      </c>
      <c r="KM36" s="41">
        <v>0</v>
      </c>
      <c r="KP36" s="41">
        <v>2.3090000000000002</v>
      </c>
      <c r="MA36" s="41">
        <v>2.3250000000000002</v>
      </c>
      <c r="MB36" s="41">
        <v>2.3250000000000002</v>
      </c>
      <c r="MC36" s="41">
        <v>0</v>
      </c>
      <c r="MF36" s="41">
        <v>2.3250000000000002</v>
      </c>
      <c r="NQ36" s="41">
        <v>2.2829999999999999</v>
      </c>
      <c r="NR36" s="41">
        <v>2.2829999999999999</v>
      </c>
      <c r="NS36" s="41">
        <v>0</v>
      </c>
      <c r="NV36" s="41">
        <v>2.2829999999999999</v>
      </c>
      <c r="PG36" s="41">
        <v>2.4820000000000002</v>
      </c>
      <c r="PH36" s="41">
        <v>2.3199999999999998</v>
      </c>
      <c r="PI36" s="41">
        <v>16.2</v>
      </c>
      <c r="PL36" s="41">
        <v>2.3199999999999998</v>
      </c>
      <c r="QW36" s="41">
        <v>2.125</v>
      </c>
      <c r="QX36" s="41">
        <v>2.125</v>
      </c>
      <c r="QY36" s="41">
        <v>0</v>
      </c>
      <c r="RB36" s="41">
        <v>2.125</v>
      </c>
      <c r="SM36" s="41">
        <v>2.0350000000000001</v>
      </c>
      <c r="SN36" s="41">
        <v>2.0350000000000001</v>
      </c>
      <c r="SO36" s="41">
        <v>0</v>
      </c>
      <c r="SR36" s="41">
        <v>2.0350000000000001</v>
      </c>
      <c r="UC36" s="41">
        <v>2.0779999999999998</v>
      </c>
      <c r="UD36" s="41">
        <v>2.0779999999999998</v>
      </c>
      <c r="UE36" s="41">
        <v>0</v>
      </c>
      <c r="UH36" s="41">
        <v>2.0779999999999998</v>
      </c>
      <c r="XI36" s="41">
        <v>1.1020000000000001</v>
      </c>
      <c r="XJ36" s="41">
        <v>1.1020000000000001</v>
      </c>
      <c r="XK36" s="41">
        <v>0</v>
      </c>
      <c r="XN36" s="41">
        <v>1.1020000000000001</v>
      </c>
      <c r="ADU36" s="19"/>
      <c r="ADW36" t="s">
        <v>878</v>
      </c>
    </row>
    <row r="37" spans="1:803" ht="15.75" customHeight="1" x14ac:dyDescent="0.25">
      <c r="A37" s="14">
        <v>44887</v>
      </c>
      <c r="B37" s="16" t="s">
        <v>846</v>
      </c>
      <c r="X37" s="41">
        <v>0.2</v>
      </c>
      <c r="Y37" s="41">
        <v>0.2</v>
      </c>
      <c r="Z37" s="41">
        <v>0.2</v>
      </c>
      <c r="AA37" s="41">
        <v>0.4</v>
      </c>
      <c r="AB37" s="41">
        <f t="shared" si="798"/>
        <v>1</v>
      </c>
      <c r="AD37" s="41">
        <v>38</v>
      </c>
      <c r="AE37" s="41">
        <v>0.3</v>
      </c>
      <c r="AF37" s="41">
        <v>300</v>
      </c>
      <c r="BN37" s="41">
        <v>740</v>
      </c>
      <c r="BO37" s="41">
        <v>6.1</v>
      </c>
      <c r="BP37" s="41">
        <v>32</v>
      </c>
      <c r="BQ37" s="41">
        <v>79</v>
      </c>
      <c r="BR37" s="41">
        <f t="shared" si="799"/>
        <v>857.1</v>
      </c>
      <c r="BT37" s="41">
        <v>280</v>
      </c>
      <c r="BU37" s="41">
        <v>230</v>
      </c>
      <c r="BV37" s="41">
        <v>10000</v>
      </c>
      <c r="ET37" s="41">
        <v>0.2</v>
      </c>
      <c r="EU37" s="41">
        <v>0.2</v>
      </c>
      <c r="EV37" s="41">
        <v>0.2</v>
      </c>
      <c r="EW37" s="41">
        <v>0.4</v>
      </c>
      <c r="EX37" s="41">
        <f t="shared" si="801"/>
        <v>1</v>
      </c>
      <c r="EY37" s="41">
        <v>1600</v>
      </c>
      <c r="EZ37" s="41">
        <v>38</v>
      </c>
      <c r="FA37" s="41">
        <v>2.5</v>
      </c>
      <c r="FB37" s="41">
        <v>690</v>
      </c>
      <c r="GJ37" s="41">
        <v>0.2</v>
      </c>
      <c r="GK37" s="41">
        <v>0.2</v>
      </c>
      <c r="GL37" s="41">
        <v>0.2</v>
      </c>
      <c r="GM37" s="41">
        <v>0.4</v>
      </c>
      <c r="GN37" s="41">
        <f t="shared" si="802"/>
        <v>1</v>
      </c>
      <c r="GP37" s="41">
        <v>2900</v>
      </c>
      <c r="GQ37" s="41">
        <v>14</v>
      </c>
      <c r="GR37" s="41">
        <v>2400</v>
      </c>
      <c r="RR37" s="41">
        <v>0.2</v>
      </c>
      <c r="RS37" s="41">
        <v>0.2</v>
      </c>
      <c r="RT37" s="41">
        <v>0.2</v>
      </c>
      <c r="RU37" s="41">
        <v>0.4</v>
      </c>
      <c r="RV37" s="41">
        <f t="shared" si="804"/>
        <v>1</v>
      </c>
      <c r="RW37" s="41">
        <v>1600</v>
      </c>
      <c r="RX37" s="41">
        <v>38</v>
      </c>
      <c r="RY37" s="41">
        <v>57</v>
      </c>
      <c r="RZ37" s="41">
        <v>1700</v>
      </c>
      <c r="YD37" s="41">
        <v>0.2</v>
      </c>
      <c r="YE37" s="41">
        <v>0.2</v>
      </c>
      <c r="YF37" s="41">
        <v>0.2</v>
      </c>
      <c r="YG37" s="41">
        <v>0.4</v>
      </c>
      <c r="YH37" s="41">
        <f>YG37+YF37+YE37+YD37</f>
        <v>1</v>
      </c>
      <c r="YI37" s="41">
        <v>170</v>
      </c>
      <c r="YJ37" s="41">
        <v>38</v>
      </c>
      <c r="YK37" s="41">
        <v>0.34</v>
      </c>
      <c r="YL37" s="41">
        <v>53</v>
      </c>
      <c r="ADU37" s="19"/>
      <c r="ADW37" t="s">
        <v>879</v>
      </c>
    </row>
    <row r="38" spans="1:803" ht="15.75" customHeight="1" x14ac:dyDescent="0.25">
      <c r="A38" s="14">
        <v>44888</v>
      </c>
      <c r="B38" s="16" t="s">
        <v>846</v>
      </c>
      <c r="DD38" s="41">
        <v>2.4</v>
      </c>
      <c r="DE38" s="41">
        <v>0.32</v>
      </c>
      <c r="DF38" s="41">
        <v>27</v>
      </c>
      <c r="DG38" s="41">
        <v>21</v>
      </c>
      <c r="DH38" s="41">
        <f t="shared" si="800"/>
        <v>50.72</v>
      </c>
      <c r="DI38" s="41">
        <v>1600</v>
      </c>
      <c r="DJ38" s="41">
        <v>91</v>
      </c>
      <c r="DK38" s="41">
        <v>2.6</v>
      </c>
      <c r="DL38" s="41">
        <v>13000</v>
      </c>
      <c r="GO38" s="41">
        <v>1600</v>
      </c>
      <c r="HZ38" s="41">
        <v>220</v>
      </c>
      <c r="IA38" s="41">
        <v>0.26</v>
      </c>
      <c r="IB38" s="41">
        <v>1.9</v>
      </c>
      <c r="IC38" s="41">
        <v>0.72</v>
      </c>
      <c r="ID38" s="41">
        <f t="shared" si="803"/>
        <v>222.88</v>
      </c>
      <c r="IE38" s="41">
        <v>3400</v>
      </c>
      <c r="IF38" s="41">
        <v>73000</v>
      </c>
      <c r="IG38" s="41">
        <v>86</v>
      </c>
      <c r="IH38" s="41">
        <v>15000</v>
      </c>
      <c r="LF38" s="41">
        <v>0.2</v>
      </c>
      <c r="LG38" s="41">
        <v>0.2</v>
      </c>
      <c r="LH38" s="41">
        <v>0.2</v>
      </c>
      <c r="LI38" s="41">
        <v>0.4</v>
      </c>
      <c r="LJ38" s="41">
        <f t="shared" si="806"/>
        <v>1</v>
      </c>
      <c r="LK38" s="41">
        <v>1600</v>
      </c>
      <c r="LL38" s="41">
        <v>66</v>
      </c>
      <c r="LM38" s="41">
        <v>1.1000000000000001</v>
      </c>
      <c r="LN38" s="41">
        <v>11000</v>
      </c>
      <c r="MV38" s="41">
        <v>0.2</v>
      </c>
      <c r="MW38" s="41">
        <v>0.2</v>
      </c>
      <c r="MX38" s="41">
        <v>0.2</v>
      </c>
      <c r="MY38" s="41">
        <v>0.4</v>
      </c>
      <c r="MZ38" s="41">
        <f t="shared" si="807"/>
        <v>1</v>
      </c>
      <c r="NA38" s="41">
        <v>1600</v>
      </c>
      <c r="NB38" s="41">
        <v>57</v>
      </c>
      <c r="NC38" s="41">
        <v>2</v>
      </c>
      <c r="ND38" s="41">
        <v>11000</v>
      </c>
      <c r="OL38" s="41">
        <v>0.2</v>
      </c>
      <c r="OM38" s="41">
        <v>5</v>
      </c>
      <c r="ON38" s="41">
        <v>0.2</v>
      </c>
      <c r="OO38" s="41">
        <v>0.4</v>
      </c>
      <c r="OP38" s="41">
        <f t="shared" si="808"/>
        <v>5.8</v>
      </c>
      <c r="OQ38" s="41">
        <v>1600</v>
      </c>
      <c r="OR38" s="41">
        <v>62</v>
      </c>
      <c r="OS38" s="41">
        <v>9.3000000000000007</v>
      </c>
      <c r="OT38" s="41">
        <v>9200</v>
      </c>
      <c r="TH38" s="41">
        <v>2.9</v>
      </c>
      <c r="TI38" s="41">
        <v>0.34</v>
      </c>
      <c r="TJ38" s="41">
        <v>0.44</v>
      </c>
      <c r="TK38" s="41">
        <v>0.4</v>
      </c>
      <c r="TL38" s="41">
        <f>TK38+TJ38+TI38+TH38</f>
        <v>4.08</v>
      </c>
      <c r="TM38" s="41">
        <v>1600</v>
      </c>
      <c r="TN38" s="41">
        <v>540</v>
      </c>
      <c r="TO38" s="41">
        <v>22</v>
      </c>
      <c r="TP38" s="41">
        <v>25000</v>
      </c>
      <c r="UX38" s="41">
        <v>0.77</v>
      </c>
      <c r="UY38" s="41">
        <v>0.26</v>
      </c>
      <c r="UZ38" s="41">
        <v>0.28999999999999998</v>
      </c>
      <c r="VA38" s="41">
        <v>0.4</v>
      </c>
      <c r="VB38" s="41">
        <f>VA38+UZ38+UY38+UX38</f>
        <v>1.72</v>
      </c>
      <c r="VC38" s="41">
        <v>1600</v>
      </c>
      <c r="VD38" s="41">
        <v>440</v>
      </c>
      <c r="VE38" s="41">
        <v>3.9</v>
      </c>
      <c r="VF38" s="41">
        <v>22000</v>
      </c>
      <c r="ADU38" s="19"/>
      <c r="ADW38" t="s">
        <v>880</v>
      </c>
    </row>
    <row r="39" spans="1:803" ht="15.75" customHeight="1" x14ac:dyDescent="0.25">
      <c r="A39" s="14">
        <v>44889</v>
      </c>
      <c r="B39" s="16" t="s">
        <v>846</v>
      </c>
      <c r="JP39" s="41">
        <v>94</v>
      </c>
      <c r="JQ39" s="41">
        <v>12</v>
      </c>
      <c r="JR39" s="41">
        <v>2</v>
      </c>
      <c r="JS39" s="41">
        <v>0.67</v>
      </c>
      <c r="JT39" s="41">
        <f t="shared" si="805"/>
        <v>108.67</v>
      </c>
      <c r="JU39" s="41">
        <v>360</v>
      </c>
      <c r="JV39" s="41">
        <v>430</v>
      </c>
      <c r="JW39" s="41">
        <v>20</v>
      </c>
      <c r="JX39" s="41">
        <v>2500</v>
      </c>
      <c r="QB39" s="41">
        <v>0.32</v>
      </c>
      <c r="QC39" s="41">
        <v>0.2</v>
      </c>
      <c r="QD39" s="41">
        <v>0.2</v>
      </c>
      <c r="QE39" s="41">
        <v>0.4</v>
      </c>
      <c r="QF39" s="41">
        <f t="shared" si="809"/>
        <v>1.1200000000000001</v>
      </c>
      <c r="QG39" s="41">
        <v>800</v>
      </c>
      <c r="QH39" s="41">
        <v>1800</v>
      </c>
      <c r="QI39" s="41">
        <v>120</v>
      </c>
      <c r="QJ39" s="41">
        <v>49000</v>
      </c>
      <c r="ADU39" s="19"/>
      <c r="ADW39" t="s">
        <v>881</v>
      </c>
    </row>
    <row r="40" spans="1:803" x14ac:dyDescent="0.25">
      <c r="A40" s="14">
        <v>45034</v>
      </c>
      <c r="B40" s="16" t="s">
        <v>846</v>
      </c>
      <c r="X40" s="41">
        <v>0.2</v>
      </c>
      <c r="Y40" s="41">
        <v>0.2</v>
      </c>
      <c r="Z40" s="41">
        <v>0.2</v>
      </c>
      <c r="AA40" s="41">
        <v>0.4</v>
      </c>
      <c r="AB40" s="41">
        <f t="shared" si="798"/>
        <v>1</v>
      </c>
      <c r="AD40" s="41">
        <v>38</v>
      </c>
      <c r="AE40" s="41">
        <v>0.3</v>
      </c>
      <c r="AF40" s="41">
        <v>220</v>
      </c>
      <c r="BN40" s="41">
        <v>1300</v>
      </c>
      <c r="BO40" s="41">
        <v>6.6</v>
      </c>
      <c r="BP40" s="41">
        <v>14</v>
      </c>
      <c r="BQ40" s="41">
        <v>42</v>
      </c>
      <c r="BR40" s="41">
        <f t="shared" si="799"/>
        <v>1362.6</v>
      </c>
      <c r="BT40" s="41">
        <v>290</v>
      </c>
      <c r="BU40" s="41">
        <v>160</v>
      </c>
      <c r="BV40" s="41">
        <v>19000</v>
      </c>
      <c r="DD40" s="41">
        <v>0.2</v>
      </c>
      <c r="DE40" s="41">
        <v>0.2</v>
      </c>
      <c r="DF40" s="41">
        <v>0.87</v>
      </c>
      <c r="DG40" s="41">
        <v>0.4</v>
      </c>
      <c r="DH40" s="41">
        <f t="shared" si="800"/>
        <v>1.67</v>
      </c>
      <c r="DI40" s="41">
        <v>15000</v>
      </c>
      <c r="DJ40" s="41">
        <v>38</v>
      </c>
      <c r="DK40" s="41">
        <v>1.2</v>
      </c>
      <c r="DL40" s="41">
        <v>15000</v>
      </c>
      <c r="ET40" s="41">
        <v>8</v>
      </c>
      <c r="EU40" s="41">
        <v>0.2</v>
      </c>
      <c r="EV40" s="41">
        <v>0.48</v>
      </c>
      <c r="EW40" s="41">
        <v>0.4</v>
      </c>
      <c r="EX40" s="41">
        <f t="shared" si="801"/>
        <v>9.08</v>
      </c>
      <c r="EY40" s="41">
        <v>15000</v>
      </c>
      <c r="EZ40" s="41">
        <v>38</v>
      </c>
      <c r="FA40" s="41">
        <v>1.8</v>
      </c>
      <c r="FB40" s="41">
        <v>9700</v>
      </c>
      <c r="GJ40" s="41">
        <v>0.2</v>
      </c>
      <c r="GK40" s="41">
        <v>0.2</v>
      </c>
      <c r="GL40" s="41">
        <v>0.2</v>
      </c>
      <c r="GM40" s="41">
        <v>0.4</v>
      </c>
      <c r="GN40" s="41">
        <f t="shared" si="802"/>
        <v>1</v>
      </c>
      <c r="GO40" s="41">
        <v>450</v>
      </c>
      <c r="GP40" s="41">
        <v>160</v>
      </c>
      <c r="GQ40" s="41">
        <v>12</v>
      </c>
      <c r="GR40" s="41">
        <v>12000</v>
      </c>
      <c r="HZ40" s="41">
        <v>870</v>
      </c>
      <c r="IA40" s="41">
        <v>0.42</v>
      </c>
      <c r="IB40" s="41">
        <v>8.1</v>
      </c>
      <c r="IC40" s="41">
        <v>0.4</v>
      </c>
      <c r="ID40" s="41">
        <f t="shared" si="803"/>
        <v>878.92</v>
      </c>
      <c r="IE40" s="41">
        <v>2200</v>
      </c>
      <c r="IF40" s="41">
        <v>870</v>
      </c>
      <c r="IG40" s="41">
        <v>45</v>
      </c>
      <c r="IH40" s="41">
        <v>24000</v>
      </c>
      <c r="QB40" s="41">
        <v>5.9</v>
      </c>
      <c r="QC40" s="41">
        <v>0.2</v>
      </c>
      <c r="QD40" s="41">
        <v>0.2</v>
      </c>
      <c r="QE40" s="41">
        <v>0.4</v>
      </c>
      <c r="QF40" s="41">
        <f t="shared" si="809"/>
        <v>6.7</v>
      </c>
      <c r="QG40" s="41">
        <v>530</v>
      </c>
      <c r="QH40" s="41">
        <v>6900</v>
      </c>
      <c r="QI40" s="41">
        <v>110</v>
      </c>
      <c r="QJ40" s="41">
        <v>15000</v>
      </c>
      <c r="RR40" s="41">
        <v>0.2</v>
      </c>
      <c r="RS40" s="41">
        <v>0.2</v>
      </c>
      <c r="RT40" s="41">
        <v>0.2</v>
      </c>
      <c r="RU40" s="41">
        <v>0.4</v>
      </c>
      <c r="RV40" s="41">
        <f t="shared" si="804"/>
        <v>1</v>
      </c>
      <c r="RW40" s="41">
        <v>1600</v>
      </c>
      <c r="RX40" s="41">
        <v>38</v>
      </c>
      <c r="RY40" s="41">
        <v>1.9</v>
      </c>
      <c r="RZ40" s="41">
        <v>3300</v>
      </c>
      <c r="TH40" s="41">
        <v>1</v>
      </c>
      <c r="TI40" s="41">
        <v>0.2</v>
      </c>
      <c r="TJ40" s="41">
        <v>0.2</v>
      </c>
      <c r="TK40" s="41">
        <v>0.4</v>
      </c>
      <c r="TL40" s="41">
        <f t="shared" ref="TL40:TL44" si="810">TK40+TJ40+TI40+TH40</f>
        <v>1.8</v>
      </c>
      <c r="TM40" s="41">
        <v>15000</v>
      </c>
      <c r="TN40" s="41">
        <v>220</v>
      </c>
      <c r="TO40" s="41">
        <v>2.2999999999999998</v>
      </c>
      <c r="TP40" s="41">
        <v>29000</v>
      </c>
      <c r="UX40" s="41">
        <v>12</v>
      </c>
      <c r="UY40" s="41">
        <v>0.48</v>
      </c>
      <c r="UZ40" s="41">
        <v>0.9</v>
      </c>
      <c r="VA40" s="41">
        <v>0.4</v>
      </c>
      <c r="VB40" s="41">
        <f t="shared" ref="VB40:VB45" si="811">VA40+UZ40+UY40+UX40</f>
        <v>13.78</v>
      </c>
      <c r="VC40" s="41">
        <v>16000</v>
      </c>
      <c r="VD40" s="41">
        <v>250</v>
      </c>
      <c r="VE40" s="41">
        <v>9.3000000000000007</v>
      </c>
      <c r="VF40" s="41">
        <v>17000</v>
      </c>
      <c r="YD40" s="41">
        <v>0.2</v>
      </c>
      <c r="YE40" s="41">
        <v>0.2</v>
      </c>
      <c r="YF40" s="41">
        <v>0.2</v>
      </c>
      <c r="YG40" s="41">
        <v>0.4</v>
      </c>
      <c r="YH40" s="41">
        <f>YG40+YF40+YE40+YD40</f>
        <v>1</v>
      </c>
      <c r="YI40" s="41">
        <v>80</v>
      </c>
      <c r="YJ40" s="41">
        <v>38</v>
      </c>
      <c r="YK40" s="41">
        <v>0.3</v>
      </c>
      <c r="YL40" s="41">
        <v>23</v>
      </c>
      <c r="ADU40" s="19"/>
      <c r="ADW40" t="s">
        <v>882</v>
      </c>
    </row>
    <row r="41" spans="1:803" x14ac:dyDescent="0.25">
      <c r="A41" s="14">
        <v>45035</v>
      </c>
      <c r="B41" s="16" t="s">
        <v>846</v>
      </c>
      <c r="JP41" s="41">
        <v>0.2</v>
      </c>
      <c r="JQ41" s="41">
        <v>0.2</v>
      </c>
      <c r="JR41" s="41">
        <v>0.2</v>
      </c>
      <c r="JS41" s="41">
        <v>0.4</v>
      </c>
      <c r="JT41" s="41">
        <f t="shared" si="805"/>
        <v>1</v>
      </c>
      <c r="JU41" s="41">
        <v>1600</v>
      </c>
      <c r="JV41" s="41">
        <v>140</v>
      </c>
      <c r="JW41" s="41">
        <v>0.3</v>
      </c>
      <c r="JX41" s="41">
        <v>7400</v>
      </c>
      <c r="LF41" s="41">
        <v>7.6</v>
      </c>
      <c r="LG41" s="41">
        <v>0.2</v>
      </c>
      <c r="LH41" s="41">
        <v>0.42</v>
      </c>
      <c r="LI41" s="41">
        <v>0.4</v>
      </c>
      <c r="LJ41" s="41">
        <f t="shared" si="806"/>
        <v>8.6199999999999992</v>
      </c>
      <c r="LK41" s="41">
        <v>15000</v>
      </c>
      <c r="LL41" s="41">
        <v>110</v>
      </c>
      <c r="LM41" s="41">
        <v>0.92</v>
      </c>
      <c r="LN41" s="41">
        <v>16000</v>
      </c>
      <c r="MV41" s="41">
        <v>8.5</v>
      </c>
      <c r="MW41" s="41">
        <v>0.2</v>
      </c>
      <c r="MX41" s="41">
        <v>0.2</v>
      </c>
      <c r="MY41" s="41">
        <v>0.4</v>
      </c>
      <c r="MZ41" s="41">
        <f t="shared" si="807"/>
        <v>9.3000000000000007</v>
      </c>
      <c r="NA41" s="41">
        <v>15000</v>
      </c>
      <c r="NB41" s="41">
        <v>96</v>
      </c>
      <c r="NC41" s="41">
        <v>1.7</v>
      </c>
      <c r="ND41" s="41">
        <v>11000</v>
      </c>
      <c r="OL41" s="41">
        <v>20</v>
      </c>
      <c r="OM41" s="41">
        <v>20</v>
      </c>
      <c r="ON41" s="41">
        <v>20</v>
      </c>
      <c r="OO41" s="41">
        <v>20</v>
      </c>
      <c r="OP41" s="41">
        <f t="shared" si="808"/>
        <v>80</v>
      </c>
      <c r="OQ41" s="41">
        <v>5900</v>
      </c>
      <c r="OR41" s="41">
        <v>61</v>
      </c>
      <c r="OS41" s="41">
        <v>30</v>
      </c>
      <c r="OT41" s="41">
        <v>11000</v>
      </c>
      <c r="ADU41" s="19"/>
      <c r="ADW41" t="s">
        <v>883</v>
      </c>
    </row>
    <row r="42" spans="1:803" x14ac:dyDescent="0.25">
      <c r="A42" s="14">
        <v>45181</v>
      </c>
      <c r="B42" s="16" t="s">
        <v>846</v>
      </c>
      <c r="C42" s="41">
        <v>2.3199999999999998</v>
      </c>
      <c r="D42" s="41">
        <v>2.3199999999999998</v>
      </c>
      <c r="E42" s="41">
        <v>0</v>
      </c>
      <c r="H42" s="41">
        <v>2.3199999999999998</v>
      </c>
      <c r="AS42" s="41">
        <v>2.06</v>
      </c>
      <c r="AT42" s="41">
        <v>2.06</v>
      </c>
      <c r="AU42" s="41">
        <v>0</v>
      </c>
      <c r="AX42" s="41">
        <v>2.06</v>
      </c>
      <c r="CI42" s="41">
        <v>2.2599999999999998</v>
      </c>
      <c r="CJ42" s="41">
        <v>2.2599999999999998</v>
      </c>
      <c r="CK42" s="41">
        <v>0</v>
      </c>
      <c r="CN42" s="41">
        <v>2.2599999999999998</v>
      </c>
      <c r="DY42" s="41">
        <v>2.11</v>
      </c>
      <c r="DZ42" s="41">
        <v>2.11</v>
      </c>
      <c r="EA42" s="41">
        <v>0</v>
      </c>
      <c r="ED42" s="41">
        <v>2.11</v>
      </c>
      <c r="EY42" s="41">
        <v>15000</v>
      </c>
      <c r="FO42" s="41">
        <v>2.2999999999999998</v>
      </c>
      <c r="FP42" s="41">
        <v>2.2999999999999998</v>
      </c>
      <c r="FQ42" s="41">
        <v>0</v>
      </c>
      <c r="FT42" s="41">
        <v>2.2999999999999998</v>
      </c>
      <c r="HE42" s="41">
        <v>1.07</v>
      </c>
      <c r="HF42" s="41">
        <v>1.07</v>
      </c>
      <c r="HG42" s="41">
        <v>0</v>
      </c>
      <c r="HJ42" s="41">
        <v>1.07</v>
      </c>
      <c r="KK42" s="41">
        <v>2.27</v>
      </c>
      <c r="KL42" s="41">
        <v>2.27</v>
      </c>
      <c r="KM42" s="41">
        <v>0</v>
      </c>
      <c r="KP42" s="41">
        <v>2.27</v>
      </c>
      <c r="MA42" s="41">
        <v>2.2999999999999998</v>
      </c>
      <c r="MB42" s="41">
        <v>2.2999999999999998</v>
      </c>
      <c r="MC42" s="41">
        <v>0</v>
      </c>
      <c r="MF42" s="41">
        <v>2.2999999999999998</v>
      </c>
      <c r="NQ42" s="41">
        <v>2.2799999999999998</v>
      </c>
      <c r="NR42" s="41">
        <v>2.2799999999999998</v>
      </c>
      <c r="NS42" s="41">
        <v>0</v>
      </c>
      <c r="NV42" s="41">
        <v>2.2799999999999998</v>
      </c>
      <c r="PG42" s="41">
        <v>2.33</v>
      </c>
      <c r="PH42" s="41">
        <v>2.35</v>
      </c>
      <c r="PI42" s="41">
        <f>(PH42-PG42)*100</f>
        <v>2.0000000000000018</v>
      </c>
      <c r="PL42" s="41">
        <v>2.35</v>
      </c>
      <c r="QW42" s="41">
        <v>2.1</v>
      </c>
      <c r="QX42" s="41">
        <v>2.1</v>
      </c>
      <c r="QY42" s="41">
        <v>0</v>
      </c>
      <c r="RB42" s="41">
        <v>2.1</v>
      </c>
      <c r="SM42" s="41">
        <v>2.0499999999999998</v>
      </c>
      <c r="SN42" s="41">
        <v>2.0499999999999998</v>
      </c>
      <c r="SO42" s="41">
        <v>0</v>
      </c>
      <c r="SR42" s="41">
        <v>2.0499999999999998</v>
      </c>
      <c r="UC42" s="41">
        <v>2.0699999999999998</v>
      </c>
      <c r="UD42" s="41">
        <v>2.0699999999999998</v>
      </c>
      <c r="UE42" s="41">
        <v>0</v>
      </c>
      <c r="UH42" s="41">
        <v>2.0699999999999998</v>
      </c>
      <c r="XI42" s="41">
        <v>1.1200000000000001</v>
      </c>
      <c r="XJ42" s="41">
        <v>1.1200000000000001</v>
      </c>
      <c r="XK42" s="41">
        <v>0</v>
      </c>
      <c r="XN42" s="41">
        <v>1.1200000000000001</v>
      </c>
      <c r="ADU42" s="19"/>
      <c r="ADW42" t="s">
        <v>884</v>
      </c>
    </row>
    <row r="43" spans="1:803" x14ac:dyDescent="0.25">
      <c r="A43" s="14">
        <v>45209</v>
      </c>
      <c r="B43" s="16" t="s">
        <v>846</v>
      </c>
      <c r="C43" s="41">
        <v>2.36</v>
      </c>
      <c r="D43" s="41">
        <v>2.36</v>
      </c>
      <c r="E43" s="41">
        <v>0</v>
      </c>
      <c r="H43" s="41">
        <v>2.36</v>
      </c>
      <c r="AS43" s="41">
        <v>2.12</v>
      </c>
      <c r="AT43" s="41">
        <v>2.12</v>
      </c>
      <c r="AU43" s="41">
        <v>0</v>
      </c>
      <c r="AX43" s="41">
        <v>2.12</v>
      </c>
      <c r="CI43" s="41">
        <v>2.35</v>
      </c>
      <c r="CJ43" s="41">
        <v>2.35</v>
      </c>
      <c r="CK43" s="41">
        <v>0</v>
      </c>
      <c r="CN43" s="41">
        <v>2.35</v>
      </c>
      <c r="DY43" s="41">
        <v>2.42</v>
      </c>
      <c r="DZ43" s="41">
        <v>2.42</v>
      </c>
      <c r="EA43" s="41">
        <v>0</v>
      </c>
      <c r="ED43" s="41">
        <v>2.42</v>
      </c>
      <c r="FO43" s="41">
        <v>2.33</v>
      </c>
      <c r="FP43" s="41">
        <v>2.33</v>
      </c>
      <c r="FQ43" s="41">
        <v>0</v>
      </c>
      <c r="FT43" s="41">
        <v>2.33</v>
      </c>
      <c r="HE43" s="41">
        <v>1.17</v>
      </c>
      <c r="HF43" s="41">
        <v>1.17</v>
      </c>
      <c r="HG43" s="41">
        <v>0</v>
      </c>
      <c r="HJ43" s="41">
        <v>1.17</v>
      </c>
      <c r="IU43" s="41">
        <v>2.36</v>
      </c>
      <c r="IV43" s="41">
        <v>2.36</v>
      </c>
      <c r="IW43" s="41">
        <v>0</v>
      </c>
      <c r="IZ43" s="41">
        <v>2.36</v>
      </c>
      <c r="KK43" s="41">
        <v>2.37</v>
      </c>
      <c r="KL43" s="41">
        <v>2.37</v>
      </c>
      <c r="KM43" s="41">
        <v>0</v>
      </c>
      <c r="KP43" s="41">
        <v>2.37</v>
      </c>
      <c r="MA43" s="41">
        <v>2.36</v>
      </c>
      <c r="MB43" s="41">
        <v>2.36</v>
      </c>
      <c r="MC43" s="41">
        <v>0</v>
      </c>
      <c r="MF43" s="41">
        <v>2.36</v>
      </c>
      <c r="NQ43" s="41">
        <v>2.34</v>
      </c>
      <c r="NR43" s="41">
        <v>2.34</v>
      </c>
      <c r="NS43" s="41">
        <v>0</v>
      </c>
      <c r="NV43" s="41">
        <v>2.34</v>
      </c>
      <c r="PG43" s="41">
        <v>2.3199999999999998</v>
      </c>
      <c r="PH43" s="41">
        <v>2.4</v>
      </c>
      <c r="PI43" s="41">
        <f>(PH43-PG43)*100</f>
        <v>8.0000000000000071</v>
      </c>
      <c r="PL43" s="41">
        <v>2.4</v>
      </c>
      <c r="QW43" s="41">
        <v>2.17</v>
      </c>
      <c r="QX43" s="41">
        <v>2.17</v>
      </c>
      <c r="QY43" s="41">
        <v>0</v>
      </c>
      <c r="RB43" s="41">
        <v>2.17</v>
      </c>
      <c r="SM43" s="41">
        <v>2.0699999999999998</v>
      </c>
      <c r="SN43" s="41">
        <v>2.0699999999999998</v>
      </c>
      <c r="SO43" s="41">
        <v>0</v>
      </c>
      <c r="SR43" s="41">
        <v>2.0699999999999998</v>
      </c>
      <c r="UC43" s="41">
        <v>2.1</v>
      </c>
      <c r="UD43" s="41">
        <v>2.1</v>
      </c>
      <c r="UE43" s="41">
        <v>0</v>
      </c>
      <c r="UH43" s="41">
        <v>2.1</v>
      </c>
      <c r="VS43" s="41">
        <v>2.35</v>
      </c>
      <c r="VT43" s="41">
        <v>2.68</v>
      </c>
      <c r="VU43" s="41">
        <f>(VT43-VS43)*100</f>
        <v>33.000000000000007</v>
      </c>
      <c r="VX43" s="41">
        <v>2.68</v>
      </c>
      <c r="XI43" s="41">
        <v>1.25</v>
      </c>
      <c r="XJ43" s="41">
        <v>1.25</v>
      </c>
      <c r="XK43" s="41">
        <v>0</v>
      </c>
      <c r="XN43" s="41">
        <v>1.25</v>
      </c>
      <c r="YY43" s="41">
        <v>2.16</v>
      </c>
      <c r="YZ43" s="41">
        <v>2.16</v>
      </c>
      <c r="ZA43" s="41">
        <v>0</v>
      </c>
      <c r="ZD43" s="41">
        <v>2.16</v>
      </c>
      <c r="ADU43" s="19"/>
      <c r="ADW43" t="s">
        <v>885</v>
      </c>
    </row>
    <row r="44" spans="1:803" x14ac:dyDescent="0.25">
      <c r="A44" s="14">
        <v>45210</v>
      </c>
      <c r="B44" s="16" t="s">
        <v>846</v>
      </c>
      <c r="X44" s="41">
        <v>0.2</v>
      </c>
      <c r="Y44" s="41">
        <v>0.2</v>
      </c>
      <c r="Z44" s="41">
        <v>0.2</v>
      </c>
      <c r="AA44" s="41">
        <v>0.3</v>
      </c>
      <c r="AB44" s="41">
        <f t="shared" si="798"/>
        <v>0.89999999999999991</v>
      </c>
      <c r="AD44" s="41">
        <v>50</v>
      </c>
      <c r="AE44" s="41">
        <v>0.3</v>
      </c>
      <c r="AF44" s="41">
        <v>810</v>
      </c>
      <c r="BN44" s="41">
        <v>630</v>
      </c>
      <c r="BO44" s="41">
        <v>4.3</v>
      </c>
      <c r="BP44" s="41">
        <v>6.5</v>
      </c>
      <c r="BQ44" s="41">
        <v>26</v>
      </c>
      <c r="BR44" s="41">
        <f t="shared" si="799"/>
        <v>666.8</v>
      </c>
      <c r="BT44" s="41">
        <v>250</v>
      </c>
      <c r="BU44" s="41">
        <v>160</v>
      </c>
      <c r="BV44" s="41">
        <v>11000</v>
      </c>
      <c r="DD44" s="41">
        <v>0.2</v>
      </c>
      <c r="DE44" s="41">
        <v>0.2</v>
      </c>
      <c r="DF44" s="41">
        <v>0.2</v>
      </c>
      <c r="DG44" s="41">
        <v>0.3</v>
      </c>
      <c r="DH44" s="41">
        <f t="shared" si="800"/>
        <v>0.89999999999999991</v>
      </c>
      <c r="DI44" s="41">
        <v>310</v>
      </c>
      <c r="DJ44" s="41">
        <v>50</v>
      </c>
      <c r="DK44" s="41">
        <v>1</v>
      </c>
      <c r="DL44" s="41">
        <v>11000</v>
      </c>
      <c r="ET44" s="41">
        <v>3.6</v>
      </c>
      <c r="EU44" s="41">
        <v>0.2</v>
      </c>
      <c r="EV44" s="41">
        <v>0.2</v>
      </c>
      <c r="EW44" s="41">
        <v>0.3</v>
      </c>
      <c r="EX44" s="41">
        <f t="shared" si="801"/>
        <v>4.3</v>
      </c>
      <c r="EY44" s="41">
        <v>310</v>
      </c>
      <c r="EZ44" s="41">
        <v>50</v>
      </c>
      <c r="FA44" s="41">
        <v>1.2</v>
      </c>
      <c r="FB44" s="41">
        <v>8200</v>
      </c>
      <c r="GJ44" s="41">
        <v>40</v>
      </c>
      <c r="GK44" s="41">
        <v>20</v>
      </c>
      <c r="GL44" s="41">
        <v>20</v>
      </c>
      <c r="GM44" s="41">
        <v>60</v>
      </c>
      <c r="GN44" s="41">
        <f t="shared" si="802"/>
        <v>140</v>
      </c>
      <c r="GO44" s="41">
        <v>1800</v>
      </c>
      <c r="GP44" s="41">
        <v>100</v>
      </c>
      <c r="GQ44" s="41">
        <v>40</v>
      </c>
      <c r="GR44" s="41">
        <v>11000</v>
      </c>
      <c r="HZ44" s="41">
        <v>530</v>
      </c>
      <c r="IA44" s="41">
        <v>1.3</v>
      </c>
      <c r="IB44" s="41">
        <v>4.0999999999999996</v>
      </c>
      <c r="IC44" s="41">
        <v>0.37</v>
      </c>
      <c r="ID44" s="41">
        <f t="shared" si="803"/>
        <v>535.77</v>
      </c>
      <c r="IE44" s="41">
        <v>840</v>
      </c>
      <c r="IF44" s="41">
        <v>1200</v>
      </c>
      <c r="IG44" s="41">
        <v>58</v>
      </c>
      <c r="IH44" s="41">
        <v>5800</v>
      </c>
      <c r="JP44" s="41">
        <v>32</v>
      </c>
      <c r="JQ44" s="41">
        <v>0.2</v>
      </c>
      <c r="JR44" s="41">
        <v>0.38</v>
      </c>
      <c r="JS44" s="41">
        <v>0.3</v>
      </c>
      <c r="JT44" s="41">
        <f t="shared" si="805"/>
        <v>32.880000000000003</v>
      </c>
      <c r="JU44" s="41">
        <v>210</v>
      </c>
      <c r="JV44" s="41">
        <v>1100</v>
      </c>
      <c r="JW44" s="41">
        <v>14</v>
      </c>
      <c r="JX44" s="41">
        <v>5100</v>
      </c>
      <c r="LF44" s="41">
        <v>4.5999999999999996</v>
      </c>
      <c r="LG44" s="41">
        <v>0.2</v>
      </c>
      <c r="LH44" s="41">
        <v>0.36</v>
      </c>
      <c r="LI44" s="41">
        <v>0.3</v>
      </c>
      <c r="LJ44" s="41">
        <f t="shared" si="806"/>
        <v>5.4599999999999991</v>
      </c>
      <c r="LK44" s="41">
        <v>160</v>
      </c>
      <c r="LL44" s="41">
        <v>50</v>
      </c>
      <c r="LM44" s="41">
        <v>0.5</v>
      </c>
      <c r="LN44" s="41">
        <v>2900</v>
      </c>
      <c r="MV44" s="41">
        <v>4.0999999999999996</v>
      </c>
      <c r="MW44" s="41">
        <v>0.2</v>
      </c>
      <c r="MX44" s="41">
        <v>0.2</v>
      </c>
      <c r="MY44" s="41">
        <v>0.3</v>
      </c>
      <c r="MZ44" s="41">
        <f t="shared" si="807"/>
        <v>4.8</v>
      </c>
      <c r="NA44" s="41">
        <v>180</v>
      </c>
      <c r="NB44" s="41">
        <v>50</v>
      </c>
      <c r="NC44" s="41">
        <v>2.4</v>
      </c>
      <c r="ND44" s="41">
        <v>13000</v>
      </c>
      <c r="OL44" s="41">
        <v>40</v>
      </c>
      <c r="OM44" s="41">
        <v>20</v>
      </c>
      <c r="ON44" s="41">
        <v>20</v>
      </c>
      <c r="OO44" s="41">
        <v>60</v>
      </c>
      <c r="OP44" s="41">
        <f t="shared" si="808"/>
        <v>140</v>
      </c>
      <c r="OQ44" s="41">
        <v>1800</v>
      </c>
      <c r="OR44" s="41">
        <v>65</v>
      </c>
      <c r="OS44" s="41">
        <v>40</v>
      </c>
      <c r="OT44" s="41">
        <v>8000</v>
      </c>
      <c r="RR44" s="41">
        <v>1.8</v>
      </c>
      <c r="RS44" s="41">
        <v>0.2</v>
      </c>
      <c r="RT44" s="41">
        <v>0.2</v>
      </c>
      <c r="RU44" s="41">
        <v>0.3</v>
      </c>
      <c r="RV44" s="41">
        <f t="shared" si="804"/>
        <v>2.5</v>
      </c>
      <c r="RW44" s="41">
        <v>410</v>
      </c>
      <c r="RX44" s="41">
        <v>50</v>
      </c>
      <c r="RY44" s="41">
        <v>1.3</v>
      </c>
      <c r="RZ44" s="41">
        <v>330</v>
      </c>
      <c r="TH44" s="41">
        <v>100</v>
      </c>
      <c r="TI44" s="41">
        <v>50</v>
      </c>
      <c r="TJ44" s="41">
        <v>50</v>
      </c>
      <c r="TK44" s="41">
        <v>150</v>
      </c>
      <c r="TL44" s="41">
        <f t="shared" si="810"/>
        <v>350</v>
      </c>
      <c r="TM44" s="41">
        <v>4500</v>
      </c>
      <c r="TN44" s="41">
        <v>100</v>
      </c>
      <c r="TO44" s="41">
        <v>100</v>
      </c>
      <c r="TP44" s="41">
        <v>28000</v>
      </c>
      <c r="UX44" s="41">
        <v>40</v>
      </c>
      <c r="UY44" s="41">
        <v>20</v>
      </c>
      <c r="UZ44" s="41">
        <v>20</v>
      </c>
      <c r="VA44" s="41">
        <v>60</v>
      </c>
      <c r="VB44" s="41">
        <f t="shared" si="811"/>
        <v>140</v>
      </c>
      <c r="VC44" s="41">
        <v>1800</v>
      </c>
      <c r="VD44" s="41">
        <v>300</v>
      </c>
      <c r="VE44" s="41">
        <v>40</v>
      </c>
      <c r="VF44" s="41">
        <v>8500</v>
      </c>
      <c r="YD44" s="41">
        <v>32</v>
      </c>
      <c r="YE44" s="41">
        <v>1.6</v>
      </c>
      <c r="YF44" s="41">
        <v>0.4</v>
      </c>
      <c r="YG44" s="41">
        <v>2.9</v>
      </c>
      <c r="YH44" s="41">
        <f>YG44+YF44+YE44+YD44</f>
        <v>36.9</v>
      </c>
      <c r="YI44" s="41">
        <v>48</v>
      </c>
      <c r="YJ44" s="41">
        <v>50</v>
      </c>
      <c r="YK44" s="41">
        <v>4.8</v>
      </c>
      <c r="YL44" s="41">
        <v>2200</v>
      </c>
      <c r="ZT44" s="41">
        <v>4300</v>
      </c>
      <c r="ZU44" s="41">
        <v>26000</v>
      </c>
      <c r="ZV44" s="41">
        <v>3200</v>
      </c>
      <c r="ZW44" s="41">
        <v>21000</v>
      </c>
      <c r="ZX44" s="41">
        <f>ZW44+ZV44+ZU44+ZT44</f>
        <v>54500</v>
      </c>
      <c r="ZY44" s="41">
        <v>59000</v>
      </c>
      <c r="ZZ44" s="41">
        <v>890</v>
      </c>
      <c r="AAA44" s="41">
        <v>1200</v>
      </c>
      <c r="AAB44" s="41">
        <v>29000</v>
      </c>
      <c r="ADU44" s="19"/>
      <c r="ADW44" t="s">
        <v>886</v>
      </c>
    </row>
    <row r="45" spans="1:803" x14ac:dyDescent="0.25">
      <c r="A45" s="15">
        <v>45303</v>
      </c>
      <c r="B45" s="16" t="s">
        <v>846</v>
      </c>
      <c r="C45" s="41">
        <v>2.36</v>
      </c>
      <c r="D45" s="41">
        <v>2.36</v>
      </c>
      <c r="E45" s="41">
        <v>0</v>
      </c>
      <c r="AS45" s="41">
        <v>2.14</v>
      </c>
      <c r="AT45" s="41">
        <v>2.14</v>
      </c>
      <c r="AU45" s="41">
        <v>0</v>
      </c>
      <c r="CI45" s="41">
        <v>2.2599999999999998</v>
      </c>
      <c r="CJ45" s="41">
        <v>2.2599999999999998</v>
      </c>
      <c r="CK45" s="41">
        <v>0</v>
      </c>
      <c r="DY45" s="41">
        <v>2.4</v>
      </c>
      <c r="DZ45" s="41">
        <v>2.4</v>
      </c>
      <c r="EA45" s="41">
        <v>0</v>
      </c>
      <c r="FO45" s="41">
        <v>2.34</v>
      </c>
      <c r="FP45" s="41">
        <v>2.34</v>
      </c>
      <c r="FQ45" s="41">
        <v>0</v>
      </c>
      <c r="HE45" s="41">
        <v>1.31</v>
      </c>
      <c r="HF45" s="41">
        <v>1.31</v>
      </c>
      <c r="HG45" s="41">
        <v>0</v>
      </c>
      <c r="IU45" s="41">
        <v>2.33</v>
      </c>
      <c r="IV45" s="41">
        <v>2.33</v>
      </c>
      <c r="IW45" s="41">
        <v>0</v>
      </c>
      <c r="IZ45" s="41">
        <v>2.33</v>
      </c>
      <c r="KK45" s="41">
        <v>2.35</v>
      </c>
      <c r="KL45" s="41">
        <v>2.35</v>
      </c>
      <c r="KM45" s="41">
        <v>0</v>
      </c>
      <c r="MA45" s="41">
        <v>2.38</v>
      </c>
      <c r="MB45" s="41">
        <v>2.38</v>
      </c>
      <c r="MC45" s="41">
        <v>0</v>
      </c>
      <c r="MF45" s="41">
        <v>2.38</v>
      </c>
      <c r="NQ45" s="41">
        <v>2.3199999999999998</v>
      </c>
      <c r="NR45" s="41">
        <v>2.3199999999999998</v>
      </c>
      <c r="NS45" s="41">
        <v>0</v>
      </c>
      <c r="NV45" s="41">
        <v>2.3199999999999998</v>
      </c>
      <c r="PG45" s="41">
        <v>2.34</v>
      </c>
      <c r="PH45" s="41">
        <v>2.34</v>
      </c>
      <c r="PI45" s="41">
        <v>0</v>
      </c>
      <c r="PL45" s="41">
        <v>2.34</v>
      </c>
      <c r="QW45" s="41">
        <v>2.12</v>
      </c>
      <c r="QX45" s="41">
        <v>2.12</v>
      </c>
      <c r="QY45" s="41">
        <v>0</v>
      </c>
      <c r="RB45" s="41">
        <v>2.12</v>
      </c>
      <c r="SM45" s="41">
        <v>2.06</v>
      </c>
      <c r="SN45" s="41">
        <v>2.06</v>
      </c>
      <c r="SO45" s="41">
        <v>0</v>
      </c>
      <c r="SR45" s="41">
        <v>2.06</v>
      </c>
      <c r="UC45" s="41">
        <v>2.1</v>
      </c>
      <c r="UD45" s="41">
        <v>2.1</v>
      </c>
      <c r="UE45" s="41">
        <v>0</v>
      </c>
      <c r="UH45" s="41">
        <v>2.1</v>
      </c>
      <c r="VB45" s="41">
        <f t="shared" si="811"/>
        <v>0</v>
      </c>
      <c r="VS45" s="41">
        <v>2.37</v>
      </c>
      <c r="VT45" s="41">
        <v>2.4700000000000002</v>
      </c>
      <c r="VU45" s="41">
        <f>(VT45-VS45)*100</f>
        <v>10.000000000000009</v>
      </c>
      <c r="VX45" s="41">
        <v>2.4700000000000002</v>
      </c>
      <c r="XI45" s="41">
        <v>1.33</v>
      </c>
      <c r="XJ45" s="41">
        <v>1.33</v>
      </c>
      <c r="XK45" s="41">
        <v>0</v>
      </c>
      <c r="XN45" s="41">
        <v>1.33</v>
      </c>
      <c r="YY45" s="41">
        <v>1.26</v>
      </c>
      <c r="YZ45" s="41">
        <v>1.26</v>
      </c>
      <c r="ZA45" s="41">
        <v>0</v>
      </c>
      <c r="ZD45" s="41">
        <v>1.26</v>
      </c>
      <c r="ADU45" s="19"/>
    </row>
    <row r="46" spans="1:803" x14ac:dyDescent="0.25">
      <c r="A46" s="15">
        <v>45328</v>
      </c>
      <c r="B46" s="16" t="s">
        <v>846</v>
      </c>
      <c r="C46" s="41">
        <v>2.38</v>
      </c>
      <c r="D46" s="41">
        <v>2.38</v>
      </c>
      <c r="E46" s="41">
        <v>0</v>
      </c>
      <c r="H46" s="41">
        <v>2.38</v>
      </c>
      <c r="AS46" s="41">
        <v>2.11</v>
      </c>
      <c r="AT46" s="41">
        <v>2.11</v>
      </c>
      <c r="AU46" s="41">
        <v>0</v>
      </c>
      <c r="AX46" s="41">
        <v>2.11</v>
      </c>
      <c r="CI46" s="41">
        <v>2.33</v>
      </c>
      <c r="CJ46" s="41">
        <v>2.33</v>
      </c>
      <c r="CK46" s="41">
        <v>0</v>
      </c>
      <c r="CN46" s="41">
        <v>2.33</v>
      </c>
      <c r="DY46" s="41">
        <v>2.38</v>
      </c>
      <c r="DZ46" s="41">
        <v>2.38</v>
      </c>
      <c r="EA46" s="41">
        <v>0</v>
      </c>
      <c r="ED46" s="41">
        <v>2.38</v>
      </c>
      <c r="FO46" s="41">
        <v>2.2999999999999998</v>
      </c>
      <c r="FP46" s="41">
        <v>2.2999999999999998</v>
      </c>
      <c r="FQ46" s="41">
        <v>0</v>
      </c>
      <c r="FT46" s="41">
        <v>2.2999999999999998</v>
      </c>
      <c r="HE46" s="41">
        <v>1.1200000000000001</v>
      </c>
      <c r="HF46" s="41">
        <v>1.1200000000000001</v>
      </c>
      <c r="HG46" s="41">
        <v>0</v>
      </c>
      <c r="HJ46" s="41">
        <v>1.1200000000000001</v>
      </c>
      <c r="IU46" s="41">
        <v>2.36</v>
      </c>
      <c r="IV46" s="41">
        <v>2.36</v>
      </c>
      <c r="IW46" s="41">
        <v>0</v>
      </c>
      <c r="IZ46" s="41">
        <v>2.36</v>
      </c>
      <c r="KK46" s="41">
        <v>2.3199999999999998</v>
      </c>
      <c r="KL46" s="41">
        <v>2.3199999999999998</v>
      </c>
      <c r="KM46" s="41">
        <v>0</v>
      </c>
      <c r="KP46" s="41">
        <v>2.3199999999999998</v>
      </c>
      <c r="MA46" s="41">
        <v>2.34</v>
      </c>
      <c r="MB46" s="41">
        <v>2.34</v>
      </c>
      <c r="MC46" s="41">
        <v>0</v>
      </c>
      <c r="MF46" s="41">
        <v>2.34</v>
      </c>
      <c r="NQ46" s="41">
        <v>2.31</v>
      </c>
      <c r="NR46" s="41">
        <v>2.31</v>
      </c>
      <c r="NS46" s="41">
        <v>0</v>
      </c>
      <c r="NV46" s="41">
        <v>2.31</v>
      </c>
      <c r="PG46" s="41">
        <v>2.3199999999999998</v>
      </c>
      <c r="PH46" s="41">
        <v>2.3199999999999998</v>
      </c>
      <c r="PI46" s="41">
        <v>0</v>
      </c>
      <c r="PL46" s="41">
        <v>2.3199999999999998</v>
      </c>
      <c r="QW46" s="41">
        <v>2.09</v>
      </c>
      <c r="QX46" s="41">
        <v>2.09</v>
      </c>
      <c r="QY46" s="41">
        <v>0</v>
      </c>
      <c r="RB46" s="41">
        <v>2.09</v>
      </c>
      <c r="SM46" s="41">
        <v>2.0299999999999998</v>
      </c>
      <c r="SN46" s="41">
        <v>2.0299999999999998</v>
      </c>
      <c r="SO46" s="41">
        <v>0</v>
      </c>
      <c r="SR46" s="41">
        <v>2.0299999999999998</v>
      </c>
      <c r="UC46" s="41">
        <v>2.08</v>
      </c>
      <c r="UD46" s="41">
        <v>2.08</v>
      </c>
      <c r="UE46" s="41">
        <v>0</v>
      </c>
      <c r="UH46" s="41">
        <v>2.08</v>
      </c>
      <c r="VS46" s="41">
        <v>2.2799999999999998</v>
      </c>
      <c r="VT46" s="41">
        <v>2.74</v>
      </c>
      <c r="VU46" s="41">
        <v>46</v>
      </c>
      <c r="VX46" s="41">
        <v>2.74</v>
      </c>
      <c r="XI46" s="41">
        <v>1.25</v>
      </c>
      <c r="XJ46" s="41">
        <v>1.25</v>
      </c>
      <c r="XK46" s="41">
        <v>0</v>
      </c>
      <c r="XN46" s="41">
        <v>1.25</v>
      </c>
      <c r="YY46" s="41">
        <v>1.2</v>
      </c>
      <c r="YZ46" s="41">
        <v>1.2</v>
      </c>
      <c r="ZA46" s="41">
        <v>0</v>
      </c>
      <c r="ZD46" s="41">
        <v>1.2</v>
      </c>
      <c r="ADU46" s="19"/>
    </row>
    <row r="47" spans="1:803" x14ac:dyDescent="0.25">
      <c r="A47" s="15">
        <v>45369</v>
      </c>
      <c r="B47" s="16" t="s">
        <v>846</v>
      </c>
      <c r="C47" s="41">
        <v>2.54</v>
      </c>
      <c r="D47" s="41">
        <v>2.54</v>
      </c>
      <c r="E47" s="41">
        <v>0</v>
      </c>
      <c r="H47" s="41">
        <v>2.54</v>
      </c>
      <c r="I47" s="41">
        <v>1.53</v>
      </c>
      <c r="K47" s="41">
        <v>0</v>
      </c>
      <c r="L47" s="41">
        <v>0</v>
      </c>
      <c r="M47" s="41">
        <v>21.4</v>
      </c>
      <c r="AS47" s="41">
        <v>2.29</v>
      </c>
      <c r="AT47" s="41">
        <v>2.29</v>
      </c>
      <c r="AU47" s="41">
        <v>0</v>
      </c>
      <c r="AX47" s="41">
        <v>2.29</v>
      </c>
      <c r="AY47" s="41">
        <v>2.7</v>
      </c>
      <c r="AZ47" s="41">
        <v>0</v>
      </c>
      <c r="BA47" s="41">
        <v>1.2</v>
      </c>
      <c r="BB47" s="41">
        <v>0</v>
      </c>
      <c r="BC47" s="41">
        <v>19</v>
      </c>
      <c r="CI47" s="41">
        <v>2.44</v>
      </c>
      <c r="CJ47" s="41">
        <v>2.44</v>
      </c>
      <c r="CK47" s="41">
        <v>0</v>
      </c>
      <c r="CN47" s="41">
        <v>2.44</v>
      </c>
      <c r="CO47" s="41">
        <v>1.3</v>
      </c>
      <c r="CP47" s="41">
        <v>0</v>
      </c>
      <c r="CQ47" s="41">
        <v>1.9</v>
      </c>
      <c r="CR47" s="41">
        <v>0.1</v>
      </c>
      <c r="CS47" s="41">
        <v>17</v>
      </c>
      <c r="DY47" s="41">
        <v>2.5299999999999998</v>
      </c>
      <c r="DZ47" s="41">
        <v>2.5299999999999998</v>
      </c>
      <c r="EA47" s="41">
        <v>0</v>
      </c>
      <c r="ED47" s="41">
        <v>2.5299999999999998</v>
      </c>
      <c r="EE47" s="41">
        <v>8.8000000000000007</v>
      </c>
      <c r="EF47" s="41">
        <v>0</v>
      </c>
      <c r="EG47" s="41">
        <v>2.5</v>
      </c>
      <c r="EH47" s="41">
        <v>0</v>
      </c>
      <c r="EI47" s="41">
        <v>16.899999999999999</v>
      </c>
      <c r="FO47" s="41">
        <v>2.44</v>
      </c>
      <c r="FP47" s="41">
        <v>2.44</v>
      </c>
      <c r="FQ47" s="41">
        <v>0</v>
      </c>
      <c r="FT47" s="41">
        <v>2.44</v>
      </c>
      <c r="FU47" s="41">
        <v>2.6</v>
      </c>
      <c r="FV47" s="41">
        <v>0</v>
      </c>
      <c r="FW47" s="41">
        <v>3.9</v>
      </c>
      <c r="FX47" s="41">
        <v>0</v>
      </c>
      <c r="FY47" s="41">
        <v>11.3</v>
      </c>
      <c r="HE47" s="41">
        <v>1.07</v>
      </c>
      <c r="HF47" s="41">
        <v>1.07</v>
      </c>
      <c r="HG47" s="41">
        <v>0</v>
      </c>
      <c r="HJ47" s="41">
        <v>1.07</v>
      </c>
      <c r="HK47" s="41">
        <v>2</v>
      </c>
      <c r="HL47" s="41">
        <v>0</v>
      </c>
      <c r="HM47" s="41">
        <v>0.4</v>
      </c>
      <c r="HN47" s="41">
        <v>0</v>
      </c>
      <c r="HO47" s="41">
        <v>20.399999999999999</v>
      </c>
      <c r="IU47" s="41">
        <v>2.42</v>
      </c>
      <c r="IV47" s="41">
        <v>2.42</v>
      </c>
      <c r="IW47" s="41">
        <v>0</v>
      </c>
      <c r="IZ47" s="41">
        <v>2.42</v>
      </c>
      <c r="JA47" s="41">
        <v>4.7</v>
      </c>
      <c r="JB47" s="41">
        <v>0</v>
      </c>
      <c r="JC47" s="41">
        <v>3.1</v>
      </c>
      <c r="JD47" s="41">
        <v>0.2</v>
      </c>
      <c r="JE47" s="41">
        <v>15.9</v>
      </c>
      <c r="KK47" s="41">
        <v>2.4300000000000002</v>
      </c>
      <c r="KL47" s="41">
        <v>2.4300000000000002</v>
      </c>
      <c r="KM47" s="41">
        <v>0</v>
      </c>
      <c r="KP47" s="41">
        <v>2.4300000000000002</v>
      </c>
      <c r="KQ47" s="41">
        <v>3.2</v>
      </c>
      <c r="KR47" s="41">
        <v>0</v>
      </c>
      <c r="KS47" s="41">
        <v>5</v>
      </c>
      <c r="KT47" s="41">
        <v>0.1</v>
      </c>
      <c r="KU47" s="41">
        <v>9.3000000000000007</v>
      </c>
      <c r="MA47" s="41">
        <v>2.63</v>
      </c>
      <c r="MB47" s="41">
        <v>2.63</v>
      </c>
      <c r="MC47" s="41">
        <v>0</v>
      </c>
      <c r="MF47" s="41">
        <v>2.63</v>
      </c>
      <c r="MG47" s="41">
        <v>7.7</v>
      </c>
      <c r="MH47" s="41">
        <v>0</v>
      </c>
      <c r="MI47" s="41">
        <v>2.6</v>
      </c>
      <c r="MJ47" s="41">
        <v>0.2</v>
      </c>
      <c r="MK47" s="41">
        <v>17.5</v>
      </c>
      <c r="NQ47" s="41">
        <v>2.4500000000000002</v>
      </c>
      <c r="NR47" s="41">
        <v>2.4500000000000002</v>
      </c>
      <c r="NS47" s="41">
        <v>0</v>
      </c>
      <c r="NV47" s="41">
        <v>2.4500000000000002</v>
      </c>
      <c r="NW47" s="41">
        <v>1.6</v>
      </c>
      <c r="NX47" s="41">
        <v>0</v>
      </c>
      <c r="NY47" s="41">
        <v>3.2</v>
      </c>
      <c r="NZ47" s="41">
        <v>0.1</v>
      </c>
      <c r="OA47" s="41">
        <v>15.2</v>
      </c>
      <c r="PG47" s="41">
        <v>2.41</v>
      </c>
      <c r="PH47" s="41">
        <v>2.62</v>
      </c>
      <c r="PI47" s="41">
        <v>21</v>
      </c>
      <c r="PL47" s="41">
        <v>2.62</v>
      </c>
      <c r="PM47" s="41">
        <v>149.6</v>
      </c>
      <c r="PN47" s="41">
        <v>0</v>
      </c>
      <c r="PO47" s="41">
        <v>8.6</v>
      </c>
      <c r="PP47" s="41">
        <v>0.6</v>
      </c>
      <c r="PQ47" s="41">
        <v>9.1</v>
      </c>
      <c r="QW47" s="41">
        <v>2.29</v>
      </c>
      <c r="QX47" s="41">
        <v>2.29</v>
      </c>
      <c r="QY47" s="41">
        <v>0</v>
      </c>
      <c r="RB47" s="41">
        <v>2.29</v>
      </c>
      <c r="RC47" s="41">
        <v>2.2999999999999998</v>
      </c>
      <c r="RD47" s="41">
        <v>0</v>
      </c>
      <c r="RE47" s="41">
        <v>2.4</v>
      </c>
      <c r="RF47" s="41">
        <v>0.1</v>
      </c>
      <c r="RG47" s="41">
        <v>15.3</v>
      </c>
      <c r="SM47" s="41">
        <v>2.2599999999999998</v>
      </c>
      <c r="SN47" s="41">
        <v>2.2599999999999998</v>
      </c>
      <c r="SO47" s="41">
        <v>0</v>
      </c>
      <c r="SR47" s="41">
        <v>2.2599999999999998</v>
      </c>
      <c r="SS47" s="41">
        <v>2.2999999999999998</v>
      </c>
      <c r="ST47" s="41">
        <v>0</v>
      </c>
      <c r="SU47" s="41">
        <v>0.1</v>
      </c>
      <c r="SV47" s="41">
        <v>0</v>
      </c>
      <c r="SW47" s="41">
        <v>21.3</v>
      </c>
      <c r="UC47" s="41">
        <v>2.1800000000000002</v>
      </c>
      <c r="UD47" s="41">
        <v>2.1800000000000002</v>
      </c>
      <c r="UE47" s="41">
        <v>0</v>
      </c>
      <c r="UH47" s="41">
        <v>2.1800000000000002</v>
      </c>
      <c r="UI47" s="41">
        <v>1.27</v>
      </c>
      <c r="UJ47" s="41">
        <v>0</v>
      </c>
      <c r="UK47" s="41">
        <v>0</v>
      </c>
      <c r="UL47" s="41">
        <v>0</v>
      </c>
      <c r="UM47" s="41">
        <v>21.5</v>
      </c>
      <c r="VS47" s="41">
        <v>2.4</v>
      </c>
      <c r="VT47" s="41">
        <v>2.95</v>
      </c>
      <c r="VX47" s="41">
        <v>2.95</v>
      </c>
      <c r="VY47" s="41">
        <v>418</v>
      </c>
      <c r="VZ47" s="41">
        <v>0</v>
      </c>
      <c r="WA47" s="41">
        <v>8</v>
      </c>
      <c r="WB47" s="41">
        <v>3.5</v>
      </c>
      <c r="WC47" s="41">
        <v>9.6</v>
      </c>
      <c r="XI47" s="41">
        <v>1.1499999999999999</v>
      </c>
      <c r="XJ47" s="41">
        <v>1.1499999999999999</v>
      </c>
      <c r="XK47" s="41">
        <v>0</v>
      </c>
      <c r="XN47" s="41">
        <v>1.1499999999999999</v>
      </c>
      <c r="XO47" s="41">
        <v>1.8</v>
      </c>
      <c r="XP47" s="41">
        <v>0</v>
      </c>
      <c r="XQ47" s="41">
        <v>0</v>
      </c>
      <c r="XR47" s="41">
        <v>0</v>
      </c>
      <c r="XS47" s="41">
        <v>20.9</v>
      </c>
      <c r="YY47" s="41">
        <v>1.05</v>
      </c>
      <c r="YZ47" s="41">
        <v>1.05</v>
      </c>
      <c r="ZA47" s="41">
        <v>0</v>
      </c>
      <c r="ZD47" s="41">
        <v>1.05</v>
      </c>
      <c r="ZE47" s="41">
        <v>732</v>
      </c>
      <c r="ZF47" s="41">
        <v>0</v>
      </c>
      <c r="ZG47" s="41">
        <v>0.3</v>
      </c>
      <c r="ZH47" s="41">
        <v>2.8</v>
      </c>
      <c r="ZI47" s="41">
        <v>19.5</v>
      </c>
      <c r="ADU47" s="19"/>
    </row>
    <row r="48" spans="1:803" x14ac:dyDescent="0.25">
      <c r="A48" s="15">
        <v>45370</v>
      </c>
      <c r="B48" s="16" t="s">
        <v>887</v>
      </c>
      <c r="ADU48" s="19"/>
    </row>
    <row r="49" spans="1:803" x14ac:dyDescent="0.25">
      <c r="A49" s="15">
        <v>45371</v>
      </c>
      <c r="B49" s="16" t="s">
        <v>887</v>
      </c>
      <c r="ADU49" s="19"/>
    </row>
    <row r="50" spans="1:803" x14ac:dyDescent="0.25">
      <c r="A50" s="20">
        <v>45393</v>
      </c>
      <c r="B50" s="21" t="s">
        <v>846</v>
      </c>
      <c r="C50" s="41">
        <v>2.4300000000000002</v>
      </c>
      <c r="D50" s="41">
        <v>2.4300000000000002</v>
      </c>
      <c r="E50" s="41">
        <v>0</v>
      </c>
      <c r="H50" s="41">
        <v>2.4300000000000002</v>
      </c>
      <c r="I50" s="41">
        <v>0.8</v>
      </c>
      <c r="J50" s="41">
        <v>0</v>
      </c>
      <c r="K50" s="41">
        <v>0</v>
      </c>
      <c r="L50" s="41">
        <v>0.1</v>
      </c>
      <c r="M50" s="41">
        <v>21.1</v>
      </c>
      <c r="AS50" s="41">
        <v>2.1800000000000002</v>
      </c>
      <c r="AT50" s="41">
        <v>2.1800000000000002</v>
      </c>
      <c r="AU50" s="41">
        <v>0</v>
      </c>
      <c r="AX50" s="41">
        <v>2.1800000000000002</v>
      </c>
      <c r="AY50" s="41">
        <v>34.799999999999997</v>
      </c>
      <c r="AZ50" s="41">
        <v>0</v>
      </c>
      <c r="BA50" s="41">
        <v>0.5</v>
      </c>
      <c r="BB50" s="41">
        <v>0</v>
      </c>
      <c r="BC50" s="41">
        <v>19.5</v>
      </c>
      <c r="CI50" s="41">
        <v>2.33</v>
      </c>
      <c r="CJ50" s="41">
        <v>2.33</v>
      </c>
      <c r="CK50" s="41">
        <v>0</v>
      </c>
      <c r="CN50" s="41">
        <v>2.33</v>
      </c>
      <c r="CO50" s="41">
        <v>8.5</v>
      </c>
      <c r="CP50" s="41">
        <v>0</v>
      </c>
      <c r="CQ50" s="41">
        <v>0.1</v>
      </c>
      <c r="CR50" s="41">
        <v>0.2</v>
      </c>
      <c r="CS50" s="41">
        <v>17.5</v>
      </c>
      <c r="DY50" s="41">
        <v>2.4300000000000002</v>
      </c>
      <c r="DZ50" s="41">
        <v>2.4300000000000002</v>
      </c>
      <c r="EA50" s="41">
        <v>0</v>
      </c>
      <c r="ED50" s="41">
        <v>2.4300000000000002</v>
      </c>
      <c r="EE50" s="41">
        <v>14.1</v>
      </c>
      <c r="EF50" s="41">
        <v>0</v>
      </c>
      <c r="EG50" s="41">
        <v>0.1</v>
      </c>
      <c r="EH50" s="41">
        <v>2.2000000000000002</v>
      </c>
      <c r="EI50" s="41">
        <v>17.600000000000001</v>
      </c>
      <c r="FO50" s="41">
        <v>2.35</v>
      </c>
      <c r="FP50" s="41">
        <v>2.35</v>
      </c>
      <c r="FQ50" s="41">
        <v>0</v>
      </c>
      <c r="FT50" s="41">
        <v>2.35</v>
      </c>
      <c r="FU50" s="41">
        <v>2.2999999999999998</v>
      </c>
      <c r="FV50" s="41">
        <v>0</v>
      </c>
      <c r="FW50" s="41">
        <v>0</v>
      </c>
      <c r="FX50" s="41">
        <v>1.3</v>
      </c>
      <c r="FY50" s="41">
        <v>17.600000000000001</v>
      </c>
      <c r="HE50" s="41">
        <v>1</v>
      </c>
      <c r="HF50" s="41">
        <v>1</v>
      </c>
      <c r="HG50" s="41">
        <v>0</v>
      </c>
      <c r="HJ50" s="41">
        <v>1</v>
      </c>
      <c r="HK50" s="41">
        <v>0.3</v>
      </c>
      <c r="HL50" s="41">
        <v>0</v>
      </c>
      <c r="HM50" s="41">
        <v>0.6</v>
      </c>
      <c r="HN50" s="41">
        <v>0.1</v>
      </c>
      <c r="HO50" s="41">
        <v>20</v>
      </c>
      <c r="IU50" s="41">
        <v>2.38</v>
      </c>
      <c r="IV50" s="41">
        <v>2.38</v>
      </c>
      <c r="IW50" s="41">
        <v>0</v>
      </c>
      <c r="IZ50" s="41">
        <v>2.38</v>
      </c>
      <c r="JA50" s="41">
        <v>22.4</v>
      </c>
      <c r="JB50" s="41">
        <v>0</v>
      </c>
      <c r="JC50" s="41">
        <v>1.3</v>
      </c>
      <c r="JD50" s="41">
        <v>0</v>
      </c>
      <c r="JE50" s="41">
        <v>17.600000000000001</v>
      </c>
      <c r="KK50" s="41">
        <v>2.37</v>
      </c>
      <c r="KL50" s="41">
        <v>2.37</v>
      </c>
      <c r="KM50" s="41">
        <v>0</v>
      </c>
      <c r="KP50" s="41">
        <v>2.37</v>
      </c>
      <c r="KQ50" s="41">
        <v>3.7</v>
      </c>
      <c r="KR50" s="41">
        <v>0</v>
      </c>
      <c r="KS50" s="41">
        <v>1</v>
      </c>
      <c r="KT50" s="41">
        <v>0.1</v>
      </c>
      <c r="KU50" s="41">
        <v>15.2</v>
      </c>
      <c r="MA50" s="41">
        <v>2.37</v>
      </c>
      <c r="MB50" s="41">
        <v>2.37</v>
      </c>
      <c r="MC50" s="41">
        <v>0</v>
      </c>
      <c r="MF50" s="41">
        <v>2.37</v>
      </c>
      <c r="MG50" s="41">
        <v>11.9</v>
      </c>
      <c r="MH50" s="41">
        <v>0</v>
      </c>
      <c r="MI50" s="41">
        <v>2.9</v>
      </c>
      <c r="MJ50" s="41">
        <v>0</v>
      </c>
      <c r="MK50" s="41">
        <v>13.4</v>
      </c>
      <c r="NQ50" s="41">
        <v>2.33</v>
      </c>
      <c r="NR50" s="41">
        <v>2.33</v>
      </c>
      <c r="NS50" s="41">
        <v>0</v>
      </c>
      <c r="NV50" s="41">
        <v>2.33</v>
      </c>
      <c r="NW50" s="41">
        <v>2</v>
      </c>
      <c r="NX50" s="41">
        <v>0</v>
      </c>
      <c r="NY50" s="41">
        <v>1.4</v>
      </c>
      <c r="NZ50" s="41">
        <v>0</v>
      </c>
      <c r="OA50" s="41">
        <v>17.5</v>
      </c>
      <c r="PG50" s="41">
        <v>2.38</v>
      </c>
      <c r="PH50" s="41">
        <v>2.38</v>
      </c>
      <c r="PI50" s="41">
        <v>0</v>
      </c>
      <c r="PL50" s="41">
        <v>2.38</v>
      </c>
      <c r="PM50" s="41">
        <v>4.3</v>
      </c>
      <c r="PN50" s="41">
        <v>0</v>
      </c>
      <c r="PO50" s="41">
        <v>5.7</v>
      </c>
      <c r="PP50" s="41">
        <v>0</v>
      </c>
      <c r="PQ50" s="41">
        <v>9.4</v>
      </c>
      <c r="QW50" s="41">
        <v>2.2000000000000002</v>
      </c>
      <c r="QX50" s="41">
        <v>2.2000000000000002</v>
      </c>
      <c r="QY50" s="41">
        <v>0</v>
      </c>
      <c r="RB50" s="41">
        <v>2.2000000000000002</v>
      </c>
      <c r="RC50" s="41">
        <v>13.2</v>
      </c>
      <c r="RD50" s="41">
        <v>0</v>
      </c>
      <c r="RE50" s="41">
        <v>0.6</v>
      </c>
      <c r="RF50" s="41">
        <v>0</v>
      </c>
      <c r="RG50" s="41">
        <v>19</v>
      </c>
      <c r="SM50" s="41">
        <v>2.1</v>
      </c>
      <c r="SN50" s="41">
        <v>2.1</v>
      </c>
      <c r="SO50" s="41">
        <v>0</v>
      </c>
      <c r="SR50" s="41">
        <v>2.1</v>
      </c>
      <c r="SS50" s="41">
        <v>1.2</v>
      </c>
      <c r="ST50" s="41">
        <v>0</v>
      </c>
      <c r="SU50" s="41">
        <v>0.6</v>
      </c>
      <c r="SV50" s="41">
        <v>0</v>
      </c>
      <c r="SW50" s="41">
        <v>20.3</v>
      </c>
      <c r="UC50" s="41">
        <v>2.14</v>
      </c>
      <c r="UD50" s="41">
        <v>2.14</v>
      </c>
      <c r="UE50" s="41">
        <v>0</v>
      </c>
      <c r="UH50" s="41">
        <v>2.14</v>
      </c>
      <c r="UI50" s="41">
        <v>1.6</v>
      </c>
      <c r="UJ50" s="41">
        <v>0</v>
      </c>
      <c r="UK50" s="41">
        <v>2.2999999999999998</v>
      </c>
      <c r="UL50" s="41">
        <v>0</v>
      </c>
      <c r="UM50" s="41">
        <v>16.2</v>
      </c>
      <c r="VB50" s="41">
        <f>VA50+UZ50+UY50+UX50</f>
        <v>0</v>
      </c>
      <c r="VS50" s="41">
        <v>2.4300000000000002</v>
      </c>
      <c r="VT50" s="41">
        <v>2.41</v>
      </c>
      <c r="VU50" s="41">
        <v>2</v>
      </c>
      <c r="VX50" s="41">
        <v>2.41</v>
      </c>
      <c r="VY50" s="41">
        <v>341.5</v>
      </c>
      <c r="VZ50" s="41">
        <v>0</v>
      </c>
      <c r="WA50" s="41">
        <v>5.5</v>
      </c>
      <c r="WB50" s="41">
        <v>1.5</v>
      </c>
      <c r="WC50" s="41">
        <v>3</v>
      </c>
      <c r="XI50" s="41">
        <v>0.9</v>
      </c>
      <c r="XJ50" s="41">
        <v>0.9</v>
      </c>
      <c r="XK50" s="41">
        <v>0</v>
      </c>
      <c r="XN50" s="41">
        <v>0.9</v>
      </c>
      <c r="XO50" s="41">
        <v>178.6</v>
      </c>
      <c r="XP50" s="41">
        <v>0</v>
      </c>
      <c r="XQ50" s="41">
        <v>0.2</v>
      </c>
      <c r="XR50" s="41">
        <v>0.7</v>
      </c>
      <c r="XS50" s="41">
        <v>20.5</v>
      </c>
      <c r="YY50" s="41">
        <v>1.5</v>
      </c>
      <c r="YZ50" s="41">
        <v>1.5</v>
      </c>
      <c r="ZA50" s="41">
        <v>0</v>
      </c>
      <c r="ZD50" s="41">
        <v>1.5</v>
      </c>
      <c r="ZE50" s="41">
        <v>1.6</v>
      </c>
      <c r="ZF50" s="41">
        <v>0</v>
      </c>
    </row>
    <row r="51" spans="1:803" x14ac:dyDescent="0.25">
      <c r="A51" s="22">
        <v>45394</v>
      </c>
      <c r="B51" s="23" t="s">
        <v>887</v>
      </c>
    </row>
    <row r="52" spans="1:803" x14ac:dyDescent="0.25">
      <c r="A52" s="20">
        <v>45411</v>
      </c>
      <c r="B52" s="21" t="s">
        <v>887</v>
      </c>
    </row>
    <row r="53" spans="1:803" x14ac:dyDescent="0.25">
      <c r="A53" s="44">
        <v>45432.660613425927</v>
      </c>
      <c r="B53" s="43" t="s">
        <v>888</v>
      </c>
      <c r="C53" s="41">
        <v>2.5499999999999998</v>
      </c>
      <c r="D53" s="41">
        <v>2.5499999999999998</v>
      </c>
      <c r="E53" s="41">
        <v>0</v>
      </c>
      <c r="H53" s="41">
        <v>2.5499999999999998</v>
      </c>
      <c r="I53" s="41" t="s">
        <v>889</v>
      </c>
      <c r="J53" s="41">
        <v>0</v>
      </c>
      <c r="K53" s="41" t="s">
        <v>890</v>
      </c>
      <c r="L53" s="41">
        <v>0</v>
      </c>
      <c r="M53" s="41" t="s">
        <v>891</v>
      </c>
      <c r="AS53" s="41" t="s">
        <v>892</v>
      </c>
      <c r="AT53" s="41" t="s">
        <v>892</v>
      </c>
      <c r="AU53" s="41">
        <v>0</v>
      </c>
      <c r="AX53" s="41" t="s">
        <v>892</v>
      </c>
      <c r="AY53" s="41" t="s">
        <v>893</v>
      </c>
      <c r="AZ53" s="41">
        <v>0</v>
      </c>
      <c r="BA53" s="41" t="s">
        <v>894</v>
      </c>
      <c r="BB53" s="41">
        <v>0</v>
      </c>
      <c r="BC53" s="41" t="s">
        <v>895</v>
      </c>
      <c r="CI53" s="41" t="s">
        <v>896</v>
      </c>
      <c r="CJ53" s="41" t="s">
        <v>896</v>
      </c>
      <c r="CK53" s="41">
        <v>0</v>
      </c>
      <c r="CN53" s="41" t="s">
        <v>896</v>
      </c>
      <c r="CO53" s="41" t="s">
        <v>897</v>
      </c>
      <c r="CP53" s="41">
        <v>0</v>
      </c>
      <c r="CQ53" s="41" t="s">
        <v>898</v>
      </c>
      <c r="CR53" s="41">
        <v>0</v>
      </c>
      <c r="CS53" s="41" t="s">
        <v>899</v>
      </c>
      <c r="DY53" s="41" t="s">
        <v>900</v>
      </c>
      <c r="DZ53" s="41" t="s">
        <v>900</v>
      </c>
      <c r="EA53" s="41">
        <v>0</v>
      </c>
      <c r="ED53" s="41" t="s">
        <v>900</v>
      </c>
      <c r="EE53" s="41" t="s">
        <v>901</v>
      </c>
      <c r="EF53" s="41">
        <v>0</v>
      </c>
      <c r="EG53" s="41" t="s">
        <v>902</v>
      </c>
      <c r="EH53" s="41">
        <v>0</v>
      </c>
      <c r="EI53" s="41" t="s">
        <v>903</v>
      </c>
      <c r="FO53" s="41" t="s">
        <v>904</v>
      </c>
      <c r="FP53" s="41" t="s">
        <v>904</v>
      </c>
      <c r="FQ53" s="41">
        <v>0</v>
      </c>
      <c r="FT53" s="41" t="s">
        <v>904</v>
      </c>
      <c r="FU53" s="41" t="s">
        <v>905</v>
      </c>
      <c r="FV53" s="41">
        <v>0</v>
      </c>
      <c r="FW53" s="41" t="s">
        <v>906</v>
      </c>
      <c r="FX53" s="41">
        <v>0</v>
      </c>
      <c r="FY53" s="41" t="s">
        <v>907</v>
      </c>
      <c r="HE53" s="41" t="s">
        <v>908</v>
      </c>
      <c r="HF53" s="41" t="s">
        <v>908</v>
      </c>
      <c r="HG53" s="41">
        <v>0</v>
      </c>
      <c r="HJ53" s="41" t="s">
        <v>908</v>
      </c>
      <c r="HK53" s="41" t="s">
        <v>909</v>
      </c>
      <c r="HL53" s="41">
        <v>0</v>
      </c>
      <c r="HM53" s="41" t="s">
        <v>910</v>
      </c>
      <c r="HN53" s="41" t="s">
        <v>890</v>
      </c>
      <c r="HO53" s="41" t="s">
        <v>911</v>
      </c>
      <c r="IU53" s="41" t="s">
        <v>912</v>
      </c>
      <c r="IV53" s="41" t="s">
        <v>912</v>
      </c>
      <c r="IW53" s="41">
        <v>0</v>
      </c>
      <c r="IZ53" s="41" t="s">
        <v>912</v>
      </c>
      <c r="JA53" s="41" t="s">
        <v>913</v>
      </c>
      <c r="JB53" s="41">
        <v>0</v>
      </c>
      <c r="JC53" s="41" t="s">
        <v>906</v>
      </c>
      <c r="JD53" s="41">
        <v>0</v>
      </c>
      <c r="JE53" s="41" t="s">
        <v>909</v>
      </c>
      <c r="KK53" s="41" t="s">
        <v>914</v>
      </c>
      <c r="KL53" s="41" t="s">
        <v>914</v>
      </c>
      <c r="KM53" s="41">
        <v>0</v>
      </c>
      <c r="KP53" s="41" t="s">
        <v>914</v>
      </c>
      <c r="KQ53" s="41" t="s">
        <v>915</v>
      </c>
      <c r="KR53" s="41">
        <v>0</v>
      </c>
      <c r="KS53" s="41" t="s">
        <v>916</v>
      </c>
      <c r="KT53" s="41">
        <v>0</v>
      </c>
      <c r="KU53" s="41" t="s">
        <v>917</v>
      </c>
      <c r="MA53" s="41" t="s">
        <v>918</v>
      </c>
      <c r="MB53" s="41" t="s">
        <v>918</v>
      </c>
      <c r="MC53" s="41">
        <v>0</v>
      </c>
      <c r="MF53" s="41" t="s">
        <v>918</v>
      </c>
      <c r="MG53" s="41">
        <v>15</v>
      </c>
      <c r="MH53" s="41">
        <v>0</v>
      </c>
      <c r="MI53" s="41" t="s">
        <v>904</v>
      </c>
      <c r="MJ53" s="41">
        <v>0</v>
      </c>
      <c r="MK53" s="41">
        <v>4</v>
      </c>
      <c r="NQ53" s="41" t="s">
        <v>919</v>
      </c>
      <c r="NR53" s="41" t="s">
        <v>919</v>
      </c>
      <c r="NS53" s="41">
        <v>0</v>
      </c>
      <c r="NV53" s="41" t="s">
        <v>919</v>
      </c>
      <c r="NW53" s="41" t="s">
        <v>920</v>
      </c>
      <c r="NX53" s="41">
        <v>0</v>
      </c>
      <c r="NY53" s="41" t="s">
        <v>921</v>
      </c>
      <c r="NZ53" s="41">
        <v>0</v>
      </c>
      <c r="OA53" s="41" t="s">
        <v>922</v>
      </c>
      <c r="PG53" s="41" t="s">
        <v>912</v>
      </c>
      <c r="PH53" s="41" t="s">
        <v>912</v>
      </c>
      <c r="PI53" s="41">
        <v>0</v>
      </c>
      <c r="PL53" s="41" t="s">
        <v>912</v>
      </c>
      <c r="PM53" s="41" t="s">
        <v>923</v>
      </c>
      <c r="PN53" s="41">
        <v>0</v>
      </c>
      <c r="PO53" s="41" t="s">
        <v>924</v>
      </c>
      <c r="PP53" s="41">
        <v>0</v>
      </c>
      <c r="PQ53" s="41" t="s">
        <v>925</v>
      </c>
      <c r="QW53" s="41" t="s">
        <v>926</v>
      </c>
      <c r="QX53" s="41" t="s">
        <v>926</v>
      </c>
      <c r="QY53" s="41">
        <v>0</v>
      </c>
      <c r="RB53" s="41" t="s">
        <v>926</v>
      </c>
      <c r="RC53" s="41" t="s">
        <v>927</v>
      </c>
      <c r="RD53" s="41">
        <v>0</v>
      </c>
      <c r="RE53" s="41" t="s">
        <v>906</v>
      </c>
      <c r="RF53" s="41">
        <v>0</v>
      </c>
      <c r="RG53" s="41" t="s">
        <v>928</v>
      </c>
      <c r="SM53" s="41" t="s">
        <v>929</v>
      </c>
      <c r="SN53" s="41" t="s">
        <v>929</v>
      </c>
      <c r="SO53" s="41">
        <v>0</v>
      </c>
      <c r="SR53" s="41" t="s">
        <v>929</v>
      </c>
      <c r="SS53" s="41">
        <v>6</v>
      </c>
      <c r="ST53" s="41">
        <v>0</v>
      </c>
      <c r="SU53" s="41" t="s">
        <v>916</v>
      </c>
      <c r="SV53" s="41">
        <v>0</v>
      </c>
      <c r="SW53" s="41" t="s">
        <v>930</v>
      </c>
      <c r="UC53" s="41" t="s">
        <v>931</v>
      </c>
      <c r="UD53" s="41" t="s">
        <v>931</v>
      </c>
      <c r="UE53" s="41">
        <v>0</v>
      </c>
      <c r="UH53" s="41" t="s">
        <v>931</v>
      </c>
      <c r="UI53" s="41" t="s">
        <v>932</v>
      </c>
      <c r="UJ53" s="41">
        <v>0</v>
      </c>
      <c r="UK53" s="41" t="s">
        <v>916</v>
      </c>
      <c r="UL53" s="41">
        <v>0</v>
      </c>
      <c r="UM53" s="41" t="s">
        <v>930</v>
      </c>
      <c r="VS53" s="41">
        <v>2.56</v>
      </c>
      <c r="VT53" s="41">
        <v>2.56</v>
      </c>
      <c r="VU53" s="41">
        <v>0</v>
      </c>
      <c r="VX53" s="41">
        <v>2.56</v>
      </c>
      <c r="VY53" s="41" t="s">
        <v>933</v>
      </c>
      <c r="VZ53" s="41">
        <v>0</v>
      </c>
      <c r="WA53" s="41" t="s">
        <v>934</v>
      </c>
      <c r="WB53" s="41">
        <v>0</v>
      </c>
      <c r="WC53" s="41" t="s">
        <v>935</v>
      </c>
      <c r="XI53" s="41" t="s">
        <v>936</v>
      </c>
      <c r="XJ53" s="41" t="s">
        <v>936</v>
      </c>
      <c r="XK53" s="41">
        <v>0</v>
      </c>
      <c r="XN53" s="41" t="s">
        <v>936</v>
      </c>
      <c r="XO53" s="41" t="s">
        <v>906</v>
      </c>
      <c r="XP53" s="41">
        <v>0</v>
      </c>
      <c r="XQ53" s="41" t="s">
        <v>890</v>
      </c>
      <c r="XR53" s="41">
        <v>0</v>
      </c>
      <c r="XS53" s="41" t="s">
        <v>937</v>
      </c>
      <c r="YY53" s="41" t="s">
        <v>938</v>
      </c>
      <c r="YZ53" s="41" t="s">
        <v>938</v>
      </c>
      <c r="ZA53" s="41">
        <v>0</v>
      </c>
      <c r="ZD53" s="41" t="s">
        <v>938</v>
      </c>
      <c r="ZE53" s="41">
        <v>814</v>
      </c>
      <c r="ZF53" s="41">
        <v>0</v>
      </c>
      <c r="ZG53" s="41" t="s">
        <v>934</v>
      </c>
      <c r="ZH53" s="41">
        <v>0</v>
      </c>
      <c r="ZI53" s="41" t="s">
        <v>939</v>
      </c>
      <c r="ADU53" s="19" t="s">
        <v>940</v>
      </c>
      <c r="ADW53" t="s">
        <v>941</v>
      </c>
    </row>
    <row r="54" spans="1:803" x14ac:dyDescent="0.25">
      <c r="A54" s="44">
        <v>45433.684674536999</v>
      </c>
      <c r="B54" s="43" t="s">
        <v>942</v>
      </c>
      <c r="ADU54" s="19"/>
    </row>
    <row r="55" spans="1:803" x14ac:dyDescent="0.25">
      <c r="A55" s="44">
        <v>45460.895382581002</v>
      </c>
      <c r="B55" s="43" t="s">
        <v>888</v>
      </c>
      <c r="C55" s="41" t="s">
        <v>914</v>
      </c>
      <c r="D55" s="41" t="s">
        <v>914</v>
      </c>
      <c r="E55" s="41">
        <v>0</v>
      </c>
      <c r="H55" s="41" t="s">
        <v>914</v>
      </c>
      <c r="I55" s="41" t="s">
        <v>894</v>
      </c>
      <c r="J55" s="41">
        <v>0</v>
      </c>
      <c r="K55" s="41" t="s">
        <v>890</v>
      </c>
      <c r="L55" s="41">
        <v>0</v>
      </c>
      <c r="M55" s="41" t="s">
        <v>943</v>
      </c>
      <c r="AS55" s="41" t="s">
        <v>929</v>
      </c>
      <c r="AT55" s="41" t="s">
        <v>929</v>
      </c>
      <c r="AU55" s="41">
        <v>0</v>
      </c>
      <c r="AX55" s="41" t="s">
        <v>929</v>
      </c>
      <c r="AY55" s="41" t="s">
        <v>944</v>
      </c>
      <c r="AZ55" s="41">
        <v>0</v>
      </c>
      <c r="BA55" s="41" t="s">
        <v>890</v>
      </c>
      <c r="BB55" s="41">
        <v>0</v>
      </c>
      <c r="BC55" s="41" t="s">
        <v>945</v>
      </c>
      <c r="CI55" s="41" t="s">
        <v>892</v>
      </c>
      <c r="CJ55" s="41" t="s">
        <v>892</v>
      </c>
      <c r="CK55" s="41">
        <v>0</v>
      </c>
      <c r="CN55" s="41" t="s">
        <v>892</v>
      </c>
      <c r="CO55" s="41" t="s">
        <v>946</v>
      </c>
      <c r="CP55" s="41">
        <v>0</v>
      </c>
      <c r="CQ55" s="41" t="s">
        <v>898</v>
      </c>
      <c r="CR55" s="41">
        <v>0</v>
      </c>
      <c r="CS55" s="41" t="s">
        <v>947</v>
      </c>
      <c r="DY55" s="41" t="s">
        <v>896</v>
      </c>
      <c r="DZ55" s="41" t="s">
        <v>896</v>
      </c>
      <c r="EA55" s="41">
        <v>0</v>
      </c>
      <c r="ED55" s="41" t="s">
        <v>896</v>
      </c>
      <c r="EE55" s="41" t="s">
        <v>946</v>
      </c>
      <c r="EF55" s="41">
        <v>0</v>
      </c>
      <c r="EG55" s="41">
        <v>1</v>
      </c>
      <c r="EH55" s="41">
        <v>0</v>
      </c>
      <c r="EI55" s="41" t="s">
        <v>948</v>
      </c>
      <c r="FO55" s="41" t="s">
        <v>949</v>
      </c>
      <c r="FP55" s="41" t="s">
        <v>949</v>
      </c>
      <c r="FQ55" s="41">
        <v>0</v>
      </c>
      <c r="FT55" s="41" t="s">
        <v>949</v>
      </c>
      <c r="FU55" s="41" t="s">
        <v>950</v>
      </c>
      <c r="FV55" s="41">
        <v>0</v>
      </c>
      <c r="FW55" s="41" t="s">
        <v>951</v>
      </c>
      <c r="FX55" s="41">
        <v>0</v>
      </c>
      <c r="FY55" s="41" t="s">
        <v>952</v>
      </c>
      <c r="HE55" s="41" t="s">
        <v>900</v>
      </c>
      <c r="HF55" s="41" t="s">
        <v>900</v>
      </c>
      <c r="HG55" s="41">
        <v>0</v>
      </c>
      <c r="HJ55" s="41" t="s">
        <v>900</v>
      </c>
      <c r="HK55" s="41" t="s">
        <v>953</v>
      </c>
      <c r="HL55" s="41">
        <v>0</v>
      </c>
      <c r="HM55" s="41" t="s">
        <v>954</v>
      </c>
      <c r="HN55" s="41" t="s">
        <v>889</v>
      </c>
      <c r="HO55" s="41" t="s">
        <v>893</v>
      </c>
      <c r="IU55" s="41" t="s">
        <v>955</v>
      </c>
      <c r="IV55" s="41" t="s">
        <v>955</v>
      </c>
      <c r="IW55" s="41">
        <v>0</v>
      </c>
      <c r="IZ55" s="41" t="s">
        <v>955</v>
      </c>
      <c r="JA55" s="41" t="s">
        <v>956</v>
      </c>
      <c r="JB55" s="41">
        <v>0</v>
      </c>
      <c r="JC55" s="41" t="s">
        <v>904</v>
      </c>
      <c r="JD55" s="41">
        <v>0</v>
      </c>
      <c r="JE55" s="41" t="s">
        <v>957</v>
      </c>
      <c r="KK55" s="41" t="s">
        <v>958</v>
      </c>
      <c r="KL55" s="41" t="s">
        <v>958</v>
      </c>
      <c r="KM55" s="41">
        <v>0</v>
      </c>
      <c r="KP55" s="41" t="s">
        <v>958</v>
      </c>
      <c r="KQ55" s="41" t="s">
        <v>889</v>
      </c>
      <c r="KR55" s="41">
        <v>0</v>
      </c>
      <c r="KS55" s="41" t="s">
        <v>902</v>
      </c>
      <c r="KT55" s="41">
        <v>0</v>
      </c>
      <c r="KU55" s="41" t="s">
        <v>959</v>
      </c>
      <c r="MA55" s="41" t="s">
        <v>955</v>
      </c>
      <c r="MB55" s="41" t="s">
        <v>955</v>
      </c>
      <c r="MC55" s="41">
        <v>0</v>
      </c>
      <c r="MF55" s="41" t="s">
        <v>955</v>
      </c>
      <c r="MG55" s="41" t="s">
        <v>960</v>
      </c>
      <c r="MH55" s="41">
        <v>0</v>
      </c>
      <c r="MI55" s="41" t="s">
        <v>961</v>
      </c>
      <c r="MJ55" s="41">
        <v>0</v>
      </c>
      <c r="MK55" s="41" t="s">
        <v>962</v>
      </c>
      <c r="NQ55" s="41" t="s">
        <v>963</v>
      </c>
      <c r="NR55" s="41" t="s">
        <v>963</v>
      </c>
      <c r="NS55" s="41">
        <v>0</v>
      </c>
      <c r="NV55" s="41" t="s">
        <v>963</v>
      </c>
      <c r="NW55" s="41" t="s">
        <v>964</v>
      </c>
      <c r="NX55" s="41">
        <v>0</v>
      </c>
      <c r="NY55" s="41" t="s">
        <v>965</v>
      </c>
      <c r="NZ55" s="41">
        <v>0</v>
      </c>
      <c r="OA55" s="41" t="s">
        <v>966</v>
      </c>
      <c r="PG55" s="41" t="s">
        <v>967</v>
      </c>
      <c r="PH55" s="41" t="s">
        <v>967</v>
      </c>
      <c r="PI55" s="41">
        <v>0</v>
      </c>
      <c r="PL55" s="41" t="s">
        <v>967</v>
      </c>
      <c r="PM55" s="41" t="s">
        <v>968</v>
      </c>
      <c r="PN55" s="41">
        <v>0</v>
      </c>
      <c r="PO55" s="41">
        <v>3</v>
      </c>
      <c r="PP55" s="41">
        <v>0</v>
      </c>
      <c r="PQ55" s="41" t="s">
        <v>969</v>
      </c>
      <c r="QW55" s="41" t="s">
        <v>970</v>
      </c>
      <c r="QX55" s="41" t="s">
        <v>970</v>
      </c>
      <c r="QY55" s="41">
        <v>0</v>
      </c>
      <c r="RB55" s="41" t="s">
        <v>970</v>
      </c>
      <c r="RC55" s="41" t="s">
        <v>956</v>
      </c>
      <c r="RD55" s="41">
        <v>0</v>
      </c>
      <c r="RE55" s="41">
        <v>1</v>
      </c>
      <c r="RF55" s="41">
        <v>0</v>
      </c>
      <c r="RG55" s="41" t="s">
        <v>971</v>
      </c>
      <c r="SM55" s="41" t="s">
        <v>972</v>
      </c>
      <c r="SN55" s="41" t="s">
        <v>972</v>
      </c>
      <c r="SO55" s="41">
        <v>0</v>
      </c>
      <c r="SR55" s="41" t="s">
        <v>972</v>
      </c>
      <c r="SS55" s="41" t="s">
        <v>916</v>
      </c>
      <c r="ST55" s="41">
        <v>0</v>
      </c>
      <c r="SU55" s="41" t="s">
        <v>973</v>
      </c>
      <c r="SV55" s="41">
        <v>0</v>
      </c>
      <c r="SW55" s="41" t="s">
        <v>971</v>
      </c>
      <c r="UC55" s="41" t="s">
        <v>974</v>
      </c>
      <c r="UD55" s="41" t="s">
        <v>974</v>
      </c>
      <c r="UE55" s="41">
        <v>0</v>
      </c>
      <c r="UH55" s="41" t="s">
        <v>974</v>
      </c>
      <c r="UI55" s="41" t="s">
        <v>889</v>
      </c>
      <c r="UJ55" s="41">
        <v>0</v>
      </c>
      <c r="UK55" s="41">
        <v>0</v>
      </c>
      <c r="UL55" s="41">
        <v>0</v>
      </c>
      <c r="UM55" s="41" t="s">
        <v>975</v>
      </c>
      <c r="VS55" s="41" t="s">
        <v>963</v>
      </c>
      <c r="VT55" s="41" t="s">
        <v>963</v>
      </c>
      <c r="VU55" s="41">
        <v>0</v>
      </c>
      <c r="VX55" s="41" t="s">
        <v>963</v>
      </c>
      <c r="VY55" s="41" t="s">
        <v>976</v>
      </c>
      <c r="VZ55" s="41">
        <v>0</v>
      </c>
      <c r="WA55" s="41" t="s">
        <v>977</v>
      </c>
      <c r="WB55" s="41">
        <v>0</v>
      </c>
      <c r="WC55" s="41">
        <v>5</v>
      </c>
      <c r="XI55" s="41" t="s">
        <v>978</v>
      </c>
      <c r="XJ55" s="41" t="s">
        <v>978</v>
      </c>
      <c r="XK55" s="41">
        <v>0</v>
      </c>
      <c r="XN55" s="41" t="s">
        <v>978</v>
      </c>
      <c r="XO55" s="41">
        <v>1</v>
      </c>
      <c r="XP55" s="41">
        <v>0</v>
      </c>
      <c r="XQ55" s="41">
        <v>0</v>
      </c>
      <c r="XR55" s="41">
        <v>0</v>
      </c>
      <c r="XS55" s="41" t="s">
        <v>979</v>
      </c>
      <c r="AAO55" s="41" t="s">
        <v>919</v>
      </c>
      <c r="AAP55" s="41" t="s">
        <v>919</v>
      </c>
      <c r="AAQ55" s="41">
        <v>0</v>
      </c>
      <c r="AAT55" s="41" t="s">
        <v>919</v>
      </c>
      <c r="AAU55" s="41" t="s">
        <v>980</v>
      </c>
      <c r="AAV55" s="41">
        <v>0</v>
      </c>
      <c r="AAW55" s="41" t="s">
        <v>934</v>
      </c>
      <c r="AAX55" s="41">
        <v>0</v>
      </c>
      <c r="AAY55" s="41" t="s">
        <v>981</v>
      </c>
      <c r="ADU55" s="19" t="s">
        <v>982</v>
      </c>
      <c r="ADW55" t="s">
        <v>983</v>
      </c>
    </row>
    <row r="56" spans="1:803" x14ac:dyDescent="0.25">
      <c r="A56" s="44">
        <v>45461.933911412001</v>
      </c>
      <c r="B56" s="46" t="s">
        <v>942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8"/>
      <c r="ADU56" s="49"/>
      <c r="ADV56" s="48"/>
      <c r="ADW56" s="48"/>
    </row>
  </sheetData>
  <sortState xmlns:xlrd2="http://schemas.microsoft.com/office/spreadsheetml/2017/richdata2" ref="A7:BIN44">
    <sortCondition descending="1" ref="E7:E44"/>
  </sortState>
  <mergeCells count="160">
    <mergeCell ref="BGH2:BGR2"/>
    <mergeCell ref="BHC2:BHH2"/>
    <mergeCell ref="BHI2:BHS2"/>
    <mergeCell ref="BHT2:BID2"/>
    <mergeCell ref="BBX2:BCH2"/>
    <mergeCell ref="BCS2:BCX2"/>
    <mergeCell ref="BCY2:BDI2"/>
    <mergeCell ref="BDJ2:BDT2"/>
    <mergeCell ref="BEE2:BEJ2"/>
    <mergeCell ref="BEK2:BEU2"/>
    <mergeCell ref="BEV2:BFF2"/>
    <mergeCell ref="BFQ2:BFV2"/>
    <mergeCell ref="BFW2:BGG2"/>
    <mergeCell ref="AXN2:AXX2"/>
    <mergeCell ref="AYI2:AYN2"/>
    <mergeCell ref="AYO2:AYY2"/>
    <mergeCell ref="AYZ2:AZJ2"/>
    <mergeCell ref="AZU2:AZZ2"/>
    <mergeCell ref="BAA2:BAK2"/>
    <mergeCell ref="BAL2:BAV2"/>
    <mergeCell ref="BBG2:BBL2"/>
    <mergeCell ref="BBM2:BBW2"/>
    <mergeCell ref="ASS2:ATC2"/>
    <mergeCell ref="ATD2:ATN2"/>
    <mergeCell ref="ATY2:AUD2"/>
    <mergeCell ref="AUE2:AUO2"/>
    <mergeCell ref="AVK2:AVP2"/>
    <mergeCell ref="AVQ2:AWA2"/>
    <mergeCell ref="AWB2:AWL2"/>
    <mergeCell ref="AWW2:AXB2"/>
    <mergeCell ref="AXC2:AXM2"/>
    <mergeCell ref="BFQ1:BHB1"/>
    <mergeCell ref="BHC1:BIN1"/>
    <mergeCell ref="AIM2:AIW2"/>
    <mergeCell ref="AIX2:AJH2"/>
    <mergeCell ref="AJS2:AJX2"/>
    <mergeCell ref="AJY2:AKI2"/>
    <mergeCell ref="AKJ2:AKT2"/>
    <mergeCell ref="ALE2:ALJ2"/>
    <mergeCell ref="ALK2:ALU2"/>
    <mergeCell ref="ALV2:AMF2"/>
    <mergeCell ref="AMQ2:AMV2"/>
    <mergeCell ref="AMW2:ANG2"/>
    <mergeCell ref="ANH2:ANR2"/>
    <mergeCell ref="AOC2:AOH2"/>
    <mergeCell ref="AOI2:AOS2"/>
    <mergeCell ref="AOT2:APD2"/>
    <mergeCell ref="APO2:APT2"/>
    <mergeCell ref="APU2:AQE2"/>
    <mergeCell ref="AQF2:AQP2"/>
    <mergeCell ref="ARA2:ARF2"/>
    <mergeCell ref="ARG2:ARQ2"/>
    <mergeCell ref="ARR2:ASB2"/>
    <mergeCell ref="AUP2:AUZ2"/>
    <mergeCell ref="ASM2:ASR2"/>
    <mergeCell ref="ASM1:ATX1"/>
    <mergeCell ref="ATY1:AVJ1"/>
    <mergeCell ref="AVK1:AWV1"/>
    <mergeCell ref="AWW1:AYH1"/>
    <mergeCell ref="AYI1:AZT1"/>
    <mergeCell ref="AZU1:BBF1"/>
    <mergeCell ref="BBG1:BCR1"/>
    <mergeCell ref="BCS1:BED1"/>
    <mergeCell ref="BEE1:BFP1"/>
    <mergeCell ref="T2:AH2"/>
    <mergeCell ref="C1:AR1"/>
    <mergeCell ref="I2:S2"/>
    <mergeCell ref="C2:H2"/>
    <mergeCell ref="PG1:QV1"/>
    <mergeCell ref="QW1:SL1"/>
    <mergeCell ref="NW2:OG2"/>
    <mergeCell ref="NQ2:NV2"/>
    <mergeCell ref="OH2:OV2"/>
    <mergeCell ref="PG2:PL2"/>
    <mergeCell ref="AS1:CH1"/>
    <mergeCell ref="CI1:DX1"/>
    <mergeCell ref="DY1:FN1"/>
    <mergeCell ref="HE1:IT1"/>
    <mergeCell ref="IU1:KJ1"/>
    <mergeCell ref="KK1:LZ1"/>
    <mergeCell ref="MA1:NP1"/>
    <mergeCell ref="NQ1:PF1"/>
    <mergeCell ref="AS2:AX2"/>
    <mergeCell ref="AY2:BI2"/>
    <mergeCell ref="BJ2:BX2"/>
    <mergeCell ref="CI2:CN2"/>
    <mergeCell ref="CO2:CY2"/>
    <mergeCell ref="CZ2:DN2"/>
    <mergeCell ref="SM1:UB1"/>
    <mergeCell ref="UC1:VR1"/>
    <mergeCell ref="VS1:XH1"/>
    <mergeCell ref="XI1:YX1"/>
    <mergeCell ref="YY1:AAN1"/>
    <mergeCell ref="AAO1:ACC1"/>
    <mergeCell ref="ACD1:ADS1"/>
    <mergeCell ref="ADT1:AFH1"/>
    <mergeCell ref="FO2:FT2"/>
    <mergeCell ref="FU2:GE2"/>
    <mergeCell ref="GF2:GT2"/>
    <mergeCell ref="HE2:HJ2"/>
    <mergeCell ref="HK2:HU2"/>
    <mergeCell ref="HV2:IJ2"/>
    <mergeCell ref="IU2:IZ2"/>
    <mergeCell ref="JA2:JK2"/>
    <mergeCell ref="JL2:JZ2"/>
    <mergeCell ref="KK2:KP2"/>
    <mergeCell ref="KQ2:LA2"/>
    <mergeCell ref="LB2:LP2"/>
    <mergeCell ref="MA2:MF2"/>
    <mergeCell ref="MG2:MQ2"/>
    <mergeCell ref="MR2:NF2"/>
    <mergeCell ref="FO1:HD1"/>
    <mergeCell ref="AFI1:AGT1"/>
    <mergeCell ref="AGU1:AIF1"/>
    <mergeCell ref="AIG1:AJR1"/>
    <mergeCell ref="AJS1:ALD1"/>
    <mergeCell ref="ALE1:AMP1"/>
    <mergeCell ref="AMQ1:AOB1"/>
    <mergeCell ref="AOC1:APN1"/>
    <mergeCell ref="APO1:AQZ1"/>
    <mergeCell ref="ARA1:ASL1"/>
    <mergeCell ref="DY2:ED2"/>
    <mergeCell ref="EE2:EO2"/>
    <mergeCell ref="EP2:FD2"/>
    <mergeCell ref="PM2:PW2"/>
    <mergeCell ref="PX2:QL2"/>
    <mergeCell ref="QW2:RB2"/>
    <mergeCell ref="RC2:RM2"/>
    <mergeCell ref="RN2:SB2"/>
    <mergeCell ref="SM2:SR2"/>
    <mergeCell ref="SS2:TC2"/>
    <mergeCell ref="TD2:TR2"/>
    <mergeCell ref="UC2:UH2"/>
    <mergeCell ref="UI2:US2"/>
    <mergeCell ref="UT2:VH2"/>
    <mergeCell ref="VS2:VX2"/>
    <mergeCell ref="VY2:WI2"/>
    <mergeCell ref="WJ2:WX2"/>
    <mergeCell ref="XI2:XN2"/>
    <mergeCell ref="XO2:XY2"/>
    <mergeCell ref="XZ2:YN2"/>
    <mergeCell ref="YY2:ZD2"/>
    <mergeCell ref="ZE2:ZO2"/>
    <mergeCell ref="ZP2:AAD2"/>
    <mergeCell ref="AAO2:AAS2"/>
    <mergeCell ref="AAT2:ABD2"/>
    <mergeCell ref="ABE2:ABS2"/>
    <mergeCell ref="ACD2:ACI2"/>
    <mergeCell ref="AHA2:AHK2"/>
    <mergeCell ref="AHL2:AHV2"/>
    <mergeCell ref="AIG2:AIL2"/>
    <mergeCell ref="ACJ2:ACT2"/>
    <mergeCell ref="ACU2:ADI2"/>
    <mergeCell ref="ADT2:AEB2"/>
    <mergeCell ref="AEC2:AEM2"/>
    <mergeCell ref="AEN2:AEX2"/>
    <mergeCell ref="AFI2:AFN2"/>
    <mergeCell ref="AFO2:AFY2"/>
    <mergeCell ref="AFZ2:AGJ2"/>
    <mergeCell ref="AGU2:AGZ2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4DB1-4980-45BC-8BD2-A32866963661}">
  <dimension ref="A1:BFR57"/>
  <sheetViews>
    <sheetView tabSelected="1" zoomScale="85" zoomScaleNormal="85" workbookViewId="0">
      <pane xSplit="1" topLeftCell="UD1" activePane="topRight" state="frozen"/>
      <selection pane="topRight" activeCell="UV51" sqref="UV51"/>
    </sheetView>
  </sheetViews>
  <sheetFormatPr defaultColWidth="11.42578125" defaultRowHeight="15" x14ac:dyDescent="0.25"/>
  <cols>
    <col min="1" max="2" width="20.28515625" customWidth="1"/>
    <col min="3" max="723" width="12" style="41" customWidth="1"/>
    <col min="725" max="725" width="17" bestFit="1" customWidth="1"/>
    <col min="726" max="726" width="16" bestFit="1" customWidth="1"/>
  </cols>
  <sheetData>
    <row r="1" spans="1:1526" s="4" customFormat="1" ht="28.15" customHeight="1" x14ac:dyDescent="0.4">
      <c r="A1" s="3" t="s">
        <v>0</v>
      </c>
      <c r="B1" s="3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 t="s">
        <v>2</v>
      </c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 t="s">
        <v>3</v>
      </c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 t="s">
        <v>4</v>
      </c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 t="s">
        <v>5</v>
      </c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 t="s">
        <v>6</v>
      </c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 t="s">
        <v>7</v>
      </c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 t="s">
        <v>8</v>
      </c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/>
      <c r="KL1" s="58"/>
      <c r="KM1" s="58"/>
      <c r="KN1" s="58"/>
      <c r="KO1" s="58"/>
      <c r="KP1" s="58"/>
      <c r="KQ1" s="58"/>
      <c r="KR1" s="58"/>
      <c r="KS1" s="58"/>
      <c r="KT1" s="58"/>
      <c r="KU1" s="58" t="s">
        <v>9</v>
      </c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/>
      <c r="MB1" s="58"/>
      <c r="MC1" s="58"/>
      <c r="MD1" s="58"/>
      <c r="ME1" s="58"/>
      <c r="MF1" s="58"/>
      <c r="MG1" s="58" t="s">
        <v>10</v>
      </c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/>
      <c r="NR1" s="58"/>
      <c r="NS1" s="58" t="s">
        <v>11</v>
      </c>
      <c r="NT1" s="58"/>
      <c r="NU1" s="58"/>
      <c r="NV1" s="58"/>
      <c r="NW1" s="58"/>
      <c r="NX1" s="58"/>
      <c r="NY1" s="58"/>
      <c r="NZ1" s="58"/>
      <c r="OA1" s="58"/>
      <c r="OB1" s="58"/>
      <c r="OC1" s="58"/>
      <c r="OD1" s="58"/>
      <c r="OE1" s="58"/>
      <c r="OF1" s="58"/>
      <c r="OG1" s="58"/>
      <c r="OH1" s="58"/>
      <c r="OI1" s="58"/>
      <c r="OJ1" s="58"/>
      <c r="OK1" s="58"/>
      <c r="OL1" s="58"/>
      <c r="OM1" s="58"/>
      <c r="ON1" s="58"/>
      <c r="OO1" s="58"/>
      <c r="OP1" s="58"/>
      <c r="OQ1" s="58"/>
      <c r="OR1" s="58"/>
      <c r="OS1" s="58"/>
      <c r="OT1" s="58"/>
      <c r="OU1" s="58"/>
      <c r="OV1" s="58"/>
      <c r="OW1" s="58"/>
      <c r="OX1" s="58"/>
      <c r="OY1" s="58"/>
      <c r="OZ1" s="58"/>
      <c r="PA1" s="58"/>
      <c r="PB1" s="58"/>
      <c r="PC1" s="58"/>
      <c r="PD1" s="58"/>
      <c r="PE1" s="58" t="s">
        <v>12</v>
      </c>
      <c r="PF1" s="58"/>
      <c r="PG1" s="58"/>
      <c r="PH1" s="58"/>
      <c r="PI1" s="58"/>
      <c r="PJ1" s="58"/>
      <c r="PK1" s="58"/>
      <c r="PL1" s="58"/>
      <c r="PM1" s="58"/>
      <c r="PN1" s="58"/>
      <c r="PO1" s="58"/>
      <c r="PP1" s="58"/>
      <c r="PQ1" s="58"/>
      <c r="PR1" s="58"/>
      <c r="PS1" s="58"/>
      <c r="PT1" s="58"/>
      <c r="PU1" s="58"/>
      <c r="PV1" s="58"/>
      <c r="PW1" s="58"/>
      <c r="PX1" s="58"/>
      <c r="PY1" s="58"/>
      <c r="PZ1" s="58"/>
      <c r="QA1" s="58"/>
      <c r="QB1" s="58"/>
      <c r="QC1" s="58"/>
      <c r="QD1" s="58"/>
      <c r="QE1" s="58"/>
      <c r="QF1" s="58"/>
      <c r="QG1" s="58"/>
      <c r="QH1" s="58"/>
      <c r="QI1" s="58"/>
      <c r="QJ1" s="58"/>
      <c r="QK1" s="58"/>
      <c r="QL1" s="58"/>
      <c r="QM1" s="58"/>
      <c r="QN1" s="58"/>
      <c r="QO1" s="58"/>
      <c r="QP1" s="58"/>
      <c r="QQ1" s="58" t="s">
        <v>13</v>
      </c>
      <c r="QR1" s="58"/>
      <c r="QS1" s="58"/>
      <c r="QT1" s="58"/>
      <c r="QU1" s="58"/>
      <c r="QV1" s="58"/>
      <c r="QW1" s="58"/>
      <c r="QX1" s="58"/>
      <c r="QY1" s="58"/>
      <c r="QZ1" s="58"/>
      <c r="RA1" s="58"/>
      <c r="RB1" s="58"/>
      <c r="RC1" s="58"/>
      <c r="RD1" s="58"/>
      <c r="RE1" s="58"/>
      <c r="RF1" s="58"/>
      <c r="RG1" s="58"/>
      <c r="RH1" s="58"/>
      <c r="RI1" s="58"/>
      <c r="RJ1" s="58"/>
      <c r="RK1" s="58"/>
      <c r="RL1" s="58"/>
      <c r="RM1" s="58"/>
      <c r="RN1" s="58"/>
      <c r="RO1" s="58"/>
      <c r="RP1" s="58"/>
      <c r="RQ1" s="58"/>
      <c r="RR1" s="58"/>
      <c r="RS1" s="58"/>
      <c r="RT1" s="58"/>
      <c r="RU1" s="58"/>
      <c r="RV1" s="58"/>
      <c r="RW1" s="58"/>
      <c r="RX1" s="58"/>
      <c r="RY1" s="58"/>
      <c r="RZ1" s="58"/>
      <c r="SA1" s="58"/>
      <c r="SB1" s="58"/>
      <c r="SC1" s="58" t="s">
        <v>14</v>
      </c>
      <c r="SD1" s="58"/>
      <c r="SE1" s="58"/>
      <c r="SF1" s="58"/>
      <c r="SG1" s="58"/>
      <c r="SH1" s="58"/>
      <c r="SI1" s="58"/>
      <c r="SJ1" s="58"/>
      <c r="SK1" s="58"/>
      <c r="SL1" s="58"/>
      <c r="SM1" s="58"/>
      <c r="SN1" s="58"/>
      <c r="SO1" s="58"/>
      <c r="SP1" s="58"/>
      <c r="SQ1" s="58"/>
      <c r="SR1" s="58"/>
      <c r="SS1" s="58"/>
      <c r="ST1" s="58"/>
      <c r="SU1" s="58"/>
      <c r="SV1" s="58"/>
      <c r="SW1" s="58"/>
      <c r="SX1" s="58"/>
      <c r="SY1" s="58"/>
      <c r="SZ1" s="58"/>
      <c r="TA1" s="58"/>
      <c r="TB1" s="58"/>
      <c r="TC1" s="58"/>
      <c r="TD1" s="58"/>
      <c r="TE1" s="58"/>
      <c r="TF1" s="58"/>
      <c r="TG1" s="58"/>
      <c r="TH1" s="58"/>
      <c r="TI1" s="58"/>
      <c r="TJ1" s="58"/>
      <c r="TK1" s="58"/>
      <c r="TL1" s="58"/>
      <c r="TM1" s="58"/>
      <c r="TN1" s="58"/>
      <c r="TO1" s="58" t="s">
        <v>15</v>
      </c>
      <c r="TP1" s="58"/>
      <c r="TQ1" s="58"/>
      <c r="TR1" s="58"/>
      <c r="TS1" s="58"/>
      <c r="TT1" s="58"/>
      <c r="TU1" s="58"/>
      <c r="TV1" s="58"/>
      <c r="TW1" s="58"/>
      <c r="TX1" s="58"/>
      <c r="TY1" s="58"/>
      <c r="TZ1" s="58"/>
      <c r="UA1" s="58"/>
      <c r="UB1" s="58"/>
      <c r="UC1" s="58"/>
      <c r="UD1" s="58"/>
      <c r="UE1" s="58"/>
      <c r="UF1" s="58"/>
      <c r="UG1" s="58"/>
      <c r="UH1" s="58"/>
      <c r="UI1" s="58"/>
      <c r="UJ1" s="58"/>
      <c r="UK1" s="58"/>
      <c r="UL1" s="58"/>
      <c r="UM1" s="58"/>
      <c r="UN1" s="58"/>
      <c r="UO1" s="58"/>
      <c r="UP1" s="58"/>
      <c r="UQ1" s="58"/>
      <c r="UR1" s="58"/>
      <c r="US1" s="58"/>
      <c r="UT1" s="58"/>
      <c r="UU1" s="58"/>
      <c r="UV1" s="58"/>
      <c r="UW1" s="58"/>
      <c r="UX1" s="58"/>
      <c r="UY1" s="58"/>
      <c r="UZ1" s="58"/>
      <c r="VA1" s="58" t="s">
        <v>16</v>
      </c>
      <c r="VB1" s="58"/>
      <c r="VC1" s="58"/>
      <c r="VD1" s="58"/>
      <c r="VE1" s="58"/>
      <c r="VF1" s="58"/>
      <c r="VG1" s="58"/>
      <c r="VH1" s="58"/>
      <c r="VI1" s="58"/>
      <c r="VJ1" s="58"/>
      <c r="VK1" s="58"/>
      <c r="VL1" s="58"/>
      <c r="VM1" s="58"/>
      <c r="VN1" s="58"/>
      <c r="VO1" s="58"/>
      <c r="VP1" s="58"/>
      <c r="VQ1" s="58"/>
      <c r="VR1" s="58"/>
      <c r="VS1" s="58"/>
      <c r="VT1" s="58"/>
      <c r="VU1" s="58"/>
      <c r="VV1" s="58"/>
      <c r="VW1" s="58"/>
      <c r="VX1" s="58"/>
      <c r="VY1" s="58"/>
      <c r="VZ1" s="58"/>
      <c r="WA1" s="58"/>
      <c r="WB1" s="58"/>
      <c r="WC1" s="58"/>
      <c r="WD1" s="58"/>
      <c r="WE1" s="58"/>
      <c r="WF1" s="58"/>
      <c r="WG1" s="58"/>
      <c r="WH1" s="58"/>
      <c r="WI1" s="58"/>
      <c r="WJ1" s="58"/>
      <c r="WK1" s="58"/>
      <c r="WL1" s="58"/>
      <c r="WM1" s="58" t="s">
        <v>17</v>
      </c>
      <c r="WN1" s="58"/>
      <c r="WO1" s="58"/>
      <c r="WP1" s="58"/>
      <c r="WQ1" s="58"/>
      <c r="WR1" s="58"/>
      <c r="WS1" s="58"/>
      <c r="WT1" s="58"/>
      <c r="WU1" s="58"/>
      <c r="WV1" s="58"/>
      <c r="WW1" s="58"/>
      <c r="WX1" s="58"/>
      <c r="WY1" s="58"/>
      <c r="WZ1" s="58"/>
      <c r="XA1" s="58"/>
      <c r="XB1" s="58"/>
      <c r="XC1" s="58"/>
      <c r="XD1" s="58"/>
      <c r="XE1" s="58"/>
      <c r="XF1" s="58"/>
      <c r="XG1" s="58"/>
      <c r="XH1" s="58"/>
      <c r="XI1" s="58"/>
      <c r="XJ1" s="58"/>
      <c r="XK1" s="58"/>
      <c r="XL1" s="58"/>
      <c r="XM1" s="58"/>
      <c r="XN1" s="58"/>
      <c r="XO1" s="58"/>
      <c r="XP1" s="58"/>
      <c r="XQ1" s="58"/>
      <c r="XR1" s="58"/>
      <c r="XS1" s="58"/>
      <c r="XT1" s="58"/>
      <c r="XU1" s="58"/>
      <c r="XV1" s="58"/>
      <c r="XW1" s="58"/>
      <c r="XX1" s="58"/>
      <c r="XY1" s="58"/>
      <c r="XZ1" s="58"/>
      <c r="YA1" s="58"/>
      <c r="YB1" s="58"/>
      <c r="YC1" s="58"/>
      <c r="YD1" s="58"/>
      <c r="YE1" s="58"/>
      <c r="YF1" s="58"/>
      <c r="YG1" s="58"/>
      <c r="YH1" s="58"/>
      <c r="YI1" s="58"/>
      <c r="YJ1" s="58"/>
      <c r="YK1" s="58"/>
      <c r="YL1" s="58"/>
      <c r="YM1" s="58"/>
      <c r="YN1" s="58"/>
      <c r="YO1" s="58"/>
      <c r="YP1" s="58"/>
      <c r="YQ1" s="58"/>
      <c r="YR1" s="58"/>
      <c r="YS1" s="58"/>
      <c r="YT1" s="58"/>
      <c r="YU1" s="58"/>
      <c r="YV1" s="58"/>
      <c r="YW1" s="58"/>
      <c r="YX1" s="58"/>
      <c r="YY1" s="58"/>
      <c r="YZ1" s="58"/>
      <c r="ZA1" s="58"/>
      <c r="ZB1" s="58"/>
      <c r="ZC1" s="58"/>
      <c r="ZD1" s="58"/>
      <c r="ZE1" s="58"/>
      <c r="ZF1" s="58"/>
      <c r="ZG1" s="58"/>
      <c r="ZH1" s="58"/>
      <c r="ZI1" s="58"/>
      <c r="ZJ1" s="58" t="s">
        <v>18</v>
      </c>
      <c r="ZK1" s="58"/>
      <c r="ZL1" s="58"/>
      <c r="ZM1" s="58"/>
      <c r="ZN1" s="58"/>
      <c r="ZO1" s="58"/>
      <c r="ZP1" s="58"/>
      <c r="ZQ1" s="58"/>
      <c r="ZR1" s="58"/>
      <c r="ZS1" s="58"/>
      <c r="ZT1" s="58"/>
      <c r="ZU1" s="58"/>
      <c r="ZV1" s="58"/>
      <c r="ZW1" s="58"/>
      <c r="ZX1" s="58"/>
      <c r="ZY1" s="58"/>
      <c r="ZZ1" s="58"/>
      <c r="AAA1" s="58"/>
      <c r="AAB1" s="58"/>
      <c r="AAC1" s="58"/>
      <c r="AAD1" s="58"/>
      <c r="AAE1" s="58"/>
      <c r="AAF1" s="58"/>
      <c r="AAG1" s="58"/>
      <c r="AAH1" s="58"/>
      <c r="AAI1" s="58"/>
      <c r="AAJ1" s="58"/>
      <c r="AAK1" s="58"/>
      <c r="AAL1" s="58"/>
      <c r="AAM1" s="58"/>
      <c r="AAN1" s="58"/>
      <c r="AAO1" s="58"/>
      <c r="AAP1" s="58"/>
      <c r="AAQ1" s="58"/>
      <c r="AAR1" s="58"/>
      <c r="AAS1" s="58"/>
      <c r="AAT1" s="58"/>
      <c r="AAU1" s="58"/>
      <c r="AAV1" s="57" t="s">
        <v>19</v>
      </c>
      <c r="AAW1" s="57"/>
      <c r="AAX1" s="57"/>
      <c r="AAY1" s="57"/>
      <c r="AAZ1" s="57"/>
      <c r="ABA1" s="57"/>
      <c r="ABB1" s="57"/>
      <c r="ABC1" s="57"/>
      <c r="ABD1" s="57"/>
      <c r="ABE1" s="57"/>
      <c r="ABF1" s="57"/>
      <c r="ABG1" s="57"/>
      <c r="ABH1" s="57"/>
      <c r="ABI1" s="57"/>
      <c r="ABJ1" s="57"/>
      <c r="ABK1" s="57"/>
      <c r="ABL1" s="57"/>
      <c r="ABM1" s="57"/>
      <c r="ABN1" s="57"/>
      <c r="ABO1" s="57"/>
      <c r="ABP1" s="57"/>
      <c r="ABQ1" s="57"/>
      <c r="ABR1" s="57"/>
      <c r="ABS1" s="57"/>
      <c r="ABT1" s="57"/>
      <c r="ABU1" s="57"/>
      <c r="ABV1" s="57"/>
      <c r="ABW1" s="57"/>
      <c r="ABX1" s="57"/>
      <c r="ABY1" s="57"/>
      <c r="ABZ1" s="57"/>
      <c r="ACA1" s="57"/>
      <c r="ACB1" s="57"/>
      <c r="ACC1" s="57"/>
      <c r="ACD1" s="57"/>
      <c r="ACE1" s="57"/>
      <c r="ACF1" s="57"/>
      <c r="ACG1" s="57"/>
      <c r="ACH1" s="57"/>
      <c r="ACI1" s="57"/>
      <c r="ACJ1" s="57"/>
      <c r="ACK1" s="57"/>
      <c r="ACL1" s="57" t="s">
        <v>20</v>
      </c>
      <c r="ACM1" s="57"/>
      <c r="ACN1" s="57"/>
      <c r="ACO1" s="57"/>
      <c r="ACP1" s="57"/>
      <c r="ACQ1" s="57"/>
      <c r="ACR1" s="57"/>
      <c r="ACS1" s="57"/>
      <c r="ACT1" s="57"/>
      <c r="ACU1" s="57"/>
      <c r="ACV1" s="57"/>
      <c r="ACW1" s="57"/>
      <c r="ACX1" s="57"/>
      <c r="ACY1" s="57"/>
      <c r="ACZ1" s="57"/>
      <c r="ADA1" s="57"/>
      <c r="ADB1" s="57"/>
      <c r="ADC1" s="57"/>
      <c r="ADD1" s="57"/>
      <c r="ADE1" s="57"/>
      <c r="ADF1" s="57"/>
      <c r="ADG1" s="57"/>
      <c r="ADH1" s="57"/>
      <c r="ADI1" s="57"/>
      <c r="ADJ1" s="57"/>
      <c r="ADK1" s="57"/>
      <c r="ADL1" s="57"/>
      <c r="ADM1" s="57"/>
      <c r="ADN1" s="57"/>
      <c r="ADO1" s="57"/>
      <c r="ADP1" s="57"/>
      <c r="ADQ1" s="57"/>
      <c r="ADR1" s="57"/>
      <c r="ADS1" s="57"/>
      <c r="ADT1" s="57"/>
      <c r="ADU1" s="57"/>
      <c r="ADV1" s="57"/>
      <c r="ADW1" s="57"/>
      <c r="ADX1" s="57" t="s">
        <v>21</v>
      </c>
      <c r="ADY1" s="57"/>
      <c r="ADZ1" s="57"/>
      <c r="AEA1" s="57"/>
      <c r="AEB1" s="57"/>
      <c r="AEC1" s="57"/>
      <c r="AED1" s="57"/>
      <c r="AEE1" s="57"/>
      <c r="AEF1" s="57"/>
      <c r="AEG1" s="57"/>
      <c r="AEH1" s="57"/>
      <c r="AEI1" s="57"/>
      <c r="AEJ1" s="57"/>
      <c r="AEK1" s="57"/>
      <c r="AEL1" s="57"/>
      <c r="AEM1" s="57"/>
      <c r="AEN1" s="57"/>
      <c r="AEO1" s="57"/>
      <c r="AEP1" s="57"/>
      <c r="AEQ1" s="57"/>
      <c r="AER1" s="57"/>
      <c r="AES1" s="57"/>
      <c r="AET1" s="57"/>
      <c r="AEU1" s="57"/>
      <c r="AEV1" s="57"/>
      <c r="AEW1" s="57"/>
      <c r="AEX1" s="57"/>
      <c r="AEY1" s="57"/>
      <c r="AEZ1" s="57"/>
      <c r="AFA1" s="57"/>
      <c r="AFB1" s="57"/>
      <c r="AFC1" s="57"/>
      <c r="AFD1" s="57"/>
      <c r="AFE1" s="57"/>
      <c r="AFF1" s="57"/>
      <c r="AFG1" s="57"/>
      <c r="AFH1" s="57"/>
      <c r="AFI1" s="57"/>
      <c r="AFJ1" s="57" t="s">
        <v>22</v>
      </c>
      <c r="AFK1" s="57"/>
      <c r="AFL1" s="57"/>
      <c r="AFM1" s="57"/>
      <c r="AFN1" s="57"/>
      <c r="AFO1" s="57"/>
      <c r="AFP1" s="57"/>
      <c r="AFQ1" s="57"/>
      <c r="AFR1" s="57"/>
      <c r="AFS1" s="57"/>
      <c r="AFT1" s="57"/>
      <c r="AFU1" s="57"/>
      <c r="AFV1" s="57"/>
      <c r="AFW1" s="57"/>
      <c r="AFX1" s="57"/>
      <c r="AFY1" s="57"/>
      <c r="AFZ1" s="57"/>
      <c r="AGA1" s="57"/>
      <c r="AGB1" s="57"/>
      <c r="AGC1" s="57"/>
      <c r="AGD1" s="57"/>
      <c r="AGE1" s="57"/>
      <c r="AGF1" s="57"/>
      <c r="AGG1" s="57"/>
      <c r="AGH1" s="57"/>
      <c r="AGI1" s="57"/>
      <c r="AGJ1" s="57"/>
      <c r="AGK1" s="57"/>
      <c r="AGL1" s="57"/>
      <c r="AGM1" s="57"/>
      <c r="AGN1" s="57"/>
      <c r="AGO1" s="57"/>
      <c r="AGP1" s="57"/>
      <c r="AGQ1" s="57"/>
      <c r="AGR1" s="57"/>
      <c r="AGS1" s="57"/>
      <c r="AGT1" s="57"/>
      <c r="AGU1" s="57"/>
      <c r="AGV1" s="57" t="s">
        <v>23</v>
      </c>
      <c r="AGW1" s="57"/>
      <c r="AGX1" s="57"/>
      <c r="AGY1" s="57"/>
      <c r="AGZ1" s="57"/>
      <c r="AHA1" s="57"/>
      <c r="AHB1" s="57"/>
      <c r="AHC1" s="57"/>
      <c r="AHD1" s="57"/>
      <c r="AHE1" s="57"/>
      <c r="AHF1" s="57"/>
      <c r="AHG1" s="57"/>
      <c r="AHH1" s="57"/>
      <c r="AHI1" s="57"/>
      <c r="AHJ1" s="57"/>
      <c r="AHK1" s="57"/>
      <c r="AHL1" s="57"/>
      <c r="AHM1" s="57"/>
      <c r="AHN1" s="57"/>
      <c r="AHO1" s="57"/>
      <c r="AHP1" s="57"/>
      <c r="AHQ1" s="57"/>
      <c r="AHR1" s="57"/>
      <c r="AHS1" s="57"/>
      <c r="AHT1" s="57"/>
      <c r="AHU1" s="57"/>
      <c r="AHV1" s="57"/>
      <c r="AHW1" s="57"/>
      <c r="AHX1" s="57"/>
      <c r="AHY1" s="57"/>
      <c r="AHZ1" s="57"/>
      <c r="AIA1" s="57"/>
      <c r="AIB1" s="57"/>
      <c r="AIC1" s="57"/>
      <c r="AID1" s="57"/>
      <c r="AIE1" s="57"/>
      <c r="AIF1" s="57"/>
      <c r="AIG1" s="57"/>
      <c r="AIH1" s="57" t="s">
        <v>24</v>
      </c>
      <c r="AII1" s="57"/>
      <c r="AIJ1" s="57"/>
      <c r="AIK1" s="57"/>
      <c r="AIL1" s="57"/>
      <c r="AIM1" s="57"/>
      <c r="AIN1" s="57"/>
      <c r="AIO1" s="57"/>
      <c r="AIP1" s="57"/>
      <c r="AIQ1" s="57"/>
      <c r="AIR1" s="57"/>
      <c r="AIS1" s="57"/>
      <c r="AIT1" s="57"/>
      <c r="AIU1" s="57"/>
      <c r="AIV1" s="57"/>
      <c r="AIW1" s="57"/>
      <c r="AIX1" s="57"/>
      <c r="AIY1" s="57"/>
      <c r="AIZ1" s="57"/>
      <c r="AJA1" s="57"/>
      <c r="AJB1" s="57"/>
      <c r="AJC1" s="57"/>
      <c r="AJD1" s="57"/>
      <c r="AJE1" s="57"/>
      <c r="AJF1" s="57"/>
      <c r="AJG1" s="57"/>
      <c r="AJH1" s="57"/>
      <c r="AJI1" s="57"/>
      <c r="AJJ1" s="57"/>
      <c r="AJK1" s="57"/>
      <c r="AJL1" s="57"/>
      <c r="AJM1" s="57"/>
      <c r="AJN1" s="57"/>
      <c r="AJO1" s="57"/>
      <c r="AJP1" s="57"/>
      <c r="AJQ1" s="57"/>
      <c r="AJR1" s="57"/>
      <c r="AJS1" s="57"/>
      <c r="AJT1" s="57" t="s">
        <v>25</v>
      </c>
      <c r="AJU1" s="57"/>
      <c r="AJV1" s="57"/>
      <c r="AJW1" s="57"/>
      <c r="AJX1" s="57"/>
      <c r="AJY1" s="57"/>
      <c r="AJZ1" s="57"/>
      <c r="AKA1" s="57"/>
      <c r="AKB1" s="57"/>
      <c r="AKC1" s="57"/>
      <c r="AKD1" s="57"/>
      <c r="AKE1" s="57"/>
      <c r="AKF1" s="57"/>
      <c r="AKG1" s="57"/>
      <c r="AKH1" s="57"/>
      <c r="AKI1" s="57"/>
      <c r="AKJ1" s="57"/>
      <c r="AKK1" s="57"/>
      <c r="AKL1" s="57"/>
      <c r="AKM1" s="57"/>
      <c r="AKN1" s="57"/>
      <c r="AKO1" s="57"/>
      <c r="AKP1" s="57"/>
      <c r="AKQ1" s="57"/>
      <c r="AKR1" s="57"/>
      <c r="AKS1" s="57"/>
      <c r="AKT1" s="57"/>
      <c r="AKU1" s="57"/>
      <c r="AKV1" s="57"/>
      <c r="AKW1" s="57"/>
      <c r="AKX1" s="57"/>
      <c r="AKY1" s="57"/>
      <c r="AKZ1" s="57"/>
      <c r="ALA1" s="57"/>
      <c r="ALB1" s="57"/>
      <c r="ALC1" s="57"/>
      <c r="ALD1" s="57"/>
      <c r="ALE1" s="57"/>
      <c r="ALF1" s="57" t="s">
        <v>26</v>
      </c>
      <c r="ALG1" s="57"/>
      <c r="ALH1" s="57"/>
      <c r="ALI1" s="57"/>
      <c r="ALJ1" s="57"/>
      <c r="ALK1" s="57"/>
      <c r="ALL1" s="57"/>
      <c r="ALM1" s="57"/>
      <c r="ALN1" s="57"/>
      <c r="ALO1" s="57"/>
      <c r="ALP1" s="57"/>
      <c r="ALQ1" s="57"/>
      <c r="ALR1" s="57"/>
      <c r="ALS1" s="57"/>
      <c r="ALT1" s="57"/>
      <c r="ALU1" s="57"/>
      <c r="ALV1" s="57"/>
      <c r="ALW1" s="57"/>
      <c r="ALX1" s="57"/>
      <c r="ALY1" s="57"/>
      <c r="ALZ1" s="57"/>
      <c r="AMA1" s="57"/>
      <c r="AMB1" s="57"/>
      <c r="AMC1" s="57"/>
      <c r="AMD1" s="57"/>
      <c r="AME1" s="57"/>
      <c r="AMF1" s="57"/>
      <c r="AMG1" s="57"/>
      <c r="AMH1" s="57"/>
      <c r="AMI1" s="57"/>
      <c r="AMJ1" s="57"/>
      <c r="AMK1" s="57"/>
      <c r="AML1" s="57"/>
      <c r="AMM1" s="57"/>
      <c r="AMN1" s="57"/>
      <c r="AMO1" s="57"/>
      <c r="AMP1" s="57"/>
      <c r="AMQ1" s="57"/>
      <c r="AMR1" s="57" t="s">
        <v>27</v>
      </c>
      <c r="AMS1" s="57"/>
      <c r="AMT1" s="57"/>
      <c r="AMU1" s="57"/>
      <c r="AMV1" s="57"/>
      <c r="AMW1" s="57"/>
      <c r="AMX1" s="57"/>
      <c r="AMY1" s="57"/>
      <c r="AMZ1" s="57"/>
      <c r="ANA1" s="57"/>
      <c r="ANB1" s="57"/>
      <c r="ANC1" s="57"/>
      <c r="AND1" s="57"/>
      <c r="ANE1" s="57"/>
      <c r="ANF1" s="57"/>
      <c r="ANG1" s="57"/>
      <c r="ANH1" s="57"/>
      <c r="ANI1" s="57"/>
      <c r="ANJ1" s="57"/>
      <c r="ANK1" s="57"/>
      <c r="ANL1" s="57"/>
      <c r="ANM1" s="57"/>
      <c r="ANN1" s="57"/>
      <c r="ANO1" s="57"/>
      <c r="ANP1" s="57"/>
      <c r="ANQ1" s="57"/>
      <c r="ANR1" s="57"/>
      <c r="ANS1" s="57"/>
      <c r="ANT1" s="57"/>
      <c r="ANU1" s="57"/>
      <c r="ANV1" s="57"/>
      <c r="ANW1" s="57"/>
      <c r="ANX1" s="57"/>
      <c r="ANY1" s="57"/>
      <c r="ANZ1" s="57"/>
      <c r="AOA1" s="57"/>
      <c r="AOB1" s="57"/>
      <c r="AOC1" s="57"/>
      <c r="AOD1" s="57" t="s">
        <v>28</v>
      </c>
      <c r="AOE1" s="57"/>
      <c r="AOF1" s="57"/>
      <c r="AOG1" s="57"/>
      <c r="AOH1" s="57"/>
      <c r="AOI1" s="57"/>
      <c r="AOJ1" s="57"/>
      <c r="AOK1" s="57"/>
      <c r="AOL1" s="57"/>
      <c r="AOM1" s="57"/>
      <c r="AON1" s="57"/>
      <c r="AOO1" s="57"/>
      <c r="AOP1" s="57"/>
      <c r="AOQ1" s="57"/>
      <c r="AOR1" s="57"/>
      <c r="AOS1" s="57"/>
      <c r="AOT1" s="57"/>
      <c r="AOU1" s="57"/>
      <c r="AOV1" s="57"/>
      <c r="AOW1" s="57"/>
      <c r="AOX1" s="57"/>
      <c r="AOY1" s="57"/>
      <c r="AOZ1" s="57"/>
      <c r="APA1" s="57"/>
      <c r="APB1" s="57"/>
      <c r="APC1" s="57"/>
      <c r="APD1" s="57"/>
      <c r="APE1" s="57"/>
      <c r="APF1" s="57"/>
      <c r="APG1" s="57"/>
      <c r="APH1" s="57"/>
      <c r="API1" s="57"/>
      <c r="APJ1" s="57"/>
      <c r="APK1" s="57"/>
      <c r="APL1" s="57"/>
      <c r="APM1" s="57"/>
      <c r="APN1" s="57"/>
      <c r="APO1" s="57"/>
      <c r="APP1" s="57" t="s">
        <v>29</v>
      </c>
      <c r="APQ1" s="57"/>
      <c r="APR1" s="57"/>
      <c r="APS1" s="57"/>
      <c r="APT1" s="57"/>
      <c r="APU1" s="57"/>
      <c r="APV1" s="57"/>
      <c r="APW1" s="57"/>
      <c r="APX1" s="57"/>
      <c r="APY1" s="57"/>
      <c r="APZ1" s="57"/>
      <c r="AQA1" s="57"/>
      <c r="AQB1" s="57"/>
      <c r="AQC1" s="57"/>
      <c r="AQD1" s="57"/>
      <c r="AQE1" s="57"/>
      <c r="AQF1" s="57"/>
      <c r="AQG1" s="57"/>
      <c r="AQH1" s="57"/>
      <c r="AQI1" s="57"/>
      <c r="AQJ1" s="57"/>
      <c r="AQK1" s="57"/>
      <c r="AQL1" s="57"/>
      <c r="AQM1" s="57"/>
      <c r="AQN1" s="57"/>
      <c r="AQO1" s="57"/>
      <c r="AQP1" s="57"/>
      <c r="AQQ1" s="57"/>
      <c r="AQR1" s="57"/>
      <c r="AQS1" s="57"/>
      <c r="AQT1" s="57"/>
      <c r="AQU1" s="57"/>
      <c r="AQV1" s="57"/>
      <c r="AQW1" s="57"/>
      <c r="AQX1" s="57"/>
      <c r="AQY1" s="57"/>
      <c r="AQZ1" s="57"/>
      <c r="ARA1" s="57"/>
      <c r="ARB1" s="57" t="s">
        <v>30</v>
      </c>
      <c r="ARC1" s="57"/>
      <c r="ARD1" s="57"/>
      <c r="ARE1" s="57"/>
      <c r="ARF1" s="57"/>
      <c r="ARG1" s="57"/>
      <c r="ARH1" s="57"/>
      <c r="ARI1" s="57"/>
      <c r="ARJ1" s="57"/>
      <c r="ARK1" s="57"/>
      <c r="ARL1" s="57"/>
      <c r="ARM1" s="57"/>
      <c r="ARN1" s="57"/>
      <c r="ARO1" s="57"/>
      <c r="ARP1" s="57"/>
      <c r="ARQ1" s="57"/>
      <c r="ARR1" s="57"/>
      <c r="ARS1" s="57"/>
      <c r="ART1" s="57"/>
      <c r="ARU1" s="57"/>
      <c r="ARV1" s="57"/>
      <c r="ARW1" s="57"/>
      <c r="ARX1" s="57"/>
      <c r="ARY1" s="57"/>
      <c r="ARZ1" s="57"/>
      <c r="ASA1" s="57"/>
      <c r="ASB1" s="57"/>
      <c r="ASC1" s="57"/>
      <c r="ASD1" s="57"/>
      <c r="ASE1" s="57"/>
      <c r="ASF1" s="57"/>
      <c r="ASG1" s="57"/>
      <c r="ASH1" s="57"/>
      <c r="ASI1" s="57"/>
      <c r="ASJ1" s="57"/>
      <c r="ASK1" s="57"/>
      <c r="ASL1" s="57"/>
      <c r="ASM1" s="57"/>
      <c r="ASN1" s="57" t="s">
        <v>31</v>
      </c>
      <c r="ASO1" s="57"/>
      <c r="ASP1" s="57"/>
      <c r="ASQ1" s="57"/>
      <c r="ASR1" s="57"/>
      <c r="ASS1" s="57"/>
      <c r="AST1" s="57"/>
      <c r="ASU1" s="57"/>
      <c r="ASV1" s="57"/>
      <c r="ASW1" s="57"/>
      <c r="ASX1" s="57"/>
      <c r="ASY1" s="57"/>
      <c r="ASZ1" s="57"/>
      <c r="ATA1" s="57"/>
      <c r="ATB1" s="57"/>
      <c r="ATC1" s="57"/>
      <c r="ATD1" s="57"/>
      <c r="ATE1" s="57"/>
      <c r="ATF1" s="57"/>
      <c r="ATG1" s="57"/>
      <c r="ATH1" s="57"/>
      <c r="ATI1" s="57"/>
      <c r="ATJ1" s="57"/>
      <c r="ATK1" s="57"/>
      <c r="ATL1" s="57"/>
      <c r="ATM1" s="57"/>
      <c r="ATN1" s="57"/>
      <c r="ATO1" s="57"/>
      <c r="ATP1" s="57"/>
      <c r="ATQ1" s="57"/>
      <c r="ATR1" s="57"/>
      <c r="ATS1" s="57"/>
      <c r="ATT1" s="57"/>
      <c r="ATU1" s="57"/>
      <c r="ATV1" s="57"/>
      <c r="ATW1" s="57"/>
      <c r="ATX1" s="57"/>
      <c r="ATY1" s="57"/>
      <c r="ATZ1" s="57" t="s">
        <v>32</v>
      </c>
      <c r="AUA1" s="57"/>
      <c r="AUB1" s="57"/>
      <c r="AUC1" s="57"/>
      <c r="AUD1" s="57"/>
      <c r="AUE1" s="57"/>
      <c r="AUF1" s="57"/>
      <c r="AUG1" s="57"/>
      <c r="AUH1" s="57"/>
      <c r="AUI1" s="57"/>
      <c r="AUJ1" s="57"/>
      <c r="AUK1" s="57"/>
      <c r="AUL1" s="57"/>
      <c r="AUM1" s="57"/>
      <c r="AUN1" s="57"/>
      <c r="AUO1" s="57"/>
      <c r="AUP1" s="57"/>
      <c r="AUQ1" s="57"/>
      <c r="AUR1" s="57"/>
      <c r="AUS1" s="57"/>
      <c r="AUT1" s="57"/>
      <c r="AUU1" s="57"/>
      <c r="AUV1" s="57"/>
      <c r="AUW1" s="57"/>
      <c r="AUX1" s="57"/>
      <c r="AUY1" s="57"/>
      <c r="AUZ1" s="57"/>
      <c r="AVA1" s="57"/>
      <c r="AVB1" s="57"/>
      <c r="AVC1" s="57"/>
      <c r="AVD1" s="57"/>
      <c r="AVE1" s="57"/>
      <c r="AVF1" s="57"/>
      <c r="AVG1" s="57"/>
      <c r="AVH1" s="57"/>
      <c r="AVI1" s="57"/>
      <c r="AVJ1" s="57"/>
      <c r="AVK1" s="57"/>
      <c r="AVL1" s="57" t="s">
        <v>33</v>
      </c>
      <c r="AVM1" s="57"/>
      <c r="AVN1" s="57"/>
      <c r="AVO1" s="57"/>
      <c r="AVP1" s="57"/>
      <c r="AVQ1" s="57"/>
      <c r="AVR1" s="57"/>
      <c r="AVS1" s="57"/>
      <c r="AVT1" s="57"/>
      <c r="AVU1" s="57"/>
      <c r="AVV1" s="57"/>
      <c r="AVW1" s="57"/>
      <c r="AVX1" s="57"/>
      <c r="AVY1" s="57"/>
      <c r="AVZ1" s="57"/>
      <c r="AWA1" s="57"/>
      <c r="AWB1" s="57"/>
      <c r="AWC1" s="57"/>
      <c r="AWD1" s="57"/>
      <c r="AWE1" s="57"/>
      <c r="AWF1" s="57"/>
      <c r="AWG1" s="57"/>
      <c r="AWH1" s="57"/>
      <c r="AWI1" s="57"/>
      <c r="AWJ1" s="57"/>
      <c r="AWK1" s="57"/>
      <c r="AWL1" s="57"/>
      <c r="AWM1" s="57"/>
      <c r="AWN1" s="57"/>
      <c r="AWO1" s="57"/>
      <c r="AWP1" s="57"/>
      <c r="AWQ1" s="57"/>
      <c r="AWR1" s="57"/>
      <c r="AWS1" s="57"/>
      <c r="AWT1" s="57"/>
      <c r="AWU1" s="57"/>
      <c r="AWV1" s="57"/>
      <c r="AWW1" s="57"/>
      <c r="AWX1" s="57" t="s">
        <v>34</v>
      </c>
      <c r="AWY1" s="57"/>
      <c r="AWZ1" s="57"/>
      <c r="AXA1" s="57"/>
      <c r="AXB1" s="57"/>
      <c r="AXC1" s="57"/>
      <c r="AXD1" s="57"/>
      <c r="AXE1" s="57"/>
      <c r="AXF1" s="57"/>
      <c r="AXG1" s="57"/>
      <c r="AXH1" s="57"/>
      <c r="AXI1" s="57"/>
      <c r="AXJ1" s="57"/>
      <c r="AXK1" s="57"/>
      <c r="AXL1" s="57"/>
      <c r="AXM1" s="57"/>
      <c r="AXN1" s="57"/>
      <c r="AXO1" s="57"/>
      <c r="AXP1" s="57"/>
      <c r="AXQ1" s="57"/>
      <c r="AXR1" s="57"/>
      <c r="AXS1" s="57"/>
      <c r="AXT1" s="57"/>
      <c r="AXU1" s="57"/>
      <c r="AXV1" s="57"/>
      <c r="AXW1" s="57"/>
      <c r="AXX1" s="57"/>
      <c r="AXY1" s="57"/>
      <c r="AXZ1" s="57"/>
      <c r="AYA1" s="57"/>
      <c r="AYB1" s="57"/>
      <c r="AYC1" s="57"/>
      <c r="AYD1" s="57"/>
      <c r="AYE1" s="57"/>
      <c r="AYF1" s="57"/>
      <c r="AYG1" s="57"/>
      <c r="AYH1" s="57"/>
      <c r="AYI1" s="57"/>
      <c r="AYJ1" s="57" t="s">
        <v>35</v>
      </c>
      <c r="AYK1" s="57"/>
      <c r="AYL1" s="57"/>
      <c r="AYM1" s="57"/>
      <c r="AYN1" s="57"/>
      <c r="AYO1" s="57"/>
      <c r="AYP1" s="57"/>
      <c r="AYQ1" s="57"/>
      <c r="AYR1" s="57"/>
      <c r="AYS1" s="57"/>
      <c r="AYT1" s="57"/>
      <c r="AYU1" s="57"/>
      <c r="AYV1" s="57"/>
      <c r="AYW1" s="57"/>
      <c r="AYX1" s="57"/>
      <c r="AYY1" s="57"/>
      <c r="AYZ1" s="57"/>
      <c r="AZA1" s="57"/>
      <c r="AZB1" s="57"/>
      <c r="AZC1" s="57"/>
      <c r="AZD1" s="57"/>
      <c r="AZE1" s="57"/>
      <c r="AZF1" s="57"/>
      <c r="AZG1" s="57"/>
      <c r="AZH1" s="57"/>
      <c r="AZI1" s="57"/>
      <c r="AZJ1" s="57"/>
      <c r="AZK1" s="57"/>
      <c r="AZL1" s="57"/>
      <c r="AZM1" s="57"/>
      <c r="AZN1" s="57"/>
      <c r="AZO1" s="57"/>
      <c r="AZP1" s="57"/>
      <c r="AZQ1" s="57"/>
      <c r="AZR1" s="57"/>
      <c r="AZS1" s="57"/>
      <c r="AZT1" s="57"/>
      <c r="AZU1" s="57"/>
      <c r="AZV1" s="57" t="s">
        <v>36</v>
      </c>
      <c r="AZW1" s="57"/>
      <c r="AZX1" s="57"/>
      <c r="AZY1" s="57"/>
      <c r="AZZ1" s="57"/>
      <c r="BAA1" s="57"/>
      <c r="BAB1" s="57"/>
      <c r="BAC1" s="57"/>
      <c r="BAD1" s="57"/>
      <c r="BAE1" s="57"/>
      <c r="BAF1" s="57"/>
      <c r="BAG1" s="57"/>
      <c r="BAH1" s="57"/>
      <c r="BAI1" s="57"/>
      <c r="BAJ1" s="57"/>
      <c r="BAK1" s="57"/>
      <c r="BAL1" s="57"/>
      <c r="BAM1" s="57"/>
      <c r="BAN1" s="57"/>
      <c r="BAO1" s="57"/>
      <c r="BAP1" s="57"/>
      <c r="BAQ1" s="57"/>
      <c r="BAR1" s="57"/>
      <c r="BAS1" s="57"/>
      <c r="BAT1" s="57"/>
      <c r="BAU1" s="57"/>
      <c r="BAV1" s="57"/>
      <c r="BAW1" s="57"/>
      <c r="BAX1" s="57"/>
      <c r="BAY1" s="57"/>
      <c r="BAZ1" s="57"/>
      <c r="BBA1" s="57"/>
      <c r="BBB1" s="57"/>
      <c r="BBC1" s="57"/>
      <c r="BBD1" s="57"/>
      <c r="BBE1" s="57"/>
      <c r="BBF1" s="57"/>
      <c r="BBG1" s="57"/>
      <c r="BBH1" s="57" t="s">
        <v>37</v>
      </c>
      <c r="BBI1" s="57"/>
      <c r="BBJ1" s="57"/>
      <c r="BBK1" s="57"/>
      <c r="BBL1" s="57"/>
      <c r="BBM1" s="57"/>
      <c r="BBN1" s="57"/>
      <c r="BBO1" s="57"/>
      <c r="BBP1" s="57"/>
      <c r="BBQ1" s="57"/>
      <c r="BBR1" s="57"/>
      <c r="BBS1" s="57"/>
      <c r="BBT1" s="57"/>
      <c r="BBU1" s="57"/>
      <c r="BBV1" s="57"/>
      <c r="BBW1" s="57"/>
      <c r="BBX1" s="57"/>
      <c r="BBY1" s="57"/>
      <c r="BBZ1" s="57"/>
      <c r="BCA1" s="57"/>
      <c r="BCB1" s="57"/>
      <c r="BCC1" s="57"/>
      <c r="BCD1" s="57"/>
      <c r="BCE1" s="57"/>
      <c r="BCF1" s="57"/>
      <c r="BCG1" s="57"/>
      <c r="BCH1" s="57"/>
      <c r="BCI1" s="57"/>
      <c r="BCJ1" s="57"/>
      <c r="BCK1" s="57"/>
      <c r="BCL1" s="57"/>
      <c r="BCM1" s="57"/>
      <c r="BCN1" s="57"/>
      <c r="BCO1" s="57"/>
      <c r="BCP1" s="57"/>
      <c r="BCQ1" s="57"/>
      <c r="BCR1" s="57"/>
      <c r="BCS1" s="57"/>
      <c r="BCT1" s="57" t="s">
        <v>38</v>
      </c>
      <c r="BCU1" s="57"/>
      <c r="BCV1" s="57"/>
      <c r="BCW1" s="57"/>
      <c r="BCX1" s="57"/>
      <c r="BCY1" s="57"/>
      <c r="BCZ1" s="57"/>
      <c r="BDA1" s="57"/>
      <c r="BDB1" s="57"/>
      <c r="BDC1" s="57"/>
      <c r="BDD1" s="57"/>
      <c r="BDE1" s="57"/>
      <c r="BDF1" s="57"/>
      <c r="BDG1" s="57"/>
      <c r="BDH1" s="57"/>
      <c r="BDI1" s="57"/>
      <c r="BDJ1" s="57"/>
      <c r="BDK1" s="57"/>
      <c r="BDL1" s="57"/>
      <c r="BDM1" s="57"/>
      <c r="BDN1" s="57"/>
      <c r="BDO1" s="57"/>
      <c r="BDP1" s="57"/>
      <c r="BDQ1" s="57"/>
      <c r="BDR1" s="57"/>
      <c r="BDS1" s="57"/>
      <c r="BDT1" s="57"/>
      <c r="BDU1" s="57"/>
      <c r="BDV1" s="57"/>
      <c r="BDW1" s="57"/>
      <c r="BDX1" s="57"/>
      <c r="BDY1" s="57"/>
      <c r="BDZ1" s="57"/>
      <c r="BEA1" s="57"/>
      <c r="BEB1" s="57"/>
      <c r="BEC1" s="57"/>
      <c r="BED1" s="57"/>
      <c r="BEE1" s="57"/>
      <c r="BEF1" s="57" t="s">
        <v>39</v>
      </c>
      <c r="BEG1" s="57"/>
      <c r="BEH1" s="57"/>
      <c r="BEI1" s="57"/>
      <c r="BEJ1" s="57"/>
      <c r="BEK1" s="57"/>
      <c r="BEL1" s="57"/>
      <c r="BEM1" s="57"/>
      <c r="BEN1" s="57"/>
      <c r="BEO1" s="57"/>
      <c r="BEP1" s="57"/>
      <c r="BEQ1" s="57"/>
      <c r="BER1" s="57"/>
      <c r="BES1" s="57"/>
      <c r="BET1" s="57"/>
      <c r="BEU1" s="57"/>
      <c r="BEV1" s="57"/>
      <c r="BEW1" s="57"/>
      <c r="BEX1" s="57"/>
      <c r="BEY1" s="57"/>
      <c r="BEZ1" s="57"/>
      <c r="BFA1" s="57"/>
      <c r="BFB1" s="57"/>
      <c r="BFC1" s="57"/>
      <c r="BFD1" s="57"/>
      <c r="BFE1" s="57"/>
      <c r="BFF1" s="57"/>
      <c r="BFG1" s="57"/>
      <c r="BFH1" s="57"/>
      <c r="BFI1" s="57"/>
      <c r="BFJ1" s="57"/>
      <c r="BFK1" s="57"/>
      <c r="BFL1" s="57"/>
      <c r="BFM1" s="57"/>
      <c r="BFN1" s="57"/>
      <c r="BFO1" s="57"/>
      <c r="BFP1" s="57"/>
      <c r="BFQ1" s="57"/>
    </row>
    <row r="2" spans="1:1526" ht="19.149999999999999" customHeight="1" x14ac:dyDescent="0.25">
      <c r="A2" s="3"/>
      <c r="B2" s="3"/>
      <c r="C2" s="55" t="s">
        <v>40</v>
      </c>
      <c r="D2" s="55"/>
      <c r="E2" s="55"/>
      <c r="F2" s="55"/>
      <c r="G2" s="55"/>
      <c r="H2" s="55"/>
      <c r="I2" s="53" t="s">
        <v>41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4" t="s">
        <v>42</v>
      </c>
      <c r="U2" s="54"/>
      <c r="V2" s="54"/>
      <c r="W2" s="54"/>
      <c r="X2" s="54"/>
      <c r="Y2" s="54"/>
      <c r="Z2" s="54"/>
      <c r="AA2" s="54"/>
      <c r="AB2" s="54"/>
      <c r="AC2" s="54"/>
      <c r="AD2" s="5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55" t="s">
        <v>40</v>
      </c>
      <c r="AP2" s="55"/>
      <c r="AQ2" s="55"/>
      <c r="AR2" s="55"/>
      <c r="AS2" s="55"/>
      <c r="AT2" s="55"/>
      <c r="AU2" s="53" t="s">
        <v>41</v>
      </c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4" t="s">
        <v>42</v>
      </c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55" t="s">
        <v>40</v>
      </c>
      <c r="CB2" s="55"/>
      <c r="CC2" s="55"/>
      <c r="CD2" s="55"/>
      <c r="CE2" s="55"/>
      <c r="CF2" s="55"/>
      <c r="CG2" s="53" t="s">
        <v>41</v>
      </c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4" t="s">
        <v>42</v>
      </c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55" t="s">
        <v>40</v>
      </c>
      <c r="DN2" s="55"/>
      <c r="DO2" s="55"/>
      <c r="DP2" s="55"/>
      <c r="DQ2" s="55"/>
      <c r="DR2" s="55"/>
      <c r="DS2" s="53" t="s">
        <v>41</v>
      </c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4" t="s">
        <v>42</v>
      </c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55" t="s">
        <v>40</v>
      </c>
      <c r="EZ2" s="55"/>
      <c r="FA2" s="55"/>
      <c r="FB2" s="55"/>
      <c r="FC2" s="55"/>
      <c r="FD2" s="55"/>
      <c r="FE2" s="53" t="s">
        <v>41</v>
      </c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4" t="s">
        <v>42</v>
      </c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55" t="s">
        <v>40</v>
      </c>
      <c r="GL2" s="55"/>
      <c r="GM2" s="55"/>
      <c r="GN2" s="55"/>
      <c r="GO2" s="55"/>
      <c r="GP2" s="55"/>
      <c r="GQ2" s="53" t="s">
        <v>41</v>
      </c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4" t="s">
        <v>42</v>
      </c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55" t="s">
        <v>40</v>
      </c>
      <c r="HX2" s="55"/>
      <c r="HY2" s="55"/>
      <c r="HZ2" s="55"/>
      <c r="IA2" s="55"/>
      <c r="IB2" s="55"/>
      <c r="IC2" s="53" t="s">
        <v>41</v>
      </c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4" t="s">
        <v>42</v>
      </c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55" t="s">
        <v>40</v>
      </c>
      <c r="JJ2" s="55"/>
      <c r="JK2" s="55"/>
      <c r="JL2" s="55"/>
      <c r="JM2" s="55"/>
      <c r="JN2" s="55"/>
      <c r="JO2" s="53" t="s">
        <v>41</v>
      </c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4" t="s">
        <v>42</v>
      </c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55" t="s">
        <v>40</v>
      </c>
      <c r="KV2" s="55"/>
      <c r="KW2" s="55"/>
      <c r="KX2" s="55"/>
      <c r="KY2" s="55"/>
      <c r="KZ2" s="55"/>
      <c r="LA2" s="53" t="s">
        <v>41</v>
      </c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4" t="s">
        <v>42</v>
      </c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55" t="s">
        <v>40</v>
      </c>
      <c r="MH2" s="55"/>
      <c r="MI2" s="55"/>
      <c r="MJ2" s="55"/>
      <c r="MK2" s="55"/>
      <c r="ML2" s="55"/>
      <c r="MM2" s="53" t="s">
        <v>41</v>
      </c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4" t="s">
        <v>42</v>
      </c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55" t="s">
        <v>40</v>
      </c>
      <c r="NT2" s="55"/>
      <c r="NU2" s="55"/>
      <c r="NV2" s="55"/>
      <c r="NW2" s="55"/>
      <c r="NX2" s="55"/>
      <c r="NY2" s="53" t="s">
        <v>41</v>
      </c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4" t="s">
        <v>42</v>
      </c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55" t="s">
        <v>40</v>
      </c>
      <c r="PF2" s="55"/>
      <c r="PG2" s="55"/>
      <c r="PH2" s="55"/>
      <c r="PI2" s="55"/>
      <c r="PJ2" s="55"/>
      <c r="PK2" s="53" t="s">
        <v>41</v>
      </c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4" t="s">
        <v>42</v>
      </c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55" t="s">
        <v>40</v>
      </c>
      <c r="QR2" s="55"/>
      <c r="QS2" s="55"/>
      <c r="QT2" s="55"/>
      <c r="QU2" s="55"/>
      <c r="QV2" s="55"/>
      <c r="QW2" s="53" t="s">
        <v>41</v>
      </c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4" t="s">
        <v>42</v>
      </c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55" t="s">
        <v>40</v>
      </c>
      <c r="SD2" s="55"/>
      <c r="SE2" s="55"/>
      <c r="SF2" s="55"/>
      <c r="SG2" s="55"/>
      <c r="SH2" s="55"/>
      <c r="SI2" s="53" t="s">
        <v>41</v>
      </c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4" t="s">
        <v>42</v>
      </c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55" t="s">
        <v>40</v>
      </c>
      <c r="TP2" s="55"/>
      <c r="TQ2" s="55"/>
      <c r="TR2" s="55"/>
      <c r="TS2" s="55"/>
      <c r="TT2" s="55"/>
      <c r="TU2" s="53" t="s">
        <v>41</v>
      </c>
      <c r="TV2" s="53"/>
      <c r="TW2" s="53"/>
      <c r="TX2" s="53"/>
      <c r="TY2" s="53"/>
      <c r="TZ2" s="53"/>
      <c r="UA2" s="53"/>
      <c r="UB2" s="53"/>
      <c r="UC2" s="53"/>
      <c r="UD2" s="53"/>
      <c r="UE2" s="53"/>
      <c r="UF2" s="54" t="s">
        <v>42</v>
      </c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55" t="s">
        <v>40</v>
      </c>
      <c r="VB2" s="55"/>
      <c r="VC2" s="55"/>
      <c r="VD2" s="55"/>
      <c r="VE2" s="55"/>
      <c r="VF2" s="55"/>
      <c r="VG2" s="53" t="s">
        <v>41</v>
      </c>
      <c r="VH2" s="53"/>
      <c r="VI2" s="53"/>
      <c r="VJ2" s="53"/>
      <c r="VK2" s="53"/>
      <c r="VL2" s="53"/>
      <c r="VM2" s="53"/>
      <c r="VN2" s="53"/>
      <c r="VO2" s="53"/>
      <c r="VP2" s="53"/>
      <c r="VQ2" s="53"/>
      <c r="VR2" s="54" t="s">
        <v>42</v>
      </c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55" t="s">
        <v>40</v>
      </c>
      <c r="WN2" s="55"/>
      <c r="WO2" s="55"/>
      <c r="WP2" s="55"/>
      <c r="WQ2" s="55"/>
      <c r="WR2" s="55"/>
      <c r="WS2" s="53" t="s">
        <v>41</v>
      </c>
      <c r="WT2" s="53"/>
      <c r="WU2" s="53"/>
      <c r="WV2" s="53"/>
      <c r="WW2" s="53"/>
      <c r="WX2" s="53"/>
      <c r="WY2" s="53"/>
      <c r="WZ2" s="53"/>
      <c r="XA2" s="53"/>
      <c r="XB2" s="53"/>
      <c r="XC2" s="53"/>
      <c r="XD2" s="54" t="s">
        <v>42</v>
      </c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55"/>
      <c r="XZ2" s="55"/>
      <c r="YA2" s="55"/>
      <c r="YB2" s="55"/>
      <c r="YC2" s="55"/>
      <c r="YD2" s="53" t="s">
        <v>41</v>
      </c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4" t="s">
        <v>42</v>
      </c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55" t="s">
        <v>40</v>
      </c>
      <c r="ZK2" s="55"/>
      <c r="ZL2" s="55"/>
      <c r="ZM2" s="55"/>
      <c r="ZN2" s="55"/>
      <c r="ZO2" s="55"/>
      <c r="ZP2" s="53" t="s">
        <v>41</v>
      </c>
      <c r="ZQ2" s="53"/>
      <c r="ZR2" s="53"/>
      <c r="ZS2" s="53"/>
      <c r="ZT2" s="53"/>
      <c r="ZU2" s="53"/>
      <c r="ZV2" s="53"/>
      <c r="ZW2" s="53"/>
      <c r="ZX2" s="53"/>
      <c r="ZY2" s="53"/>
      <c r="ZZ2" s="53"/>
      <c r="AAA2" s="54" t="s">
        <v>42</v>
      </c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26"/>
      <c r="AAM2" s="26"/>
      <c r="AAN2" s="26"/>
      <c r="AAO2" s="26"/>
      <c r="AAP2" s="26"/>
      <c r="AAQ2" s="26"/>
      <c r="AAR2" s="26"/>
      <c r="AAS2" s="26"/>
      <c r="AAT2" s="26"/>
      <c r="AAU2" s="26"/>
      <c r="AAV2" s="52" t="s">
        <v>40</v>
      </c>
      <c r="AAW2" s="52"/>
      <c r="AAX2" s="52"/>
      <c r="AAY2" s="52"/>
      <c r="AAZ2" s="52"/>
      <c r="ABA2" s="52"/>
      <c r="ABB2" s="52"/>
      <c r="ABC2" s="52"/>
      <c r="ABD2" s="52"/>
      <c r="ABE2" s="52"/>
      <c r="ABF2" s="50" t="s">
        <v>41</v>
      </c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1" t="s">
        <v>42</v>
      </c>
      <c r="ABR2" s="51"/>
      <c r="ABS2" s="51"/>
      <c r="ABT2" s="51"/>
      <c r="ABU2" s="51"/>
      <c r="ABV2" s="51"/>
      <c r="ABW2" s="51"/>
      <c r="ABX2" s="51"/>
      <c r="ABY2" s="51"/>
      <c r="ABZ2" s="51"/>
      <c r="ACA2" s="51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52" t="s">
        <v>40</v>
      </c>
      <c r="ACM2" s="52"/>
      <c r="ACN2" s="52"/>
      <c r="ACO2" s="52"/>
      <c r="ACP2" s="52"/>
      <c r="ACQ2" s="52"/>
      <c r="ACR2" s="50" t="s">
        <v>41</v>
      </c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1" t="s">
        <v>42</v>
      </c>
      <c r="ADD2" s="51"/>
      <c r="ADE2" s="51"/>
      <c r="ADF2" s="51"/>
      <c r="ADG2" s="51"/>
      <c r="ADH2" s="51"/>
      <c r="ADI2" s="51"/>
      <c r="ADJ2" s="51"/>
      <c r="ADK2" s="51"/>
      <c r="ADL2" s="51"/>
      <c r="ADM2" s="51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52" t="s">
        <v>40</v>
      </c>
      <c r="ADY2" s="52"/>
      <c r="ADZ2" s="52"/>
      <c r="AEA2" s="52"/>
      <c r="AEB2" s="52"/>
      <c r="AEC2" s="52"/>
      <c r="AED2" s="50" t="s">
        <v>41</v>
      </c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1" t="s">
        <v>42</v>
      </c>
      <c r="AEP2" s="51"/>
      <c r="AEQ2" s="51"/>
      <c r="AER2" s="51"/>
      <c r="AES2" s="51"/>
      <c r="AET2" s="51"/>
      <c r="AEU2" s="51"/>
      <c r="AEV2" s="51"/>
      <c r="AEW2" s="51"/>
      <c r="AEX2" s="51"/>
      <c r="AEY2" s="51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52" t="s">
        <v>40</v>
      </c>
      <c r="AFK2" s="52"/>
      <c r="AFL2" s="52"/>
      <c r="AFM2" s="52"/>
      <c r="AFN2" s="52"/>
      <c r="AFO2" s="52"/>
      <c r="AFP2" s="50" t="s">
        <v>41</v>
      </c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1" t="s">
        <v>42</v>
      </c>
      <c r="AGB2" s="51"/>
      <c r="AGC2" s="51"/>
      <c r="AGD2" s="51"/>
      <c r="AGE2" s="51"/>
      <c r="AGF2" s="51"/>
      <c r="AGG2" s="51"/>
      <c r="AGH2" s="51"/>
      <c r="AGI2" s="51"/>
      <c r="AGJ2" s="51"/>
      <c r="AGK2" s="51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52" t="s">
        <v>40</v>
      </c>
      <c r="AGW2" s="52"/>
      <c r="AGX2" s="52"/>
      <c r="AGY2" s="52"/>
      <c r="AGZ2" s="52"/>
      <c r="AHA2" s="52"/>
      <c r="AHB2" s="50" t="s">
        <v>41</v>
      </c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1" t="s">
        <v>42</v>
      </c>
      <c r="AHN2" s="51"/>
      <c r="AHO2" s="51"/>
      <c r="AHP2" s="51"/>
      <c r="AHQ2" s="51"/>
      <c r="AHR2" s="51"/>
      <c r="AHS2" s="51"/>
      <c r="AHT2" s="51"/>
      <c r="AHU2" s="51"/>
      <c r="AHV2" s="51"/>
      <c r="AHW2" s="51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52" t="s">
        <v>40</v>
      </c>
      <c r="AII2" s="52"/>
      <c r="AIJ2" s="52"/>
      <c r="AIK2" s="52"/>
      <c r="AIL2" s="52"/>
      <c r="AIM2" s="52"/>
      <c r="AIN2" s="50" t="s">
        <v>41</v>
      </c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1" t="s">
        <v>42</v>
      </c>
      <c r="AIZ2" s="51"/>
      <c r="AJA2" s="51"/>
      <c r="AJB2" s="51"/>
      <c r="AJC2" s="51"/>
      <c r="AJD2" s="51"/>
      <c r="AJE2" s="51"/>
      <c r="AJF2" s="51"/>
      <c r="AJG2" s="51"/>
      <c r="AJH2" s="51"/>
      <c r="AJI2" s="51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52" t="s">
        <v>40</v>
      </c>
      <c r="AJU2" s="52"/>
      <c r="AJV2" s="52"/>
      <c r="AJW2" s="52"/>
      <c r="AJX2" s="52"/>
      <c r="AJY2" s="52"/>
      <c r="AJZ2" s="50" t="s">
        <v>41</v>
      </c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1" t="s">
        <v>42</v>
      </c>
      <c r="AKL2" s="51"/>
      <c r="AKM2" s="51"/>
      <c r="AKN2" s="51"/>
      <c r="AKO2" s="51"/>
      <c r="AKP2" s="51"/>
      <c r="AKQ2" s="51"/>
      <c r="AKR2" s="51"/>
      <c r="AKS2" s="51"/>
      <c r="AKT2" s="51"/>
      <c r="AKU2" s="51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52" t="s">
        <v>40</v>
      </c>
      <c r="ALG2" s="52"/>
      <c r="ALH2" s="52"/>
      <c r="ALI2" s="52"/>
      <c r="ALJ2" s="52"/>
      <c r="ALK2" s="52"/>
      <c r="ALL2" s="50" t="s">
        <v>41</v>
      </c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1" t="s">
        <v>42</v>
      </c>
      <c r="ALX2" s="51"/>
      <c r="ALY2" s="51"/>
      <c r="ALZ2" s="51"/>
      <c r="AMA2" s="51"/>
      <c r="AMB2" s="51"/>
      <c r="AMC2" s="51"/>
      <c r="AMD2" s="51"/>
      <c r="AME2" s="51"/>
      <c r="AMF2" s="51"/>
      <c r="AMG2" s="51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52" t="s">
        <v>40</v>
      </c>
      <c r="AMS2" s="52"/>
      <c r="AMT2" s="52"/>
      <c r="AMU2" s="52"/>
      <c r="AMV2" s="52"/>
      <c r="AMW2" s="52"/>
      <c r="AMX2" s="50" t="s">
        <v>41</v>
      </c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1" t="s">
        <v>42</v>
      </c>
      <c r="ANJ2" s="51"/>
      <c r="ANK2" s="51"/>
      <c r="ANL2" s="51"/>
      <c r="ANM2" s="51"/>
      <c r="ANN2" s="51"/>
      <c r="ANO2" s="51"/>
      <c r="ANP2" s="51"/>
      <c r="ANQ2" s="51"/>
      <c r="ANR2" s="51"/>
      <c r="ANS2" s="51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52" t="s">
        <v>40</v>
      </c>
      <c r="AOE2" s="52"/>
      <c r="AOF2" s="52"/>
      <c r="AOG2" s="52"/>
      <c r="AOH2" s="52"/>
      <c r="AOI2" s="52"/>
      <c r="AOJ2" s="50" t="s">
        <v>41</v>
      </c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1" t="s">
        <v>42</v>
      </c>
      <c r="AOV2" s="51"/>
      <c r="AOW2" s="51"/>
      <c r="AOX2" s="51"/>
      <c r="AOY2" s="51"/>
      <c r="AOZ2" s="51"/>
      <c r="APA2" s="51"/>
      <c r="APB2" s="51"/>
      <c r="APC2" s="51"/>
      <c r="APD2" s="51"/>
      <c r="APE2" s="51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52" t="s">
        <v>40</v>
      </c>
      <c r="APQ2" s="52"/>
      <c r="APR2" s="52"/>
      <c r="APS2" s="52"/>
      <c r="APT2" s="52"/>
      <c r="APU2" s="52"/>
      <c r="APV2" s="50" t="s">
        <v>41</v>
      </c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1" t="s">
        <v>42</v>
      </c>
      <c r="AQH2" s="51"/>
      <c r="AQI2" s="51"/>
      <c r="AQJ2" s="51"/>
      <c r="AQK2" s="51"/>
      <c r="AQL2" s="51"/>
      <c r="AQM2" s="51"/>
      <c r="AQN2" s="51"/>
      <c r="AQO2" s="51"/>
      <c r="AQP2" s="51"/>
      <c r="AQQ2" s="51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52" t="s">
        <v>40</v>
      </c>
      <c r="ARC2" s="52"/>
      <c r="ARD2" s="52"/>
      <c r="ARE2" s="52"/>
      <c r="ARF2" s="52"/>
      <c r="ARG2" s="52"/>
      <c r="ARH2" s="50" t="s">
        <v>41</v>
      </c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1" t="s">
        <v>42</v>
      </c>
      <c r="ART2" s="51"/>
      <c r="ARU2" s="51"/>
      <c r="ARV2" s="51"/>
      <c r="ARW2" s="51"/>
      <c r="ARX2" s="51"/>
      <c r="ARY2" s="51"/>
      <c r="ARZ2" s="51"/>
      <c r="ASA2" s="51"/>
      <c r="ASB2" s="51"/>
      <c r="ASC2" s="51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52" t="s">
        <v>40</v>
      </c>
      <c r="ASO2" s="52"/>
      <c r="ASP2" s="52"/>
      <c r="ASQ2" s="52"/>
      <c r="ASR2" s="52"/>
      <c r="ASS2" s="52"/>
      <c r="AST2" s="50" t="s">
        <v>41</v>
      </c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1" t="s">
        <v>42</v>
      </c>
      <c r="ATF2" s="51"/>
      <c r="ATG2" s="51"/>
      <c r="ATH2" s="51"/>
      <c r="ATI2" s="51"/>
      <c r="ATJ2" s="51"/>
      <c r="ATK2" s="51"/>
      <c r="ATL2" s="51"/>
      <c r="ATM2" s="51"/>
      <c r="ATN2" s="51"/>
      <c r="ATO2" s="51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52" t="s">
        <v>40</v>
      </c>
      <c r="AUA2" s="52"/>
      <c r="AUB2" s="52"/>
      <c r="AUC2" s="52"/>
      <c r="AUD2" s="52"/>
      <c r="AUE2" s="52"/>
      <c r="AUF2" s="50" t="s">
        <v>41</v>
      </c>
      <c r="AUG2" s="50"/>
      <c r="AUH2" s="50"/>
      <c r="AUI2" s="50"/>
      <c r="AUJ2" s="50"/>
      <c r="AUK2" s="50"/>
      <c r="AUL2" s="50"/>
      <c r="AUM2" s="50"/>
      <c r="AUN2" s="50"/>
      <c r="AUO2" s="50"/>
      <c r="AUP2" s="50"/>
      <c r="AUQ2" s="51" t="s">
        <v>42</v>
      </c>
      <c r="AUR2" s="51"/>
      <c r="AUS2" s="51"/>
      <c r="AUT2" s="51"/>
      <c r="AUU2" s="51"/>
      <c r="AUV2" s="51"/>
      <c r="AUW2" s="51"/>
      <c r="AUX2" s="51"/>
      <c r="AUY2" s="51"/>
      <c r="AUZ2" s="51"/>
      <c r="AVA2" s="51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52" t="s">
        <v>40</v>
      </c>
      <c r="AVM2" s="52"/>
      <c r="AVN2" s="52"/>
      <c r="AVO2" s="52"/>
      <c r="AVP2" s="52"/>
      <c r="AVQ2" s="52"/>
      <c r="AVR2" s="50" t="s">
        <v>41</v>
      </c>
      <c r="AVS2" s="50"/>
      <c r="AVT2" s="50"/>
      <c r="AVU2" s="50"/>
      <c r="AVV2" s="50"/>
      <c r="AVW2" s="50"/>
      <c r="AVX2" s="50"/>
      <c r="AVY2" s="50"/>
      <c r="AVZ2" s="50"/>
      <c r="AWA2" s="50"/>
      <c r="AWB2" s="50"/>
      <c r="AWC2" s="51" t="s">
        <v>42</v>
      </c>
      <c r="AWD2" s="51"/>
      <c r="AWE2" s="51"/>
      <c r="AWF2" s="51"/>
      <c r="AWG2" s="51"/>
      <c r="AWH2" s="51"/>
      <c r="AWI2" s="51"/>
      <c r="AWJ2" s="51"/>
      <c r="AWK2" s="51"/>
      <c r="AWL2" s="51"/>
      <c r="AWM2" s="51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52" t="s">
        <v>40</v>
      </c>
      <c r="AWY2" s="52"/>
      <c r="AWZ2" s="52"/>
      <c r="AXA2" s="52"/>
      <c r="AXB2" s="52"/>
      <c r="AXC2" s="52"/>
      <c r="AXD2" s="50" t="s">
        <v>41</v>
      </c>
      <c r="AXE2" s="50"/>
      <c r="AXF2" s="50"/>
      <c r="AXG2" s="50"/>
      <c r="AXH2" s="50"/>
      <c r="AXI2" s="50"/>
      <c r="AXJ2" s="50"/>
      <c r="AXK2" s="50"/>
      <c r="AXL2" s="50"/>
      <c r="AXM2" s="50"/>
      <c r="AXN2" s="50"/>
      <c r="AXO2" s="51" t="s">
        <v>42</v>
      </c>
      <c r="AXP2" s="51"/>
      <c r="AXQ2" s="51"/>
      <c r="AXR2" s="51"/>
      <c r="AXS2" s="51"/>
      <c r="AXT2" s="51"/>
      <c r="AXU2" s="51"/>
      <c r="AXV2" s="51"/>
      <c r="AXW2" s="51"/>
      <c r="AXX2" s="51"/>
      <c r="AXY2" s="51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52" t="s">
        <v>40</v>
      </c>
      <c r="AYK2" s="52"/>
      <c r="AYL2" s="52"/>
      <c r="AYM2" s="52"/>
      <c r="AYN2" s="52"/>
      <c r="AYO2" s="52"/>
      <c r="AYP2" s="50" t="s">
        <v>41</v>
      </c>
      <c r="AYQ2" s="50"/>
      <c r="AYR2" s="50"/>
      <c r="AYS2" s="50"/>
      <c r="AYT2" s="50"/>
      <c r="AYU2" s="50"/>
      <c r="AYV2" s="50"/>
      <c r="AYW2" s="50"/>
      <c r="AYX2" s="50"/>
      <c r="AYY2" s="50"/>
      <c r="AYZ2" s="50"/>
      <c r="AZA2" s="51" t="s">
        <v>42</v>
      </c>
      <c r="AZB2" s="51"/>
      <c r="AZC2" s="51"/>
      <c r="AZD2" s="51"/>
      <c r="AZE2" s="51"/>
      <c r="AZF2" s="51"/>
      <c r="AZG2" s="51"/>
      <c r="AZH2" s="51"/>
      <c r="AZI2" s="51"/>
      <c r="AZJ2" s="51"/>
      <c r="AZK2" s="51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52" t="s">
        <v>40</v>
      </c>
      <c r="AZW2" s="52"/>
      <c r="AZX2" s="52"/>
      <c r="AZY2" s="52"/>
      <c r="AZZ2" s="52"/>
      <c r="BAA2" s="52"/>
      <c r="BAB2" s="50" t="s">
        <v>41</v>
      </c>
      <c r="BAC2" s="50"/>
      <c r="BAD2" s="50"/>
      <c r="BAE2" s="50"/>
      <c r="BAF2" s="50"/>
      <c r="BAG2" s="50"/>
      <c r="BAH2" s="50"/>
      <c r="BAI2" s="50"/>
      <c r="BAJ2" s="50"/>
      <c r="BAK2" s="50"/>
      <c r="BAL2" s="50"/>
      <c r="BAM2" s="51" t="s">
        <v>42</v>
      </c>
      <c r="BAN2" s="51"/>
      <c r="BAO2" s="51"/>
      <c r="BAP2" s="51"/>
      <c r="BAQ2" s="51"/>
      <c r="BAR2" s="51"/>
      <c r="BAS2" s="51"/>
      <c r="BAT2" s="51"/>
      <c r="BAU2" s="51"/>
      <c r="BAV2" s="51"/>
      <c r="BAW2" s="51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52" t="s">
        <v>40</v>
      </c>
      <c r="BBI2" s="52"/>
      <c r="BBJ2" s="52"/>
      <c r="BBK2" s="52"/>
      <c r="BBL2" s="52"/>
      <c r="BBM2" s="52"/>
      <c r="BBN2" s="50" t="s">
        <v>41</v>
      </c>
      <c r="BBO2" s="50"/>
      <c r="BBP2" s="50"/>
      <c r="BBQ2" s="50"/>
      <c r="BBR2" s="50"/>
      <c r="BBS2" s="50"/>
      <c r="BBT2" s="50"/>
      <c r="BBU2" s="50"/>
      <c r="BBV2" s="50"/>
      <c r="BBW2" s="50"/>
      <c r="BBX2" s="50"/>
      <c r="BBY2" s="51" t="s">
        <v>42</v>
      </c>
      <c r="BBZ2" s="51"/>
      <c r="BCA2" s="51"/>
      <c r="BCB2" s="51"/>
      <c r="BCC2" s="51"/>
      <c r="BCD2" s="51"/>
      <c r="BCE2" s="51"/>
      <c r="BCF2" s="51"/>
      <c r="BCG2" s="51"/>
      <c r="BCH2" s="51"/>
      <c r="BCI2" s="51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52" t="s">
        <v>40</v>
      </c>
      <c r="BCU2" s="52"/>
      <c r="BCV2" s="52"/>
      <c r="BCW2" s="52"/>
      <c r="BCX2" s="52"/>
      <c r="BCY2" s="52"/>
      <c r="BCZ2" s="50" t="s">
        <v>41</v>
      </c>
      <c r="BDA2" s="50"/>
      <c r="BDB2" s="50"/>
      <c r="BDC2" s="50"/>
      <c r="BDD2" s="50"/>
      <c r="BDE2" s="50"/>
      <c r="BDF2" s="50"/>
      <c r="BDG2" s="50"/>
      <c r="BDH2" s="50"/>
      <c r="BDI2" s="50"/>
      <c r="BDJ2" s="50"/>
      <c r="BDK2" s="51" t="s">
        <v>42</v>
      </c>
      <c r="BDL2" s="51"/>
      <c r="BDM2" s="51"/>
      <c r="BDN2" s="51"/>
      <c r="BDO2" s="51"/>
      <c r="BDP2" s="51"/>
      <c r="BDQ2" s="51"/>
      <c r="BDR2" s="51"/>
      <c r="BDS2" s="51"/>
      <c r="BDT2" s="51"/>
      <c r="BDU2" s="51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52" t="s">
        <v>40</v>
      </c>
      <c r="BEG2" s="52"/>
      <c r="BEH2" s="52"/>
      <c r="BEI2" s="52"/>
      <c r="BEJ2" s="52"/>
      <c r="BEK2" s="52"/>
      <c r="BEL2" s="50" t="s">
        <v>41</v>
      </c>
      <c r="BEM2" s="50"/>
      <c r="BEN2" s="50"/>
      <c r="BEO2" s="50"/>
      <c r="BEP2" s="50"/>
      <c r="BEQ2" s="50"/>
      <c r="BER2" s="50"/>
      <c r="BES2" s="50"/>
      <c r="BET2" s="50"/>
      <c r="BEU2" s="50"/>
      <c r="BEV2" s="50"/>
      <c r="BEW2" s="51" t="s">
        <v>42</v>
      </c>
      <c r="BEX2" s="51"/>
      <c r="BEY2" s="51"/>
      <c r="BEZ2" s="51"/>
      <c r="BFA2" s="51"/>
      <c r="BFB2" s="51"/>
      <c r="BFC2" s="51"/>
      <c r="BFD2" s="51"/>
      <c r="BFE2" s="51"/>
      <c r="BFF2" s="51"/>
      <c r="BFG2" s="51"/>
      <c r="BFH2" s="2"/>
      <c r="BFI2" s="2"/>
      <c r="BFJ2" s="2"/>
      <c r="BFK2" s="2"/>
      <c r="BFL2" s="2"/>
      <c r="BFM2" s="2"/>
      <c r="BFN2" s="2"/>
      <c r="BFO2" s="2"/>
      <c r="BFP2" s="2"/>
      <c r="BFQ2" s="2"/>
    </row>
    <row r="3" spans="1:1526" ht="19.149999999999999" customHeight="1" x14ac:dyDescent="0.25">
      <c r="A3" s="9"/>
      <c r="B3" s="9"/>
      <c r="C3" s="27"/>
      <c r="D3" s="27"/>
      <c r="E3" s="27"/>
      <c r="F3" s="27"/>
      <c r="G3" s="27"/>
      <c r="H3" s="27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27"/>
      <c r="AP3" s="27"/>
      <c r="AQ3" s="27"/>
      <c r="AR3" s="27"/>
      <c r="AS3" s="27"/>
      <c r="AT3" s="27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27"/>
      <c r="CB3" s="27"/>
      <c r="CC3" s="27"/>
      <c r="CD3" s="27"/>
      <c r="CE3" s="27"/>
      <c r="CF3" s="27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27"/>
      <c r="DN3" s="27"/>
      <c r="DO3" s="27"/>
      <c r="DP3" s="27"/>
      <c r="DQ3" s="27"/>
      <c r="DR3" s="27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27"/>
      <c r="EZ3" s="27"/>
      <c r="FA3" s="27"/>
      <c r="FB3" s="27"/>
      <c r="FC3" s="27"/>
      <c r="FD3" s="27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27"/>
      <c r="GL3" s="27"/>
      <c r="GM3" s="27"/>
      <c r="GN3" s="27"/>
      <c r="GO3" s="27"/>
      <c r="GP3" s="27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27"/>
      <c r="HX3" s="27"/>
      <c r="HY3" s="27"/>
      <c r="HZ3" s="27"/>
      <c r="IA3" s="27"/>
      <c r="IB3" s="27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27"/>
      <c r="JJ3" s="27"/>
      <c r="JK3" s="27"/>
      <c r="JL3" s="27"/>
      <c r="JM3" s="27"/>
      <c r="JN3" s="27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27"/>
      <c r="KV3" s="27"/>
      <c r="KW3" s="27"/>
      <c r="KX3" s="27"/>
      <c r="KY3" s="27"/>
      <c r="KZ3" s="27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27"/>
      <c r="MH3" s="27"/>
      <c r="MI3" s="27"/>
      <c r="MJ3" s="27"/>
      <c r="MK3" s="27"/>
      <c r="ML3" s="27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27"/>
      <c r="NT3" s="27"/>
      <c r="NU3" s="27"/>
      <c r="NV3" s="27"/>
      <c r="NW3" s="27"/>
      <c r="NX3" s="27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27"/>
      <c r="PF3" s="27"/>
      <c r="PG3" s="27"/>
      <c r="PH3" s="27"/>
      <c r="PI3" s="27"/>
      <c r="PJ3" s="27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27"/>
      <c r="QR3" s="27"/>
      <c r="QS3" s="27"/>
      <c r="QT3" s="27"/>
      <c r="QU3" s="27"/>
      <c r="QV3" s="27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27"/>
      <c r="SD3" s="27"/>
      <c r="SE3" s="27"/>
      <c r="SF3" s="27"/>
      <c r="SG3" s="27"/>
      <c r="SH3" s="27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27"/>
      <c r="TP3" s="27"/>
      <c r="TQ3" s="27"/>
      <c r="TR3" s="27"/>
      <c r="TS3" s="27"/>
      <c r="TT3" s="27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27"/>
      <c r="VB3" s="27"/>
      <c r="VC3" s="27"/>
      <c r="VD3" s="27"/>
      <c r="VE3" s="27"/>
      <c r="VF3" s="27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27"/>
      <c r="WN3" s="27"/>
      <c r="WO3" s="27"/>
      <c r="WP3" s="27"/>
      <c r="WQ3" s="27"/>
      <c r="WR3" s="27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27"/>
      <c r="XZ3" s="27"/>
      <c r="YA3" s="27"/>
      <c r="YB3" s="27"/>
      <c r="YC3" s="27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27"/>
      <c r="ZK3" s="27"/>
      <c r="ZL3" s="27"/>
      <c r="ZM3" s="27"/>
      <c r="ZN3" s="27"/>
      <c r="ZO3" s="27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0"/>
      <c r="ACM3" s="10"/>
      <c r="ACN3" s="10"/>
      <c r="ACO3" s="10"/>
      <c r="ACP3" s="10"/>
      <c r="ACQ3" s="10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0"/>
      <c r="ADY3" s="10"/>
      <c r="ADZ3" s="10"/>
      <c r="AEA3" s="10"/>
      <c r="AEB3" s="10"/>
      <c r="AEC3" s="10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0"/>
      <c r="AFK3" s="10"/>
      <c r="AFL3" s="10"/>
      <c r="AFM3" s="10"/>
      <c r="AFN3" s="10"/>
      <c r="AFO3" s="10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0"/>
      <c r="AGW3" s="10"/>
      <c r="AGX3" s="10"/>
      <c r="AGY3" s="10"/>
      <c r="AGZ3" s="10"/>
      <c r="AHA3" s="10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0"/>
      <c r="AII3" s="10"/>
      <c r="AIJ3" s="10"/>
      <c r="AIK3" s="10"/>
      <c r="AIL3" s="10"/>
      <c r="AIM3" s="10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0"/>
      <c r="AJU3" s="10"/>
      <c r="AJV3" s="10"/>
      <c r="AJW3" s="10"/>
      <c r="AJX3" s="10"/>
      <c r="AJY3" s="10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0"/>
      <c r="ALG3" s="10"/>
      <c r="ALH3" s="10"/>
      <c r="ALI3" s="10"/>
      <c r="ALJ3" s="10"/>
      <c r="ALK3" s="10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0"/>
      <c r="AMS3" s="10"/>
      <c r="AMT3" s="10"/>
      <c r="AMU3" s="10"/>
      <c r="AMV3" s="10"/>
      <c r="AMW3" s="10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0"/>
      <c r="AOE3" s="10"/>
      <c r="AOF3" s="10"/>
      <c r="AOG3" s="10"/>
      <c r="AOH3" s="10"/>
      <c r="AOI3" s="10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3"/>
      <c r="APG3" s="13"/>
      <c r="APH3" s="13"/>
      <c r="API3" s="13"/>
      <c r="APJ3" s="13"/>
      <c r="APK3" s="13"/>
      <c r="APL3" s="13"/>
      <c r="APM3" s="13"/>
      <c r="APN3" s="13"/>
      <c r="APO3" s="13"/>
      <c r="APP3" s="10"/>
      <c r="APQ3" s="10"/>
      <c r="APR3" s="10"/>
      <c r="APS3" s="10"/>
      <c r="APT3" s="10"/>
      <c r="APU3" s="10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3"/>
      <c r="AQS3" s="13"/>
      <c r="AQT3" s="13"/>
      <c r="AQU3" s="13"/>
      <c r="AQV3" s="13"/>
      <c r="AQW3" s="13"/>
      <c r="AQX3" s="13"/>
      <c r="AQY3" s="13"/>
      <c r="AQZ3" s="13"/>
      <c r="ARA3" s="13"/>
      <c r="ARB3" s="10"/>
      <c r="ARC3" s="10"/>
      <c r="ARD3" s="10"/>
      <c r="ARE3" s="10"/>
      <c r="ARF3" s="10"/>
      <c r="ARG3" s="10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3"/>
      <c r="ASE3" s="13"/>
      <c r="ASF3" s="13"/>
      <c r="ASG3" s="13"/>
      <c r="ASH3" s="13"/>
      <c r="ASI3" s="13"/>
      <c r="ASJ3" s="13"/>
      <c r="ASK3" s="13"/>
      <c r="ASL3" s="13"/>
      <c r="ASM3" s="13"/>
      <c r="ASN3" s="10"/>
      <c r="ASO3" s="10"/>
      <c r="ASP3" s="10"/>
      <c r="ASQ3" s="10"/>
      <c r="ASR3" s="10"/>
      <c r="ASS3" s="10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3"/>
      <c r="ATQ3" s="13"/>
      <c r="ATR3" s="13"/>
      <c r="ATS3" s="13"/>
      <c r="ATT3" s="13"/>
      <c r="ATU3" s="13"/>
      <c r="ATV3" s="13"/>
      <c r="ATW3" s="13"/>
      <c r="ATX3" s="13"/>
      <c r="ATY3" s="13"/>
      <c r="ATZ3" s="10"/>
      <c r="AUA3" s="10"/>
      <c r="AUB3" s="10"/>
      <c r="AUC3" s="10"/>
      <c r="AUD3" s="10"/>
      <c r="AUE3" s="10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3"/>
      <c r="AVC3" s="13"/>
      <c r="AVD3" s="13"/>
      <c r="AVE3" s="13"/>
      <c r="AVF3" s="13"/>
      <c r="AVG3" s="13"/>
      <c r="AVH3" s="13"/>
      <c r="AVI3" s="13"/>
      <c r="AVJ3" s="13"/>
      <c r="AVK3" s="13"/>
      <c r="AVL3" s="10"/>
      <c r="AVM3" s="10"/>
      <c r="AVN3" s="10"/>
      <c r="AVO3" s="10"/>
      <c r="AVP3" s="10"/>
      <c r="AVQ3" s="10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3"/>
      <c r="AWO3" s="13"/>
      <c r="AWP3" s="13"/>
      <c r="AWQ3" s="13"/>
      <c r="AWR3" s="13"/>
      <c r="AWS3" s="13"/>
      <c r="AWT3" s="13"/>
      <c r="AWU3" s="13"/>
      <c r="AWV3" s="13"/>
      <c r="AWW3" s="13"/>
      <c r="AWX3" s="10"/>
      <c r="AWY3" s="10"/>
      <c r="AWZ3" s="10"/>
      <c r="AXA3" s="10"/>
      <c r="AXB3" s="10"/>
      <c r="AXC3" s="10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3"/>
      <c r="AYA3" s="13"/>
      <c r="AYB3" s="13"/>
      <c r="AYC3" s="13"/>
      <c r="AYD3" s="13"/>
      <c r="AYE3" s="13"/>
      <c r="AYF3" s="13"/>
      <c r="AYG3" s="13"/>
      <c r="AYH3" s="13"/>
      <c r="AYI3" s="13"/>
      <c r="AYJ3" s="10"/>
      <c r="AYK3" s="10"/>
      <c r="AYL3" s="10"/>
      <c r="AYM3" s="10"/>
      <c r="AYN3" s="10"/>
      <c r="AYO3" s="10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3"/>
      <c r="AZM3" s="13"/>
      <c r="AZN3" s="13"/>
      <c r="AZO3" s="13"/>
      <c r="AZP3" s="13"/>
      <c r="AZQ3" s="13"/>
      <c r="AZR3" s="13"/>
      <c r="AZS3" s="13"/>
      <c r="AZT3" s="13"/>
      <c r="AZU3" s="13"/>
      <c r="AZV3" s="10"/>
      <c r="AZW3" s="10"/>
      <c r="AZX3" s="10"/>
      <c r="AZY3" s="10"/>
      <c r="AZZ3" s="10"/>
      <c r="BAA3" s="10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3"/>
      <c r="BAY3" s="13"/>
      <c r="BAZ3" s="13"/>
      <c r="BBA3" s="13"/>
      <c r="BBB3" s="13"/>
      <c r="BBC3" s="13"/>
      <c r="BBD3" s="13"/>
      <c r="BBE3" s="13"/>
      <c r="BBF3" s="13"/>
      <c r="BBG3" s="13"/>
      <c r="BBH3" s="10"/>
      <c r="BBI3" s="10"/>
      <c r="BBJ3" s="10"/>
      <c r="BBK3" s="10"/>
      <c r="BBL3" s="10"/>
      <c r="BBM3" s="10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3"/>
      <c r="BCK3" s="13"/>
      <c r="BCL3" s="13"/>
      <c r="BCM3" s="13"/>
      <c r="BCN3" s="13"/>
      <c r="BCO3" s="13"/>
      <c r="BCP3" s="13"/>
      <c r="BCQ3" s="13"/>
      <c r="BCR3" s="13"/>
      <c r="BCS3" s="13"/>
      <c r="BCT3" s="10"/>
      <c r="BCU3" s="10"/>
      <c r="BCV3" s="10"/>
      <c r="BCW3" s="10"/>
      <c r="BCX3" s="10"/>
      <c r="BCY3" s="10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3"/>
      <c r="BDW3" s="13"/>
      <c r="BDX3" s="13"/>
      <c r="BDY3" s="13"/>
      <c r="BDZ3" s="13"/>
      <c r="BEA3" s="13"/>
      <c r="BEB3" s="13"/>
      <c r="BEC3" s="13"/>
      <c r="BED3" s="13"/>
      <c r="BEE3" s="13"/>
      <c r="BEF3" s="10"/>
      <c r="BEG3" s="10"/>
      <c r="BEH3" s="10"/>
      <c r="BEI3" s="10"/>
      <c r="BEJ3" s="10"/>
      <c r="BEK3" s="10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3"/>
      <c r="BFI3" s="13"/>
      <c r="BFJ3" s="13"/>
      <c r="BFK3" s="13"/>
      <c r="BFL3" s="13"/>
      <c r="BFM3" s="13"/>
      <c r="BFN3" s="13"/>
      <c r="BFO3" s="13"/>
      <c r="BFP3" s="13"/>
      <c r="BFQ3" s="13"/>
    </row>
    <row r="4" spans="1:1526" s="1" customFormat="1" ht="60" x14ac:dyDescent="0.25">
      <c r="A4" s="18" t="s">
        <v>43</v>
      </c>
      <c r="B4" s="18" t="s">
        <v>44</v>
      </c>
      <c r="C4" s="33" t="s">
        <v>45</v>
      </c>
      <c r="D4" s="33" t="s">
        <v>46</v>
      </c>
      <c r="E4" s="33" t="s">
        <v>47</v>
      </c>
      <c r="F4" s="33" t="s">
        <v>48</v>
      </c>
      <c r="G4" s="33" t="s">
        <v>49</v>
      </c>
      <c r="H4" s="33" t="s">
        <v>50</v>
      </c>
      <c r="I4" s="33" t="s">
        <v>51</v>
      </c>
      <c r="J4" s="33" t="s">
        <v>52</v>
      </c>
      <c r="K4" s="33" t="s">
        <v>53</v>
      </c>
      <c r="L4" s="33" t="s">
        <v>54</v>
      </c>
      <c r="M4" s="33" t="s">
        <v>55</v>
      </c>
      <c r="N4" s="33" t="s">
        <v>56</v>
      </c>
      <c r="O4" s="33" t="s">
        <v>57</v>
      </c>
      <c r="P4" s="33" t="s">
        <v>58</v>
      </c>
      <c r="Q4" s="33" t="s">
        <v>59</v>
      </c>
      <c r="R4" s="33" t="s">
        <v>60</v>
      </c>
      <c r="S4" s="33" t="s">
        <v>61</v>
      </c>
      <c r="T4" s="33" t="s">
        <v>62</v>
      </c>
      <c r="U4" s="33" t="s">
        <v>63</v>
      </c>
      <c r="V4" s="33" t="s">
        <v>64</v>
      </c>
      <c r="W4" s="33" t="s">
        <v>65</v>
      </c>
      <c r="X4" s="33" t="s">
        <v>70</v>
      </c>
      <c r="Y4" s="33" t="s">
        <v>71</v>
      </c>
      <c r="Z4" s="33" t="s">
        <v>984</v>
      </c>
      <c r="AA4" s="33" t="s">
        <v>73</v>
      </c>
      <c r="AB4" s="33" t="s">
        <v>74</v>
      </c>
      <c r="AC4" s="33" t="s">
        <v>75</v>
      </c>
      <c r="AD4" s="33" t="s">
        <v>76</v>
      </c>
      <c r="AE4" s="33" t="s">
        <v>985</v>
      </c>
      <c r="AF4" s="33" t="s">
        <v>986</v>
      </c>
      <c r="AG4" s="33" t="s">
        <v>987</v>
      </c>
      <c r="AH4" s="33" t="s">
        <v>988</v>
      </c>
      <c r="AI4" s="33" t="s">
        <v>989</v>
      </c>
      <c r="AJ4" s="33" t="s">
        <v>990</v>
      </c>
      <c r="AK4" s="33" t="s">
        <v>991</v>
      </c>
      <c r="AL4" s="33" t="s">
        <v>992</v>
      </c>
      <c r="AM4" s="33" t="s">
        <v>993</v>
      </c>
      <c r="AN4" s="33" t="s">
        <v>86</v>
      </c>
      <c r="AO4" s="33" t="s">
        <v>87</v>
      </c>
      <c r="AP4" s="33" t="s">
        <v>88</v>
      </c>
      <c r="AQ4" s="33" t="s">
        <v>89</v>
      </c>
      <c r="AR4" s="33" t="s">
        <v>90</v>
      </c>
      <c r="AS4" s="33" t="s">
        <v>91</v>
      </c>
      <c r="AT4" s="33" t="s">
        <v>92</v>
      </c>
      <c r="AU4" s="33" t="s">
        <v>93</v>
      </c>
      <c r="AV4" s="33" t="s">
        <v>94</v>
      </c>
      <c r="AW4" s="33" t="s">
        <v>95</v>
      </c>
      <c r="AX4" s="33" t="s">
        <v>96</v>
      </c>
      <c r="AY4" s="33" t="s">
        <v>97</v>
      </c>
      <c r="AZ4" s="33" t="s">
        <v>98</v>
      </c>
      <c r="BA4" s="33" t="s">
        <v>99</v>
      </c>
      <c r="BB4" s="33" t="s">
        <v>100</v>
      </c>
      <c r="BC4" s="33" t="s">
        <v>101</v>
      </c>
      <c r="BD4" s="33" t="s">
        <v>102</v>
      </c>
      <c r="BE4" s="33" t="s">
        <v>103</v>
      </c>
      <c r="BF4" s="33" t="s">
        <v>104</v>
      </c>
      <c r="BG4" s="33" t="s">
        <v>105</v>
      </c>
      <c r="BH4" s="33" t="s">
        <v>106</v>
      </c>
      <c r="BI4" s="33" t="s">
        <v>107</v>
      </c>
      <c r="BJ4" s="33" t="s">
        <v>112</v>
      </c>
      <c r="BK4" s="33" t="s">
        <v>113</v>
      </c>
      <c r="BL4" s="33" t="s">
        <v>994</v>
      </c>
      <c r="BM4" s="33" t="s">
        <v>115</v>
      </c>
      <c r="BN4" s="33" t="s">
        <v>116</v>
      </c>
      <c r="BO4" s="33" t="s">
        <v>117</v>
      </c>
      <c r="BP4" s="33" t="s">
        <v>118</v>
      </c>
      <c r="BQ4" s="33" t="s">
        <v>995</v>
      </c>
      <c r="BR4" s="33" t="s">
        <v>996</v>
      </c>
      <c r="BS4" s="33" t="s">
        <v>997</v>
      </c>
      <c r="BT4" s="33" t="s">
        <v>998</v>
      </c>
      <c r="BU4" s="33" t="s">
        <v>999</v>
      </c>
      <c r="BV4" s="33" t="s">
        <v>1000</v>
      </c>
      <c r="BW4" s="33" t="s">
        <v>1001</v>
      </c>
      <c r="BX4" s="33" t="s">
        <v>1002</v>
      </c>
      <c r="BY4" s="33" t="s">
        <v>1003</v>
      </c>
      <c r="BZ4" s="33" t="s">
        <v>128</v>
      </c>
      <c r="CA4" s="33" t="s">
        <v>129</v>
      </c>
      <c r="CB4" s="33" t="s">
        <v>130</v>
      </c>
      <c r="CC4" s="33" t="s">
        <v>131</v>
      </c>
      <c r="CD4" s="33" t="s">
        <v>132</v>
      </c>
      <c r="CE4" s="33" t="s">
        <v>133</v>
      </c>
      <c r="CF4" s="33" t="s">
        <v>134</v>
      </c>
      <c r="CG4" s="33" t="s">
        <v>135</v>
      </c>
      <c r="CH4" s="33" t="s">
        <v>136</v>
      </c>
      <c r="CI4" s="33" t="s">
        <v>137</v>
      </c>
      <c r="CJ4" s="33" t="s">
        <v>138</v>
      </c>
      <c r="CK4" s="33" t="s">
        <v>139</v>
      </c>
      <c r="CL4" s="33" t="s">
        <v>140</v>
      </c>
      <c r="CM4" s="33" t="s">
        <v>141</v>
      </c>
      <c r="CN4" s="33" t="s">
        <v>142</v>
      </c>
      <c r="CO4" s="33" t="s">
        <v>143</v>
      </c>
      <c r="CP4" s="33" t="s">
        <v>144</v>
      </c>
      <c r="CQ4" s="33" t="s">
        <v>145</v>
      </c>
      <c r="CR4" s="33" t="s">
        <v>146</v>
      </c>
      <c r="CS4" s="33" t="s">
        <v>147</v>
      </c>
      <c r="CT4" s="33" t="s">
        <v>148</v>
      </c>
      <c r="CU4" s="33" t="s">
        <v>149</v>
      </c>
      <c r="CV4" s="33" t="s">
        <v>154</v>
      </c>
      <c r="CW4" s="33" t="s">
        <v>155</v>
      </c>
      <c r="CX4" s="33" t="s">
        <v>1004</v>
      </c>
      <c r="CY4" s="33" t="s">
        <v>157</v>
      </c>
      <c r="CZ4" s="33" t="s">
        <v>158</v>
      </c>
      <c r="DA4" s="33" t="s">
        <v>159</v>
      </c>
      <c r="DB4" s="33" t="s">
        <v>160</v>
      </c>
      <c r="DC4" s="33" t="s">
        <v>1005</v>
      </c>
      <c r="DD4" s="33" t="s">
        <v>1006</v>
      </c>
      <c r="DE4" s="33" t="s">
        <v>1007</v>
      </c>
      <c r="DF4" s="33" t="s">
        <v>1008</v>
      </c>
      <c r="DG4" s="33" t="s">
        <v>1009</v>
      </c>
      <c r="DH4" s="33" t="s">
        <v>1010</v>
      </c>
      <c r="DI4" s="33" t="s">
        <v>1011</v>
      </c>
      <c r="DJ4" s="33" t="s">
        <v>1012</v>
      </c>
      <c r="DK4" s="33" t="s">
        <v>1013</v>
      </c>
      <c r="DL4" s="33" t="s">
        <v>170</v>
      </c>
      <c r="DM4" s="33" t="s">
        <v>171</v>
      </c>
      <c r="DN4" s="33" t="s">
        <v>172</v>
      </c>
      <c r="DO4" s="33" t="s">
        <v>173</v>
      </c>
      <c r="DP4" s="33" t="s">
        <v>174</v>
      </c>
      <c r="DQ4" s="33" t="s">
        <v>175</v>
      </c>
      <c r="DR4" s="33" t="s">
        <v>176</v>
      </c>
      <c r="DS4" s="33" t="s">
        <v>177</v>
      </c>
      <c r="DT4" s="33" t="s">
        <v>178</v>
      </c>
      <c r="DU4" s="33" t="s">
        <v>179</v>
      </c>
      <c r="DV4" s="33" t="s">
        <v>180</v>
      </c>
      <c r="DW4" s="33" t="s">
        <v>181</v>
      </c>
      <c r="DX4" s="33" t="s">
        <v>182</v>
      </c>
      <c r="DY4" s="33" t="s">
        <v>183</v>
      </c>
      <c r="DZ4" s="33" t="s">
        <v>184</v>
      </c>
      <c r="EA4" s="33" t="s">
        <v>185</v>
      </c>
      <c r="EB4" s="33" t="s">
        <v>186</v>
      </c>
      <c r="EC4" s="33" t="s">
        <v>187</v>
      </c>
      <c r="ED4" s="33" t="s">
        <v>188</v>
      </c>
      <c r="EE4" s="33" t="s">
        <v>189</v>
      </c>
      <c r="EF4" s="33" t="s">
        <v>190</v>
      </c>
      <c r="EG4" s="33" t="s">
        <v>191</v>
      </c>
      <c r="EH4" s="33" t="s">
        <v>196</v>
      </c>
      <c r="EI4" s="33" t="s">
        <v>197</v>
      </c>
      <c r="EJ4" s="33" t="s">
        <v>1014</v>
      </c>
      <c r="EK4" s="33" t="s">
        <v>199</v>
      </c>
      <c r="EL4" s="33" t="s">
        <v>200</v>
      </c>
      <c r="EM4" s="33" t="s">
        <v>201</v>
      </c>
      <c r="EN4" s="33" t="s">
        <v>202</v>
      </c>
      <c r="EO4" s="33" t="s">
        <v>1015</v>
      </c>
      <c r="EP4" s="33" t="s">
        <v>1016</v>
      </c>
      <c r="EQ4" s="33" t="s">
        <v>1017</v>
      </c>
      <c r="ER4" s="33" t="s">
        <v>1018</v>
      </c>
      <c r="ES4" s="33" t="s">
        <v>1019</v>
      </c>
      <c r="ET4" s="33" t="s">
        <v>1020</v>
      </c>
      <c r="EU4" s="33" t="s">
        <v>1021</v>
      </c>
      <c r="EV4" s="33" t="s">
        <v>1022</v>
      </c>
      <c r="EW4" s="33" t="s">
        <v>1023</v>
      </c>
      <c r="EX4" s="33" t="s">
        <v>212</v>
      </c>
      <c r="EY4" s="33" t="s">
        <v>213</v>
      </c>
      <c r="EZ4" s="33" t="s">
        <v>214</v>
      </c>
      <c r="FA4" s="33" t="s">
        <v>215</v>
      </c>
      <c r="FB4" s="33" t="s">
        <v>216</v>
      </c>
      <c r="FC4" s="33" t="s">
        <v>217</v>
      </c>
      <c r="FD4" s="33" t="s">
        <v>218</v>
      </c>
      <c r="FE4" s="33" t="s">
        <v>219</v>
      </c>
      <c r="FF4" s="33" t="s">
        <v>220</v>
      </c>
      <c r="FG4" s="33" t="s">
        <v>221</v>
      </c>
      <c r="FH4" s="33" t="s">
        <v>222</v>
      </c>
      <c r="FI4" s="33" t="s">
        <v>223</v>
      </c>
      <c r="FJ4" s="33" t="s">
        <v>224</v>
      </c>
      <c r="FK4" s="33" t="s">
        <v>225</v>
      </c>
      <c r="FL4" s="33" t="s">
        <v>226</v>
      </c>
      <c r="FM4" s="33" t="s">
        <v>227</v>
      </c>
      <c r="FN4" s="33" t="s">
        <v>228</v>
      </c>
      <c r="FO4" s="33" t="s">
        <v>229</v>
      </c>
      <c r="FP4" s="33" t="s">
        <v>230</v>
      </c>
      <c r="FQ4" s="33" t="s">
        <v>231</v>
      </c>
      <c r="FR4" s="33" t="s">
        <v>232</v>
      </c>
      <c r="FS4" s="33" t="s">
        <v>233</v>
      </c>
      <c r="FT4" s="33" t="s">
        <v>238</v>
      </c>
      <c r="FU4" s="33" t="s">
        <v>239</v>
      </c>
      <c r="FV4" s="33" t="s">
        <v>1024</v>
      </c>
      <c r="FW4" s="33" t="s">
        <v>241</v>
      </c>
      <c r="FX4" s="33" t="s">
        <v>242</v>
      </c>
      <c r="FY4" s="33" t="s">
        <v>243</v>
      </c>
      <c r="FZ4" s="33" t="s">
        <v>244</v>
      </c>
      <c r="GA4" s="33" t="s">
        <v>1025</v>
      </c>
      <c r="GB4" s="33" t="s">
        <v>1026</v>
      </c>
      <c r="GC4" s="33" t="s">
        <v>1027</v>
      </c>
      <c r="GD4" s="33" t="s">
        <v>1028</v>
      </c>
      <c r="GE4" s="33" t="s">
        <v>1029</v>
      </c>
      <c r="GF4" s="33" t="s">
        <v>1030</v>
      </c>
      <c r="GG4" s="33" t="s">
        <v>1031</v>
      </c>
      <c r="GH4" s="33" t="s">
        <v>1032</v>
      </c>
      <c r="GI4" s="33" t="s">
        <v>1033</v>
      </c>
      <c r="GJ4" s="33" t="s">
        <v>254</v>
      </c>
      <c r="GK4" s="33" t="s">
        <v>255</v>
      </c>
      <c r="GL4" s="33" t="s">
        <v>256</v>
      </c>
      <c r="GM4" s="33" t="s">
        <v>257</v>
      </c>
      <c r="GN4" s="33" t="s">
        <v>258</v>
      </c>
      <c r="GO4" s="33" t="s">
        <v>259</v>
      </c>
      <c r="GP4" s="33" t="s">
        <v>260</v>
      </c>
      <c r="GQ4" s="33" t="s">
        <v>261</v>
      </c>
      <c r="GR4" s="33" t="s">
        <v>262</v>
      </c>
      <c r="GS4" s="33" t="s">
        <v>263</v>
      </c>
      <c r="GT4" s="33" t="s">
        <v>264</v>
      </c>
      <c r="GU4" s="33" t="s">
        <v>265</v>
      </c>
      <c r="GV4" s="33" t="s">
        <v>266</v>
      </c>
      <c r="GW4" s="33" t="s">
        <v>267</v>
      </c>
      <c r="GX4" s="33" t="s">
        <v>268</v>
      </c>
      <c r="GY4" s="33" t="s">
        <v>269</v>
      </c>
      <c r="GZ4" s="33" t="s">
        <v>270</v>
      </c>
      <c r="HA4" s="33" t="s">
        <v>271</v>
      </c>
      <c r="HB4" s="33" t="s">
        <v>272</v>
      </c>
      <c r="HC4" s="33" t="s">
        <v>273</v>
      </c>
      <c r="HD4" s="33" t="s">
        <v>274</v>
      </c>
      <c r="HE4" s="33" t="s">
        <v>275</v>
      </c>
      <c r="HF4" s="33" t="s">
        <v>280</v>
      </c>
      <c r="HG4" s="33" t="s">
        <v>281</v>
      </c>
      <c r="HH4" s="33" t="s">
        <v>1034</v>
      </c>
      <c r="HI4" s="33" t="s">
        <v>283</v>
      </c>
      <c r="HJ4" s="33" t="s">
        <v>284</v>
      </c>
      <c r="HK4" s="33" t="s">
        <v>285</v>
      </c>
      <c r="HL4" s="33" t="s">
        <v>286</v>
      </c>
      <c r="HM4" s="33" t="s">
        <v>1035</v>
      </c>
      <c r="HN4" s="33" t="s">
        <v>1036</v>
      </c>
      <c r="HO4" s="33" t="s">
        <v>1037</v>
      </c>
      <c r="HP4" s="33" t="s">
        <v>1038</v>
      </c>
      <c r="HQ4" s="33" t="s">
        <v>1039</v>
      </c>
      <c r="HR4" s="33" t="s">
        <v>1040</v>
      </c>
      <c r="HS4" s="33" t="s">
        <v>1041</v>
      </c>
      <c r="HT4" s="33" t="s">
        <v>1042</v>
      </c>
      <c r="HU4" s="33" t="s">
        <v>1043</v>
      </c>
      <c r="HV4" s="33" t="s">
        <v>296</v>
      </c>
      <c r="HW4" s="33" t="s">
        <v>297</v>
      </c>
      <c r="HX4" s="33" t="s">
        <v>298</v>
      </c>
      <c r="HY4" s="33" t="s">
        <v>299</v>
      </c>
      <c r="HZ4" s="33" t="s">
        <v>300</v>
      </c>
      <c r="IA4" s="33" t="s">
        <v>301</v>
      </c>
      <c r="IB4" s="33" t="s">
        <v>302</v>
      </c>
      <c r="IC4" s="33" t="s">
        <v>303</v>
      </c>
      <c r="ID4" s="33" t="s">
        <v>304</v>
      </c>
      <c r="IE4" s="33" t="s">
        <v>305</v>
      </c>
      <c r="IF4" s="33" t="s">
        <v>306</v>
      </c>
      <c r="IG4" s="33" t="s">
        <v>307</v>
      </c>
      <c r="IH4" s="33" t="s">
        <v>308</v>
      </c>
      <c r="II4" s="33" t="s">
        <v>309</v>
      </c>
      <c r="IJ4" s="33" t="s">
        <v>310</v>
      </c>
      <c r="IK4" s="33" t="s">
        <v>311</v>
      </c>
      <c r="IL4" s="33" t="s">
        <v>312</v>
      </c>
      <c r="IM4" s="33" t="s">
        <v>313</v>
      </c>
      <c r="IN4" s="33" t="s">
        <v>314</v>
      </c>
      <c r="IO4" s="33" t="s">
        <v>315</v>
      </c>
      <c r="IP4" s="33" t="s">
        <v>316</v>
      </c>
      <c r="IQ4" s="33" t="s">
        <v>317</v>
      </c>
      <c r="IR4" s="33" t="s">
        <v>322</v>
      </c>
      <c r="IS4" s="33" t="s">
        <v>323</v>
      </c>
      <c r="IT4" s="33" t="s">
        <v>1044</v>
      </c>
      <c r="IU4" s="33" t="s">
        <v>325</v>
      </c>
      <c r="IV4" s="33" t="s">
        <v>326</v>
      </c>
      <c r="IW4" s="33" t="s">
        <v>327</v>
      </c>
      <c r="IX4" s="33" t="s">
        <v>328</v>
      </c>
      <c r="IY4" s="33" t="s">
        <v>1045</v>
      </c>
      <c r="IZ4" s="33" t="s">
        <v>1046</v>
      </c>
      <c r="JA4" s="33" t="s">
        <v>1047</v>
      </c>
      <c r="JB4" s="33" t="s">
        <v>1048</v>
      </c>
      <c r="JC4" s="33" t="s">
        <v>1049</v>
      </c>
      <c r="JD4" s="33" t="s">
        <v>1050</v>
      </c>
      <c r="JE4" s="33" t="s">
        <v>1051</v>
      </c>
      <c r="JF4" s="33" t="s">
        <v>1052</v>
      </c>
      <c r="JG4" s="33" t="s">
        <v>1053</v>
      </c>
      <c r="JH4" s="33" t="s">
        <v>338</v>
      </c>
      <c r="JI4" s="33" t="s">
        <v>339</v>
      </c>
      <c r="JJ4" s="33" t="s">
        <v>340</v>
      </c>
      <c r="JK4" s="33" t="s">
        <v>341</v>
      </c>
      <c r="JL4" s="33" t="s">
        <v>342</v>
      </c>
      <c r="JM4" s="33" t="s">
        <v>343</v>
      </c>
      <c r="JN4" s="33" t="s">
        <v>344</v>
      </c>
      <c r="JO4" s="33" t="s">
        <v>345</v>
      </c>
      <c r="JP4" s="33" t="s">
        <v>346</v>
      </c>
      <c r="JQ4" s="33" t="s">
        <v>347</v>
      </c>
      <c r="JR4" s="33" t="s">
        <v>348</v>
      </c>
      <c r="JS4" s="33" t="s">
        <v>349</v>
      </c>
      <c r="JT4" s="33" t="s">
        <v>350</v>
      </c>
      <c r="JU4" s="33" t="s">
        <v>351</v>
      </c>
      <c r="JV4" s="33" t="s">
        <v>352</v>
      </c>
      <c r="JW4" s="33" t="s">
        <v>353</v>
      </c>
      <c r="JX4" s="33" t="s">
        <v>354</v>
      </c>
      <c r="JY4" s="33" t="s">
        <v>355</v>
      </c>
      <c r="JZ4" s="33" t="s">
        <v>356</v>
      </c>
      <c r="KA4" s="33" t="s">
        <v>357</v>
      </c>
      <c r="KB4" s="33" t="s">
        <v>358</v>
      </c>
      <c r="KC4" s="33" t="s">
        <v>359</v>
      </c>
      <c r="KD4" s="33" t="s">
        <v>364</v>
      </c>
      <c r="KE4" s="33" t="s">
        <v>365</v>
      </c>
      <c r="KF4" s="33" t="s">
        <v>1054</v>
      </c>
      <c r="KG4" s="33" t="s">
        <v>367</v>
      </c>
      <c r="KH4" s="33" t="s">
        <v>368</v>
      </c>
      <c r="KI4" s="33" t="s">
        <v>369</v>
      </c>
      <c r="KJ4" s="33" t="s">
        <v>370</v>
      </c>
      <c r="KK4" s="33" t="s">
        <v>1055</v>
      </c>
      <c r="KL4" s="33" t="s">
        <v>1056</v>
      </c>
      <c r="KM4" s="33" t="s">
        <v>1057</v>
      </c>
      <c r="KN4" s="33" t="s">
        <v>1058</v>
      </c>
      <c r="KO4" s="33" t="s">
        <v>1059</v>
      </c>
      <c r="KP4" s="33" t="s">
        <v>1060</v>
      </c>
      <c r="KQ4" s="33" t="s">
        <v>1061</v>
      </c>
      <c r="KR4" s="33" t="s">
        <v>1062</v>
      </c>
      <c r="KS4" s="33" t="s">
        <v>1063</v>
      </c>
      <c r="KT4" s="33" t="s">
        <v>380</v>
      </c>
      <c r="KU4" s="33" t="s">
        <v>381</v>
      </c>
      <c r="KV4" s="33" t="s">
        <v>382</v>
      </c>
      <c r="KW4" s="33" t="s">
        <v>383</v>
      </c>
      <c r="KX4" s="33" t="s">
        <v>384</v>
      </c>
      <c r="KY4" s="33" t="s">
        <v>385</v>
      </c>
      <c r="KZ4" s="33" t="s">
        <v>386</v>
      </c>
      <c r="LA4" s="33" t="s">
        <v>387</v>
      </c>
      <c r="LB4" s="33" t="s">
        <v>388</v>
      </c>
      <c r="LC4" s="33" t="s">
        <v>389</v>
      </c>
      <c r="LD4" s="33" t="s">
        <v>390</v>
      </c>
      <c r="LE4" s="33" t="s">
        <v>391</v>
      </c>
      <c r="LF4" s="33" t="s">
        <v>392</v>
      </c>
      <c r="LG4" s="33" t="s">
        <v>393</v>
      </c>
      <c r="LH4" s="33" t="s">
        <v>394</v>
      </c>
      <c r="LI4" s="33" t="s">
        <v>395</v>
      </c>
      <c r="LJ4" s="33" t="s">
        <v>396</v>
      </c>
      <c r="LK4" s="33" t="s">
        <v>397</v>
      </c>
      <c r="LL4" s="33" t="s">
        <v>398</v>
      </c>
      <c r="LM4" s="33" t="s">
        <v>399</v>
      </c>
      <c r="LN4" s="33" t="s">
        <v>400</v>
      </c>
      <c r="LO4" s="33" t="s">
        <v>401</v>
      </c>
      <c r="LP4" s="33" t="s">
        <v>406</v>
      </c>
      <c r="LQ4" s="33" t="s">
        <v>407</v>
      </c>
      <c r="LR4" s="33" t="s">
        <v>1064</v>
      </c>
      <c r="LS4" s="33" t="s">
        <v>409</v>
      </c>
      <c r="LT4" s="33" t="s">
        <v>410</v>
      </c>
      <c r="LU4" s="33" t="s">
        <v>411</v>
      </c>
      <c r="LV4" s="33" t="s">
        <v>412</v>
      </c>
      <c r="LW4" s="33" t="s">
        <v>1065</v>
      </c>
      <c r="LX4" s="33" t="s">
        <v>1066</v>
      </c>
      <c r="LY4" s="33" t="s">
        <v>1067</v>
      </c>
      <c r="LZ4" s="33" t="s">
        <v>1068</v>
      </c>
      <c r="MA4" s="33" t="s">
        <v>1069</v>
      </c>
      <c r="MB4" s="33" t="s">
        <v>1070</v>
      </c>
      <c r="MC4" s="33" t="s">
        <v>1071</v>
      </c>
      <c r="MD4" s="33" t="s">
        <v>1072</v>
      </c>
      <c r="ME4" s="33" t="s">
        <v>1073</v>
      </c>
      <c r="MF4" s="33" t="s">
        <v>422</v>
      </c>
      <c r="MG4" s="33" t="s">
        <v>423</v>
      </c>
      <c r="MH4" s="33" t="s">
        <v>424</v>
      </c>
      <c r="MI4" s="33" t="s">
        <v>425</v>
      </c>
      <c r="MJ4" s="33" t="s">
        <v>426</v>
      </c>
      <c r="MK4" s="33" t="s">
        <v>427</v>
      </c>
      <c r="ML4" s="33" t="s">
        <v>428</v>
      </c>
      <c r="MM4" s="33" t="s">
        <v>429</v>
      </c>
      <c r="MN4" s="33" t="s">
        <v>430</v>
      </c>
      <c r="MO4" s="33" t="s">
        <v>431</v>
      </c>
      <c r="MP4" s="33" t="s">
        <v>432</v>
      </c>
      <c r="MQ4" s="33" t="s">
        <v>433</v>
      </c>
      <c r="MR4" s="33" t="s">
        <v>434</v>
      </c>
      <c r="MS4" s="33" t="s">
        <v>435</v>
      </c>
      <c r="MT4" s="33" t="s">
        <v>436</v>
      </c>
      <c r="MU4" s="33" t="s">
        <v>437</v>
      </c>
      <c r="MV4" s="33" t="s">
        <v>438</v>
      </c>
      <c r="MW4" s="33" t="s">
        <v>439</v>
      </c>
      <c r="MX4" s="33" t="s">
        <v>440</v>
      </c>
      <c r="MY4" s="33" t="s">
        <v>441</v>
      </c>
      <c r="MZ4" s="33" t="s">
        <v>442</v>
      </c>
      <c r="NA4" s="33" t="s">
        <v>443</v>
      </c>
      <c r="NB4" s="33" t="s">
        <v>448</v>
      </c>
      <c r="NC4" s="33" t="s">
        <v>449</v>
      </c>
      <c r="ND4" s="33" t="s">
        <v>1074</v>
      </c>
      <c r="NE4" s="33" t="s">
        <v>451</v>
      </c>
      <c r="NF4" s="33" t="s">
        <v>452</v>
      </c>
      <c r="NG4" s="33" t="s">
        <v>453</v>
      </c>
      <c r="NH4" s="33" t="s">
        <v>454</v>
      </c>
      <c r="NI4" s="33" t="s">
        <v>1075</v>
      </c>
      <c r="NJ4" s="33" t="s">
        <v>1076</v>
      </c>
      <c r="NK4" s="33" t="s">
        <v>1077</v>
      </c>
      <c r="NL4" s="33" t="s">
        <v>1078</v>
      </c>
      <c r="NM4" s="33" t="s">
        <v>1079</v>
      </c>
      <c r="NN4" s="33" t="s">
        <v>1080</v>
      </c>
      <c r="NO4" s="33" t="s">
        <v>1081</v>
      </c>
      <c r="NP4" s="33" t="s">
        <v>1082</v>
      </c>
      <c r="NQ4" s="33" t="s">
        <v>1083</v>
      </c>
      <c r="NR4" s="33" t="s">
        <v>464</v>
      </c>
      <c r="NS4" s="33" t="s">
        <v>465</v>
      </c>
      <c r="NT4" s="33" t="s">
        <v>466</v>
      </c>
      <c r="NU4" s="33" t="s">
        <v>467</v>
      </c>
      <c r="NV4" s="33" t="s">
        <v>468</v>
      </c>
      <c r="NW4" s="33" t="s">
        <v>469</v>
      </c>
      <c r="NX4" s="33" t="s">
        <v>470</v>
      </c>
      <c r="NY4" s="33" t="s">
        <v>471</v>
      </c>
      <c r="NZ4" s="33" t="s">
        <v>472</v>
      </c>
      <c r="OA4" s="33" t="s">
        <v>473</v>
      </c>
      <c r="OB4" s="33" t="s">
        <v>474</v>
      </c>
      <c r="OC4" s="33" t="s">
        <v>475</v>
      </c>
      <c r="OD4" s="33" t="s">
        <v>476</v>
      </c>
      <c r="OE4" s="33" t="s">
        <v>477</v>
      </c>
      <c r="OF4" s="33" t="s">
        <v>478</v>
      </c>
      <c r="OG4" s="33" t="s">
        <v>479</v>
      </c>
      <c r="OH4" s="33" t="s">
        <v>480</v>
      </c>
      <c r="OI4" s="33" t="s">
        <v>481</v>
      </c>
      <c r="OJ4" s="33" t="s">
        <v>482</v>
      </c>
      <c r="OK4" s="33" t="s">
        <v>483</v>
      </c>
      <c r="OL4" s="33" t="s">
        <v>484</v>
      </c>
      <c r="OM4" s="33" t="s">
        <v>485</v>
      </c>
      <c r="ON4" s="33" t="s">
        <v>490</v>
      </c>
      <c r="OO4" s="33" t="s">
        <v>491</v>
      </c>
      <c r="OP4" s="33" t="s">
        <v>1084</v>
      </c>
      <c r="OQ4" s="33" t="s">
        <v>493</v>
      </c>
      <c r="OR4" s="33" t="s">
        <v>494</v>
      </c>
      <c r="OS4" s="33" t="s">
        <v>495</v>
      </c>
      <c r="OT4" s="33" t="s">
        <v>496</v>
      </c>
      <c r="OU4" s="33" t="s">
        <v>1085</v>
      </c>
      <c r="OV4" s="33" t="s">
        <v>1086</v>
      </c>
      <c r="OW4" s="33" t="s">
        <v>1087</v>
      </c>
      <c r="OX4" s="33" t="s">
        <v>1088</v>
      </c>
      <c r="OY4" s="33" t="s">
        <v>1089</v>
      </c>
      <c r="OZ4" s="33" t="s">
        <v>1090</v>
      </c>
      <c r="PA4" s="33" t="s">
        <v>1091</v>
      </c>
      <c r="PB4" s="33" t="s">
        <v>1092</v>
      </c>
      <c r="PC4" s="33" t="s">
        <v>1093</v>
      </c>
      <c r="PD4" s="33" t="s">
        <v>506</v>
      </c>
      <c r="PE4" s="33" t="s">
        <v>507</v>
      </c>
      <c r="PF4" s="33" t="s">
        <v>508</v>
      </c>
      <c r="PG4" s="33" t="s">
        <v>509</v>
      </c>
      <c r="PH4" s="33" t="s">
        <v>510</v>
      </c>
      <c r="PI4" s="33" t="s">
        <v>511</v>
      </c>
      <c r="PJ4" s="33" t="s">
        <v>512</v>
      </c>
      <c r="PK4" s="33" t="s">
        <v>513</v>
      </c>
      <c r="PL4" s="33" t="s">
        <v>514</v>
      </c>
      <c r="PM4" s="33" t="s">
        <v>515</v>
      </c>
      <c r="PN4" s="33" t="s">
        <v>516</v>
      </c>
      <c r="PO4" s="33" t="s">
        <v>517</v>
      </c>
      <c r="PP4" s="33" t="s">
        <v>518</v>
      </c>
      <c r="PQ4" s="33" t="s">
        <v>519</v>
      </c>
      <c r="PR4" s="33" t="s">
        <v>520</v>
      </c>
      <c r="PS4" s="33" t="s">
        <v>521</v>
      </c>
      <c r="PT4" s="33" t="s">
        <v>522</v>
      </c>
      <c r="PU4" s="33" t="s">
        <v>523</v>
      </c>
      <c r="PV4" s="33" t="s">
        <v>524</v>
      </c>
      <c r="PW4" s="33" t="s">
        <v>525</v>
      </c>
      <c r="PX4" s="33" t="s">
        <v>526</v>
      </c>
      <c r="PY4" s="33" t="s">
        <v>527</v>
      </c>
      <c r="PZ4" s="33" t="s">
        <v>532</v>
      </c>
      <c r="QA4" s="33" t="s">
        <v>533</v>
      </c>
      <c r="QB4" s="33" t="s">
        <v>1094</v>
      </c>
      <c r="QC4" s="33" t="s">
        <v>535</v>
      </c>
      <c r="QD4" s="33" t="s">
        <v>536</v>
      </c>
      <c r="QE4" s="33" t="s">
        <v>537</v>
      </c>
      <c r="QF4" s="33" t="s">
        <v>538</v>
      </c>
      <c r="QG4" s="33" t="s">
        <v>1095</v>
      </c>
      <c r="QH4" s="33" t="s">
        <v>1096</v>
      </c>
      <c r="QI4" s="33" t="s">
        <v>1097</v>
      </c>
      <c r="QJ4" s="33" t="s">
        <v>1098</v>
      </c>
      <c r="QK4" s="33" t="s">
        <v>1099</v>
      </c>
      <c r="QL4" s="33" t="s">
        <v>1100</v>
      </c>
      <c r="QM4" s="33" t="s">
        <v>1101</v>
      </c>
      <c r="QN4" s="33" t="s">
        <v>1102</v>
      </c>
      <c r="QO4" s="33" t="s">
        <v>1103</v>
      </c>
      <c r="QP4" s="33" t="s">
        <v>548</v>
      </c>
      <c r="QQ4" s="33" t="s">
        <v>549</v>
      </c>
      <c r="QR4" s="33" t="s">
        <v>550</v>
      </c>
      <c r="QS4" s="33" t="s">
        <v>551</v>
      </c>
      <c r="QT4" s="33" t="s">
        <v>552</v>
      </c>
      <c r="QU4" s="33" t="s">
        <v>553</v>
      </c>
      <c r="QV4" s="33" t="s">
        <v>554</v>
      </c>
      <c r="QW4" s="33" t="s">
        <v>555</v>
      </c>
      <c r="QX4" s="33" t="s">
        <v>556</v>
      </c>
      <c r="QY4" s="33" t="s">
        <v>557</v>
      </c>
      <c r="QZ4" s="33" t="s">
        <v>558</v>
      </c>
      <c r="RA4" s="33" t="s">
        <v>559</v>
      </c>
      <c r="RB4" s="33" t="s">
        <v>560</v>
      </c>
      <c r="RC4" s="33" t="s">
        <v>561</v>
      </c>
      <c r="RD4" s="33" t="s">
        <v>562</v>
      </c>
      <c r="RE4" s="33" t="s">
        <v>563</v>
      </c>
      <c r="RF4" s="33" t="s">
        <v>564</v>
      </c>
      <c r="RG4" s="33" t="s">
        <v>565</v>
      </c>
      <c r="RH4" s="33" t="s">
        <v>566</v>
      </c>
      <c r="RI4" s="33" t="s">
        <v>567</v>
      </c>
      <c r="RJ4" s="33" t="s">
        <v>568</v>
      </c>
      <c r="RK4" s="33" t="s">
        <v>569</v>
      </c>
      <c r="RL4" s="33" t="s">
        <v>574</v>
      </c>
      <c r="RM4" s="33" t="s">
        <v>575</v>
      </c>
      <c r="RN4" s="33" t="s">
        <v>1104</v>
      </c>
      <c r="RO4" s="33" t="s">
        <v>577</v>
      </c>
      <c r="RP4" s="33" t="s">
        <v>578</v>
      </c>
      <c r="RQ4" s="33" t="s">
        <v>579</v>
      </c>
      <c r="RR4" s="33" t="s">
        <v>580</v>
      </c>
      <c r="RS4" s="33" t="s">
        <v>1105</v>
      </c>
      <c r="RT4" s="33" t="s">
        <v>1106</v>
      </c>
      <c r="RU4" s="33" t="s">
        <v>1107</v>
      </c>
      <c r="RV4" s="33" t="s">
        <v>1108</v>
      </c>
      <c r="RW4" s="33" t="s">
        <v>1109</v>
      </c>
      <c r="RX4" s="33" t="s">
        <v>1110</v>
      </c>
      <c r="RY4" s="33" t="s">
        <v>1111</v>
      </c>
      <c r="RZ4" s="33" t="s">
        <v>1112</v>
      </c>
      <c r="SA4" s="33" t="s">
        <v>1113</v>
      </c>
      <c r="SB4" s="33" t="s">
        <v>590</v>
      </c>
      <c r="SC4" s="33" t="s">
        <v>591</v>
      </c>
      <c r="SD4" s="33" t="s">
        <v>592</v>
      </c>
      <c r="SE4" s="33" t="s">
        <v>593</v>
      </c>
      <c r="SF4" s="33" t="s">
        <v>594</v>
      </c>
      <c r="SG4" s="33" t="s">
        <v>595</v>
      </c>
      <c r="SH4" s="33" t="s">
        <v>596</v>
      </c>
      <c r="SI4" s="33" t="s">
        <v>597</v>
      </c>
      <c r="SJ4" s="33" t="s">
        <v>598</v>
      </c>
      <c r="SK4" s="33" t="s">
        <v>599</v>
      </c>
      <c r="SL4" s="33" t="s">
        <v>600</v>
      </c>
      <c r="SM4" s="33" t="s">
        <v>601</v>
      </c>
      <c r="SN4" s="33" t="s">
        <v>602</v>
      </c>
      <c r="SO4" s="33" t="s">
        <v>603</v>
      </c>
      <c r="SP4" s="33" t="s">
        <v>604</v>
      </c>
      <c r="SQ4" s="33" t="s">
        <v>605</v>
      </c>
      <c r="SR4" s="33" t="s">
        <v>606</v>
      </c>
      <c r="SS4" s="33" t="s">
        <v>607</v>
      </c>
      <c r="ST4" s="33" t="s">
        <v>608</v>
      </c>
      <c r="SU4" s="33" t="s">
        <v>609</v>
      </c>
      <c r="SV4" s="33" t="s">
        <v>610</v>
      </c>
      <c r="SW4" s="33" t="s">
        <v>611</v>
      </c>
      <c r="SX4" s="33" t="s">
        <v>616</v>
      </c>
      <c r="SY4" s="33" t="s">
        <v>617</v>
      </c>
      <c r="SZ4" s="33" t="s">
        <v>1114</v>
      </c>
      <c r="TA4" s="33" t="s">
        <v>619</v>
      </c>
      <c r="TB4" s="33" t="s">
        <v>620</v>
      </c>
      <c r="TC4" s="33" t="s">
        <v>621</v>
      </c>
      <c r="TD4" s="33" t="s">
        <v>622</v>
      </c>
      <c r="TE4" s="33" t="s">
        <v>1115</v>
      </c>
      <c r="TF4" s="33" t="s">
        <v>1116</v>
      </c>
      <c r="TG4" s="33" t="s">
        <v>1117</v>
      </c>
      <c r="TH4" s="33" t="s">
        <v>1118</v>
      </c>
      <c r="TI4" s="33" t="s">
        <v>1119</v>
      </c>
      <c r="TJ4" s="33" t="s">
        <v>1120</v>
      </c>
      <c r="TK4" s="33" t="s">
        <v>1121</v>
      </c>
      <c r="TL4" s="33" t="s">
        <v>1122</v>
      </c>
      <c r="TM4" s="33" t="s">
        <v>1123</v>
      </c>
      <c r="TN4" s="33" t="s">
        <v>632</v>
      </c>
      <c r="TO4" s="33" t="s">
        <v>633</v>
      </c>
      <c r="TP4" s="33" t="s">
        <v>634</v>
      </c>
      <c r="TQ4" s="33" t="s">
        <v>635</v>
      </c>
      <c r="TR4" s="33" t="s">
        <v>636</v>
      </c>
      <c r="TS4" s="33" t="s">
        <v>637</v>
      </c>
      <c r="TT4" s="33" t="s">
        <v>638</v>
      </c>
      <c r="TU4" s="33" t="s">
        <v>639</v>
      </c>
      <c r="TV4" s="33" t="s">
        <v>640</v>
      </c>
      <c r="TW4" s="33" t="s">
        <v>641</v>
      </c>
      <c r="TX4" s="33" t="s">
        <v>642</v>
      </c>
      <c r="TY4" s="33" t="s">
        <v>643</v>
      </c>
      <c r="TZ4" s="33" t="s">
        <v>644</v>
      </c>
      <c r="UA4" s="33" t="s">
        <v>645</v>
      </c>
      <c r="UB4" s="33" t="s">
        <v>646</v>
      </c>
      <c r="UC4" s="33" t="s">
        <v>647</v>
      </c>
      <c r="UD4" s="33" t="s">
        <v>648</v>
      </c>
      <c r="UE4" s="33" t="s">
        <v>649</v>
      </c>
      <c r="UF4" s="33" t="s">
        <v>650</v>
      </c>
      <c r="UG4" s="33" t="s">
        <v>651</v>
      </c>
      <c r="UH4" s="33" t="s">
        <v>652</v>
      </c>
      <c r="UI4" s="33" t="s">
        <v>653</v>
      </c>
      <c r="UJ4" s="33" t="s">
        <v>658</v>
      </c>
      <c r="UK4" s="33" t="s">
        <v>659</v>
      </c>
      <c r="UL4" s="33" t="s">
        <v>1124</v>
      </c>
      <c r="UM4" s="33" t="s">
        <v>661</v>
      </c>
      <c r="UN4" s="33" t="s">
        <v>662</v>
      </c>
      <c r="UO4" s="33" t="s">
        <v>663</v>
      </c>
      <c r="UP4" s="33" t="s">
        <v>664</v>
      </c>
      <c r="UQ4" s="33" t="s">
        <v>1125</v>
      </c>
      <c r="UR4" s="33" t="s">
        <v>1126</v>
      </c>
      <c r="US4" s="33" t="s">
        <v>1127</v>
      </c>
      <c r="UT4" s="33" t="s">
        <v>1128</v>
      </c>
      <c r="UU4" s="33" t="s">
        <v>1129</v>
      </c>
      <c r="UV4" s="33" t="s">
        <v>1130</v>
      </c>
      <c r="UW4" s="33" t="s">
        <v>1131</v>
      </c>
      <c r="UX4" s="33" t="s">
        <v>1132</v>
      </c>
      <c r="UY4" s="33" t="s">
        <v>1133</v>
      </c>
      <c r="UZ4" s="33" t="s">
        <v>674</v>
      </c>
      <c r="VA4" s="33" t="s">
        <v>675</v>
      </c>
      <c r="VB4" s="33" t="s">
        <v>676</v>
      </c>
      <c r="VC4" s="33" t="s">
        <v>677</v>
      </c>
      <c r="VD4" s="33" t="s">
        <v>678</v>
      </c>
      <c r="VE4" s="33" t="s">
        <v>679</v>
      </c>
      <c r="VF4" s="33" t="s">
        <v>680</v>
      </c>
      <c r="VG4" s="33" t="s">
        <v>681</v>
      </c>
      <c r="VH4" s="33" t="s">
        <v>682</v>
      </c>
      <c r="VI4" s="33" t="s">
        <v>683</v>
      </c>
      <c r="VJ4" s="33" t="s">
        <v>684</v>
      </c>
      <c r="VK4" s="33" t="s">
        <v>685</v>
      </c>
      <c r="VL4" s="33" t="s">
        <v>686</v>
      </c>
      <c r="VM4" s="33" t="s">
        <v>687</v>
      </c>
      <c r="VN4" s="33" t="s">
        <v>688</v>
      </c>
      <c r="VO4" s="33" t="s">
        <v>689</v>
      </c>
      <c r="VP4" s="33" t="s">
        <v>690</v>
      </c>
      <c r="VQ4" s="33" t="s">
        <v>691</v>
      </c>
      <c r="VR4" s="33" t="s">
        <v>692</v>
      </c>
      <c r="VS4" s="33" t="s">
        <v>693</v>
      </c>
      <c r="VT4" s="33" t="s">
        <v>694</v>
      </c>
      <c r="VU4" s="33" t="s">
        <v>695</v>
      </c>
      <c r="VV4" s="33" t="s">
        <v>700</v>
      </c>
      <c r="VW4" s="33" t="s">
        <v>701</v>
      </c>
      <c r="VX4" s="33" t="s">
        <v>1134</v>
      </c>
      <c r="VY4" s="33" t="s">
        <v>703</v>
      </c>
      <c r="VZ4" s="33" t="s">
        <v>704</v>
      </c>
      <c r="WA4" s="33" t="s">
        <v>705</v>
      </c>
      <c r="WB4" s="33" t="s">
        <v>706</v>
      </c>
      <c r="WC4" s="33" t="s">
        <v>1135</v>
      </c>
      <c r="WD4" s="33" t="s">
        <v>1136</v>
      </c>
      <c r="WE4" s="33" t="s">
        <v>1137</v>
      </c>
      <c r="WF4" s="33" t="s">
        <v>1138</v>
      </c>
      <c r="WG4" s="33" t="s">
        <v>1139</v>
      </c>
      <c r="WH4" s="33" t="s">
        <v>1140</v>
      </c>
      <c r="WI4" s="33" t="s">
        <v>1141</v>
      </c>
      <c r="WJ4" s="33" t="s">
        <v>1142</v>
      </c>
      <c r="WK4" s="33" t="s">
        <v>1143</v>
      </c>
      <c r="WL4" s="33" t="s">
        <v>716</v>
      </c>
      <c r="WM4" s="33" t="s">
        <v>717</v>
      </c>
      <c r="WN4" s="33" t="s">
        <v>718</v>
      </c>
      <c r="WO4" s="33" t="s">
        <v>719</v>
      </c>
      <c r="WP4" s="33" t="s">
        <v>720</v>
      </c>
      <c r="WQ4" s="33" t="s">
        <v>721</v>
      </c>
      <c r="WR4" s="33" t="s">
        <v>722</v>
      </c>
      <c r="WS4" s="33" t="s">
        <v>723</v>
      </c>
      <c r="WT4" s="33" t="s">
        <v>724</v>
      </c>
      <c r="WU4" s="33" t="s">
        <v>725</v>
      </c>
      <c r="WV4" s="33" t="s">
        <v>726</v>
      </c>
      <c r="WW4" s="33" t="s">
        <v>727</v>
      </c>
      <c r="WX4" s="33" t="s">
        <v>728</v>
      </c>
      <c r="WY4" s="33" t="s">
        <v>729</v>
      </c>
      <c r="WZ4" s="33" t="s">
        <v>730</v>
      </c>
      <c r="XA4" s="33" t="s">
        <v>731</v>
      </c>
      <c r="XB4" s="33" t="s">
        <v>732</v>
      </c>
      <c r="XC4" s="33" t="s">
        <v>733</v>
      </c>
      <c r="XD4" s="33" t="s">
        <v>734</v>
      </c>
      <c r="XE4" s="33" t="s">
        <v>735</v>
      </c>
      <c r="XF4" s="33" t="s">
        <v>736</v>
      </c>
      <c r="XG4" s="33" t="s">
        <v>737</v>
      </c>
      <c r="XH4" s="36" t="s">
        <v>742</v>
      </c>
      <c r="XI4" s="36" t="s">
        <v>743</v>
      </c>
      <c r="XJ4" s="36" t="s">
        <v>1144</v>
      </c>
      <c r="XK4" s="36" t="s">
        <v>745</v>
      </c>
      <c r="XL4" s="36" t="s">
        <v>746</v>
      </c>
      <c r="XM4" s="36" t="s">
        <v>747</v>
      </c>
      <c r="XN4" s="36" t="s">
        <v>748</v>
      </c>
      <c r="XO4" s="33" t="s">
        <v>1145</v>
      </c>
      <c r="XP4" s="33" t="s">
        <v>1146</v>
      </c>
      <c r="XQ4" s="33" t="s">
        <v>1147</v>
      </c>
      <c r="XR4" s="33" t="s">
        <v>1148</v>
      </c>
      <c r="XS4" s="33" t="s">
        <v>1149</v>
      </c>
      <c r="XT4" s="33" t="s">
        <v>1150</v>
      </c>
      <c r="XU4" s="33" t="s">
        <v>1151</v>
      </c>
      <c r="XV4" s="33" t="s">
        <v>1152</v>
      </c>
      <c r="XW4" s="33" t="s">
        <v>1153</v>
      </c>
      <c r="XX4" s="33" t="s">
        <v>758</v>
      </c>
      <c r="XY4" s="37" t="s">
        <v>759</v>
      </c>
      <c r="XZ4" s="37" t="s">
        <v>760</v>
      </c>
      <c r="YA4" s="37" t="s">
        <v>761</v>
      </c>
      <c r="YB4" s="37" t="s">
        <v>762</v>
      </c>
      <c r="YC4" s="37" t="s">
        <v>763</v>
      </c>
      <c r="YD4" s="37" t="s">
        <v>764</v>
      </c>
      <c r="YE4" s="37" t="s">
        <v>765</v>
      </c>
      <c r="YF4" s="37" t="s">
        <v>766</v>
      </c>
      <c r="YG4" s="37" t="s">
        <v>767</v>
      </c>
      <c r="YH4" s="37" t="s">
        <v>768</v>
      </c>
      <c r="YI4" s="37" t="s">
        <v>769</v>
      </c>
      <c r="YJ4" s="37" t="s">
        <v>770</v>
      </c>
      <c r="YK4" s="37" t="s">
        <v>771</v>
      </c>
      <c r="YL4" s="37" t="s">
        <v>772</v>
      </c>
      <c r="YM4" s="37" t="s">
        <v>773</v>
      </c>
      <c r="YN4" s="37" t="s">
        <v>774</v>
      </c>
      <c r="YO4" s="37" t="s">
        <v>775</v>
      </c>
      <c r="YP4" s="37" t="s">
        <v>776</v>
      </c>
      <c r="YQ4" s="37" t="s">
        <v>777</v>
      </c>
      <c r="YR4" s="37" t="s">
        <v>778</v>
      </c>
      <c r="YS4" s="37" t="s">
        <v>779</v>
      </c>
      <c r="YT4" s="37" t="s">
        <v>784</v>
      </c>
      <c r="YU4" s="37" t="s">
        <v>785</v>
      </c>
      <c r="YV4" s="37" t="s">
        <v>786</v>
      </c>
      <c r="YW4" s="37" t="s">
        <v>787</v>
      </c>
      <c r="YX4" s="37" t="s">
        <v>788</v>
      </c>
      <c r="YY4" s="37" t="s">
        <v>789</v>
      </c>
      <c r="YZ4" s="37" t="s">
        <v>790</v>
      </c>
      <c r="ZA4" s="37" t="s">
        <v>1154</v>
      </c>
      <c r="ZB4" s="37" t="s">
        <v>1155</v>
      </c>
      <c r="ZC4" s="37" t="s">
        <v>1156</v>
      </c>
      <c r="ZD4" s="37" t="s">
        <v>1157</v>
      </c>
      <c r="ZE4" s="37" t="s">
        <v>1158</v>
      </c>
      <c r="ZF4" s="37" t="s">
        <v>1159</v>
      </c>
      <c r="ZG4" s="37" t="s">
        <v>1160</v>
      </c>
      <c r="ZH4" s="37" t="s">
        <v>1161</v>
      </c>
      <c r="ZI4" s="37" t="s">
        <v>1162</v>
      </c>
      <c r="ZJ4" s="37" t="s">
        <v>800</v>
      </c>
      <c r="ZK4" s="37" t="s">
        <v>801</v>
      </c>
      <c r="ZL4" s="37" t="s">
        <v>802</v>
      </c>
      <c r="ZM4" s="37" t="s">
        <v>803</v>
      </c>
      <c r="ZN4" s="37" t="s">
        <v>804</v>
      </c>
      <c r="ZO4" s="37" t="s">
        <v>805</v>
      </c>
      <c r="ZP4" s="37" t="s">
        <v>806</v>
      </c>
      <c r="ZQ4" s="37" t="s">
        <v>807</v>
      </c>
      <c r="ZR4" s="37" t="s">
        <v>808</v>
      </c>
      <c r="ZS4" s="37" t="s">
        <v>809</v>
      </c>
      <c r="ZT4" s="37" t="s">
        <v>810</v>
      </c>
      <c r="ZU4" s="37" t="s">
        <v>811</v>
      </c>
      <c r="ZV4" s="37" t="s">
        <v>812</v>
      </c>
      <c r="ZW4" s="37" t="s">
        <v>813</v>
      </c>
      <c r="ZX4" s="37" t="s">
        <v>814</v>
      </c>
      <c r="ZY4" s="37" t="s">
        <v>815</v>
      </c>
      <c r="ZZ4" s="37" t="s">
        <v>816</v>
      </c>
      <c r="AAA4" s="37" t="s">
        <v>817</v>
      </c>
      <c r="AAB4" s="37" t="s">
        <v>818</v>
      </c>
      <c r="AAC4" s="37" t="s">
        <v>819</v>
      </c>
      <c r="AAD4" s="37" t="s">
        <v>820</v>
      </c>
      <c r="AAE4" s="37" t="s">
        <v>821</v>
      </c>
      <c r="AAF4" s="37" t="s">
        <v>826</v>
      </c>
      <c r="AAG4" s="37" t="s">
        <v>827</v>
      </c>
      <c r="AAH4" s="37" t="s">
        <v>828</v>
      </c>
      <c r="AAI4" s="37" t="s">
        <v>829</v>
      </c>
      <c r="AAJ4" s="37" t="s">
        <v>830</v>
      </c>
      <c r="AAK4" s="37" t="s">
        <v>831</v>
      </c>
      <c r="AAL4" s="37" t="s">
        <v>832</v>
      </c>
      <c r="AAM4" s="37" t="s">
        <v>1163</v>
      </c>
      <c r="AAN4" s="37" t="s">
        <v>1164</v>
      </c>
      <c r="AAO4" s="37" t="s">
        <v>1165</v>
      </c>
      <c r="AAP4" s="37" t="s">
        <v>1166</v>
      </c>
      <c r="AAQ4" s="37" t="s">
        <v>1167</v>
      </c>
      <c r="AAR4" s="37" t="s">
        <v>1168</v>
      </c>
      <c r="AAS4" s="37" t="s">
        <v>1169</v>
      </c>
      <c r="AAT4" s="37" t="s">
        <v>1170</v>
      </c>
      <c r="AAU4" s="37" t="s">
        <v>1171</v>
      </c>
      <c r="AAV4" s="5" t="s">
        <v>842</v>
      </c>
      <c r="AAW4" s="5" t="s">
        <v>843</v>
      </c>
      <c r="AAX4" s="5" t="s">
        <v>844</v>
      </c>
      <c r="AAY4" s="5" t="s">
        <v>1172</v>
      </c>
      <c r="AAZ4" s="5" t="s">
        <v>845</v>
      </c>
      <c r="ABA4" s="5" t="str">
        <f t="shared" ref="ABA4" si="0">+_xlfn.CONCAT("Free phase level (m) ",AAV1)</f>
        <v>Free phase level (m) 20</v>
      </c>
      <c r="ABB4" s="5" t="str">
        <f t="shared" ref="ABB4" si="1">+_xlfn.CONCAT("Water table (m) ",AAV1)</f>
        <v>Water table (m) 20</v>
      </c>
      <c r="ABC4" s="5" t="str">
        <f t="shared" ref="ABC4" si="2">+_xlfn.CONCAT("Free phase thickness (m) ",AAV1)</f>
        <v>Free phase thickness (m) 20</v>
      </c>
      <c r="ABD4" s="6" t="str">
        <f t="shared" ref="ABD4" si="3">+_xlfn.CONCAT("Water table MAX (m) ",AAV1)</f>
        <v>Water table MAX (m) 20</v>
      </c>
      <c r="ABE4" s="6" t="str">
        <f t="shared" ref="ABE4" si="4">+_xlfn.CONCAT("Water table MIN (m) ", AAV1)</f>
        <v>Water table MIN (m) 20</v>
      </c>
      <c r="ABF4" s="6" t="str">
        <f t="shared" ref="ABF4" si="5">+_xlfn.CONCAT("Corrected water table (m) ",AAV1)</f>
        <v>Corrected water table (m) 20</v>
      </c>
      <c r="ABG4" s="7" t="str">
        <f t="shared" ref="ABG4" si="6">+_xlfn.CONCAT("VOCs (ppmv) ",AAV1)</f>
        <v>VOCs (ppmv) 20</v>
      </c>
      <c r="ABH4" s="7" t="str">
        <f t="shared" ref="ABH4" si="7">+_xlfn.CONCAT("LIE (%) ",AAV1)</f>
        <v>LIE (%) 20</v>
      </c>
      <c r="ABI4" s="7" t="str">
        <f t="shared" ref="ABI4" si="8">+_xlfn.CONCAT("CO2 (%) ",AAV1)</f>
        <v>CO2 (%) 20</v>
      </c>
      <c r="ABJ4" s="7" t="str">
        <f t="shared" ref="ABJ4" si="9">+_xlfn.CONCAT("CH4 (%) ",AAV1)</f>
        <v>CH4 (%) 20</v>
      </c>
      <c r="ABK4" s="7" t="str">
        <f t="shared" ref="ABK4" si="10">+_xlfn.CONCAT("O2 (%) ",AAV1)</f>
        <v>O2 (%) 20</v>
      </c>
      <c r="ABL4" s="7" t="str">
        <f t="shared" ref="ABL4" si="11">+_xlfn.CONCAT("G - Analytics Total BTEX (ug/l) ",AAV1)</f>
        <v>G - Analytics Total BTEX (ug/l) 20</v>
      </c>
      <c r="ABM4" s="7" t="str">
        <f t="shared" ref="ABM4" si="12">+_xlfn.CONCAT("G - Analytics TPH C5-C16 (ug/l) ",AAV1)</f>
        <v>G - Analytics TPH C5-C16 (ug/l) 20</v>
      </c>
      <c r="ABN4" s="7" t="str">
        <f t="shared" ref="ABN4" si="13">+_xlfn.CONCAT("G - Analytics MTBE (ug/l) ",AAV1)</f>
        <v>G - Analytics MTBE (ug/l) 20</v>
      </c>
      <c r="ABO4" s="7" t="str">
        <f t="shared" ref="ABO4" si="14">+_xlfn.CONCAT("G - Analytics ETBE (ug/l) ",AAV1)</f>
        <v>G - Analytics ETBE (ug/l) 20</v>
      </c>
      <c r="ABP4" s="7" t="str">
        <f t="shared" ref="ABP4" si="15">+_xlfn.CONCAT("G - Analytics OTHER 1 (ug/l) ",AAV1)</f>
        <v>G - Analytics OTHER 1 (ug/l) 20</v>
      </c>
      <c r="ABQ4" s="7" t="str">
        <f t="shared" ref="ABQ4" si="16">+_xlfn.CONCAT("G - Analytics OTHER 2 (ug/l) ",AAV1)</f>
        <v>G - Analytics OTHER 2 (ug/l) 20</v>
      </c>
      <c r="ABR4" s="8" t="str">
        <f t="shared" ref="ABR4" si="17">+_xlfn.CONCAT("W - Temp (ºC) ",AAV1)</f>
        <v>W - Temp (ºC) 20</v>
      </c>
      <c r="ABS4" s="8" t="str">
        <f t="shared" ref="ABS4" si="18">+_xlfn.CONCAT("W - Cond (uS) ",AAV1)</f>
        <v>W - Cond (uS) 20</v>
      </c>
      <c r="ABT4" s="8" t="str">
        <f t="shared" ref="ABT4" si="19">+_xlfn.CONCAT("W - Dissolved oxygen (%) ",AAV1)</f>
        <v>W - Dissolved oxygen (%) 20</v>
      </c>
      <c r="ABU4" s="8" t="str">
        <f t="shared" ref="ABU4" si="20">+_xlfn.CONCAT("W - Other ",AAV1)</f>
        <v>W - Other 20</v>
      </c>
      <c r="ABV4" s="8" t="str">
        <f t="shared" ref="ABV4" si="21">+_xlfn.CONCAT("W - Analytics Total BTEX (ug/l) ",AAV1)</f>
        <v>W - Analytics Total BTEX (ug/l) 20</v>
      </c>
      <c r="ABW4" s="8" t="str">
        <f t="shared" ref="ABW4" si="22">+_xlfn.CONCAT("W - Analytics TPH C5-C10 (ug/l) ",AAV1)</f>
        <v>W - Analytics TPH C5-C10 (ug/l) 20</v>
      </c>
      <c r="ABX4" s="8" t="str">
        <f t="shared" ref="ABX4" si="23">+_xlfn.CONCAT("W - Analytics TPH C5-C40 (ug/l) ",AAV1)</f>
        <v>W - Analytics TPH C5-C40 (ug/l) 20</v>
      </c>
      <c r="ABY4" s="8" t="str">
        <f t="shared" ref="ABY4" si="24">+_xlfn.CONCAT("W - Analytics MTBE (ug/l) ",AAV1)</f>
        <v>W - Analytics MTBE (ug/l) 20</v>
      </c>
      <c r="ABZ4" s="8" t="str">
        <f t="shared" ref="ABZ4" si="25">+_xlfn.CONCAT("W - Analytics ETBE (ug/l) ",AAV1)</f>
        <v>W - Analytics ETBE (ug/l) 20</v>
      </c>
      <c r="ACA4" s="8" t="str">
        <f t="shared" ref="ACA4" si="26">+_xlfn.CONCAT("W - Analytics OTHER 1 (ug/l) ",AAV1)</f>
        <v>W - Analytics OTHER 1 (ug/l) 20</v>
      </c>
      <c r="ACB4" s="8" t="str">
        <f t="shared" ref="ACB4" si="27">+_xlfn.CONCAT("W - Analytics OTHER 2 (ug/l) ",AAV1)</f>
        <v>W - Analytics OTHER 2 (ug/l) 20</v>
      </c>
      <c r="ACC4" s="5" t="str">
        <f t="shared" ref="ACC4" si="28">+_xlfn.CONCAT("OTHER 1 () ",AAV1)</f>
        <v>OTHER 1 () 20</v>
      </c>
      <c r="ACD4" s="5" t="str">
        <f t="shared" ref="ACD4" si="29">+_xlfn.CONCAT("OTHER 2 () ",AAV1)</f>
        <v>OTHER 2 () 20</v>
      </c>
      <c r="ACE4" s="5" t="str">
        <f t="shared" ref="ACE4" si="30">+_xlfn.CONCAT("OTHER 3 () ",AAV1)</f>
        <v>OTHER 3 () 20</v>
      </c>
      <c r="ACF4" s="5" t="str">
        <f t="shared" ref="ACF4" si="31">+_xlfn.CONCAT("OTHER 4 () ",AAV1)</f>
        <v>OTHER 4 () 20</v>
      </c>
      <c r="ACG4" s="5" t="str">
        <f t="shared" ref="ACG4" si="32">+_xlfn.CONCAT("OTHER 5 () ",AAV1)</f>
        <v>OTHER 5 () 20</v>
      </c>
      <c r="ACH4" s="5" t="str">
        <f t="shared" ref="ACH4" si="33">+_xlfn.CONCAT("OTHER 6 () ",AAV1)</f>
        <v>OTHER 6 () 20</v>
      </c>
      <c r="ACI4" s="5" t="str">
        <f t="shared" ref="ACI4" si="34">+_xlfn.CONCAT("OTHER 7 () ",AAV1)</f>
        <v>OTHER 7 () 20</v>
      </c>
      <c r="ACJ4" s="5" t="str">
        <f t="shared" ref="ACJ4" si="35">+_xlfn.CONCAT("OTHER 8 () ",AAV1)</f>
        <v>OTHER 8 () 20</v>
      </c>
      <c r="ACK4" s="5" t="str">
        <f t="shared" ref="ACK4" si="36">+_xlfn.CONCAT("OTHER 9 () ",AAV1)</f>
        <v>OTHER 9 () 20</v>
      </c>
      <c r="ACL4" s="5" t="str">
        <f t="shared" ref="ACL4" si="37">+_xlfn.CONCAT("OTHER 10 () ",AAV1)</f>
        <v>OTHER 10 () 20</v>
      </c>
      <c r="ACM4" s="5" t="str">
        <f t="shared" ref="ACM4" si="38">+_xlfn.CONCAT("Free phase level (m) ",ACL1)</f>
        <v>Free phase level (m) 21</v>
      </c>
      <c r="ACN4" s="5" t="str">
        <f t="shared" ref="ACN4" si="39">+_xlfn.CONCAT("Water table (m) ",ACL1)</f>
        <v>Water table (m) 21</v>
      </c>
      <c r="ACO4" s="5" t="str">
        <f t="shared" ref="ACO4" si="40">+_xlfn.CONCAT("Free phase thickness (m) ",ACL1)</f>
        <v>Free phase thickness (m) 21</v>
      </c>
      <c r="ACP4" s="6" t="str">
        <f t="shared" ref="ACP4" si="41">+_xlfn.CONCAT("Water table MAX (m) ",ACL1)</f>
        <v>Water table MAX (m) 21</v>
      </c>
      <c r="ACQ4" s="6" t="str">
        <f t="shared" ref="ACQ4" si="42">+_xlfn.CONCAT("Water table MIN (m) ", ACL1)</f>
        <v>Water table MIN (m) 21</v>
      </c>
      <c r="ACR4" s="6" t="str">
        <f t="shared" ref="ACR4" si="43">+_xlfn.CONCAT("Corrected water table (m) ",ACL1)</f>
        <v>Corrected water table (m) 21</v>
      </c>
      <c r="ACS4" s="7" t="str">
        <f t="shared" ref="ACS4" si="44">+_xlfn.CONCAT("VOCs (ppmv) ",ACL1)</f>
        <v>VOCs (ppmv) 21</v>
      </c>
      <c r="ACT4" s="7" t="str">
        <f t="shared" ref="ACT4" si="45">+_xlfn.CONCAT("LIE (%) ",ACL1)</f>
        <v>LIE (%) 21</v>
      </c>
      <c r="ACU4" s="7" t="str">
        <f t="shared" ref="ACU4" si="46">+_xlfn.CONCAT("CO2 (%) ",ACL1)</f>
        <v>CO2 (%) 21</v>
      </c>
      <c r="ACV4" s="7" t="str">
        <f t="shared" ref="ACV4" si="47">+_xlfn.CONCAT("CH4 (%) ",ACL1)</f>
        <v>CH4 (%) 21</v>
      </c>
      <c r="ACW4" s="7" t="str">
        <f t="shared" ref="ACW4" si="48">+_xlfn.CONCAT("O2 (%) ",ACL1)</f>
        <v>O2 (%) 21</v>
      </c>
      <c r="ACX4" s="7" t="str">
        <f t="shared" ref="ACX4" si="49">+_xlfn.CONCAT("G - Analytics Total BTEX (ug/l) ",ACL1)</f>
        <v>G - Analytics Total BTEX (ug/l) 21</v>
      </c>
      <c r="ACY4" s="7" t="str">
        <f t="shared" ref="ACY4" si="50">+_xlfn.CONCAT("G - Analytics TPH C5-C16 (ug/l) ",ACL1)</f>
        <v>G - Analytics TPH C5-C16 (ug/l) 21</v>
      </c>
      <c r="ACZ4" s="7" t="str">
        <f t="shared" ref="ACZ4" si="51">+_xlfn.CONCAT("G - Analytics MTBE (ug/l) ",ACL1)</f>
        <v>G - Analytics MTBE (ug/l) 21</v>
      </c>
      <c r="ADA4" s="7" t="str">
        <f t="shared" ref="ADA4" si="52">+_xlfn.CONCAT("G - Analytics ETBE (ug/l) ",ACL1)</f>
        <v>G - Analytics ETBE (ug/l) 21</v>
      </c>
      <c r="ADB4" s="7" t="str">
        <f t="shared" ref="ADB4" si="53">+_xlfn.CONCAT("G - Analytics OTHER 1 (ug/l) ",ACL1)</f>
        <v>G - Analytics OTHER 1 (ug/l) 21</v>
      </c>
      <c r="ADC4" s="7" t="str">
        <f t="shared" ref="ADC4" si="54">+_xlfn.CONCAT("G - Analytics OTHER 2 (ug/l) ",ACL1)</f>
        <v>G - Analytics OTHER 2 (ug/l) 21</v>
      </c>
      <c r="ADD4" s="8" t="str">
        <f t="shared" ref="ADD4" si="55">+_xlfn.CONCAT("W - Temp (ºC) ",ACL1)</f>
        <v>W - Temp (ºC) 21</v>
      </c>
      <c r="ADE4" s="8" t="str">
        <f t="shared" ref="ADE4" si="56">+_xlfn.CONCAT("W - Cond (uS) ",ACL1)</f>
        <v>W - Cond (uS) 21</v>
      </c>
      <c r="ADF4" s="8" t="str">
        <f t="shared" ref="ADF4" si="57">+_xlfn.CONCAT("W - Dissolved oxygen (%) ",ACL1)</f>
        <v>W - Dissolved oxygen (%) 21</v>
      </c>
      <c r="ADG4" s="8" t="str">
        <f t="shared" ref="ADG4" si="58">+_xlfn.CONCAT("W - Other ",ACL1)</f>
        <v>W - Other 21</v>
      </c>
      <c r="ADH4" s="8" t="str">
        <f t="shared" ref="ADH4" si="59">+_xlfn.CONCAT("W - Analytics Total BTEX (ug/l) ",ACL1)</f>
        <v>W - Analytics Total BTEX (ug/l) 21</v>
      </c>
      <c r="ADI4" s="8" t="str">
        <f t="shared" ref="ADI4" si="60">+_xlfn.CONCAT("W - Analytics TPH C5-C10 (ug/l) ",ACL1)</f>
        <v>W - Analytics TPH C5-C10 (ug/l) 21</v>
      </c>
      <c r="ADJ4" s="8" t="str">
        <f t="shared" ref="ADJ4" si="61">+_xlfn.CONCAT("W - Analytics TPH C5-C40 (ug/l) ",ACL1)</f>
        <v>W - Analytics TPH C5-C40 (ug/l) 21</v>
      </c>
      <c r="ADK4" s="8" t="str">
        <f t="shared" ref="ADK4" si="62">+_xlfn.CONCAT("W - Analytics MTBE (ug/l) ",ACL1)</f>
        <v>W - Analytics MTBE (ug/l) 21</v>
      </c>
      <c r="ADL4" s="8" t="str">
        <f t="shared" ref="ADL4" si="63">+_xlfn.CONCAT("W - Analytics ETBE (ug/l) ",ACL1)</f>
        <v>W - Analytics ETBE (ug/l) 21</v>
      </c>
      <c r="ADM4" s="8" t="str">
        <f t="shared" ref="ADM4" si="64">+_xlfn.CONCAT("W - Analytics OTHER 1 (ug/l) ",ACL1)</f>
        <v>W - Analytics OTHER 1 (ug/l) 21</v>
      </c>
      <c r="ADN4" s="8" t="str">
        <f t="shared" ref="ADN4" si="65">+_xlfn.CONCAT("W - Analytics OTHER 2 (ug/l) ",ACL1)</f>
        <v>W - Analytics OTHER 2 (ug/l) 21</v>
      </c>
      <c r="ADO4" s="5" t="str">
        <f t="shared" ref="ADO4" si="66">+_xlfn.CONCAT("OTHER 1 () ",ACL1)</f>
        <v>OTHER 1 () 21</v>
      </c>
      <c r="ADP4" s="5" t="str">
        <f t="shared" ref="ADP4" si="67">+_xlfn.CONCAT("OTHER 2 () ",ACL1)</f>
        <v>OTHER 2 () 21</v>
      </c>
      <c r="ADQ4" s="5" t="str">
        <f t="shared" ref="ADQ4" si="68">+_xlfn.CONCAT("OTHER 3 () ",ACL1)</f>
        <v>OTHER 3 () 21</v>
      </c>
      <c r="ADR4" s="5" t="str">
        <f t="shared" ref="ADR4" si="69">+_xlfn.CONCAT("OTHER 4 () ",ACL1)</f>
        <v>OTHER 4 () 21</v>
      </c>
      <c r="ADS4" s="5" t="str">
        <f t="shared" ref="ADS4" si="70">+_xlfn.CONCAT("OTHER 5 () ",ACL1)</f>
        <v>OTHER 5 () 21</v>
      </c>
      <c r="ADT4" s="5" t="str">
        <f t="shared" ref="ADT4" si="71">+_xlfn.CONCAT("OTHER 6 () ",ACL1)</f>
        <v>OTHER 6 () 21</v>
      </c>
      <c r="ADU4" s="5" t="str">
        <f t="shared" ref="ADU4" si="72">+_xlfn.CONCAT("OTHER 7 () ",ACL1)</f>
        <v>OTHER 7 () 21</v>
      </c>
      <c r="ADV4" s="5" t="str">
        <f t="shared" ref="ADV4" si="73">+_xlfn.CONCAT("OTHER 8 () ",ACL1)</f>
        <v>OTHER 8 () 21</v>
      </c>
      <c r="ADW4" s="5" t="str">
        <f t="shared" ref="ADW4" si="74">+_xlfn.CONCAT("OTHER 9 () ",ACL1)</f>
        <v>OTHER 9 () 21</v>
      </c>
      <c r="ADX4" s="5" t="str">
        <f t="shared" ref="ADX4" si="75">+_xlfn.CONCAT("OTHER 10 () ",ACL1)</f>
        <v>OTHER 10 () 21</v>
      </c>
      <c r="ADY4" s="5" t="str">
        <f t="shared" ref="ADY4" si="76">+_xlfn.CONCAT("Free phase level (m) ",ADX1)</f>
        <v>Free phase level (m) 22</v>
      </c>
      <c r="ADZ4" s="5" t="str">
        <f t="shared" ref="ADZ4" si="77">+_xlfn.CONCAT("Water table (m) ",ADX1)</f>
        <v>Water table (m) 22</v>
      </c>
      <c r="AEA4" s="5" t="str">
        <f t="shared" ref="AEA4" si="78">+_xlfn.CONCAT("Free phase thickness (m) ",ADX1)</f>
        <v>Free phase thickness (m) 22</v>
      </c>
      <c r="AEB4" s="6" t="str">
        <f t="shared" ref="AEB4" si="79">+_xlfn.CONCAT("Water table MAX (m) ",ADX1)</f>
        <v>Water table MAX (m) 22</v>
      </c>
      <c r="AEC4" s="6" t="str">
        <f t="shared" ref="AEC4" si="80">+_xlfn.CONCAT("Water table MIN (m) ", ADX1)</f>
        <v>Water table MIN (m) 22</v>
      </c>
      <c r="AED4" s="6" t="str">
        <f t="shared" ref="AED4" si="81">+_xlfn.CONCAT("Corrected water table (m) ",ADX1)</f>
        <v>Corrected water table (m) 22</v>
      </c>
      <c r="AEE4" s="7" t="str">
        <f t="shared" ref="AEE4" si="82">+_xlfn.CONCAT("VOCs (ppmv) ",ADX1)</f>
        <v>VOCs (ppmv) 22</v>
      </c>
      <c r="AEF4" s="7" t="str">
        <f t="shared" ref="AEF4" si="83">+_xlfn.CONCAT("LIE (%) ",ADX1)</f>
        <v>LIE (%) 22</v>
      </c>
      <c r="AEG4" s="7" t="str">
        <f t="shared" ref="AEG4" si="84">+_xlfn.CONCAT("CO2 (%) ",ADX1)</f>
        <v>CO2 (%) 22</v>
      </c>
      <c r="AEH4" s="7" t="str">
        <f t="shared" ref="AEH4" si="85">+_xlfn.CONCAT("CH4 (%) ",ADX1)</f>
        <v>CH4 (%) 22</v>
      </c>
      <c r="AEI4" s="7" t="str">
        <f t="shared" ref="AEI4" si="86">+_xlfn.CONCAT("O2 (%) ",ADX1)</f>
        <v>O2 (%) 22</v>
      </c>
      <c r="AEJ4" s="7" t="str">
        <f t="shared" ref="AEJ4" si="87">+_xlfn.CONCAT("G - Analytics Total BTEX (ug/l) ",ADX1)</f>
        <v>G - Analytics Total BTEX (ug/l) 22</v>
      </c>
      <c r="AEK4" s="7" t="str">
        <f t="shared" ref="AEK4" si="88">+_xlfn.CONCAT("G - Analytics TPH C5-C16 (ug/l) ",ADX1)</f>
        <v>G - Analytics TPH C5-C16 (ug/l) 22</v>
      </c>
      <c r="AEL4" s="7" t="str">
        <f t="shared" ref="AEL4" si="89">+_xlfn.CONCAT("G - Analytics MTBE (ug/l) ",ADX1)</f>
        <v>G - Analytics MTBE (ug/l) 22</v>
      </c>
      <c r="AEM4" s="7" t="str">
        <f t="shared" ref="AEM4" si="90">+_xlfn.CONCAT("G - Analytics ETBE (ug/l) ",ADX1)</f>
        <v>G - Analytics ETBE (ug/l) 22</v>
      </c>
      <c r="AEN4" s="7" t="str">
        <f t="shared" ref="AEN4" si="91">+_xlfn.CONCAT("G - Analytics OTHER 1 (ug/l) ",ADX1)</f>
        <v>G - Analytics OTHER 1 (ug/l) 22</v>
      </c>
      <c r="AEO4" s="7" t="str">
        <f t="shared" ref="AEO4" si="92">+_xlfn.CONCAT("G - Analytics OTHER 2 (ug/l) ",ADX1)</f>
        <v>G - Analytics OTHER 2 (ug/l) 22</v>
      </c>
      <c r="AEP4" s="8" t="str">
        <f t="shared" ref="AEP4" si="93">+_xlfn.CONCAT("W - Temp (ºC) ",ADX1)</f>
        <v>W - Temp (ºC) 22</v>
      </c>
      <c r="AEQ4" s="8" t="str">
        <f t="shared" ref="AEQ4" si="94">+_xlfn.CONCAT("W - Cond (uS) ",ADX1)</f>
        <v>W - Cond (uS) 22</v>
      </c>
      <c r="AER4" s="8" t="str">
        <f t="shared" ref="AER4" si="95">+_xlfn.CONCAT("W - Dissolved oxygen (%) ",ADX1)</f>
        <v>W - Dissolved oxygen (%) 22</v>
      </c>
      <c r="AES4" s="8" t="str">
        <f t="shared" ref="AES4" si="96">+_xlfn.CONCAT("W - Other ",ADX1)</f>
        <v>W - Other 22</v>
      </c>
      <c r="AET4" s="8" t="str">
        <f t="shared" ref="AET4" si="97">+_xlfn.CONCAT("W - Analytics Total BTEX (ug/l) ",ADX1)</f>
        <v>W - Analytics Total BTEX (ug/l) 22</v>
      </c>
      <c r="AEU4" s="8" t="str">
        <f t="shared" ref="AEU4" si="98">+_xlfn.CONCAT("W - Analytics TPH C5-C10 (ug/l) ",ADX1)</f>
        <v>W - Analytics TPH C5-C10 (ug/l) 22</v>
      </c>
      <c r="AEV4" s="8" t="str">
        <f t="shared" ref="AEV4" si="99">+_xlfn.CONCAT("W - Analytics TPH C5-C40 (ug/l) ",ADX1)</f>
        <v>W - Analytics TPH C5-C40 (ug/l) 22</v>
      </c>
      <c r="AEW4" s="8" t="str">
        <f t="shared" ref="AEW4" si="100">+_xlfn.CONCAT("W - Analytics MTBE (ug/l) ",ADX1)</f>
        <v>W - Analytics MTBE (ug/l) 22</v>
      </c>
      <c r="AEX4" s="8" t="str">
        <f t="shared" ref="AEX4" si="101">+_xlfn.CONCAT("W - Analytics ETBE (ug/l) ",ADX1)</f>
        <v>W - Analytics ETBE (ug/l) 22</v>
      </c>
      <c r="AEY4" s="8" t="str">
        <f t="shared" ref="AEY4" si="102">+_xlfn.CONCAT("W - Analytics OTHER 1 (ug/l) ",ADX1)</f>
        <v>W - Analytics OTHER 1 (ug/l) 22</v>
      </c>
      <c r="AEZ4" s="8" t="str">
        <f t="shared" ref="AEZ4" si="103">+_xlfn.CONCAT("W - Analytics OTHER 2 (ug/l) ",ADX1)</f>
        <v>W - Analytics OTHER 2 (ug/l) 22</v>
      </c>
      <c r="AFA4" s="5" t="str">
        <f t="shared" ref="AFA4" si="104">+_xlfn.CONCAT("OTHER 1 () ",ADX1)</f>
        <v>OTHER 1 () 22</v>
      </c>
      <c r="AFB4" s="5" t="str">
        <f t="shared" ref="AFB4" si="105">+_xlfn.CONCAT("OTHER 2 () ",ADX1)</f>
        <v>OTHER 2 () 22</v>
      </c>
      <c r="AFC4" s="5" t="str">
        <f t="shared" ref="AFC4" si="106">+_xlfn.CONCAT("OTHER 3 () ",ADX1)</f>
        <v>OTHER 3 () 22</v>
      </c>
      <c r="AFD4" s="5" t="str">
        <f t="shared" ref="AFD4" si="107">+_xlfn.CONCAT("OTHER 4 () ",ADX1)</f>
        <v>OTHER 4 () 22</v>
      </c>
      <c r="AFE4" s="5" t="str">
        <f t="shared" ref="AFE4" si="108">+_xlfn.CONCAT("OTHER 5 () ",ADX1)</f>
        <v>OTHER 5 () 22</v>
      </c>
      <c r="AFF4" s="5" t="str">
        <f t="shared" ref="AFF4" si="109">+_xlfn.CONCAT("OTHER 6 () ",ADX1)</f>
        <v>OTHER 6 () 22</v>
      </c>
      <c r="AFG4" s="5" t="str">
        <f t="shared" ref="AFG4" si="110">+_xlfn.CONCAT("OTHER 7 () ",ADX1)</f>
        <v>OTHER 7 () 22</v>
      </c>
      <c r="AFH4" s="5" t="str">
        <f t="shared" ref="AFH4" si="111">+_xlfn.CONCAT("OTHER 8 () ",ADX1)</f>
        <v>OTHER 8 () 22</v>
      </c>
      <c r="AFI4" s="5" t="str">
        <f t="shared" ref="AFI4" si="112">+_xlfn.CONCAT("OTHER 9 () ",ADX1)</f>
        <v>OTHER 9 () 22</v>
      </c>
      <c r="AFJ4" s="5" t="str">
        <f t="shared" ref="AFJ4" si="113">+_xlfn.CONCAT("OTHER 10 () ",ADX1)</f>
        <v>OTHER 10 () 22</v>
      </c>
      <c r="AFK4" s="5" t="str">
        <f t="shared" ref="AFK4" si="114">+_xlfn.CONCAT("Free phase level (m) ",AFJ1)</f>
        <v>Free phase level (m) 23</v>
      </c>
      <c r="AFL4" s="5" t="str">
        <f t="shared" ref="AFL4" si="115">+_xlfn.CONCAT("Water table (m) ",AFJ1)</f>
        <v>Water table (m) 23</v>
      </c>
      <c r="AFM4" s="5" t="str">
        <f t="shared" ref="AFM4" si="116">+_xlfn.CONCAT("Free phase thickness (m) ",AFJ1)</f>
        <v>Free phase thickness (m) 23</v>
      </c>
      <c r="AFN4" s="6" t="str">
        <f t="shared" ref="AFN4" si="117">+_xlfn.CONCAT("Water table MAX (m) ",AFJ1)</f>
        <v>Water table MAX (m) 23</v>
      </c>
      <c r="AFO4" s="6" t="str">
        <f t="shared" ref="AFO4" si="118">+_xlfn.CONCAT("Water table MIN (m) ", AFJ1)</f>
        <v>Water table MIN (m) 23</v>
      </c>
      <c r="AFP4" s="6" t="str">
        <f t="shared" ref="AFP4" si="119">+_xlfn.CONCAT("Corrected water table (m) ",AFJ1)</f>
        <v>Corrected water table (m) 23</v>
      </c>
      <c r="AFQ4" s="7" t="str">
        <f t="shared" ref="AFQ4" si="120">+_xlfn.CONCAT("VOCs (ppmv) ",AFJ1)</f>
        <v>VOCs (ppmv) 23</v>
      </c>
      <c r="AFR4" s="7" t="str">
        <f t="shared" ref="AFR4" si="121">+_xlfn.CONCAT("LIE (%) ",AFJ1)</f>
        <v>LIE (%) 23</v>
      </c>
      <c r="AFS4" s="7" t="str">
        <f t="shared" ref="AFS4" si="122">+_xlfn.CONCAT("CO2 (%) ",AFJ1)</f>
        <v>CO2 (%) 23</v>
      </c>
      <c r="AFT4" s="7" t="str">
        <f t="shared" ref="AFT4" si="123">+_xlfn.CONCAT("CH4 (%) ",AFJ1)</f>
        <v>CH4 (%) 23</v>
      </c>
      <c r="AFU4" s="7" t="str">
        <f t="shared" ref="AFU4" si="124">+_xlfn.CONCAT("O2 (%) ",AFJ1)</f>
        <v>O2 (%) 23</v>
      </c>
      <c r="AFV4" s="7" t="str">
        <f t="shared" ref="AFV4" si="125">+_xlfn.CONCAT("G - Analytics Total BTEX (ug/l) ",AFJ1)</f>
        <v>G - Analytics Total BTEX (ug/l) 23</v>
      </c>
      <c r="AFW4" s="7" t="str">
        <f t="shared" ref="AFW4" si="126">+_xlfn.CONCAT("G - Analytics TPH C5-C16 (ug/l) ",AFJ1)</f>
        <v>G - Analytics TPH C5-C16 (ug/l) 23</v>
      </c>
      <c r="AFX4" s="7" t="str">
        <f t="shared" ref="AFX4" si="127">+_xlfn.CONCAT("G - Analytics MTBE (ug/l) ",AFJ1)</f>
        <v>G - Analytics MTBE (ug/l) 23</v>
      </c>
      <c r="AFY4" s="7" t="str">
        <f t="shared" ref="AFY4" si="128">+_xlfn.CONCAT("G - Analytics ETBE (ug/l) ",AFJ1)</f>
        <v>G - Analytics ETBE (ug/l) 23</v>
      </c>
      <c r="AFZ4" s="7" t="str">
        <f t="shared" ref="AFZ4" si="129">+_xlfn.CONCAT("G - Analytics OTHER 1 (ug/l) ",AFJ1)</f>
        <v>G - Analytics OTHER 1 (ug/l) 23</v>
      </c>
      <c r="AGA4" s="7" t="str">
        <f t="shared" ref="AGA4" si="130">+_xlfn.CONCAT("G - Analytics OTHER 2 (ug/l) ",AFJ1)</f>
        <v>G - Analytics OTHER 2 (ug/l) 23</v>
      </c>
      <c r="AGB4" s="8" t="str">
        <f t="shared" ref="AGB4" si="131">+_xlfn.CONCAT("W - Temp (ºC) ",AFJ1)</f>
        <v>W - Temp (ºC) 23</v>
      </c>
      <c r="AGC4" s="8" t="str">
        <f t="shared" ref="AGC4" si="132">+_xlfn.CONCAT("W - Cond (uS) ",AFJ1)</f>
        <v>W - Cond (uS) 23</v>
      </c>
      <c r="AGD4" s="8" t="str">
        <f t="shared" ref="AGD4" si="133">+_xlfn.CONCAT("W - Dissolved oxygen (%) ",AFJ1)</f>
        <v>W - Dissolved oxygen (%) 23</v>
      </c>
      <c r="AGE4" s="8" t="str">
        <f t="shared" ref="AGE4" si="134">+_xlfn.CONCAT("W - Other ",AFJ1)</f>
        <v>W - Other 23</v>
      </c>
      <c r="AGF4" s="8" t="str">
        <f t="shared" ref="AGF4" si="135">+_xlfn.CONCAT("W - Analytics Total BTEX (ug/l) ",AFJ1)</f>
        <v>W - Analytics Total BTEX (ug/l) 23</v>
      </c>
      <c r="AGG4" s="8" t="str">
        <f t="shared" ref="AGG4" si="136">+_xlfn.CONCAT("W - Analytics TPH C5-C10 (ug/l) ",AFJ1)</f>
        <v>W - Analytics TPH C5-C10 (ug/l) 23</v>
      </c>
      <c r="AGH4" s="8" t="str">
        <f t="shared" ref="AGH4" si="137">+_xlfn.CONCAT("W - Analytics TPH C5-C40 (ug/l) ",AFJ1)</f>
        <v>W - Analytics TPH C5-C40 (ug/l) 23</v>
      </c>
      <c r="AGI4" s="8" t="str">
        <f t="shared" ref="AGI4" si="138">+_xlfn.CONCAT("W - Analytics MTBE (ug/l) ",AFJ1)</f>
        <v>W - Analytics MTBE (ug/l) 23</v>
      </c>
      <c r="AGJ4" s="8" t="str">
        <f t="shared" ref="AGJ4" si="139">+_xlfn.CONCAT("W - Analytics ETBE (ug/l) ",AFJ1)</f>
        <v>W - Analytics ETBE (ug/l) 23</v>
      </c>
      <c r="AGK4" s="8" t="str">
        <f t="shared" ref="AGK4" si="140">+_xlfn.CONCAT("W - Analytics OTHER 1 (ug/l) ",AFJ1)</f>
        <v>W - Analytics OTHER 1 (ug/l) 23</v>
      </c>
      <c r="AGL4" s="8" t="str">
        <f t="shared" ref="AGL4" si="141">+_xlfn.CONCAT("W - Analytics OTHER 2 (ug/l) ",AFJ1)</f>
        <v>W - Analytics OTHER 2 (ug/l) 23</v>
      </c>
      <c r="AGM4" s="5" t="str">
        <f t="shared" ref="AGM4" si="142">+_xlfn.CONCAT("OTHER 1 () ",AFJ1)</f>
        <v>OTHER 1 () 23</v>
      </c>
      <c r="AGN4" s="5" t="str">
        <f t="shared" ref="AGN4" si="143">+_xlfn.CONCAT("OTHER 2 () ",AFJ1)</f>
        <v>OTHER 2 () 23</v>
      </c>
      <c r="AGO4" s="5" t="str">
        <f t="shared" ref="AGO4" si="144">+_xlfn.CONCAT("OTHER 3 () ",AFJ1)</f>
        <v>OTHER 3 () 23</v>
      </c>
      <c r="AGP4" s="5" t="str">
        <f t="shared" ref="AGP4" si="145">+_xlfn.CONCAT("OTHER 4 () ",AFJ1)</f>
        <v>OTHER 4 () 23</v>
      </c>
      <c r="AGQ4" s="5" t="str">
        <f t="shared" ref="AGQ4" si="146">+_xlfn.CONCAT("OTHER 5 () ",AFJ1)</f>
        <v>OTHER 5 () 23</v>
      </c>
      <c r="AGR4" s="5" t="str">
        <f t="shared" ref="AGR4" si="147">+_xlfn.CONCAT("OTHER 6 () ",AFJ1)</f>
        <v>OTHER 6 () 23</v>
      </c>
      <c r="AGS4" s="5" t="str">
        <f t="shared" ref="AGS4" si="148">+_xlfn.CONCAT("OTHER 7 () ",AFJ1)</f>
        <v>OTHER 7 () 23</v>
      </c>
      <c r="AGT4" s="5" t="str">
        <f t="shared" ref="AGT4" si="149">+_xlfn.CONCAT("OTHER 8 () ",AFJ1)</f>
        <v>OTHER 8 () 23</v>
      </c>
      <c r="AGU4" s="5" t="str">
        <f t="shared" ref="AGU4" si="150">+_xlfn.CONCAT("OTHER 9 () ",AFJ1)</f>
        <v>OTHER 9 () 23</v>
      </c>
      <c r="AGV4" s="5" t="str">
        <f t="shared" ref="AGV4" si="151">+_xlfn.CONCAT("OTHER 10 () ",AFJ1)</f>
        <v>OTHER 10 () 23</v>
      </c>
      <c r="AGW4" s="5" t="str">
        <f t="shared" ref="AGW4" si="152">+_xlfn.CONCAT("Free phase level (m) ",AGV1)</f>
        <v>Free phase level (m) 24</v>
      </c>
      <c r="AGX4" s="5" t="str">
        <f t="shared" ref="AGX4" si="153">+_xlfn.CONCAT("Water table (m) ",AGV1)</f>
        <v>Water table (m) 24</v>
      </c>
      <c r="AGY4" s="5" t="str">
        <f t="shared" ref="AGY4" si="154">+_xlfn.CONCAT("Free phase thickness (m) ",AGV1)</f>
        <v>Free phase thickness (m) 24</v>
      </c>
      <c r="AGZ4" s="6" t="str">
        <f t="shared" ref="AGZ4" si="155">+_xlfn.CONCAT("Water table MAX (m) ",AGV1)</f>
        <v>Water table MAX (m) 24</v>
      </c>
      <c r="AHA4" s="6" t="str">
        <f t="shared" ref="AHA4" si="156">+_xlfn.CONCAT("Water table MIN (m) ", AGV1)</f>
        <v>Water table MIN (m) 24</v>
      </c>
      <c r="AHB4" s="6" t="str">
        <f t="shared" ref="AHB4" si="157">+_xlfn.CONCAT("Corrected water table (m) ",AGV1)</f>
        <v>Corrected water table (m) 24</v>
      </c>
      <c r="AHC4" s="7" t="str">
        <f t="shared" ref="AHC4" si="158">+_xlfn.CONCAT("VOCs (ppmv) ",AGV1)</f>
        <v>VOCs (ppmv) 24</v>
      </c>
      <c r="AHD4" s="7" t="str">
        <f t="shared" ref="AHD4" si="159">+_xlfn.CONCAT("LIE (%) ",AGV1)</f>
        <v>LIE (%) 24</v>
      </c>
      <c r="AHE4" s="7" t="str">
        <f t="shared" ref="AHE4" si="160">+_xlfn.CONCAT("CO2 (%) ",AGV1)</f>
        <v>CO2 (%) 24</v>
      </c>
      <c r="AHF4" s="7" t="str">
        <f t="shared" ref="AHF4" si="161">+_xlfn.CONCAT("CH4 (%) ",AGV1)</f>
        <v>CH4 (%) 24</v>
      </c>
      <c r="AHG4" s="7" t="str">
        <f t="shared" ref="AHG4" si="162">+_xlfn.CONCAT("O2 (%) ",AGV1)</f>
        <v>O2 (%) 24</v>
      </c>
      <c r="AHH4" s="7" t="str">
        <f t="shared" ref="AHH4" si="163">+_xlfn.CONCAT("G - Analytics Total BTEX (ug/l) ",AGV1)</f>
        <v>G - Analytics Total BTEX (ug/l) 24</v>
      </c>
      <c r="AHI4" s="7" t="str">
        <f t="shared" ref="AHI4" si="164">+_xlfn.CONCAT("G - Analytics TPH C5-C16 (ug/l) ",AGV1)</f>
        <v>G - Analytics TPH C5-C16 (ug/l) 24</v>
      </c>
      <c r="AHJ4" s="7" t="str">
        <f t="shared" ref="AHJ4" si="165">+_xlfn.CONCAT("G - Analytics MTBE (ug/l) ",AGV1)</f>
        <v>G - Analytics MTBE (ug/l) 24</v>
      </c>
      <c r="AHK4" s="7" t="str">
        <f t="shared" ref="AHK4" si="166">+_xlfn.CONCAT("G - Analytics ETBE (ug/l) ",AGV1)</f>
        <v>G - Analytics ETBE (ug/l) 24</v>
      </c>
      <c r="AHL4" s="7" t="str">
        <f t="shared" ref="AHL4" si="167">+_xlfn.CONCAT("G - Analytics OTHER 1 (ug/l) ",AGV1)</f>
        <v>G - Analytics OTHER 1 (ug/l) 24</v>
      </c>
      <c r="AHM4" s="7" t="str">
        <f t="shared" ref="AHM4" si="168">+_xlfn.CONCAT("G - Analytics OTHER 2 (ug/l) ",AGV1)</f>
        <v>G - Analytics OTHER 2 (ug/l) 24</v>
      </c>
      <c r="AHN4" s="8" t="str">
        <f t="shared" ref="AHN4" si="169">+_xlfn.CONCAT("W - Temp (ºC) ",AGV1)</f>
        <v>W - Temp (ºC) 24</v>
      </c>
      <c r="AHO4" s="8" t="str">
        <f t="shared" ref="AHO4" si="170">+_xlfn.CONCAT("W - Cond (uS) ",AGV1)</f>
        <v>W - Cond (uS) 24</v>
      </c>
      <c r="AHP4" s="8" t="str">
        <f t="shared" ref="AHP4" si="171">+_xlfn.CONCAT("W - Dissolved oxygen (%) ",AGV1)</f>
        <v>W - Dissolved oxygen (%) 24</v>
      </c>
      <c r="AHQ4" s="8" t="str">
        <f t="shared" ref="AHQ4" si="172">+_xlfn.CONCAT("W - Other ",AGV1)</f>
        <v>W - Other 24</v>
      </c>
      <c r="AHR4" s="8" t="str">
        <f t="shared" ref="AHR4" si="173">+_xlfn.CONCAT("W - Analytics Total BTEX (ug/l) ",AGV1)</f>
        <v>W - Analytics Total BTEX (ug/l) 24</v>
      </c>
      <c r="AHS4" s="8" t="str">
        <f t="shared" ref="AHS4" si="174">+_xlfn.CONCAT("W - Analytics TPH C5-C10 (ug/l) ",AGV1)</f>
        <v>W - Analytics TPH C5-C10 (ug/l) 24</v>
      </c>
      <c r="AHT4" s="8" t="str">
        <f t="shared" ref="AHT4" si="175">+_xlfn.CONCAT("W - Analytics TPH C5-C40 (ug/l) ",AGV1)</f>
        <v>W - Analytics TPH C5-C40 (ug/l) 24</v>
      </c>
      <c r="AHU4" s="8" t="str">
        <f t="shared" ref="AHU4" si="176">+_xlfn.CONCAT("W - Analytics MTBE (ug/l) ",AGV1)</f>
        <v>W - Analytics MTBE (ug/l) 24</v>
      </c>
      <c r="AHV4" s="8" t="str">
        <f t="shared" ref="AHV4" si="177">+_xlfn.CONCAT("W - Analytics ETBE (ug/l) ",AGV1)</f>
        <v>W - Analytics ETBE (ug/l) 24</v>
      </c>
      <c r="AHW4" s="8" t="str">
        <f t="shared" ref="AHW4" si="178">+_xlfn.CONCAT("W - Analytics OTHER 1 (ug/l) ",AGV1)</f>
        <v>W - Analytics OTHER 1 (ug/l) 24</v>
      </c>
      <c r="AHX4" s="8" t="str">
        <f t="shared" ref="AHX4" si="179">+_xlfn.CONCAT("W - Analytics OTHER 2 (ug/l) ",AGV1)</f>
        <v>W - Analytics OTHER 2 (ug/l) 24</v>
      </c>
      <c r="AHY4" s="5" t="str">
        <f t="shared" ref="AHY4" si="180">+_xlfn.CONCAT("OTHER 1 () ",AGV1)</f>
        <v>OTHER 1 () 24</v>
      </c>
      <c r="AHZ4" s="5" t="str">
        <f t="shared" ref="AHZ4" si="181">+_xlfn.CONCAT("OTHER 2 () ",AGV1)</f>
        <v>OTHER 2 () 24</v>
      </c>
      <c r="AIA4" s="5" t="str">
        <f t="shared" ref="AIA4" si="182">+_xlfn.CONCAT("OTHER 3 () ",AGV1)</f>
        <v>OTHER 3 () 24</v>
      </c>
      <c r="AIB4" s="5" t="str">
        <f t="shared" ref="AIB4" si="183">+_xlfn.CONCAT("OTHER 4 () ",AGV1)</f>
        <v>OTHER 4 () 24</v>
      </c>
      <c r="AIC4" s="5" t="str">
        <f t="shared" ref="AIC4" si="184">+_xlfn.CONCAT("OTHER 5 () ",AGV1)</f>
        <v>OTHER 5 () 24</v>
      </c>
      <c r="AID4" s="5" t="str">
        <f t="shared" ref="AID4" si="185">+_xlfn.CONCAT("OTHER 6 () ",AGV1)</f>
        <v>OTHER 6 () 24</v>
      </c>
      <c r="AIE4" s="5" t="str">
        <f t="shared" ref="AIE4" si="186">+_xlfn.CONCAT("OTHER 7 () ",AGV1)</f>
        <v>OTHER 7 () 24</v>
      </c>
      <c r="AIF4" s="5" t="str">
        <f t="shared" ref="AIF4" si="187">+_xlfn.CONCAT("OTHER 8 () ",AGV1)</f>
        <v>OTHER 8 () 24</v>
      </c>
      <c r="AIG4" s="5" t="str">
        <f t="shared" ref="AIG4" si="188">+_xlfn.CONCAT("OTHER 9 () ",AGV1)</f>
        <v>OTHER 9 () 24</v>
      </c>
      <c r="AIH4" s="5" t="str">
        <f t="shared" ref="AIH4" si="189">+_xlfn.CONCAT("OTHER 10 () ",AGV1)</f>
        <v>OTHER 10 () 24</v>
      </c>
      <c r="AII4" s="5" t="str">
        <f t="shared" ref="AII4" si="190">+_xlfn.CONCAT("Free phase level (m) ",AIH1)</f>
        <v>Free phase level (m) 25</v>
      </c>
      <c r="AIJ4" s="5" t="str">
        <f t="shared" ref="AIJ4" si="191">+_xlfn.CONCAT("Water table (m) ",AIH1)</f>
        <v>Water table (m) 25</v>
      </c>
      <c r="AIK4" s="5" t="str">
        <f t="shared" ref="AIK4" si="192">+_xlfn.CONCAT("Free phase thickness (m) ",AIH1)</f>
        <v>Free phase thickness (m) 25</v>
      </c>
      <c r="AIL4" s="6" t="str">
        <f t="shared" ref="AIL4" si="193">+_xlfn.CONCAT("Water table MAX (m) ",AIH1)</f>
        <v>Water table MAX (m) 25</v>
      </c>
      <c r="AIM4" s="6" t="str">
        <f t="shared" ref="AIM4" si="194">+_xlfn.CONCAT("Water table MIN (m) ", AIH1)</f>
        <v>Water table MIN (m) 25</v>
      </c>
      <c r="AIN4" s="6" t="str">
        <f t="shared" ref="AIN4" si="195">+_xlfn.CONCAT("Corrected water table (m) ",AIH1)</f>
        <v>Corrected water table (m) 25</v>
      </c>
      <c r="AIO4" s="7" t="str">
        <f t="shared" ref="AIO4" si="196">+_xlfn.CONCAT("VOCs (ppmv) ",AIH1)</f>
        <v>VOCs (ppmv) 25</v>
      </c>
      <c r="AIP4" s="7" t="str">
        <f t="shared" ref="AIP4" si="197">+_xlfn.CONCAT("LIE (%) ",AIH1)</f>
        <v>LIE (%) 25</v>
      </c>
      <c r="AIQ4" s="7" t="str">
        <f t="shared" ref="AIQ4" si="198">+_xlfn.CONCAT("CO2 (%) ",AIH1)</f>
        <v>CO2 (%) 25</v>
      </c>
      <c r="AIR4" s="7" t="str">
        <f t="shared" ref="AIR4" si="199">+_xlfn.CONCAT("CH4 (%) ",AIH1)</f>
        <v>CH4 (%) 25</v>
      </c>
      <c r="AIS4" s="7" t="str">
        <f t="shared" ref="AIS4" si="200">+_xlfn.CONCAT("O2 (%) ",AIH1)</f>
        <v>O2 (%) 25</v>
      </c>
      <c r="AIT4" s="7" t="str">
        <f t="shared" ref="AIT4" si="201">+_xlfn.CONCAT("G - Analytics Total BTEX (ug/l) ",AIH1)</f>
        <v>G - Analytics Total BTEX (ug/l) 25</v>
      </c>
      <c r="AIU4" s="7" t="str">
        <f t="shared" ref="AIU4" si="202">+_xlfn.CONCAT("G - Analytics TPH C5-C16 (ug/l) ",AIH1)</f>
        <v>G - Analytics TPH C5-C16 (ug/l) 25</v>
      </c>
      <c r="AIV4" s="7" t="str">
        <f t="shared" ref="AIV4" si="203">+_xlfn.CONCAT("G - Analytics MTBE (ug/l) ",AIH1)</f>
        <v>G - Analytics MTBE (ug/l) 25</v>
      </c>
      <c r="AIW4" s="7" t="str">
        <f t="shared" ref="AIW4" si="204">+_xlfn.CONCAT("G - Analytics ETBE (ug/l) ",AIH1)</f>
        <v>G - Analytics ETBE (ug/l) 25</v>
      </c>
      <c r="AIX4" s="7" t="str">
        <f t="shared" ref="AIX4" si="205">+_xlfn.CONCAT("G - Analytics OTHER 1 (ug/l) ",AIH1)</f>
        <v>G - Analytics OTHER 1 (ug/l) 25</v>
      </c>
      <c r="AIY4" s="7" t="str">
        <f t="shared" ref="AIY4" si="206">+_xlfn.CONCAT("G - Analytics OTHER 2 (ug/l) ",AIH1)</f>
        <v>G - Analytics OTHER 2 (ug/l) 25</v>
      </c>
      <c r="AIZ4" s="8" t="str">
        <f t="shared" ref="AIZ4" si="207">+_xlfn.CONCAT("W - Temp (ºC) ",AIH1)</f>
        <v>W - Temp (ºC) 25</v>
      </c>
      <c r="AJA4" s="8" t="str">
        <f t="shared" ref="AJA4" si="208">+_xlfn.CONCAT("W - Cond (uS) ",AIH1)</f>
        <v>W - Cond (uS) 25</v>
      </c>
      <c r="AJB4" s="8" t="str">
        <f t="shared" ref="AJB4" si="209">+_xlfn.CONCAT("W - Dissolved oxygen (%) ",AIH1)</f>
        <v>W - Dissolved oxygen (%) 25</v>
      </c>
      <c r="AJC4" s="8" t="str">
        <f t="shared" ref="AJC4" si="210">+_xlfn.CONCAT("W - Other ",AIH1)</f>
        <v>W - Other 25</v>
      </c>
      <c r="AJD4" s="8" t="str">
        <f t="shared" ref="AJD4" si="211">+_xlfn.CONCAT("W - Analytics Total BTEX (ug/l) ",AIH1)</f>
        <v>W - Analytics Total BTEX (ug/l) 25</v>
      </c>
      <c r="AJE4" s="8" t="str">
        <f t="shared" ref="AJE4" si="212">+_xlfn.CONCAT("W - Analytics TPH C5-C10 (ug/l) ",AIH1)</f>
        <v>W - Analytics TPH C5-C10 (ug/l) 25</v>
      </c>
      <c r="AJF4" s="8" t="str">
        <f t="shared" ref="AJF4" si="213">+_xlfn.CONCAT("W - Analytics TPH C5-C40 (ug/l) ",AIH1)</f>
        <v>W - Analytics TPH C5-C40 (ug/l) 25</v>
      </c>
      <c r="AJG4" s="8" t="str">
        <f t="shared" ref="AJG4" si="214">+_xlfn.CONCAT("W - Analytics MTBE (ug/l) ",AIH1)</f>
        <v>W - Analytics MTBE (ug/l) 25</v>
      </c>
      <c r="AJH4" s="8" t="str">
        <f t="shared" ref="AJH4" si="215">+_xlfn.CONCAT("W - Analytics ETBE (ug/l) ",AIH1)</f>
        <v>W - Analytics ETBE (ug/l) 25</v>
      </c>
      <c r="AJI4" s="8" t="str">
        <f t="shared" ref="AJI4" si="216">+_xlfn.CONCAT("W - Analytics OTHER 1 (ug/l) ",AIH1)</f>
        <v>W - Analytics OTHER 1 (ug/l) 25</v>
      </c>
      <c r="AJJ4" s="8" t="str">
        <f t="shared" ref="AJJ4" si="217">+_xlfn.CONCAT("W - Analytics OTHER 2 (ug/l) ",AIH1)</f>
        <v>W - Analytics OTHER 2 (ug/l) 25</v>
      </c>
      <c r="AJK4" s="5" t="str">
        <f t="shared" ref="AJK4" si="218">+_xlfn.CONCAT("OTHER 1 () ",AIH1)</f>
        <v>OTHER 1 () 25</v>
      </c>
      <c r="AJL4" s="5" t="str">
        <f t="shared" ref="AJL4" si="219">+_xlfn.CONCAT("OTHER 2 () ",AIH1)</f>
        <v>OTHER 2 () 25</v>
      </c>
      <c r="AJM4" s="5" t="str">
        <f t="shared" ref="AJM4" si="220">+_xlfn.CONCAT("OTHER 3 () ",AIH1)</f>
        <v>OTHER 3 () 25</v>
      </c>
      <c r="AJN4" s="5" t="str">
        <f t="shared" ref="AJN4" si="221">+_xlfn.CONCAT("OTHER 4 () ",AIH1)</f>
        <v>OTHER 4 () 25</v>
      </c>
      <c r="AJO4" s="5" t="str">
        <f t="shared" ref="AJO4" si="222">+_xlfn.CONCAT("OTHER 5 () ",AIH1)</f>
        <v>OTHER 5 () 25</v>
      </c>
      <c r="AJP4" s="5" t="str">
        <f t="shared" ref="AJP4" si="223">+_xlfn.CONCAT("OTHER 6 () ",AIH1)</f>
        <v>OTHER 6 () 25</v>
      </c>
      <c r="AJQ4" s="5" t="str">
        <f t="shared" ref="AJQ4" si="224">+_xlfn.CONCAT("OTHER 7 () ",AIH1)</f>
        <v>OTHER 7 () 25</v>
      </c>
      <c r="AJR4" s="5" t="str">
        <f t="shared" ref="AJR4" si="225">+_xlfn.CONCAT("OTHER 8 () ",AIH1)</f>
        <v>OTHER 8 () 25</v>
      </c>
      <c r="AJS4" s="5" t="str">
        <f t="shared" ref="AJS4" si="226">+_xlfn.CONCAT("OTHER 9 () ",AIH1)</f>
        <v>OTHER 9 () 25</v>
      </c>
      <c r="AJT4" s="5" t="str">
        <f t="shared" ref="AJT4" si="227">+_xlfn.CONCAT("OTHER 10 () ",AIH1)</f>
        <v>OTHER 10 () 25</v>
      </c>
      <c r="AJU4" s="5" t="str">
        <f t="shared" ref="AJU4" si="228">+_xlfn.CONCAT("Free phase level (m) ",AJT1)</f>
        <v>Free phase level (m) 26</v>
      </c>
      <c r="AJV4" s="5" t="str">
        <f t="shared" ref="AJV4" si="229">+_xlfn.CONCAT("Water table (m) ",AJT1)</f>
        <v>Water table (m) 26</v>
      </c>
      <c r="AJW4" s="5" t="str">
        <f t="shared" ref="AJW4" si="230">+_xlfn.CONCAT("Free phase thickness (m) ",AJT1)</f>
        <v>Free phase thickness (m) 26</v>
      </c>
      <c r="AJX4" s="6" t="str">
        <f t="shared" ref="AJX4" si="231">+_xlfn.CONCAT("Water table MAX (m) ",AJT1)</f>
        <v>Water table MAX (m) 26</v>
      </c>
      <c r="AJY4" s="6" t="str">
        <f t="shared" ref="AJY4" si="232">+_xlfn.CONCAT("Water table MIN (m) ", AJT1)</f>
        <v>Water table MIN (m) 26</v>
      </c>
      <c r="AJZ4" s="6" t="str">
        <f t="shared" ref="AJZ4" si="233">+_xlfn.CONCAT("Corrected water table (m) ",AJT1)</f>
        <v>Corrected water table (m) 26</v>
      </c>
      <c r="AKA4" s="7" t="str">
        <f t="shared" ref="AKA4" si="234">+_xlfn.CONCAT("VOCs (ppmv) ",AJT1)</f>
        <v>VOCs (ppmv) 26</v>
      </c>
      <c r="AKB4" s="7" t="str">
        <f t="shared" ref="AKB4" si="235">+_xlfn.CONCAT("LIE (%) ",AJT1)</f>
        <v>LIE (%) 26</v>
      </c>
      <c r="AKC4" s="7" t="str">
        <f t="shared" ref="AKC4" si="236">+_xlfn.CONCAT("CO2 (%) ",AJT1)</f>
        <v>CO2 (%) 26</v>
      </c>
      <c r="AKD4" s="7" t="str">
        <f t="shared" ref="AKD4" si="237">+_xlfn.CONCAT("CH4 (%) ",AJT1)</f>
        <v>CH4 (%) 26</v>
      </c>
      <c r="AKE4" s="7" t="str">
        <f t="shared" ref="AKE4" si="238">+_xlfn.CONCAT("O2 (%) ",AJT1)</f>
        <v>O2 (%) 26</v>
      </c>
      <c r="AKF4" s="7" t="str">
        <f t="shared" ref="AKF4" si="239">+_xlfn.CONCAT("G - Analytics Total BTEX (ug/l) ",AJT1)</f>
        <v>G - Analytics Total BTEX (ug/l) 26</v>
      </c>
      <c r="AKG4" s="7" t="str">
        <f t="shared" ref="AKG4" si="240">+_xlfn.CONCAT("G - Analytics TPH C5-C16 (ug/l) ",AJT1)</f>
        <v>G - Analytics TPH C5-C16 (ug/l) 26</v>
      </c>
      <c r="AKH4" s="7" t="str">
        <f t="shared" ref="AKH4" si="241">+_xlfn.CONCAT("G - Analytics MTBE (ug/l) ",AJT1)</f>
        <v>G - Analytics MTBE (ug/l) 26</v>
      </c>
      <c r="AKI4" s="7" t="str">
        <f t="shared" ref="AKI4" si="242">+_xlfn.CONCAT("G - Analytics ETBE (ug/l) ",AJT1)</f>
        <v>G - Analytics ETBE (ug/l) 26</v>
      </c>
      <c r="AKJ4" s="7" t="str">
        <f t="shared" ref="AKJ4" si="243">+_xlfn.CONCAT("G - Analytics OTHER 1 (ug/l) ",AJT1)</f>
        <v>G - Analytics OTHER 1 (ug/l) 26</v>
      </c>
      <c r="AKK4" s="7" t="str">
        <f t="shared" ref="AKK4" si="244">+_xlfn.CONCAT("G - Analytics OTHER 2 (ug/l) ",AJT1)</f>
        <v>G - Analytics OTHER 2 (ug/l) 26</v>
      </c>
      <c r="AKL4" s="8" t="str">
        <f t="shared" ref="AKL4" si="245">+_xlfn.CONCAT("W - Temp (ºC) ",AJT1)</f>
        <v>W - Temp (ºC) 26</v>
      </c>
      <c r="AKM4" s="8" t="str">
        <f t="shared" ref="AKM4" si="246">+_xlfn.CONCAT("W - Cond (uS) ",AJT1)</f>
        <v>W - Cond (uS) 26</v>
      </c>
      <c r="AKN4" s="8" t="str">
        <f t="shared" ref="AKN4" si="247">+_xlfn.CONCAT("W - Dissolved oxygen (%) ",AJT1)</f>
        <v>W - Dissolved oxygen (%) 26</v>
      </c>
      <c r="AKO4" s="8" t="str">
        <f t="shared" ref="AKO4" si="248">+_xlfn.CONCAT("W - Other ",AJT1)</f>
        <v>W - Other 26</v>
      </c>
      <c r="AKP4" s="8" t="str">
        <f t="shared" ref="AKP4" si="249">+_xlfn.CONCAT("W - Analytics Total BTEX (ug/l) ",AJT1)</f>
        <v>W - Analytics Total BTEX (ug/l) 26</v>
      </c>
      <c r="AKQ4" s="8" t="str">
        <f t="shared" ref="AKQ4" si="250">+_xlfn.CONCAT("W - Analytics TPH C5-C10 (ug/l) ",AJT1)</f>
        <v>W - Analytics TPH C5-C10 (ug/l) 26</v>
      </c>
      <c r="AKR4" s="8" t="str">
        <f t="shared" ref="AKR4" si="251">+_xlfn.CONCAT("W - Analytics TPH C5-C40 (ug/l) ",AJT1)</f>
        <v>W - Analytics TPH C5-C40 (ug/l) 26</v>
      </c>
      <c r="AKS4" s="8" t="str">
        <f t="shared" ref="AKS4" si="252">+_xlfn.CONCAT("W - Analytics MTBE (ug/l) ",AJT1)</f>
        <v>W - Analytics MTBE (ug/l) 26</v>
      </c>
      <c r="AKT4" s="8" t="str">
        <f t="shared" ref="AKT4" si="253">+_xlfn.CONCAT("W - Analytics ETBE (ug/l) ",AJT1)</f>
        <v>W - Analytics ETBE (ug/l) 26</v>
      </c>
      <c r="AKU4" s="8" t="str">
        <f t="shared" ref="AKU4" si="254">+_xlfn.CONCAT("W - Analytics OTHER 1 (ug/l) ",AJT1)</f>
        <v>W - Analytics OTHER 1 (ug/l) 26</v>
      </c>
      <c r="AKV4" s="8" t="str">
        <f t="shared" ref="AKV4" si="255">+_xlfn.CONCAT("W - Analytics OTHER 2 (ug/l) ",AJT1)</f>
        <v>W - Analytics OTHER 2 (ug/l) 26</v>
      </c>
      <c r="AKW4" s="5" t="str">
        <f t="shared" ref="AKW4" si="256">+_xlfn.CONCAT("OTHER 1 () ",AJT1)</f>
        <v>OTHER 1 () 26</v>
      </c>
      <c r="AKX4" s="5" t="str">
        <f t="shared" ref="AKX4" si="257">+_xlfn.CONCAT("OTHER 2 () ",AJT1)</f>
        <v>OTHER 2 () 26</v>
      </c>
      <c r="AKY4" s="5" t="str">
        <f t="shared" ref="AKY4" si="258">+_xlfn.CONCAT("OTHER 3 () ",AJT1)</f>
        <v>OTHER 3 () 26</v>
      </c>
      <c r="AKZ4" s="5" t="str">
        <f t="shared" ref="AKZ4" si="259">+_xlfn.CONCAT("OTHER 4 () ",AJT1)</f>
        <v>OTHER 4 () 26</v>
      </c>
      <c r="ALA4" s="5" t="str">
        <f t="shared" ref="ALA4" si="260">+_xlfn.CONCAT("OTHER 5 () ",AJT1)</f>
        <v>OTHER 5 () 26</v>
      </c>
      <c r="ALB4" s="5" t="str">
        <f t="shared" ref="ALB4" si="261">+_xlfn.CONCAT("OTHER 6 () ",AJT1)</f>
        <v>OTHER 6 () 26</v>
      </c>
      <c r="ALC4" s="5" t="str">
        <f t="shared" ref="ALC4" si="262">+_xlfn.CONCAT("OTHER 7 () ",AJT1)</f>
        <v>OTHER 7 () 26</v>
      </c>
      <c r="ALD4" s="5" t="str">
        <f t="shared" ref="ALD4" si="263">+_xlfn.CONCAT("OTHER 8 () ",AJT1)</f>
        <v>OTHER 8 () 26</v>
      </c>
      <c r="ALE4" s="5" t="str">
        <f t="shared" ref="ALE4" si="264">+_xlfn.CONCAT("OTHER 9 () ",AJT1)</f>
        <v>OTHER 9 () 26</v>
      </c>
      <c r="ALF4" s="5" t="str">
        <f t="shared" ref="ALF4" si="265">+_xlfn.CONCAT("OTHER 10 () ",AJT1)</f>
        <v>OTHER 10 () 26</v>
      </c>
      <c r="ALG4" s="5" t="str">
        <f t="shared" ref="ALG4" si="266">+_xlfn.CONCAT("Free phase level (m) ",ALF1)</f>
        <v>Free phase level (m) 27</v>
      </c>
      <c r="ALH4" s="5" t="str">
        <f t="shared" ref="ALH4" si="267">+_xlfn.CONCAT("Water table (m) ",ALF1)</f>
        <v>Water table (m) 27</v>
      </c>
      <c r="ALI4" s="5" t="str">
        <f t="shared" ref="ALI4" si="268">+_xlfn.CONCAT("Free phase thickness (m) ",ALF1)</f>
        <v>Free phase thickness (m) 27</v>
      </c>
      <c r="ALJ4" s="6" t="str">
        <f t="shared" ref="ALJ4" si="269">+_xlfn.CONCAT("Water table MAX (m) ",ALF1)</f>
        <v>Water table MAX (m) 27</v>
      </c>
      <c r="ALK4" s="6" t="str">
        <f t="shared" ref="ALK4" si="270">+_xlfn.CONCAT("Water table MIN (m) ", ALF1)</f>
        <v>Water table MIN (m) 27</v>
      </c>
      <c r="ALL4" s="6" t="str">
        <f t="shared" ref="ALL4" si="271">+_xlfn.CONCAT("Corrected water table (m) ",ALF1)</f>
        <v>Corrected water table (m) 27</v>
      </c>
      <c r="ALM4" s="7" t="str">
        <f t="shared" ref="ALM4" si="272">+_xlfn.CONCAT("VOCs (ppmv) ",ALF1)</f>
        <v>VOCs (ppmv) 27</v>
      </c>
      <c r="ALN4" s="7" t="str">
        <f t="shared" ref="ALN4" si="273">+_xlfn.CONCAT("LIE (%) ",ALF1)</f>
        <v>LIE (%) 27</v>
      </c>
      <c r="ALO4" s="7" t="str">
        <f t="shared" ref="ALO4" si="274">+_xlfn.CONCAT("CO2 (%) ",ALF1)</f>
        <v>CO2 (%) 27</v>
      </c>
      <c r="ALP4" s="7" t="str">
        <f t="shared" ref="ALP4" si="275">+_xlfn.CONCAT("CH4 (%) ",ALF1)</f>
        <v>CH4 (%) 27</v>
      </c>
      <c r="ALQ4" s="7" t="str">
        <f t="shared" ref="ALQ4" si="276">+_xlfn.CONCAT("O2 (%) ",ALF1)</f>
        <v>O2 (%) 27</v>
      </c>
      <c r="ALR4" s="7" t="str">
        <f t="shared" ref="ALR4" si="277">+_xlfn.CONCAT("G - Analytics Total BTEX (ug/l) ",ALF1)</f>
        <v>G - Analytics Total BTEX (ug/l) 27</v>
      </c>
      <c r="ALS4" s="7" t="str">
        <f t="shared" ref="ALS4" si="278">+_xlfn.CONCAT("G - Analytics TPH C5-C16 (ug/l) ",ALF1)</f>
        <v>G - Analytics TPH C5-C16 (ug/l) 27</v>
      </c>
      <c r="ALT4" s="7" t="str">
        <f t="shared" ref="ALT4" si="279">+_xlfn.CONCAT("G - Analytics MTBE (ug/l) ",ALF1)</f>
        <v>G - Analytics MTBE (ug/l) 27</v>
      </c>
      <c r="ALU4" s="7" t="str">
        <f t="shared" ref="ALU4" si="280">+_xlfn.CONCAT("G - Analytics ETBE (ug/l) ",ALF1)</f>
        <v>G - Analytics ETBE (ug/l) 27</v>
      </c>
      <c r="ALV4" s="7" t="str">
        <f t="shared" ref="ALV4" si="281">+_xlfn.CONCAT("G - Analytics OTHER 1 (ug/l) ",ALF1)</f>
        <v>G - Analytics OTHER 1 (ug/l) 27</v>
      </c>
      <c r="ALW4" s="7" t="str">
        <f t="shared" ref="ALW4" si="282">+_xlfn.CONCAT("G - Analytics OTHER 2 (ug/l) ",ALF1)</f>
        <v>G - Analytics OTHER 2 (ug/l) 27</v>
      </c>
      <c r="ALX4" s="8" t="str">
        <f t="shared" ref="ALX4" si="283">+_xlfn.CONCAT("W - Temp (ºC) ",ALF1)</f>
        <v>W - Temp (ºC) 27</v>
      </c>
      <c r="ALY4" s="8" t="str">
        <f t="shared" ref="ALY4" si="284">+_xlfn.CONCAT("W - Cond (uS) ",ALF1)</f>
        <v>W - Cond (uS) 27</v>
      </c>
      <c r="ALZ4" s="8" t="str">
        <f t="shared" ref="ALZ4" si="285">+_xlfn.CONCAT("W - Dissolved oxygen (%) ",ALF1)</f>
        <v>W - Dissolved oxygen (%) 27</v>
      </c>
      <c r="AMA4" s="8" t="str">
        <f t="shared" ref="AMA4" si="286">+_xlfn.CONCAT("W - Other ",ALF1)</f>
        <v>W - Other 27</v>
      </c>
      <c r="AMB4" s="8" t="str">
        <f t="shared" ref="AMB4" si="287">+_xlfn.CONCAT("W - Analytics Total BTEX (ug/l) ",ALF1)</f>
        <v>W - Analytics Total BTEX (ug/l) 27</v>
      </c>
      <c r="AMC4" s="8" t="str">
        <f t="shared" ref="AMC4" si="288">+_xlfn.CONCAT("W - Analytics TPH C5-C10 (ug/l) ",ALF1)</f>
        <v>W - Analytics TPH C5-C10 (ug/l) 27</v>
      </c>
      <c r="AMD4" s="8" t="str">
        <f t="shared" ref="AMD4" si="289">+_xlfn.CONCAT("W - Analytics TPH C5-C40 (ug/l) ",ALF1)</f>
        <v>W - Analytics TPH C5-C40 (ug/l) 27</v>
      </c>
      <c r="AME4" s="8" t="str">
        <f t="shared" ref="AME4" si="290">+_xlfn.CONCAT("W - Analytics MTBE (ug/l) ",ALF1)</f>
        <v>W - Analytics MTBE (ug/l) 27</v>
      </c>
      <c r="AMF4" s="8" t="str">
        <f t="shared" ref="AMF4" si="291">+_xlfn.CONCAT("W - Analytics ETBE (ug/l) ",ALF1)</f>
        <v>W - Analytics ETBE (ug/l) 27</v>
      </c>
      <c r="AMG4" s="8" t="str">
        <f t="shared" ref="AMG4" si="292">+_xlfn.CONCAT("W - Analytics OTHER 1 (ug/l) ",ALF1)</f>
        <v>W - Analytics OTHER 1 (ug/l) 27</v>
      </c>
      <c r="AMH4" s="8" t="str">
        <f t="shared" ref="AMH4" si="293">+_xlfn.CONCAT("W - Analytics OTHER 2 (ug/l) ",ALF1)</f>
        <v>W - Analytics OTHER 2 (ug/l) 27</v>
      </c>
      <c r="AMI4" s="5" t="str">
        <f t="shared" ref="AMI4" si="294">+_xlfn.CONCAT("OTHER 1 () ",ALF1)</f>
        <v>OTHER 1 () 27</v>
      </c>
      <c r="AMJ4" s="5" t="str">
        <f t="shared" ref="AMJ4" si="295">+_xlfn.CONCAT("OTHER 2 () ",ALF1)</f>
        <v>OTHER 2 () 27</v>
      </c>
      <c r="AMK4" s="5" t="str">
        <f t="shared" ref="AMK4" si="296">+_xlfn.CONCAT("OTHER 3 () ",ALF1)</f>
        <v>OTHER 3 () 27</v>
      </c>
      <c r="AML4" s="5" t="str">
        <f t="shared" ref="AML4" si="297">+_xlfn.CONCAT("OTHER 4 () ",ALF1)</f>
        <v>OTHER 4 () 27</v>
      </c>
      <c r="AMM4" s="5" t="str">
        <f t="shared" ref="AMM4" si="298">+_xlfn.CONCAT("OTHER 5 () ",ALF1)</f>
        <v>OTHER 5 () 27</v>
      </c>
      <c r="AMN4" s="5" t="str">
        <f t="shared" ref="AMN4" si="299">+_xlfn.CONCAT("OTHER 6 () ",ALF1)</f>
        <v>OTHER 6 () 27</v>
      </c>
      <c r="AMO4" s="5" t="str">
        <f t="shared" ref="AMO4" si="300">+_xlfn.CONCAT("OTHER 7 () ",ALF1)</f>
        <v>OTHER 7 () 27</v>
      </c>
      <c r="AMP4" s="5" t="str">
        <f t="shared" ref="AMP4" si="301">+_xlfn.CONCAT("OTHER 8 () ",ALF1)</f>
        <v>OTHER 8 () 27</v>
      </c>
      <c r="AMQ4" s="5" t="str">
        <f t="shared" ref="AMQ4" si="302">+_xlfn.CONCAT("OTHER 9 () ",ALF1)</f>
        <v>OTHER 9 () 27</v>
      </c>
      <c r="AMR4" s="5" t="str">
        <f t="shared" ref="AMR4" si="303">+_xlfn.CONCAT("OTHER 10 () ",ALF1)</f>
        <v>OTHER 10 () 27</v>
      </c>
      <c r="AMS4" s="5" t="str">
        <f t="shared" ref="AMS4" si="304">+_xlfn.CONCAT("Free phase level (m) ",AMR1)</f>
        <v>Free phase level (m) 28</v>
      </c>
      <c r="AMT4" s="5" t="str">
        <f t="shared" ref="AMT4" si="305">+_xlfn.CONCAT("Water table (m) ",AMR1)</f>
        <v>Water table (m) 28</v>
      </c>
      <c r="AMU4" s="5" t="str">
        <f t="shared" ref="AMU4" si="306">+_xlfn.CONCAT("Free phase thickness (m) ",AMR1)</f>
        <v>Free phase thickness (m) 28</v>
      </c>
      <c r="AMV4" s="6" t="str">
        <f t="shared" ref="AMV4" si="307">+_xlfn.CONCAT("Water table MAX (m) ",AMR1)</f>
        <v>Water table MAX (m) 28</v>
      </c>
      <c r="AMW4" s="6" t="str">
        <f t="shared" ref="AMW4" si="308">+_xlfn.CONCAT("Water table MIN (m) ", AMR1)</f>
        <v>Water table MIN (m) 28</v>
      </c>
      <c r="AMX4" s="6" t="str">
        <f t="shared" ref="AMX4" si="309">+_xlfn.CONCAT("Corrected water table (m) ",AMR1)</f>
        <v>Corrected water table (m) 28</v>
      </c>
      <c r="AMY4" s="7" t="str">
        <f t="shared" ref="AMY4" si="310">+_xlfn.CONCAT("VOCs (ppmv) ",AMR1)</f>
        <v>VOCs (ppmv) 28</v>
      </c>
      <c r="AMZ4" s="7" t="str">
        <f t="shared" ref="AMZ4" si="311">+_xlfn.CONCAT("LIE (%) ",AMR1)</f>
        <v>LIE (%) 28</v>
      </c>
      <c r="ANA4" s="7" t="str">
        <f t="shared" ref="ANA4" si="312">+_xlfn.CONCAT("CO2 (%) ",AMR1)</f>
        <v>CO2 (%) 28</v>
      </c>
      <c r="ANB4" s="7" t="str">
        <f t="shared" ref="ANB4" si="313">+_xlfn.CONCAT("CH4 (%) ",AMR1)</f>
        <v>CH4 (%) 28</v>
      </c>
      <c r="ANC4" s="7" t="str">
        <f t="shared" ref="ANC4" si="314">+_xlfn.CONCAT("O2 (%) ",AMR1)</f>
        <v>O2 (%) 28</v>
      </c>
      <c r="AND4" s="7" t="str">
        <f t="shared" ref="AND4" si="315">+_xlfn.CONCAT("G - Analytics Total BTEX (ug/l) ",AMR1)</f>
        <v>G - Analytics Total BTEX (ug/l) 28</v>
      </c>
      <c r="ANE4" s="7" t="str">
        <f t="shared" ref="ANE4" si="316">+_xlfn.CONCAT("G - Analytics TPH C5-C16 (ug/l) ",AMR1)</f>
        <v>G - Analytics TPH C5-C16 (ug/l) 28</v>
      </c>
      <c r="ANF4" s="7" t="str">
        <f t="shared" ref="ANF4" si="317">+_xlfn.CONCAT("G - Analytics MTBE (ug/l) ",AMR1)</f>
        <v>G - Analytics MTBE (ug/l) 28</v>
      </c>
      <c r="ANG4" s="7" t="str">
        <f t="shared" ref="ANG4" si="318">+_xlfn.CONCAT("G - Analytics ETBE (ug/l) ",AMR1)</f>
        <v>G - Analytics ETBE (ug/l) 28</v>
      </c>
      <c r="ANH4" s="7" t="str">
        <f t="shared" ref="ANH4" si="319">+_xlfn.CONCAT("G - Analytics OTHER 1 (ug/l) ",AMR1)</f>
        <v>G - Analytics OTHER 1 (ug/l) 28</v>
      </c>
      <c r="ANI4" s="7" t="str">
        <f t="shared" ref="ANI4" si="320">+_xlfn.CONCAT("G - Analytics OTHER 2 (ug/l) ",AMR1)</f>
        <v>G - Analytics OTHER 2 (ug/l) 28</v>
      </c>
      <c r="ANJ4" s="8" t="str">
        <f t="shared" ref="ANJ4" si="321">+_xlfn.CONCAT("W - Temp (ºC) ",AMR1)</f>
        <v>W - Temp (ºC) 28</v>
      </c>
      <c r="ANK4" s="8" t="str">
        <f t="shared" ref="ANK4" si="322">+_xlfn.CONCAT("W - Cond (uS) ",AMR1)</f>
        <v>W - Cond (uS) 28</v>
      </c>
      <c r="ANL4" s="8" t="str">
        <f t="shared" ref="ANL4" si="323">+_xlfn.CONCAT("W - Dissolved oxygen (%) ",AMR1)</f>
        <v>W - Dissolved oxygen (%) 28</v>
      </c>
      <c r="ANM4" s="8" t="str">
        <f t="shared" ref="ANM4" si="324">+_xlfn.CONCAT("W - Other ",AMR1)</f>
        <v>W - Other 28</v>
      </c>
      <c r="ANN4" s="8" t="str">
        <f t="shared" ref="ANN4" si="325">+_xlfn.CONCAT("W - Analytics Total BTEX (ug/l) ",AMR1)</f>
        <v>W - Analytics Total BTEX (ug/l) 28</v>
      </c>
      <c r="ANO4" s="8" t="str">
        <f t="shared" ref="ANO4" si="326">+_xlfn.CONCAT("W - Analytics TPH C5-C10 (ug/l) ",AMR1)</f>
        <v>W - Analytics TPH C5-C10 (ug/l) 28</v>
      </c>
      <c r="ANP4" s="8" t="str">
        <f t="shared" ref="ANP4" si="327">+_xlfn.CONCAT("W - Analytics TPH C5-C40 (ug/l) ",AMR1)</f>
        <v>W - Analytics TPH C5-C40 (ug/l) 28</v>
      </c>
      <c r="ANQ4" s="8" t="str">
        <f t="shared" ref="ANQ4" si="328">+_xlfn.CONCAT("W - Analytics MTBE (ug/l) ",AMR1)</f>
        <v>W - Analytics MTBE (ug/l) 28</v>
      </c>
      <c r="ANR4" s="8" t="str">
        <f t="shared" ref="ANR4" si="329">+_xlfn.CONCAT("W - Analytics ETBE (ug/l) ",AMR1)</f>
        <v>W - Analytics ETBE (ug/l) 28</v>
      </c>
      <c r="ANS4" s="8" t="str">
        <f t="shared" ref="ANS4" si="330">+_xlfn.CONCAT("W - Analytics OTHER 1 (ug/l) ",AMR1)</f>
        <v>W - Analytics OTHER 1 (ug/l) 28</v>
      </c>
      <c r="ANT4" s="8" t="str">
        <f t="shared" ref="ANT4" si="331">+_xlfn.CONCAT("W - Analytics OTHER 2 (ug/l) ",AMR1)</f>
        <v>W - Analytics OTHER 2 (ug/l) 28</v>
      </c>
      <c r="ANU4" s="5" t="str">
        <f t="shared" ref="ANU4" si="332">+_xlfn.CONCAT("OTHER 1 () ",AMR1)</f>
        <v>OTHER 1 () 28</v>
      </c>
      <c r="ANV4" s="5" t="str">
        <f t="shared" ref="ANV4" si="333">+_xlfn.CONCAT("OTHER 2 () ",AMR1)</f>
        <v>OTHER 2 () 28</v>
      </c>
      <c r="ANW4" s="5" t="str">
        <f t="shared" ref="ANW4" si="334">+_xlfn.CONCAT("OTHER 3 () ",AMR1)</f>
        <v>OTHER 3 () 28</v>
      </c>
      <c r="ANX4" s="5" t="str">
        <f t="shared" ref="ANX4" si="335">+_xlfn.CONCAT("OTHER 4 () ",AMR1)</f>
        <v>OTHER 4 () 28</v>
      </c>
      <c r="ANY4" s="5" t="str">
        <f t="shared" ref="ANY4" si="336">+_xlfn.CONCAT("OTHER 5 () ",AMR1)</f>
        <v>OTHER 5 () 28</v>
      </c>
      <c r="ANZ4" s="5" t="str">
        <f t="shared" ref="ANZ4" si="337">+_xlfn.CONCAT("OTHER 6 () ",AMR1)</f>
        <v>OTHER 6 () 28</v>
      </c>
      <c r="AOA4" s="5" t="str">
        <f t="shared" ref="AOA4" si="338">+_xlfn.CONCAT("OTHER 7 () ",AMR1)</f>
        <v>OTHER 7 () 28</v>
      </c>
      <c r="AOB4" s="5" t="str">
        <f t="shared" ref="AOB4" si="339">+_xlfn.CONCAT("OTHER 8 () ",AMR1)</f>
        <v>OTHER 8 () 28</v>
      </c>
      <c r="AOC4" s="5" t="str">
        <f t="shared" ref="AOC4" si="340">+_xlfn.CONCAT("OTHER 9 () ",AMR1)</f>
        <v>OTHER 9 () 28</v>
      </c>
      <c r="AOD4" s="5" t="str">
        <f t="shared" ref="AOD4" si="341">+_xlfn.CONCAT("OTHER 10 () ",AMR1)</f>
        <v>OTHER 10 () 28</v>
      </c>
      <c r="AOE4" s="5" t="str">
        <f t="shared" ref="AOE4" si="342">+_xlfn.CONCAT("Free phase level (m) ",AOD1)</f>
        <v>Free phase level (m) 29</v>
      </c>
      <c r="AOF4" s="5" t="str">
        <f t="shared" ref="AOF4" si="343">+_xlfn.CONCAT("Water table (m) ",AOD1)</f>
        <v>Water table (m) 29</v>
      </c>
      <c r="AOG4" s="5" t="str">
        <f t="shared" ref="AOG4" si="344">+_xlfn.CONCAT("Free phase thickness (m) ",AOD1)</f>
        <v>Free phase thickness (m) 29</v>
      </c>
      <c r="AOH4" s="6" t="str">
        <f t="shared" ref="AOH4" si="345">+_xlfn.CONCAT("Water table MAX (m) ",AOD1)</f>
        <v>Water table MAX (m) 29</v>
      </c>
      <c r="AOI4" s="6" t="str">
        <f t="shared" ref="AOI4" si="346">+_xlfn.CONCAT("Water table MIN (m) ", AOD1)</f>
        <v>Water table MIN (m) 29</v>
      </c>
      <c r="AOJ4" s="6" t="str">
        <f t="shared" ref="AOJ4" si="347">+_xlfn.CONCAT("Corrected water table (m) ",AOD1)</f>
        <v>Corrected water table (m) 29</v>
      </c>
      <c r="AOK4" s="7" t="str">
        <f t="shared" ref="AOK4" si="348">+_xlfn.CONCAT("VOCs (ppmv) ",AOD1)</f>
        <v>VOCs (ppmv) 29</v>
      </c>
      <c r="AOL4" s="7" t="str">
        <f t="shared" ref="AOL4" si="349">+_xlfn.CONCAT("LIE (%) ",AOD1)</f>
        <v>LIE (%) 29</v>
      </c>
      <c r="AOM4" s="7" t="str">
        <f t="shared" ref="AOM4" si="350">+_xlfn.CONCAT("CO2 (%) ",AOD1)</f>
        <v>CO2 (%) 29</v>
      </c>
      <c r="AON4" s="7" t="str">
        <f t="shared" ref="AON4" si="351">+_xlfn.CONCAT("CH4 (%) ",AOD1)</f>
        <v>CH4 (%) 29</v>
      </c>
      <c r="AOO4" s="7" t="str">
        <f t="shared" ref="AOO4" si="352">+_xlfn.CONCAT("O2 (%) ",AOD1)</f>
        <v>O2 (%) 29</v>
      </c>
      <c r="AOP4" s="7" t="str">
        <f t="shared" ref="AOP4" si="353">+_xlfn.CONCAT("G - Analytics Total BTEX (ug/l) ",AOD1)</f>
        <v>G - Analytics Total BTEX (ug/l) 29</v>
      </c>
      <c r="AOQ4" s="7" t="str">
        <f t="shared" ref="AOQ4" si="354">+_xlfn.CONCAT("G - Analytics TPH C5-C16 (ug/l) ",AOD1)</f>
        <v>G - Analytics TPH C5-C16 (ug/l) 29</v>
      </c>
      <c r="AOR4" s="7" t="str">
        <f t="shared" ref="AOR4" si="355">+_xlfn.CONCAT("G - Analytics MTBE (ug/l) ",AOD1)</f>
        <v>G - Analytics MTBE (ug/l) 29</v>
      </c>
      <c r="AOS4" s="7" t="str">
        <f t="shared" ref="AOS4" si="356">+_xlfn.CONCAT("G - Analytics ETBE (ug/l) ",AOD1)</f>
        <v>G - Analytics ETBE (ug/l) 29</v>
      </c>
      <c r="AOT4" s="7" t="str">
        <f t="shared" ref="AOT4" si="357">+_xlfn.CONCAT("G - Analytics OTHER 1 (ug/l) ",AOD1)</f>
        <v>G - Analytics OTHER 1 (ug/l) 29</v>
      </c>
      <c r="AOU4" s="7" t="str">
        <f t="shared" ref="AOU4" si="358">+_xlfn.CONCAT("G - Analytics OTHER 2 (ug/l) ",AOD1)</f>
        <v>G - Analytics OTHER 2 (ug/l) 29</v>
      </c>
      <c r="AOV4" s="8" t="str">
        <f t="shared" ref="AOV4" si="359">+_xlfn.CONCAT("W - Temp (ºC) ",AOD1)</f>
        <v>W - Temp (ºC) 29</v>
      </c>
      <c r="AOW4" s="8" t="str">
        <f t="shared" ref="AOW4" si="360">+_xlfn.CONCAT("W - Cond (uS) ",AOD1)</f>
        <v>W - Cond (uS) 29</v>
      </c>
      <c r="AOX4" s="8" t="str">
        <f t="shared" ref="AOX4" si="361">+_xlfn.CONCAT("W - Dissolved oxygen (%) ",AOD1)</f>
        <v>W - Dissolved oxygen (%) 29</v>
      </c>
      <c r="AOY4" s="8" t="str">
        <f t="shared" ref="AOY4" si="362">+_xlfn.CONCAT("W - Other ",AOD1)</f>
        <v>W - Other 29</v>
      </c>
      <c r="AOZ4" s="8" t="str">
        <f t="shared" ref="AOZ4" si="363">+_xlfn.CONCAT("W - Analytics Total BTEX (ug/l) ",AOD1)</f>
        <v>W - Analytics Total BTEX (ug/l) 29</v>
      </c>
      <c r="APA4" s="8" t="str">
        <f t="shared" ref="APA4" si="364">+_xlfn.CONCAT("W - Analytics TPH C5-C10 (ug/l) ",AOD1)</f>
        <v>W - Analytics TPH C5-C10 (ug/l) 29</v>
      </c>
      <c r="APB4" s="8" t="str">
        <f t="shared" ref="APB4" si="365">+_xlfn.CONCAT("W - Analytics TPH C5-C40 (ug/l) ",AOD1)</f>
        <v>W - Analytics TPH C5-C40 (ug/l) 29</v>
      </c>
      <c r="APC4" s="8" t="str">
        <f t="shared" ref="APC4" si="366">+_xlfn.CONCAT("W - Analytics MTBE (ug/l) ",AOD1)</f>
        <v>W - Analytics MTBE (ug/l) 29</v>
      </c>
      <c r="APD4" s="8" t="str">
        <f t="shared" ref="APD4" si="367">+_xlfn.CONCAT("W - Analytics ETBE (ug/l) ",AOD1)</f>
        <v>W - Analytics ETBE (ug/l) 29</v>
      </c>
      <c r="APE4" s="8" t="str">
        <f t="shared" ref="APE4" si="368">+_xlfn.CONCAT("W - Analytics OTHER 1 (ug/l) ",AOD1)</f>
        <v>W - Analytics OTHER 1 (ug/l) 29</v>
      </c>
      <c r="APF4" s="8" t="str">
        <f t="shared" ref="APF4" si="369">+_xlfn.CONCAT("W - Analytics OTHER 2 (ug/l) ",AOD1)</f>
        <v>W - Analytics OTHER 2 (ug/l) 29</v>
      </c>
      <c r="APG4" s="5" t="str">
        <f t="shared" ref="APG4" si="370">+_xlfn.CONCAT("OTHER 1 () ",AOD1)</f>
        <v>OTHER 1 () 29</v>
      </c>
      <c r="APH4" s="5" t="str">
        <f t="shared" ref="APH4" si="371">+_xlfn.CONCAT("OTHER 2 () ",AOD1)</f>
        <v>OTHER 2 () 29</v>
      </c>
      <c r="API4" s="5" t="str">
        <f t="shared" ref="API4" si="372">+_xlfn.CONCAT("OTHER 3 () ",AOD1)</f>
        <v>OTHER 3 () 29</v>
      </c>
      <c r="APJ4" s="5" t="str">
        <f t="shared" ref="APJ4" si="373">+_xlfn.CONCAT("OTHER 4 () ",AOD1)</f>
        <v>OTHER 4 () 29</v>
      </c>
      <c r="APK4" s="5" t="str">
        <f t="shared" ref="APK4" si="374">+_xlfn.CONCAT("OTHER 5 () ",AOD1)</f>
        <v>OTHER 5 () 29</v>
      </c>
      <c r="APL4" s="5" t="str">
        <f t="shared" ref="APL4" si="375">+_xlfn.CONCAT("OTHER 6 () ",AOD1)</f>
        <v>OTHER 6 () 29</v>
      </c>
      <c r="APM4" s="5" t="str">
        <f t="shared" ref="APM4" si="376">+_xlfn.CONCAT("OTHER 7 () ",AOD1)</f>
        <v>OTHER 7 () 29</v>
      </c>
      <c r="APN4" s="5" t="str">
        <f t="shared" ref="APN4" si="377">+_xlfn.CONCAT("OTHER 8 () ",AOD1)</f>
        <v>OTHER 8 () 29</v>
      </c>
      <c r="APO4" s="5" t="str">
        <f t="shared" ref="APO4" si="378">+_xlfn.CONCAT("OTHER 9 () ",AOD1)</f>
        <v>OTHER 9 () 29</v>
      </c>
      <c r="APP4" s="5" t="str">
        <f t="shared" ref="APP4" si="379">+_xlfn.CONCAT("OTHER 10 () ",AOD1)</f>
        <v>OTHER 10 () 29</v>
      </c>
      <c r="APQ4" s="5" t="str">
        <f t="shared" ref="APQ4" si="380">+_xlfn.CONCAT("Free phase level (m) ",APP1)</f>
        <v>Free phase level (m) 30</v>
      </c>
      <c r="APR4" s="5" t="str">
        <f t="shared" ref="APR4" si="381">+_xlfn.CONCAT("Water table (m) ",APP1)</f>
        <v>Water table (m) 30</v>
      </c>
      <c r="APS4" s="5" t="str">
        <f t="shared" ref="APS4" si="382">+_xlfn.CONCAT("Free phase thickness (m) ",APP1)</f>
        <v>Free phase thickness (m) 30</v>
      </c>
      <c r="APT4" s="6" t="str">
        <f t="shared" ref="APT4" si="383">+_xlfn.CONCAT("Water table MAX (m) ",APP1)</f>
        <v>Water table MAX (m) 30</v>
      </c>
      <c r="APU4" s="6" t="str">
        <f t="shared" ref="APU4" si="384">+_xlfn.CONCAT("Water table MIN (m) ", APP1)</f>
        <v>Water table MIN (m) 30</v>
      </c>
      <c r="APV4" s="6" t="str">
        <f t="shared" ref="APV4" si="385">+_xlfn.CONCAT("Corrected water table (m) ",APP1)</f>
        <v>Corrected water table (m) 30</v>
      </c>
      <c r="APW4" s="7" t="str">
        <f t="shared" ref="APW4" si="386">+_xlfn.CONCAT("VOCs (ppmv) ",APP1)</f>
        <v>VOCs (ppmv) 30</v>
      </c>
      <c r="APX4" s="7" t="str">
        <f t="shared" ref="APX4" si="387">+_xlfn.CONCAT("LIE (%) ",APP1)</f>
        <v>LIE (%) 30</v>
      </c>
      <c r="APY4" s="7" t="str">
        <f t="shared" ref="APY4" si="388">+_xlfn.CONCAT("CO2 (%) ",APP1)</f>
        <v>CO2 (%) 30</v>
      </c>
      <c r="APZ4" s="7" t="str">
        <f t="shared" ref="APZ4" si="389">+_xlfn.CONCAT("CH4 (%) ",APP1)</f>
        <v>CH4 (%) 30</v>
      </c>
      <c r="AQA4" s="7" t="str">
        <f t="shared" ref="AQA4" si="390">+_xlfn.CONCAT("O2 (%) ",APP1)</f>
        <v>O2 (%) 30</v>
      </c>
      <c r="AQB4" s="7" t="str">
        <f t="shared" ref="AQB4" si="391">+_xlfn.CONCAT("G - Analytics Total BTEX (ug/l) ",APP1)</f>
        <v>G - Analytics Total BTEX (ug/l) 30</v>
      </c>
      <c r="AQC4" s="7" t="str">
        <f t="shared" ref="AQC4" si="392">+_xlfn.CONCAT("G - Analytics TPH C5-C16 (ug/l) ",APP1)</f>
        <v>G - Analytics TPH C5-C16 (ug/l) 30</v>
      </c>
      <c r="AQD4" s="7" t="str">
        <f t="shared" ref="AQD4" si="393">+_xlfn.CONCAT("G - Analytics MTBE (ug/l) ",APP1)</f>
        <v>G - Analytics MTBE (ug/l) 30</v>
      </c>
      <c r="AQE4" s="7" t="str">
        <f t="shared" ref="AQE4" si="394">+_xlfn.CONCAT("G - Analytics ETBE (ug/l) ",APP1)</f>
        <v>G - Analytics ETBE (ug/l) 30</v>
      </c>
      <c r="AQF4" s="7" t="str">
        <f t="shared" ref="AQF4" si="395">+_xlfn.CONCAT("G - Analytics OTHER 1 (ug/l) ",APP1)</f>
        <v>G - Analytics OTHER 1 (ug/l) 30</v>
      </c>
      <c r="AQG4" s="7" t="str">
        <f t="shared" ref="AQG4" si="396">+_xlfn.CONCAT("G - Analytics OTHER 2 (ug/l) ",APP1)</f>
        <v>G - Analytics OTHER 2 (ug/l) 30</v>
      </c>
      <c r="AQH4" s="8" t="str">
        <f t="shared" ref="AQH4" si="397">+_xlfn.CONCAT("W - Temp (ºC) ",APP1)</f>
        <v>W - Temp (ºC) 30</v>
      </c>
      <c r="AQI4" s="8" t="str">
        <f t="shared" ref="AQI4" si="398">+_xlfn.CONCAT("W - Cond (uS) ",APP1)</f>
        <v>W - Cond (uS) 30</v>
      </c>
      <c r="AQJ4" s="8" t="str">
        <f t="shared" ref="AQJ4" si="399">+_xlfn.CONCAT("W - Dissolved oxygen (%) ",APP1)</f>
        <v>W - Dissolved oxygen (%) 30</v>
      </c>
      <c r="AQK4" s="8" t="str">
        <f t="shared" ref="AQK4" si="400">+_xlfn.CONCAT("W - Other ",APP1)</f>
        <v>W - Other 30</v>
      </c>
      <c r="AQL4" s="8" t="str">
        <f t="shared" ref="AQL4" si="401">+_xlfn.CONCAT("W - Analytics Total BTEX (ug/l) ",APP1)</f>
        <v>W - Analytics Total BTEX (ug/l) 30</v>
      </c>
      <c r="AQM4" s="8" t="str">
        <f t="shared" ref="AQM4" si="402">+_xlfn.CONCAT("W - Analytics TPH C5-C10 (ug/l) ",APP1)</f>
        <v>W - Analytics TPH C5-C10 (ug/l) 30</v>
      </c>
      <c r="AQN4" s="8" t="str">
        <f t="shared" ref="AQN4" si="403">+_xlfn.CONCAT("W - Analytics TPH C5-C40 (ug/l) ",APP1)</f>
        <v>W - Analytics TPH C5-C40 (ug/l) 30</v>
      </c>
      <c r="AQO4" s="8" t="str">
        <f t="shared" ref="AQO4" si="404">+_xlfn.CONCAT("W - Analytics MTBE (ug/l) ",APP1)</f>
        <v>W - Analytics MTBE (ug/l) 30</v>
      </c>
      <c r="AQP4" s="8" t="str">
        <f t="shared" ref="AQP4" si="405">+_xlfn.CONCAT("W - Analytics ETBE (ug/l) ",APP1)</f>
        <v>W - Analytics ETBE (ug/l) 30</v>
      </c>
      <c r="AQQ4" s="8" t="str">
        <f t="shared" ref="AQQ4" si="406">+_xlfn.CONCAT("W - Analytics OTHER 1 (ug/l) ",APP1)</f>
        <v>W - Analytics OTHER 1 (ug/l) 30</v>
      </c>
      <c r="AQR4" s="8" t="str">
        <f t="shared" ref="AQR4" si="407">+_xlfn.CONCAT("W - Analytics OTHER 2 (ug/l) ",APP1)</f>
        <v>W - Analytics OTHER 2 (ug/l) 30</v>
      </c>
      <c r="AQS4" s="5" t="str">
        <f t="shared" ref="AQS4" si="408">+_xlfn.CONCAT("OTHER 1 () ",APP1)</f>
        <v>OTHER 1 () 30</v>
      </c>
      <c r="AQT4" s="5" t="str">
        <f t="shared" ref="AQT4" si="409">+_xlfn.CONCAT("OTHER 2 () ",APP1)</f>
        <v>OTHER 2 () 30</v>
      </c>
      <c r="AQU4" s="5" t="str">
        <f t="shared" ref="AQU4" si="410">+_xlfn.CONCAT("OTHER 3 () ",APP1)</f>
        <v>OTHER 3 () 30</v>
      </c>
      <c r="AQV4" s="5" t="str">
        <f t="shared" ref="AQV4" si="411">+_xlfn.CONCAT("OTHER 4 () ",APP1)</f>
        <v>OTHER 4 () 30</v>
      </c>
      <c r="AQW4" s="5" t="str">
        <f t="shared" ref="AQW4" si="412">+_xlfn.CONCAT("OTHER 5 () ",APP1)</f>
        <v>OTHER 5 () 30</v>
      </c>
      <c r="AQX4" s="5" t="str">
        <f t="shared" ref="AQX4" si="413">+_xlfn.CONCAT("OTHER 6 () ",APP1)</f>
        <v>OTHER 6 () 30</v>
      </c>
      <c r="AQY4" s="5" t="str">
        <f t="shared" ref="AQY4" si="414">+_xlfn.CONCAT("OTHER 7 () ",APP1)</f>
        <v>OTHER 7 () 30</v>
      </c>
      <c r="AQZ4" s="5" t="str">
        <f t="shared" ref="AQZ4" si="415">+_xlfn.CONCAT("OTHER 8 () ",APP1)</f>
        <v>OTHER 8 () 30</v>
      </c>
      <c r="ARA4" s="5" t="str">
        <f t="shared" ref="ARA4" si="416">+_xlfn.CONCAT("OTHER 9 () ",APP1)</f>
        <v>OTHER 9 () 30</v>
      </c>
      <c r="ARB4" s="5" t="str">
        <f t="shared" ref="ARB4" si="417">+_xlfn.CONCAT("OTHER 10 () ",APP1)</f>
        <v>OTHER 10 () 30</v>
      </c>
      <c r="ARC4" s="5" t="str">
        <f t="shared" ref="ARC4" si="418">+_xlfn.CONCAT("Free phase level (m) ",ARB1)</f>
        <v>Free phase level (m) 31</v>
      </c>
      <c r="ARD4" s="5" t="str">
        <f t="shared" ref="ARD4" si="419">+_xlfn.CONCAT("Water table (m) ",ARB1)</f>
        <v>Water table (m) 31</v>
      </c>
      <c r="ARE4" s="5" t="str">
        <f t="shared" ref="ARE4" si="420">+_xlfn.CONCAT("Free phase thickness (m) ",ARB1)</f>
        <v>Free phase thickness (m) 31</v>
      </c>
      <c r="ARF4" s="6" t="str">
        <f t="shared" ref="ARF4" si="421">+_xlfn.CONCAT("Water table MAX (m) ",ARB1)</f>
        <v>Water table MAX (m) 31</v>
      </c>
      <c r="ARG4" s="6" t="str">
        <f t="shared" ref="ARG4" si="422">+_xlfn.CONCAT("Water table MIN (m) ", ARB1)</f>
        <v>Water table MIN (m) 31</v>
      </c>
      <c r="ARH4" s="6" t="str">
        <f t="shared" ref="ARH4" si="423">+_xlfn.CONCAT("Corrected water table (m) ",ARB1)</f>
        <v>Corrected water table (m) 31</v>
      </c>
      <c r="ARI4" s="7" t="str">
        <f t="shared" ref="ARI4" si="424">+_xlfn.CONCAT("VOCs (ppmv) ",ARB1)</f>
        <v>VOCs (ppmv) 31</v>
      </c>
      <c r="ARJ4" s="7" t="str">
        <f t="shared" ref="ARJ4" si="425">+_xlfn.CONCAT("LIE (%) ",ARB1)</f>
        <v>LIE (%) 31</v>
      </c>
      <c r="ARK4" s="7" t="str">
        <f t="shared" ref="ARK4" si="426">+_xlfn.CONCAT("CO2 (%) ",ARB1)</f>
        <v>CO2 (%) 31</v>
      </c>
      <c r="ARL4" s="7" t="str">
        <f t="shared" ref="ARL4" si="427">+_xlfn.CONCAT("CH4 (%) ",ARB1)</f>
        <v>CH4 (%) 31</v>
      </c>
      <c r="ARM4" s="7" t="str">
        <f t="shared" ref="ARM4" si="428">+_xlfn.CONCAT("O2 (%) ",ARB1)</f>
        <v>O2 (%) 31</v>
      </c>
      <c r="ARN4" s="7" t="str">
        <f t="shared" ref="ARN4" si="429">+_xlfn.CONCAT("G - Analytics Total BTEX (ug/l) ",ARB1)</f>
        <v>G - Analytics Total BTEX (ug/l) 31</v>
      </c>
      <c r="ARO4" s="7" t="str">
        <f t="shared" ref="ARO4" si="430">+_xlfn.CONCAT("G - Analytics TPH C5-C16 (ug/l) ",ARB1)</f>
        <v>G - Analytics TPH C5-C16 (ug/l) 31</v>
      </c>
      <c r="ARP4" s="7" t="str">
        <f t="shared" ref="ARP4" si="431">+_xlfn.CONCAT("G - Analytics MTBE (ug/l) ",ARB1)</f>
        <v>G - Analytics MTBE (ug/l) 31</v>
      </c>
      <c r="ARQ4" s="7" t="str">
        <f t="shared" ref="ARQ4" si="432">+_xlfn.CONCAT("G - Analytics ETBE (ug/l) ",ARB1)</f>
        <v>G - Analytics ETBE (ug/l) 31</v>
      </c>
      <c r="ARR4" s="7" t="str">
        <f t="shared" ref="ARR4" si="433">+_xlfn.CONCAT("G - Analytics OTHER 1 (ug/l) ",ARB1)</f>
        <v>G - Analytics OTHER 1 (ug/l) 31</v>
      </c>
      <c r="ARS4" s="7" t="str">
        <f t="shared" ref="ARS4" si="434">+_xlfn.CONCAT("G - Analytics OTHER 2 (ug/l) ",ARB1)</f>
        <v>G - Analytics OTHER 2 (ug/l) 31</v>
      </c>
      <c r="ART4" s="8" t="str">
        <f t="shared" ref="ART4" si="435">+_xlfn.CONCAT("W - Temp (ºC) ",ARB1)</f>
        <v>W - Temp (ºC) 31</v>
      </c>
      <c r="ARU4" s="8" t="str">
        <f t="shared" ref="ARU4" si="436">+_xlfn.CONCAT("W - Cond (uS) ",ARB1)</f>
        <v>W - Cond (uS) 31</v>
      </c>
      <c r="ARV4" s="8" t="str">
        <f t="shared" ref="ARV4" si="437">+_xlfn.CONCAT("W - Dissolved oxygen (%) ",ARB1)</f>
        <v>W - Dissolved oxygen (%) 31</v>
      </c>
      <c r="ARW4" s="8" t="str">
        <f t="shared" ref="ARW4" si="438">+_xlfn.CONCAT("W - Other ",ARB1)</f>
        <v>W - Other 31</v>
      </c>
      <c r="ARX4" s="8" t="str">
        <f t="shared" ref="ARX4" si="439">+_xlfn.CONCAT("W - Analytics Total BTEX (ug/l) ",ARB1)</f>
        <v>W - Analytics Total BTEX (ug/l) 31</v>
      </c>
      <c r="ARY4" s="8" t="str">
        <f t="shared" ref="ARY4" si="440">+_xlfn.CONCAT("W - Analytics TPH C5-C10 (ug/l) ",ARB1)</f>
        <v>W - Analytics TPH C5-C10 (ug/l) 31</v>
      </c>
      <c r="ARZ4" s="8" t="str">
        <f t="shared" ref="ARZ4" si="441">+_xlfn.CONCAT("W - Analytics TPH C5-C40 (ug/l) ",ARB1)</f>
        <v>W - Analytics TPH C5-C40 (ug/l) 31</v>
      </c>
      <c r="ASA4" s="8" t="str">
        <f t="shared" ref="ASA4" si="442">+_xlfn.CONCAT("W - Analytics MTBE (ug/l) ",ARB1)</f>
        <v>W - Analytics MTBE (ug/l) 31</v>
      </c>
      <c r="ASB4" s="8" t="str">
        <f t="shared" ref="ASB4" si="443">+_xlfn.CONCAT("W - Analytics ETBE (ug/l) ",ARB1)</f>
        <v>W - Analytics ETBE (ug/l) 31</v>
      </c>
      <c r="ASC4" s="8" t="str">
        <f t="shared" ref="ASC4" si="444">+_xlfn.CONCAT("W - Analytics OTHER 1 (ug/l) ",ARB1)</f>
        <v>W - Analytics OTHER 1 (ug/l) 31</v>
      </c>
      <c r="ASD4" s="8" t="str">
        <f t="shared" ref="ASD4" si="445">+_xlfn.CONCAT("W - Analytics OTHER 2 (ug/l) ",ARB1)</f>
        <v>W - Analytics OTHER 2 (ug/l) 31</v>
      </c>
      <c r="ASE4" s="5" t="str">
        <f t="shared" ref="ASE4" si="446">+_xlfn.CONCAT("OTHER 1 () ",ARB1)</f>
        <v>OTHER 1 () 31</v>
      </c>
      <c r="ASF4" s="5" t="str">
        <f t="shared" ref="ASF4" si="447">+_xlfn.CONCAT("OTHER 2 () ",ARB1)</f>
        <v>OTHER 2 () 31</v>
      </c>
      <c r="ASG4" s="5" t="str">
        <f t="shared" ref="ASG4" si="448">+_xlfn.CONCAT("OTHER 3 () ",ARB1)</f>
        <v>OTHER 3 () 31</v>
      </c>
      <c r="ASH4" s="5" t="str">
        <f t="shared" ref="ASH4" si="449">+_xlfn.CONCAT("OTHER 4 () ",ARB1)</f>
        <v>OTHER 4 () 31</v>
      </c>
      <c r="ASI4" s="5" t="str">
        <f t="shared" ref="ASI4" si="450">+_xlfn.CONCAT("OTHER 5 () ",ARB1)</f>
        <v>OTHER 5 () 31</v>
      </c>
      <c r="ASJ4" s="5" t="str">
        <f t="shared" ref="ASJ4" si="451">+_xlfn.CONCAT("OTHER 6 () ",ARB1)</f>
        <v>OTHER 6 () 31</v>
      </c>
      <c r="ASK4" s="5" t="str">
        <f t="shared" ref="ASK4" si="452">+_xlfn.CONCAT("OTHER 7 () ",ARB1)</f>
        <v>OTHER 7 () 31</v>
      </c>
      <c r="ASL4" s="5" t="str">
        <f t="shared" ref="ASL4" si="453">+_xlfn.CONCAT("OTHER 8 () ",ARB1)</f>
        <v>OTHER 8 () 31</v>
      </c>
      <c r="ASM4" s="5" t="str">
        <f t="shared" ref="ASM4" si="454">+_xlfn.CONCAT("OTHER 9 () ",ARB1)</f>
        <v>OTHER 9 () 31</v>
      </c>
      <c r="ASN4" s="5" t="str">
        <f t="shared" ref="ASN4" si="455">+_xlfn.CONCAT("OTHER 10 () ",ARB1)</f>
        <v>OTHER 10 () 31</v>
      </c>
      <c r="ASO4" s="5" t="str">
        <f t="shared" ref="ASO4" si="456">+_xlfn.CONCAT("Free phase level (m) ",ASN1)</f>
        <v>Free phase level (m) 32</v>
      </c>
      <c r="ASP4" s="5" t="str">
        <f t="shared" ref="ASP4" si="457">+_xlfn.CONCAT("Water table (m) ",ASN1)</f>
        <v>Water table (m) 32</v>
      </c>
      <c r="ASQ4" s="5" t="str">
        <f t="shared" ref="ASQ4" si="458">+_xlfn.CONCAT("Free phase thickness (m) ",ASN1)</f>
        <v>Free phase thickness (m) 32</v>
      </c>
      <c r="ASR4" s="6" t="str">
        <f t="shared" ref="ASR4" si="459">+_xlfn.CONCAT("Water table MAX (m) ",ASN1)</f>
        <v>Water table MAX (m) 32</v>
      </c>
      <c r="ASS4" s="6" t="str">
        <f t="shared" ref="ASS4" si="460">+_xlfn.CONCAT("Water table MIN (m) ", ASN1)</f>
        <v>Water table MIN (m) 32</v>
      </c>
      <c r="AST4" s="6" t="str">
        <f t="shared" ref="AST4" si="461">+_xlfn.CONCAT("Corrected water table (m) ",ASN1)</f>
        <v>Corrected water table (m) 32</v>
      </c>
      <c r="ASU4" s="7" t="str">
        <f t="shared" ref="ASU4" si="462">+_xlfn.CONCAT("VOCs (ppmv) ",ASN1)</f>
        <v>VOCs (ppmv) 32</v>
      </c>
      <c r="ASV4" s="7" t="str">
        <f t="shared" ref="ASV4" si="463">+_xlfn.CONCAT("LIE (%) ",ASN1)</f>
        <v>LIE (%) 32</v>
      </c>
      <c r="ASW4" s="7" t="str">
        <f t="shared" ref="ASW4" si="464">+_xlfn.CONCAT("CO2 (%) ",ASN1)</f>
        <v>CO2 (%) 32</v>
      </c>
      <c r="ASX4" s="7" t="str">
        <f t="shared" ref="ASX4" si="465">+_xlfn.CONCAT("CH4 (%) ",ASN1)</f>
        <v>CH4 (%) 32</v>
      </c>
      <c r="ASY4" s="7" t="str">
        <f t="shared" ref="ASY4" si="466">+_xlfn.CONCAT("O2 (%) ",ASN1)</f>
        <v>O2 (%) 32</v>
      </c>
      <c r="ASZ4" s="7" t="str">
        <f t="shared" ref="ASZ4" si="467">+_xlfn.CONCAT("G - Analytics Total BTEX (ug/l) ",ASN1)</f>
        <v>G - Analytics Total BTEX (ug/l) 32</v>
      </c>
      <c r="ATA4" s="7" t="str">
        <f t="shared" ref="ATA4" si="468">+_xlfn.CONCAT("G - Analytics TPH C5-C16 (ug/l) ",ASN1)</f>
        <v>G - Analytics TPH C5-C16 (ug/l) 32</v>
      </c>
      <c r="ATB4" s="7" t="str">
        <f t="shared" ref="ATB4" si="469">+_xlfn.CONCAT("G - Analytics MTBE (ug/l) ",ASN1)</f>
        <v>G - Analytics MTBE (ug/l) 32</v>
      </c>
      <c r="ATC4" s="7" t="str">
        <f t="shared" ref="ATC4" si="470">+_xlfn.CONCAT("G - Analytics ETBE (ug/l) ",ASN1)</f>
        <v>G - Analytics ETBE (ug/l) 32</v>
      </c>
      <c r="ATD4" s="7" t="str">
        <f t="shared" ref="ATD4" si="471">+_xlfn.CONCAT("G - Analytics OTHER 1 (ug/l) ",ASN1)</f>
        <v>G - Analytics OTHER 1 (ug/l) 32</v>
      </c>
      <c r="ATE4" s="7" t="str">
        <f t="shared" ref="ATE4" si="472">+_xlfn.CONCAT("G - Analytics OTHER 2 (ug/l) ",ASN1)</f>
        <v>G - Analytics OTHER 2 (ug/l) 32</v>
      </c>
      <c r="ATF4" s="8" t="str">
        <f t="shared" ref="ATF4" si="473">+_xlfn.CONCAT("W - Temp (ºC) ",ASN1)</f>
        <v>W - Temp (ºC) 32</v>
      </c>
      <c r="ATG4" s="8" t="str">
        <f t="shared" ref="ATG4" si="474">+_xlfn.CONCAT("W - Cond (uS) ",ASN1)</f>
        <v>W - Cond (uS) 32</v>
      </c>
      <c r="ATH4" s="8" t="str">
        <f t="shared" ref="ATH4" si="475">+_xlfn.CONCAT("W - Dissolved oxygen (%) ",ASN1)</f>
        <v>W - Dissolved oxygen (%) 32</v>
      </c>
      <c r="ATI4" s="8" t="str">
        <f t="shared" ref="ATI4" si="476">+_xlfn.CONCAT("W - Other ",ASN1)</f>
        <v>W - Other 32</v>
      </c>
      <c r="ATJ4" s="8" t="str">
        <f t="shared" ref="ATJ4" si="477">+_xlfn.CONCAT("W - Analytics Total BTEX (ug/l) ",ASN1)</f>
        <v>W - Analytics Total BTEX (ug/l) 32</v>
      </c>
      <c r="ATK4" s="8" t="str">
        <f t="shared" ref="ATK4" si="478">+_xlfn.CONCAT("W - Analytics TPH C5-C10 (ug/l) ",ASN1)</f>
        <v>W - Analytics TPH C5-C10 (ug/l) 32</v>
      </c>
      <c r="ATL4" s="8" t="str">
        <f t="shared" ref="ATL4" si="479">+_xlfn.CONCAT("W - Analytics TPH C5-C40 (ug/l) ",ASN1)</f>
        <v>W - Analytics TPH C5-C40 (ug/l) 32</v>
      </c>
      <c r="ATM4" s="8" t="str">
        <f t="shared" ref="ATM4" si="480">+_xlfn.CONCAT("W - Analytics MTBE (ug/l) ",ASN1)</f>
        <v>W - Analytics MTBE (ug/l) 32</v>
      </c>
      <c r="ATN4" s="8" t="str">
        <f t="shared" ref="ATN4" si="481">+_xlfn.CONCAT("W - Analytics ETBE (ug/l) ",ASN1)</f>
        <v>W - Analytics ETBE (ug/l) 32</v>
      </c>
      <c r="ATO4" s="8" t="str">
        <f t="shared" ref="ATO4" si="482">+_xlfn.CONCAT("W - Analytics OTHER 1 (ug/l) ",ASN1)</f>
        <v>W - Analytics OTHER 1 (ug/l) 32</v>
      </c>
      <c r="ATP4" s="8" t="str">
        <f t="shared" ref="ATP4" si="483">+_xlfn.CONCAT("W - Analytics OTHER 2 (ug/l) ",ASN1)</f>
        <v>W - Analytics OTHER 2 (ug/l) 32</v>
      </c>
      <c r="ATQ4" s="5" t="str">
        <f t="shared" ref="ATQ4" si="484">+_xlfn.CONCAT("OTHER 1 () ",ASN1)</f>
        <v>OTHER 1 () 32</v>
      </c>
      <c r="ATR4" s="5" t="str">
        <f t="shared" ref="ATR4" si="485">+_xlfn.CONCAT("OTHER 2 () ",ASN1)</f>
        <v>OTHER 2 () 32</v>
      </c>
      <c r="ATS4" s="5" t="str">
        <f t="shared" ref="ATS4" si="486">+_xlfn.CONCAT("OTHER 3 () ",ASN1)</f>
        <v>OTHER 3 () 32</v>
      </c>
      <c r="ATT4" s="5" t="str">
        <f t="shared" ref="ATT4" si="487">+_xlfn.CONCAT("OTHER 4 () ",ASN1)</f>
        <v>OTHER 4 () 32</v>
      </c>
      <c r="ATU4" s="5" t="str">
        <f t="shared" ref="ATU4" si="488">+_xlfn.CONCAT("OTHER 5 () ",ASN1)</f>
        <v>OTHER 5 () 32</v>
      </c>
      <c r="ATV4" s="5" t="str">
        <f t="shared" ref="ATV4" si="489">+_xlfn.CONCAT("OTHER 6 () ",ASN1)</f>
        <v>OTHER 6 () 32</v>
      </c>
      <c r="ATW4" s="5" t="str">
        <f t="shared" ref="ATW4" si="490">+_xlfn.CONCAT("OTHER 7 () ",ASN1)</f>
        <v>OTHER 7 () 32</v>
      </c>
      <c r="ATX4" s="5" t="str">
        <f t="shared" ref="ATX4" si="491">+_xlfn.CONCAT("OTHER 8 () ",ASN1)</f>
        <v>OTHER 8 () 32</v>
      </c>
      <c r="ATY4" s="5" t="str">
        <f t="shared" ref="ATY4" si="492">+_xlfn.CONCAT("OTHER 9 () ",ASN1)</f>
        <v>OTHER 9 () 32</v>
      </c>
      <c r="ATZ4" s="5" t="str">
        <f t="shared" ref="ATZ4" si="493">+_xlfn.CONCAT("OTHER 10 () ",ASN1)</f>
        <v>OTHER 10 () 32</v>
      </c>
      <c r="AUA4" s="5" t="str">
        <f>+_xlfn.CONCAT("Free phase level (m) ",ATZ1)</f>
        <v>Free phase level (m) 33</v>
      </c>
      <c r="AUB4" s="5" t="str">
        <f>+_xlfn.CONCAT("Water table (m) ",ATZ1)</f>
        <v>Water table (m) 33</v>
      </c>
      <c r="AUC4" s="5" t="str">
        <f>+_xlfn.CONCAT("Free phase thickness (m) ",ATZ1)</f>
        <v>Free phase thickness (m) 33</v>
      </c>
      <c r="AUD4" s="6" t="str">
        <f>+_xlfn.CONCAT("Water table MAX (m) ",ATZ1)</f>
        <v>Water table MAX (m) 33</v>
      </c>
      <c r="AUE4" s="6" t="str">
        <f>+_xlfn.CONCAT("Water table MIN (m) ", ATZ1)</f>
        <v>Water table MIN (m) 33</v>
      </c>
      <c r="AUF4" s="6" t="str">
        <f>+_xlfn.CONCAT("Corrected water table (m) ",ATZ1)</f>
        <v>Corrected water table (m) 33</v>
      </c>
      <c r="AUG4" s="7" t="str">
        <f>+_xlfn.CONCAT("VOCs (ppmv) ",ATZ1)</f>
        <v>VOCs (ppmv) 33</v>
      </c>
      <c r="AUH4" s="7" t="str">
        <f>+_xlfn.CONCAT("LIE (%) ",ATZ1)</f>
        <v>LIE (%) 33</v>
      </c>
      <c r="AUI4" s="7" t="str">
        <f>+_xlfn.CONCAT("CO2 (%) ",ATZ1)</f>
        <v>CO2 (%) 33</v>
      </c>
      <c r="AUJ4" s="7" t="str">
        <f>+_xlfn.CONCAT("CH4 (%) ",ATZ1)</f>
        <v>CH4 (%) 33</v>
      </c>
      <c r="AUK4" s="7" t="str">
        <f>+_xlfn.CONCAT("O2 (%) ",ATZ1)</f>
        <v>O2 (%) 33</v>
      </c>
      <c r="AUL4" s="7" t="str">
        <f>+_xlfn.CONCAT("G - Analytics Total BTEX (ug/l) ",ATZ1)</f>
        <v>G - Analytics Total BTEX (ug/l) 33</v>
      </c>
      <c r="AUM4" s="7" t="str">
        <f>+_xlfn.CONCAT("G - Analytics TPH C5-C16 (ug/l) ",ATZ1)</f>
        <v>G - Analytics TPH C5-C16 (ug/l) 33</v>
      </c>
      <c r="AUN4" s="7" t="str">
        <f>+_xlfn.CONCAT("G - Analytics MTBE (ug/l) ",ATZ1)</f>
        <v>G - Analytics MTBE (ug/l) 33</v>
      </c>
      <c r="AUO4" s="7" t="str">
        <f>+_xlfn.CONCAT("G - Analytics ETBE (ug/l) ",ATZ1)</f>
        <v>G - Analytics ETBE (ug/l) 33</v>
      </c>
      <c r="AUP4" s="7" t="str">
        <f>+_xlfn.CONCAT("G - Analytics OTHER 1 (ug/l) ",ATZ1)</f>
        <v>G - Analytics OTHER 1 (ug/l) 33</v>
      </c>
      <c r="AUQ4" s="7" t="str">
        <f>+_xlfn.CONCAT("G - Analytics OTHER 2 (ug/l) ",ATZ1)</f>
        <v>G - Analytics OTHER 2 (ug/l) 33</v>
      </c>
      <c r="AUR4" s="8" t="str">
        <f>+_xlfn.CONCAT("W - Temp (ºC) ",ATZ1)</f>
        <v>W - Temp (ºC) 33</v>
      </c>
      <c r="AUS4" s="8" t="str">
        <f>+_xlfn.CONCAT("W - Cond (uS) ",ATZ1)</f>
        <v>W - Cond (uS) 33</v>
      </c>
      <c r="AUT4" s="8" t="str">
        <f>+_xlfn.CONCAT("W - Dissolved oxygen (%) ",ATZ1)</f>
        <v>W - Dissolved oxygen (%) 33</v>
      </c>
      <c r="AUU4" s="8" t="str">
        <f>+_xlfn.CONCAT("W - Other ",ATZ1)</f>
        <v>W - Other 33</v>
      </c>
      <c r="AUV4" s="8" t="str">
        <f>+_xlfn.CONCAT("W - Analytics Total BTEX (ug/l) ",ATZ1)</f>
        <v>W - Analytics Total BTEX (ug/l) 33</v>
      </c>
      <c r="AUW4" s="8" t="str">
        <f>+_xlfn.CONCAT("W - Analytics TPH C5-C10 (ug/l) ",ATZ1)</f>
        <v>W - Analytics TPH C5-C10 (ug/l) 33</v>
      </c>
      <c r="AUX4" s="8" t="str">
        <f>+_xlfn.CONCAT("W - Analytics TPH C5-C40 (ug/l) ",ATZ1)</f>
        <v>W - Analytics TPH C5-C40 (ug/l) 33</v>
      </c>
      <c r="AUY4" s="8" t="str">
        <f>+_xlfn.CONCAT("W - Analytics MTBE (ug/l) ",ATZ1)</f>
        <v>W - Analytics MTBE (ug/l) 33</v>
      </c>
      <c r="AUZ4" s="8" t="str">
        <f>+_xlfn.CONCAT("W - Analytics ETBE (ug/l) ",ATZ1)</f>
        <v>W - Analytics ETBE (ug/l) 33</v>
      </c>
      <c r="AVA4" s="8" t="str">
        <f>+_xlfn.CONCAT("W - Analytics OTHER 1 (ug/l) ",ATZ1)</f>
        <v>W - Analytics OTHER 1 (ug/l) 33</v>
      </c>
      <c r="AVB4" s="8" t="str">
        <f>+_xlfn.CONCAT("W - Analytics OTHER 2 (ug/l) ",ATZ1)</f>
        <v>W - Analytics OTHER 2 (ug/l) 33</v>
      </c>
      <c r="AVC4" s="5" t="str">
        <f>+_xlfn.CONCAT("OTHER 1 () ",ATZ1)</f>
        <v>OTHER 1 () 33</v>
      </c>
      <c r="AVD4" s="5" t="str">
        <f>+_xlfn.CONCAT("OTHER 2 () ",ATZ1)</f>
        <v>OTHER 2 () 33</v>
      </c>
      <c r="AVE4" s="5" t="str">
        <f>+_xlfn.CONCAT("OTHER 3 () ",ATZ1)</f>
        <v>OTHER 3 () 33</v>
      </c>
      <c r="AVF4" s="5" t="str">
        <f>+_xlfn.CONCAT("OTHER 4 () ",ATZ1)</f>
        <v>OTHER 4 () 33</v>
      </c>
      <c r="AVG4" s="5" t="str">
        <f>+_xlfn.CONCAT("OTHER 5 () ",ATZ1)</f>
        <v>OTHER 5 () 33</v>
      </c>
      <c r="AVH4" s="5" t="str">
        <f>+_xlfn.CONCAT("OTHER 6 () ",ATZ1)</f>
        <v>OTHER 6 () 33</v>
      </c>
      <c r="AVI4" s="5" t="str">
        <f>+_xlfn.CONCAT("OTHER 7 () ",ATZ1)</f>
        <v>OTHER 7 () 33</v>
      </c>
      <c r="AVJ4" s="5" t="str">
        <f>+_xlfn.CONCAT("OTHER 8 () ",ATZ1)</f>
        <v>OTHER 8 () 33</v>
      </c>
      <c r="AVK4" s="5" t="str">
        <f>+_xlfn.CONCAT("OTHER 9 () ",ATZ1)</f>
        <v>OTHER 9 () 33</v>
      </c>
      <c r="AVL4" s="5" t="str">
        <f>+_xlfn.CONCAT("OTHER 10 () ",ATZ1)</f>
        <v>OTHER 10 () 33</v>
      </c>
      <c r="AVM4" s="5" t="str">
        <f t="shared" ref="AVM4" si="494">+_xlfn.CONCAT("Free phase level (m) ",AVL1)</f>
        <v>Free phase level (m) 34</v>
      </c>
      <c r="AVN4" s="5" t="str">
        <f t="shared" ref="AVN4" si="495">+_xlfn.CONCAT("Water table (m) ",AVL1)</f>
        <v>Water table (m) 34</v>
      </c>
      <c r="AVO4" s="5" t="str">
        <f t="shared" ref="AVO4" si="496">+_xlfn.CONCAT("Free phase thickness (m) ",AVL1)</f>
        <v>Free phase thickness (m) 34</v>
      </c>
      <c r="AVP4" s="6" t="str">
        <f t="shared" ref="AVP4" si="497">+_xlfn.CONCAT("Water table MAX (m) ",AVL1)</f>
        <v>Water table MAX (m) 34</v>
      </c>
      <c r="AVQ4" s="6" t="str">
        <f t="shared" ref="AVQ4" si="498">+_xlfn.CONCAT("Water table MIN (m) ", AVL1)</f>
        <v>Water table MIN (m) 34</v>
      </c>
      <c r="AVR4" s="6" t="str">
        <f t="shared" ref="AVR4" si="499">+_xlfn.CONCAT("Corrected water table (m) ",AVL1)</f>
        <v>Corrected water table (m) 34</v>
      </c>
      <c r="AVS4" s="7" t="str">
        <f t="shared" ref="AVS4" si="500">+_xlfn.CONCAT("VOCs (ppmv) ",AVL1)</f>
        <v>VOCs (ppmv) 34</v>
      </c>
      <c r="AVT4" s="7" t="str">
        <f t="shared" ref="AVT4" si="501">+_xlfn.CONCAT("LIE (%) ",AVL1)</f>
        <v>LIE (%) 34</v>
      </c>
      <c r="AVU4" s="7" t="str">
        <f t="shared" ref="AVU4" si="502">+_xlfn.CONCAT("CO2 (%) ",AVL1)</f>
        <v>CO2 (%) 34</v>
      </c>
      <c r="AVV4" s="7" t="str">
        <f t="shared" ref="AVV4" si="503">+_xlfn.CONCAT("CH4 (%) ",AVL1)</f>
        <v>CH4 (%) 34</v>
      </c>
      <c r="AVW4" s="7" t="str">
        <f t="shared" ref="AVW4" si="504">+_xlfn.CONCAT("O2 (%) ",AVL1)</f>
        <v>O2 (%) 34</v>
      </c>
      <c r="AVX4" s="7" t="str">
        <f t="shared" ref="AVX4" si="505">+_xlfn.CONCAT("G - Analytics Total BTEX (ug/l) ",AVL1)</f>
        <v>G - Analytics Total BTEX (ug/l) 34</v>
      </c>
      <c r="AVY4" s="7" t="str">
        <f t="shared" ref="AVY4" si="506">+_xlfn.CONCAT("G - Analytics TPH C5-C16 (ug/l) ",AVL1)</f>
        <v>G - Analytics TPH C5-C16 (ug/l) 34</v>
      </c>
      <c r="AVZ4" s="7" t="str">
        <f t="shared" ref="AVZ4" si="507">+_xlfn.CONCAT("G - Analytics MTBE (ug/l) ",AVL1)</f>
        <v>G - Analytics MTBE (ug/l) 34</v>
      </c>
      <c r="AWA4" s="7" t="str">
        <f t="shared" ref="AWA4" si="508">+_xlfn.CONCAT("G - Analytics ETBE (ug/l) ",AVL1)</f>
        <v>G - Analytics ETBE (ug/l) 34</v>
      </c>
      <c r="AWB4" s="7" t="str">
        <f t="shared" ref="AWB4" si="509">+_xlfn.CONCAT("G - Analytics OTHER 1 (ug/l) ",AVL1)</f>
        <v>G - Analytics OTHER 1 (ug/l) 34</v>
      </c>
      <c r="AWC4" s="7" t="str">
        <f t="shared" ref="AWC4" si="510">+_xlfn.CONCAT("G - Analytics OTHER 2 (ug/l) ",AVL1)</f>
        <v>G - Analytics OTHER 2 (ug/l) 34</v>
      </c>
      <c r="AWD4" s="8" t="str">
        <f t="shared" ref="AWD4" si="511">+_xlfn.CONCAT("W - Temp (ºC) ",AVL1)</f>
        <v>W - Temp (ºC) 34</v>
      </c>
      <c r="AWE4" s="8" t="str">
        <f t="shared" ref="AWE4" si="512">+_xlfn.CONCAT("W - Cond (uS) ",AVL1)</f>
        <v>W - Cond (uS) 34</v>
      </c>
      <c r="AWF4" s="8" t="str">
        <f t="shared" ref="AWF4" si="513">+_xlfn.CONCAT("W - Dissolved oxygen (%) ",AVL1)</f>
        <v>W - Dissolved oxygen (%) 34</v>
      </c>
      <c r="AWG4" s="8" t="str">
        <f t="shared" ref="AWG4" si="514">+_xlfn.CONCAT("W - Other ",AVL1)</f>
        <v>W - Other 34</v>
      </c>
      <c r="AWH4" s="8" t="str">
        <f t="shared" ref="AWH4" si="515">+_xlfn.CONCAT("W - Analytics Total BTEX (ug/l) ",AVL1)</f>
        <v>W - Analytics Total BTEX (ug/l) 34</v>
      </c>
      <c r="AWI4" s="8" t="str">
        <f t="shared" ref="AWI4" si="516">+_xlfn.CONCAT("W - Analytics TPH C5-C10 (ug/l) ",AVL1)</f>
        <v>W - Analytics TPH C5-C10 (ug/l) 34</v>
      </c>
      <c r="AWJ4" s="8" t="str">
        <f t="shared" ref="AWJ4" si="517">+_xlfn.CONCAT("W - Analytics TPH C5-C40 (ug/l) ",AVL1)</f>
        <v>W - Analytics TPH C5-C40 (ug/l) 34</v>
      </c>
      <c r="AWK4" s="8" t="str">
        <f t="shared" ref="AWK4" si="518">+_xlfn.CONCAT("W - Analytics MTBE (ug/l) ",AVL1)</f>
        <v>W - Analytics MTBE (ug/l) 34</v>
      </c>
      <c r="AWL4" s="8" t="str">
        <f t="shared" ref="AWL4" si="519">+_xlfn.CONCAT("W - Analytics ETBE (ug/l) ",AVL1)</f>
        <v>W - Analytics ETBE (ug/l) 34</v>
      </c>
      <c r="AWM4" s="8" t="str">
        <f t="shared" ref="AWM4" si="520">+_xlfn.CONCAT("W - Analytics OTHER 1 (ug/l) ",AVL1)</f>
        <v>W - Analytics OTHER 1 (ug/l) 34</v>
      </c>
      <c r="AWN4" s="8" t="str">
        <f t="shared" ref="AWN4" si="521">+_xlfn.CONCAT("W - Analytics OTHER 2 (ug/l) ",AVL1)</f>
        <v>W - Analytics OTHER 2 (ug/l) 34</v>
      </c>
      <c r="AWO4" s="5" t="str">
        <f t="shared" ref="AWO4" si="522">+_xlfn.CONCAT("OTHER 1 () ",AVL1)</f>
        <v>OTHER 1 () 34</v>
      </c>
      <c r="AWP4" s="5" t="str">
        <f t="shared" ref="AWP4" si="523">+_xlfn.CONCAT("OTHER 2 () ",AVL1)</f>
        <v>OTHER 2 () 34</v>
      </c>
      <c r="AWQ4" s="5" t="str">
        <f t="shared" ref="AWQ4" si="524">+_xlfn.CONCAT("OTHER 3 () ",AVL1)</f>
        <v>OTHER 3 () 34</v>
      </c>
      <c r="AWR4" s="5" t="str">
        <f t="shared" ref="AWR4" si="525">+_xlfn.CONCAT("OTHER 4 () ",AVL1)</f>
        <v>OTHER 4 () 34</v>
      </c>
      <c r="AWS4" s="5" t="str">
        <f t="shared" ref="AWS4" si="526">+_xlfn.CONCAT("OTHER 5 () ",AVL1)</f>
        <v>OTHER 5 () 34</v>
      </c>
      <c r="AWT4" s="5" t="str">
        <f t="shared" ref="AWT4" si="527">+_xlfn.CONCAT("OTHER 6 () ",AVL1)</f>
        <v>OTHER 6 () 34</v>
      </c>
      <c r="AWU4" s="5" t="str">
        <f t="shared" ref="AWU4" si="528">+_xlfn.CONCAT("OTHER 7 () ",AVL1)</f>
        <v>OTHER 7 () 34</v>
      </c>
      <c r="AWV4" s="5" t="str">
        <f t="shared" ref="AWV4" si="529">+_xlfn.CONCAT("OTHER 8 () ",AVL1)</f>
        <v>OTHER 8 () 34</v>
      </c>
      <c r="AWW4" s="5" t="str">
        <f t="shared" ref="AWW4" si="530">+_xlfn.CONCAT("OTHER 9 () ",AVL1)</f>
        <v>OTHER 9 () 34</v>
      </c>
      <c r="AWX4" s="5" t="str">
        <f t="shared" ref="AWX4" si="531">+_xlfn.CONCAT("OTHER 10 () ",AVL1)</f>
        <v>OTHER 10 () 34</v>
      </c>
      <c r="AWY4" s="5" t="str">
        <f t="shared" ref="AWY4" si="532">+_xlfn.CONCAT("Free phase level (m) ",AWX1)</f>
        <v>Free phase level (m) 35</v>
      </c>
      <c r="AWZ4" s="5" t="str">
        <f t="shared" ref="AWZ4" si="533">+_xlfn.CONCAT("Water table (m) ",AWX1)</f>
        <v>Water table (m) 35</v>
      </c>
      <c r="AXA4" s="5" t="str">
        <f t="shared" ref="AXA4" si="534">+_xlfn.CONCAT("Free phase thickness (m) ",AWX1)</f>
        <v>Free phase thickness (m) 35</v>
      </c>
      <c r="AXB4" s="6" t="str">
        <f t="shared" ref="AXB4" si="535">+_xlfn.CONCAT("Water table MAX (m) ",AWX1)</f>
        <v>Water table MAX (m) 35</v>
      </c>
      <c r="AXC4" s="6" t="str">
        <f t="shared" ref="AXC4" si="536">+_xlfn.CONCAT("Water table MIN (m) ", AWX1)</f>
        <v>Water table MIN (m) 35</v>
      </c>
      <c r="AXD4" s="6" t="str">
        <f t="shared" ref="AXD4" si="537">+_xlfn.CONCAT("Corrected water table (m) ",AWX1)</f>
        <v>Corrected water table (m) 35</v>
      </c>
      <c r="AXE4" s="7" t="str">
        <f t="shared" ref="AXE4" si="538">+_xlfn.CONCAT("VOCs (ppmv) ",AWX1)</f>
        <v>VOCs (ppmv) 35</v>
      </c>
      <c r="AXF4" s="7" t="str">
        <f t="shared" ref="AXF4" si="539">+_xlfn.CONCAT("LIE (%) ",AWX1)</f>
        <v>LIE (%) 35</v>
      </c>
      <c r="AXG4" s="7" t="str">
        <f t="shared" ref="AXG4" si="540">+_xlfn.CONCAT("CO2 (%) ",AWX1)</f>
        <v>CO2 (%) 35</v>
      </c>
      <c r="AXH4" s="7" t="str">
        <f t="shared" ref="AXH4" si="541">+_xlfn.CONCAT("CH4 (%) ",AWX1)</f>
        <v>CH4 (%) 35</v>
      </c>
      <c r="AXI4" s="7" t="str">
        <f t="shared" ref="AXI4" si="542">+_xlfn.CONCAT("O2 (%) ",AWX1)</f>
        <v>O2 (%) 35</v>
      </c>
      <c r="AXJ4" s="7" t="str">
        <f t="shared" ref="AXJ4" si="543">+_xlfn.CONCAT("G - Analytics Total BTEX (ug/l) ",AWX1)</f>
        <v>G - Analytics Total BTEX (ug/l) 35</v>
      </c>
      <c r="AXK4" s="7" t="str">
        <f t="shared" ref="AXK4" si="544">+_xlfn.CONCAT("G - Analytics TPH C5-C16 (ug/l) ",AWX1)</f>
        <v>G - Analytics TPH C5-C16 (ug/l) 35</v>
      </c>
      <c r="AXL4" s="7" t="str">
        <f t="shared" ref="AXL4" si="545">+_xlfn.CONCAT("G - Analytics MTBE (ug/l) ",AWX1)</f>
        <v>G - Analytics MTBE (ug/l) 35</v>
      </c>
      <c r="AXM4" s="7" t="str">
        <f t="shared" ref="AXM4" si="546">+_xlfn.CONCAT("G - Analytics ETBE (ug/l) ",AWX1)</f>
        <v>G - Analytics ETBE (ug/l) 35</v>
      </c>
      <c r="AXN4" s="7" t="str">
        <f t="shared" ref="AXN4" si="547">+_xlfn.CONCAT("G - Analytics OTHER 1 (ug/l) ",AWX1)</f>
        <v>G - Analytics OTHER 1 (ug/l) 35</v>
      </c>
      <c r="AXO4" s="7" t="str">
        <f t="shared" ref="AXO4" si="548">+_xlfn.CONCAT("G - Analytics OTHER 2 (ug/l) ",AWX1)</f>
        <v>G - Analytics OTHER 2 (ug/l) 35</v>
      </c>
      <c r="AXP4" s="8" t="str">
        <f t="shared" ref="AXP4" si="549">+_xlfn.CONCAT("W - Temp (ºC) ",AWX1)</f>
        <v>W - Temp (ºC) 35</v>
      </c>
      <c r="AXQ4" s="8" t="str">
        <f t="shared" ref="AXQ4" si="550">+_xlfn.CONCAT("W - Cond (uS) ",AWX1)</f>
        <v>W - Cond (uS) 35</v>
      </c>
      <c r="AXR4" s="8" t="str">
        <f t="shared" ref="AXR4" si="551">+_xlfn.CONCAT("W - Dissolved oxygen (%) ",AWX1)</f>
        <v>W - Dissolved oxygen (%) 35</v>
      </c>
      <c r="AXS4" s="8" t="str">
        <f t="shared" ref="AXS4" si="552">+_xlfn.CONCAT("W - Other ",AWX1)</f>
        <v>W - Other 35</v>
      </c>
      <c r="AXT4" s="8" t="str">
        <f t="shared" ref="AXT4" si="553">+_xlfn.CONCAT("W - Analytics Total BTEX (ug/l) ",AWX1)</f>
        <v>W - Analytics Total BTEX (ug/l) 35</v>
      </c>
      <c r="AXU4" s="8" t="str">
        <f t="shared" ref="AXU4" si="554">+_xlfn.CONCAT("W - Analytics TPH C5-C10 (ug/l) ",AWX1)</f>
        <v>W - Analytics TPH C5-C10 (ug/l) 35</v>
      </c>
      <c r="AXV4" s="8" t="str">
        <f t="shared" ref="AXV4" si="555">+_xlfn.CONCAT("W - Analytics TPH C5-C40 (ug/l) ",AWX1)</f>
        <v>W - Analytics TPH C5-C40 (ug/l) 35</v>
      </c>
      <c r="AXW4" s="8" t="str">
        <f t="shared" ref="AXW4" si="556">+_xlfn.CONCAT("W - Analytics MTBE (ug/l) ",AWX1)</f>
        <v>W - Analytics MTBE (ug/l) 35</v>
      </c>
      <c r="AXX4" s="8" t="str">
        <f t="shared" ref="AXX4" si="557">+_xlfn.CONCAT("W - Analytics ETBE (ug/l) ",AWX1)</f>
        <v>W - Analytics ETBE (ug/l) 35</v>
      </c>
      <c r="AXY4" s="8" t="str">
        <f t="shared" ref="AXY4" si="558">+_xlfn.CONCAT("W - Analytics OTHER 1 (ug/l) ",AWX1)</f>
        <v>W - Analytics OTHER 1 (ug/l) 35</v>
      </c>
      <c r="AXZ4" s="8" t="str">
        <f t="shared" ref="AXZ4" si="559">+_xlfn.CONCAT("W - Analytics OTHER 2 (ug/l) ",AWX1)</f>
        <v>W - Analytics OTHER 2 (ug/l) 35</v>
      </c>
      <c r="AYA4" s="5" t="str">
        <f t="shared" ref="AYA4" si="560">+_xlfn.CONCAT("OTHER 1 () ",AWX1)</f>
        <v>OTHER 1 () 35</v>
      </c>
      <c r="AYB4" s="5" t="str">
        <f t="shared" ref="AYB4" si="561">+_xlfn.CONCAT("OTHER 2 () ",AWX1)</f>
        <v>OTHER 2 () 35</v>
      </c>
      <c r="AYC4" s="5" t="str">
        <f t="shared" ref="AYC4" si="562">+_xlfn.CONCAT("OTHER 3 () ",AWX1)</f>
        <v>OTHER 3 () 35</v>
      </c>
      <c r="AYD4" s="5" t="str">
        <f t="shared" ref="AYD4" si="563">+_xlfn.CONCAT("OTHER 4 () ",AWX1)</f>
        <v>OTHER 4 () 35</v>
      </c>
      <c r="AYE4" s="5" t="str">
        <f t="shared" ref="AYE4" si="564">+_xlfn.CONCAT("OTHER 5 () ",AWX1)</f>
        <v>OTHER 5 () 35</v>
      </c>
      <c r="AYF4" s="5" t="str">
        <f t="shared" ref="AYF4" si="565">+_xlfn.CONCAT("OTHER 6 () ",AWX1)</f>
        <v>OTHER 6 () 35</v>
      </c>
      <c r="AYG4" s="5" t="str">
        <f t="shared" ref="AYG4" si="566">+_xlfn.CONCAT("OTHER 7 () ",AWX1)</f>
        <v>OTHER 7 () 35</v>
      </c>
      <c r="AYH4" s="5" t="str">
        <f t="shared" ref="AYH4" si="567">+_xlfn.CONCAT("OTHER 8 () ",AWX1)</f>
        <v>OTHER 8 () 35</v>
      </c>
      <c r="AYI4" s="5" t="str">
        <f t="shared" ref="AYI4" si="568">+_xlfn.CONCAT("OTHER 9 () ",AWX1)</f>
        <v>OTHER 9 () 35</v>
      </c>
      <c r="AYJ4" s="5" t="str">
        <f t="shared" ref="AYJ4" si="569">+_xlfn.CONCAT("OTHER 10 () ",AWX1)</f>
        <v>OTHER 10 () 35</v>
      </c>
      <c r="AYK4" s="5" t="str">
        <f t="shared" ref="AYK4" si="570">+_xlfn.CONCAT("Free phase level (m) ",AYJ1)</f>
        <v>Free phase level (m) 36</v>
      </c>
      <c r="AYL4" s="5" t="str">
        <f t="shared" ref="AYL4" si="571">+_xlfn.CONCAT("Water table (m) ",AYJ1)</f>
        <v>Water table (m) 36</v>
      </c>
      <c r="AYM4" s="5" t="str">
        <f t="shared" ref="AYM4" si="572">+_xlfn.CONCAT("Free phase thickness (m) ",AYJ1)</f>
        <v>Free phase thickness (m) 36</v>
      </c>
      <c r="AYN4" s="6" t="str">
        <f t="shared" ref="AYN4" si="573">+_xlfn.CONCAT("Water table MAX (m) ",AYJ1)</f>
        <v>Water table MAX (m) 36</v>
      </c>
      <c r="AYO4" s="6" t="str">
        <f t="shared" ref="AYO4" si="574">+_xlfn.CONCAT("Water table MIN (m) ", AYJ1)</f>
        <v>Water table MIN (m) 36</v>
      </c>
      <c r="AYP4" s="6" t="str">
        <f t="shared" ref="AYP4" si="575">+_xlfn.CONCAT("Corrected water table (m) ",AYJ1)</f>
        <v>Corrected water table (m) 36</v>
      </c>
      <c r="AYQ4" s="7" t="str">
        <f t="shared" ref="AYQ4" si="576">+_xlfn.CONCAT("VOCs (ppmv) ",AYJ1)</f>
        <v>VOCs (ppmv) 36</v>
      </c>
      <c r="AYR4" s="7" t="str">
        <f t="shared" ref="AYR4" si="577">+_xlfn.CONCAT("LIE (%) ",AYJ1)</f>
        <v>LIE (%) 36</v>
      </c>
      <c r="AYS4" s="7" t="str">
        <f t="shared" ref="AYS4" si="578">+_xlfn.CONCAT("CO2 (%) ",AYJ1)</f>
        <v>CO2 (%) 36</v>
      </c>
      <c r="AYT4" s="7" t="str">
        <f t="shared" ref="AYT4" si="579">+_xlfn.CONCAT("CH4 (%) ",AYJ1)</f>
        <v>CH4 (%) 36</v>
      </c>
      <c r="AYU4" s="7" t="str">
        <f t="shared" ref="AYU4" si="580">+_xlfn.CONCAT("O2 (%) ",AYJ1)</f>
        <v>O2 (%) 36</v>
      </c>
      <c r="AYV4" s="7" t="str">
        <f t="shared" ref="AYV4" si="581">+_xlfn.CONCAT("G - Analytics Total BTEX (ug/l) ",AYJ1)</f>
        <v>G - Analytics Total BTEX (ug/l) 36</v>
      </c>
      <c r="AYW4" s="7" t="str">
        <f t="shared" ref="AYW4" si="582">+_xlfn.CONCAT("G - Analytics TPH C5-C16 (ug/l) ",AYJ1)</f>
        <v>G - Analytics TPH C5-C16 (ug/l) 36</v>
      </c>
      <c r="AYX4" s="7" t="str">
        <f t="shared" ref="AYX4" si="583">+_xlfn.CONCAT("G - Analytics MTBE (ug/l) ",AYJ1)</f>
        <v>G - Analytics MTBE (ug/l) 36</v>
      </c>
      <c r="AYY4" s="7" t="str">
        <f t="shared" ref="AYY4" si="584">+_xlfn.CONCAT("G - Analytics ETBE (ug/l) ",AYJ1)</f>
        <v>G - Analytics ETBE (ug/l) 36</v>
      </c>
      <c r="AYZ4" s="7" t="str">
        <f t="shared" ref="AYZ4" si="585">+_xlfn.CONCAT("G - Analytics OTHER 1 (ug/l) ",AYJ1)</f>
        <v>G - Analytics OTHER 1 (ug/l) 36</v>
      </c>
      <c r="AZA4" s="7" t="str">
        <f t="shared" ref="AZA4" si="586">+_xlfn.CONCAT("G - Analytics OTHER 2 (ug/l) ",AYJ1)</f>
        <v>G - Analytics OTHER 2 (ug/l) 36</v>
      </c>
      <c r="AZB4" s="8" t="str">
        <f t="shared" ref="AZB4" si="587">+_xlfn.CONCAT("W - Temp (ºC) ",AYJ1)</f>
        <v>W - Temp (ºC) 36</v>
      </c>
      <c r="AZC4" s="8" t="str">
        <f t="shared" ref="AZC4" si="588">+_xlfn.CONCAT("W - Cond (uS) ",AYJ1)</f>
        <v>W - Cond (uS) 36</v>
      </c>
      <c r="AZD4" s="8" t="str">
        <f t="shared" ref="AZD4" si="589">+_xlfn.CONCAT("W - Dissolved oxygen (%) ",AYJ1)</f>
        <v>W - Dissolved oxygen (%) 36</v>
      </c>
      <c r="AZE4" s="8" t="str">
        <f t="shared" ref="AZE4" si="590">+_xlfn.CONCAT("W - Other ",AYJ1)</f>
        <v>W - Other 36</v>
      </c>
      <c r="AZF4" s="8" t="str">
        <f t="shared" ref="AZF4" si="591">+_xlfn.CONCAT("W - Analytics Total BTEX (ug/l) ",AYJ1)</f>
        <v>W - Analytics Total BTEX (ug/l) 36</v>
      </c>
      <c r="AZG4" s="8" t="str">
        <f t="shared" ref="AZG4" si="592">+_xlfn.CONCAT("W - Analytics TPH C5-C10 (ug/l) ",AYJ1)</f>
        <v>W - Analytics TPH C5-C10 (ug/l) 36</v>
      </c>
      <c r="AZH4" s="8" t="str">
        <f t="shared" ref="AZH4" si="593">+_xlfn.CONCAT("W - Analytics TPH C5-C40 (ug/l) ",AYJ1)</f>
        <v>W - Analytics TPH C5-C40 (ug/l) 36</v>
      </c>
      <c r="AZI4" s="8" t="str">
        <f t="shared" ref="AZI4" si="594">+_xlfn.CONCAT("W - Analytics MTBE (ug/l) ",AYJ1)</f>
        <v>W - Analytics MTBE (ug/l) 36</v>
      </c>
      <c r="AZJ4" s="8" t="str">
        <f t="shared" ref="AZJ4" si="595">+_xlfn.CONCAT("W - Analytics ETBE (ug/l) ",AYJ1)</f>
        <v>W - Analytics ETBE (ug/l) 36</v>
      </c>
      <c r="AZK4" s="8" t="str">
        <f t="shared" ref="AZK4" si="596">+_xlfn.CONCAT("W - Analytics OTHER 1 (ug/l) ",AYJ1)</f>
        <v>W - Analytics OTHER 1 (ug/l) 36</v>
      </c>
      <c r="AZL4" s="8" t="str">
        <f t="shared" ref="AZL4" si="597">+_xlfn.CONCAT("W - Analytics OTHER 2 (ug/l) ",AYJ1)</f>
        <v>W - Analytics OTHER 2 (ug/l) 36</v>
      </c>
      <c r="AZM4" s="5" t="str">
        <f t="shared" ref="AZM4" si="598">+_xlfn.CONCAT("OTHER 1 () ",AYJ1)</f>
        <v>OTHER 1 () 36</v>
      </c>
      <c r="AZN4" s="5" t="str">
        <f t="shared" ref="AZN4" si="599">+_xlfn.CONCAT("OTHER 2 () ",AYJ1)</f>
        <v>OTHER 2 () 36</v>
      </c>
      <c r="AZO4" s="5" t="str">
        <f t="shared" ref="AZO4" si="600">+_xlfn.CONCAT("OTHER 3 () ",AYJ1)</f>
        <v>OTHER 3 () 36</v>
      </c>
      <c r="AZP4" s="5" t="str">
        <f t="shared" ref="AZP4" si="601">+_xlfn.CONCAT("OTHER 4 () ",AYJ1)</f>
        <v>OTHER 4 () 36</v>
      </c>
      <c r="AZQ4" s="5" t="str">
        <f t="shared" ref="AZQ4" si="602">+_xlfn.CONCAT("OTHER 5 () ",AYJ1)</f>
        <v>OTHER 5 () 36</v>
      </c>
      <c r="AZR4" s="5" t="str">
        <f t="shared" ref="AZR4" si="603">+_xlfn.CONCAT("OTHER 6 () ",AYJ1)</f>
        <v>OTHER 6 () 36</v>
      </c>
      <c r="AZS4" s="5" t="str">
        <f t="shared" ref="AZS4" si="604">+_xlfn.CONCAT("OTHER 7 () ",AYJ1)</f>
        <v>OTHER 7 () 36</v>
      </c>
      <c r="AZT4" s="5" t="str">
        <f t="shared" ref="AZT4" si="605">+_xlfn.CONCAT("OTHER 8 () ",AYJ1)</f>
        <v>OTHER 8 () 36</v>
      </c>
      <c r="AZU4" s="5" t="str">
        <f t="shared" ref="AZU4" si="606">+_xlfn.CONCAT("OTHER 9 () ",AYJ1)</f>
        <v>OTHER 9 () 36</v>
      </c>
      <c r="AZV4" s="5" t="str">
        <f t="shared" ref="AZV4" si="607">+_xlfn.CONCAT("OTHER 10 () ",AYJ1)</f>
        <v>OTHER 10 () 36</v>
      </c>
      <c r="AZW4" s="5" t="str">
        <f t="shared" ref="AZW4" si="608">+_xlfn.CONCAT("Free phase level (m) ",AZV1)</f>
        <v>Free phase level (m) 37</v>
      </c>
      <c r="AZX4" s="5" t="str">
        <f t="shared" ref="AZX4" si="609">+_xlfn.CONCAT("Water table (m) ",AZV1)</f>
        <v>Water table (m) 37</v>
      </c>
      <c r="AZY4" s="5" t="str">
        <f t="shared" ref="AZY4" si="610">+_xlfn.CONCAT("Free phase thickness (m) ",AZV1)</f>
        <v>Free phase thickness (m) 37</v>
      </c>
      <c r="AZZ4" s="6" t="str">
        <f t="shared" ref="AZZ4" si="611">+_xlfn.CONCAT("Water table MAX (m) ",AZV1)</f>
        <v>Water table MAX (m) 37</v>
      </c>
      <c r="BAA4" s="6" t="str">
        <f t="shared" ref="BAA4" si="612">+_xlfn.CONCAT("Water table MIN (m) ", AZV1)</f>
        <v>Water table MIN (m) 37</v>
      </c>
      <c r="BAB4" s="6" t="str">
        <f t="shared" ref="BAB4" si="613">+_xlfn.CONCAT("Corrected water table (m) ",AZV1)</f>
        <v>Corrected water table (m) 37</v>
      </c>
      <c r="BAC4" s="7" t="str">
        <f t="shared" ref="BAC4" si="614">+_xlfn.CONCAT("VOCs (ppmv) ",AZV1)</f>
        <v>VOCs (ppmv) 37</v>
      </c>
      <c r="BAD4" s="7" t="str">
        <f t="shared" ref="BAD4" si="615">+_xlfn.CONCAT("LIE (%) ",AZV1)</f>
        <v>LIE (%) 37</v>
      </c>
      <c r="BAE4" s="7" t="str">
        <f t="shared" ref="BAE4" si="616">+_xlfn.CONCAT("CO2 (%) ",AZV1)</f>
        <v>CO2 (%) 37</v>
      </c>
      <c r="BAF4" s="7" t="str">
        <f t="shared" ref="BAF4" si="617">+_xlfn.CONCAT("CH4 (%) ",AZV1)</f>
        <v>CH4 (%) 37</v>
      </c>
      <c r="BAG4" s="7" t="str">
        <f t="shared" ref="BAG4" si="618">+_xlfn.CONCAT("O2 (%) ",AZV1)</f>
        <v>O2 (%) 37</v>
      </c>
      <c r="BAH4" s="7" t="str">
        <f t="shared" ref="BAH4" si="619">+_xlfn.CONCAT("G - Analytics Total BTEX (ug/l) ",AZV1)</f>
        <v>G - Analytics Total BTEX (ug/l) 37</v>
      </c>
      <c r="BAI4" s="7" t="str">
        <f t="shared" ref="BAI4" si="620">+_xlfn.CONCAT("G - Analytics TPH C5-C16 (ug/l) ",AZV1)</f>
        <v>G - Analytics TPH C5-C16 (ug/l) 37</v>
      </c>
      <c r="BAJ4" s="7" t="str">
        <f t="shared" ref="BAJ4" si="621">+_xlfn.CONCAT("G - Analytics MTBE (ug/l) ",AZV1)</f>
        <v>G - Analytics MTBE (ug/l) 37</v>
      </c>
      <c r="BAK4" s="7" t="str">
        <f t="shared" ref="BAK4" si="622">+_xlfn.CONCAT("G - Analytics ETBE (ug/l) ",AZV1)</f>
        <v>G - Analytics ETBE (ug/l) 37</v>
      </c>
      <c r="BAL4" s="7" t="str">
        <f t="shared" ref="BAL4" si="623">+_xlfn.CONCAT("G - Analytics OTHER 1 (ug/l) ",AZV1)</f>
        <v>G - Analytics OTHER 1 (ug/l) 37</v>
      </c>
      <c r="BAM4" s="7" t="str">
        <f t="shared" ref="BAM4" si="624">+_xlfn.CONCAT("G - Analytics OTHER 2 (ug/l) ",AZV1)</f>
        <v>G - Analytics OTHER 2 (ug/l) 37</v>
      </c>
      <c r="BAN4" s="8" t="str">
        <f t="shared" ref="BAN4" si="625">+_xlfn.CONCAT("W - Temp (ºC) ",AZV1)</f>
        <v>W - Temp (ºC) 37</v>
      </c>
      <c r="BAO4" s="8" t="str">
        <f t="shared" ref="BAO4" si="626">+_xlfn.CONCAT("W - Cond (uS) ",AZV1)</f>
        <v>W - Cond (uS) 37</v>
      </c>
      <c r="BAP4" s="8" t="str">
        <f t="shared" ref="BAP4" si="627">+_xlfn.CONCAT("W - Dissolved oxygen (%) ",AZV1)</f>
        <v>W - Dissolved oxygen (%) 37</v>
      </c>
      <c r="BAQ4" s="8" t="str">
        <f t="shared" ref="BAQ4" si="628">+_xlfn.CONCAT("W - Other ",AZV1)</f>
        <v>W - Other 37</v>
      </c>
      <c r="BAR4" s="8" t="str">
        <f t="shared" ref="BAR4" si="629">+_xlfn.CONCAT("W - Analytics Total BTEX (ug/l) ",AZV1)</f>
        <v>W - Analytics Total BTEX (ug/l) 37</v>
      </c>
      <c r="BAS4" s="8" t="str">
        <f t="shared" ref="BAS4" si="630">+_xlfn.CONCAT("W - Analytics TPH C5-C10 (ug/l) ",AZV1)</f>
        <v>W - Analytics TPH C5-C10 (ug/l) 37</v>
      </c>
      <c r="BAT4" s="8" t="str">
        <f t="shared" ref="BAT4" si="631">+_xlfn.CONCAT("W - Analytics TPH C5-C40 (ug/l) ",AZV1)</f>
        <v>W - Analytics TPH C5-C40 (ug/l) 37</v>
      </c>
      <c r="BAU4" s="8" t="str">
        <f t="shared" ref="BAU4" si="632">+_xlfn.CONCAT("W - Analytics MTBE (ug/l) ",AZV1)</f>
        <v>W - Analytics MTBE (ug/l) 37</v>
      </c>
      <c r="BAV4" s="8" t="str">
        <f t="shared" ref="BAV4" si="633">+_xlfn.CONCAT("W - Analytics ETBE (ug/l) ",AZV1)</f>
        <v>W - Analytics ETBE (ug/l) 37</v>
      </c>
      <c r="BAW4" s="8" t="str">
        <f t="shared" ref="BAW4" si="634">+_xlfn.CONCAT("W - Analytics OTHER 1 (ug/l) ",AZV1)</f>
        <v>W - Analytics OTHER 1 (ug/l) 37</v>
      </c>
      <c r="BAX4" s="8" t="str">
        <f t="shared" ref="BAX4" si="635">+_xlfn.CONCAT("W - Analytics OTHER 2 (ug/l) ",AZV1)</f>
        <v>W - Analytics OTHER 2 (ug/l) 37</v>
      </c>
      <c r="BAY4" s="5" t="str">
        <f t="shared" ref="BAY4" si="636">+_xlfn.CONCAT("OTHER 1 () ",AZV1)</f>
        <v>OTHER 1 () 37</v>
      </c>
      <c r="BAZ4" s="5" t="str">
        <f t="shared" ref="BAZ4" si="637">+_xlfn.CONCAT("OTHER 2 () ",AZV1)</f>
        <v>OTHER 2 () 37</v>
      </c>
      <c r="BBA4" s="5" t="str">
        <f t="shared" ref="BBA4" si="638">+_xlfn.CONCAT("OTHER 3 () ",AZV1)</f>
        <v>OTHER 3 () 37</v>
      </c>
      <c r="BBB4" s="5" t="str">
        <f t="shared" ref="BBB4" si="639">+_xlfn.CONCAT("OTHER 4 () ",AZV1)</f>
        <v>OTHER 4 () 37</v>
      </c>
      <c r="BBC4" s="5" t="str">
        <f t="shared" ref="BBC4" si="640">+_xlfn.CONCAT("OTHER 5 () ",AZV1)</f>
        <v>OTHER 5 () 37</v>
      </c>
      <c r="BBD4" s="5" t="str">
        <f t="shared" ref="BBD4" si="641">+_xlfn.CONCAT("OTHER 6 () ",AZV1)</f>
        <v>OTHER 6 () 37</v>
      </c>
      <c r="BBE4" s="5" t="str">
        <f t="shared" ref="BBE4" si="642">+_xlfn.CONCAT("OTHER 7 () ",AZV1)</f>
        <v>OTHER 7 () 37</v>
      </c>
      <c r="BBF4" s="5" t="str">
        <f t="shared" ref="BBF4" si="643">+_xlfn.CONCAT("OTHER 8 () ",AZV1)</f>
        <v>OTHER 8 () 37</v>
      </c>
      <c r="BBG4" s="5" t="str">
        <f t="shared" ref="BBG4" si="644">+_xlfn.CONCAT("OTHER 9 () ",AZV1)</f>
        <v>OTHER 9 () 37</v>
      </c>
      <c r="BBH4" s="5" t="str">
        <f t="shared" ref="BBH4" si="645">+_xlfn.CONCAT("OTHER 10 () ",AZV1)</f>
        <v>OTHER 10 () 37</v>
      </c>
      <c r="BBI4" s="5" t="str">
        <f t="shared" ref="BBI4" si="646">+_xlfn.CONCAT("Free phase level (m) ",BBH1)</f>
        <v>Free phase level (m) 38</v>
      </c>
      <c r="BBJ4" s="5" t="str">
        <f t="shared" ref="BBJ4" si="647">+_xlfn.CONCAT("Water table (m) ",BBH1)</f>
        <v>Water table (m) 38</v>
      </c>
      <c r="BBK4" s="5" t="str">
        <f t="shared" ref="BBK4" si="648">+_xlfn.CONCAT("Free phase thickness (m) ",BBH1)</f>
        <v>Free phase thickness (m) 38</v>
      </c>
      <c r="BBL4" s="6" t="str">
        <f t="shared" ref="BBL4" si="649">+_xlfn.CONCAT("Water table MAX (m) ",BBH1)</f>
        <v>Water table MAX (m) 38</v>
      </c>
      <c r="BBM4" s="6" t="str">
        <f t="shared" ref="BBM4" si="650">+_xlfn.CONCAT("Water table MIN (m) ", BBH1)</f>
        <v>Water table MIN (m) 38</v>
      </c>
      <c r="BBN4" s="6" t="str">
        <f t="shared" ref="BBN4" si="651">+_xlfn.CONCAT("Corrected water table (m) ",BBH1)</f>
        <v>Corrected water table (m) 38</v>
      </c>
      <c r="BBO4" s="7" t="str">
        <f t="shared" ref="BBO4" si="652">+_xlfn.CONCAT("VOCs (ppmv) ",BBH1)</f>
        <v>VOCs (ppmv) 38</v>
      </c>
      <c r="BBP4" s="7" t="str">
        <f t="shared" ref="BBP4" si="653">+_xlfn.CONCAT("LIE (%) ",BBH1)</f>
        <v>LIE (%) 38</v>
      </c>
      <c r="BBQ4" s="7" t="str">
        <f t="shared" ref="BBQ4" si="654">+_xlfn.CONCAT("CO2 (%) ",BBH1)</f>
        <v>CO2 (%) 38</v>
      </c>
      <c r="BBR4" s="7" t="str">
        <f t="shared" ref="BBR4" si="655">+_xlfn.CONCAT("CH4 (%) ",BBH1)</f>
        <v>CH4 (%) 38</v>
      </c>
      <c r="BBS4" s="7" t="str">
        <f t="shared" ref="BBS4" si="656">+_xlfn.CONCAT("O2 (%) ",BBH1)</f>
        <v>O2 (%) 38</v>
      </c>
      <c r="BBT4" s="7" t="str">
        <f t="shared" ref="BBT4" si="657">+_xlfn.CONCAT("G - Analytics Total BTEX (ug/l) ",BBH1)</f>
        <v>G - Analytics Total BTEX (ug/l) 38</v>
      </c>
      <c r="BBU4" s="7" t="str">
        <f t="shared" ref="BBU4" si="658">+_xlfn.CONCAT("G - Analytics TPH C5-C16 (ug/l) ",BBH1)</f>
        <v>G - Analytics TPH C5-C16 (ug/l) 38</v>
      </c>
      <c r="BBV4" s="7" t="str">
        <f t="shared" ref="BBV4" si="659">+_xlfn.CONCAT("G - Analytics MTBE (ug/l) ",BBH1)</f>
        <v>G - Analytics MTBE (ug/l) 38</v>
      </c>
      <c r="BBW4" s="7" t="str">
        <f t="shared" ref="BBW4" si="660">+_xlfn.CONCAT("G - Analytics ETBE (ug/l) ",BBH1)</f>
        <v>G - Analytics ETBE (ug/l) 38</v>
      </c>
      <c r="BBX4" s="7" t="str">
        <f t="shared" ref="BBX4" si="661">+_xlfn.CONCAT("G - Analytics OTHER 1 (ug/l) ",BBH1)</f>
        <v>G - Analytics OTHER 1 (ug/l) 38</v>
      </c>
      <c r="BBY4" s="7" t="str">
        <f t="shared" ref="BBY4" si="662">+_xlfn.CONCAT("G - Analytics OTHER 2 (ug/l) ",BBH1)</f>
        <v>G - Analytics OTHER 2 (ug/l) 38</v>
      </c>
      <c r="BBZ4" s="8" t="str">
        <f t="shared" ref="BBZ4" si="663">+_xlfn.CONCAT("W - Temp (ºC) ",BBH1)</f>
        <v>W - Temp (ºC) 38</v>
      </c>
      <c r="BCA4" s="8" t="str">
        <f t="shared" ref="BCA4" si="664">+_xlfn.CONCAT("W - Cond (uS) ",BBH1)</f>
        <v>W - Cond (uS) 38</v>
      </c>
      <c r="BCB4" s="8" t="str">
        <f t="shared" ref="BCB4" si="665">+_xlfn.CONCAT("W - Dissolved oxygen (%) ",BBH1)</f>
        <v>W - Dissolved oxygen (%) 38</v>
      </c>
      <c r="BCC4" s="8" t="str">
        <f t="shared" ref="BCC4" si="666">+_xlfn.CONCAT("W - Other ",BBH1)</f>
        <v>W - Other 38</v>
      </c>
      <c r="BCD4" s="8" t="str">
        <f t="shared" ref="BCD4" si="667">+_xlfn.CONCAT("W - Analytics Total BTEX (ug/l) ",BBH1)</f>
        <v>W - Analytics Total BTEX (ug/l) 38</v>
      </c>
      <c r="BCE4" s="8" t="str">
        <f t="shared" ref="BCE4" si="668">+_xlfn.CONCAT("W - Analytics TPH C5-C10 (ug/l) ",BBH1)</f>
        <v>W - Analytics TPH C5-C10 (ug/l) 38</v>
      </c>
      <c r="BCF4" s="8" t="str">
        <f t="shared" ref="BCF4" si="669">+_xlfn.CONCAT("W - Analytics TPH C5-C40 (ug/l) ",BBH1)</f>
        <v>W - Analytics TPH C5-C40 (ug/l) 38</v>
      </c>
      <c r="BCG4" s="8" t="str">
        <f t="shared" ref="BCG4" si="670">+_xlfn.CONCAT("W - Analytics MTBE (ug/l) ",BBH1)</f>
        <v>W - Analytics MTBE (ug/l) 38</v>
      </c>
      <c r="BCH4" s="8" t="str">
        <f t="shared" ref="BCH4" si="671">+_xlfn.CONCAT("W - Analytics ETBE (ug/l) ",BBH1)</f>
        <v>W - Analytics ETBE (ug/l) 38</v>
      </c>
      <c r="BCI4" s="8" t="str">
        <f t="shared" ref="BCI4" si="672">+_xlfn.CONCAT("W - Analytics OTHER 1 (ug/l) ",BBH1)</f>
        <v>W - Analytics OTHER 1 (ug/l) 38</v>
      </c>
      <c r="BCJ4" s="8" t="str">
        <f t="shared" ref="BCJ4" si="673">+_xlfn.CONCAT("W - Analytics OTHER 2 (ug/l) ",BBH1)</f>
        <v>W - Analytics OTHER 2 (ug/l) 38</v>
      </c>
      <c r="BCK4" s="5" t="str">
        <f t="shared" ref="BCK4" si="674">+_xlfn.CONCAT("OTHER 1 () ",BBH1)</f>
        <v>OTHER 1 () 38</v>
      </c>
      <c r="BCL4" s="5" t="str">
        <f t="shared" ref="BCL4" si="675">+_xlfn.CONCAT("OTHER 2 () ",BBH1)</f>
        <v>OTHER 2 () 38</v>
      </c>
      <c r="BCM4" s="5" t="str">
        <f t="shared" ref="BCM4" si="676">+_xlfn.CONCAT("OTHER 3 () ",BBH1)</f>
        <v>OTHER 3 () 38</v>
      </c>
      <c r="BCN4" s="5" t="str">
        <f t="shared" ref="BCN4" si="677">+_xlfn.CONCAT("OTHER 4 () ",BBH1)</f>
        <v>OTHER 4 () 38</v>
      </c>
      <c r="BCO4" s="5" t="str">
        <f t="shared" ref="BCO4" si="678">+_xlfn.CONCAT("OTHER 5 () ",BBH1)</f>
        <v>OTHER 5 () 38</v>
      </c>
      <c r="BCP4" s="5" t="str">
        <f t="shared" ref="BCP4" si="679">+_xlfn.CONCAT("OTHER 6 () ",BBH1)</f>
        <v>OTHER 6 () 38</v>
      </c>
      <c r="BCQ4" s="5" t="str">
        <f t="shared" ref="BCQ4" si="680">+_xlfn.CONCAT("OTHER 7 () ",BBH1)</f>
        <v>OTHER 7 () 38</v>
      </c>
      <c r="BCR4" s="5" t="str">
        <f t="shared" ref="BCR4" si="681">+_xlfn.CONCAT("OTHER 8 () ",BBH1)</f>
        <v>OTHER 8 () 38</v>
      </c>
      <c r="BCS4" s="5" t="str">
        <f t="shared" ref="BCS4" si="682">+_xlfn.CONCAT("OTHER 9 () ",BBH1)</f>
        <v>OTHER 9 () 38</v>
      </c>
      <c r="BCT4" s="5" t="str">
        <f t="shared" ref="BCT4" si="683">+_xlfn.CONCAT("OTHER 10 () ",BBH1)</f>
        <v>OTHER 10 () 38</v>
      </c>
      <c r="BCU4" s="5" t="str">
        <f t="shared" ref="BCU4" si="684">+_xlfn.CONCAT("Free phase level (m) ",BCT1)</f>
        <v>Free phase level (m) 39</v>
      </c>
      <c r="BCV4" s="5" t="str">
        <f t="shared" ref="BCV4" si="685">+_xlfn.CONCAT("Water table (m) ",BCT1)</f>
        <v>Water table (m) 39</v>
      </c>
      <c r="BCW4" s="5" t="str">
        <f t="shared" ref="BCW4" si="686">+_xlfn.CONCAT("Free phase thickness (m) ",BCT1)</f>
        <v>Free phase thickness (m) 39</v>
      </c>
      <c r="BCX4" s="6" t="str">
        <f t="shared" ref="BCX4" si="687">+_xlfn.CONCAT("Water table MAX (m) ",BCT1)</f>
        <v>Water table MAX (m) 39</v>
      </c>
      <c r="BCY4" s="6" t="str">
        <f t="shared" ref="BCY4" si="688">+_xlfn.CONCAT("Water table MIN (m) ", BCT1)</f>
        <v>Water table MIN (m) 39</v>
      </c>
      <c r="BCZ4" s="6" t="str">
        <f t="shared" ref="BCZ4" si="689">+_xlfn.CONCAT("Corrected water table (m) ",BCT1)</f>
        <v>Corrected water table (m) 39</v>
      </c>
      <c r="BDA4" s="7" t="str">
        <f t="shared" ref="BDA4" si="690">+_xlfn.CONCAT("VOCs (ppmv) ",BCT1)</f>
        <v>VOCs (ppmv) 39</v>
      </c>
      <c r="BDB4" s="7" t="str">
        <f t="shared" ref="BDB4" si="691">+_xlfn.CONCAT("LIE (%) ",BCT1)</f>
        <v>LIE (%) 39</v>
      </c>
      <c r="BDC4" s="7" t="str">
        <f t="shared" ref="BDC4" si="692">+_xlfn.CONCAT("CO2 (%) ",BCT1)</f>
        <v>CO2 (%) 39</v>
      </c>
      <c r="BDD4" s="7" t="str">
        <f t="shared" ref="BDD4" si="693">+_xlfn.CONCAT("CH4 (%) ",BCT1)</f>
        <v>CH4 (%) 39</v>
      </c>
      <c r="BDE4" s="7" t="str">
        <f t="shared" ref="BDE4" si="694">+_xlfn.CONCAT("O2 (%) ",BCT1)</f>
        <v>O2 (%) 39</v>
      </c>
      <c r="BDF4" s="7" t="str">
        <f t="shared" ref="BDF4" si="695">+_xlfn.CONCAT("G - Analytics Total BTEX (ug/l) ",BCT1)</f>
        <v>G - Analytics Total BTEX (ug/l) 39</v>
      </c>
      <c r="BDG4" s="7" t="str">
        <f t="shared" ref="BDG4" si="696">+_xlfn.CONCAT("G - Analytics TPH C5-C16 (ug/l) ",BCT1)</f>
        <v>G - Analytics TPH C5-C16 (ug/l) 39</v>
      </c>
      <c r="BDH4" s="7" t="str">
        <f t="shared" ref="BDH4" si="697">+_xlfn.CONCAT("G - Analytics MTBE (ug/l) ",BCT1)</f>
        <v>G - Analytics MTBE (ug/l) 39</v>
      </c>
      <c r="BDI4" s="7" t="str">
        <f t="shared" ref="BDI4" si="698">+_xlfn.CONCAT("G - Analytics ETBE (ug/l) ",BCT1)</f>
        <v>G - Analytics ETBE (ug/l) 39</v>
      </c>
      <c r="BDJ4" s="7" t="str">
        <f t="shared" ref="BDJ4" si="699">+_xlfn.CONCAT("G - Analytics OTHER 1 (ug/l) ",BCT1)</f>
        <v>G - Analytics OTHER 1 (ug/l) 39</v>
      </c>
      <c r="BDK4" s="7" t="str">
        <f t="shared" ref="BDK4" si="700">+_xlfn.CONCAT("G - Analytics OTHER 2 (ug/l) ",BCT1)</f>
        <v>G - Analytics OTHER 2 (ug/l) 39</v>
      </c>
      <c r="BDL4" s="8" t="str">
        <f t="shared" ref="BDL4" si="701">+_xlfn.CONCAT("W - Temp (ºC) ",BCT1)</f>
        <v>W - Temp (ºC) 39</v>
      </c>
      <c r="BDM4" s="8" t="str">
        <f t="shared" ref="BDM4" si="702">+_xlfn.CONCAT("W - Cond (uS) ",BCT1)</f>
        <v>W - Cond (uS) 39</v>
      </c>
      <c r="BDN4" s="8" t="str">
        <f t="shared" ref="BDN4" si="703">+_xlfn.CONCAT("W - Dissolved oxygen (%) ",BCT1)</f>
        <v>W - Dissolved oxygen (%) 39</v>
      </c>
      <c r="BDO4" s="8" t="str">
        <f t="shared" ref="BDO4" si="704">+_xlfn.CONCAT("W - Other ",BCT1)</f>
        <v>W - Other 39</v>
      </c>
      <c r="BDP4" s="8" t="str">
        <f t="shared" ref="BDP4" si="705">+_xlfn.CONCAT("W - Analytics Total BTEX (ug/l) ",BCT1)</f>
        <v>W - Analytics Total BTEX (ug/l) 39</v>
      </c>
      <c r="BDQ4" s="8" t="str">
        <f t="shared" ref="BDQ4" si="706">+_xlfn.CONCAT("W - Analytics TPH C5-C10 (ug/l) ",BCT1)</f>
        <v>W - Analytics TPH C5-C10 (ug/l) 39</v>
      </c>
      <c r="BDR4" s="8" t="str">
        <f t="shared" ref="BDR4" si="707">+_xlfn.CONCAT("W - Analytics TPH C5-C40 (ug/l) ",BCT1)</f>
        <v>W - Analytics TPH C5-C40 (ug/l) 39</v>
      </c>
      <c r="BDS4" s="8" t="str">
        <f t="shared" ref="BDS4" si="708">+_xlfn.CONCAT("W - Analytics MTBE (ug/l) ",BCT1)</f>
        <v>W - Analytics MTBE (ug/l) 39</v>
      </c>
      <c r="BDT4" s="8" t="str">
        <f t="shared" ref="BDT4" si="709">+_xlfn.CONCAT("W - Analytics ETBE (ug/l) ",BCT1)</f>
        <v>W - Analytics ETBE (ug/l) 39</v>
      </c>
      <c r="BDU4" s="8" t="str">
        <f t="shared" ref="BDU4" si="710">+_xlfn.CONCAT("W - Analytics OTHER 1 (ug/l) ",BCT1)</f>
        <v>W - Analytics OTHER 1 (ug/l) 39</v>
      </c>
      <c r="BDV4" s="8" t="str">
        <f t="shared" ref="BDV4" si="711">+_xlfn.CONCAT("W - Analytics OTHER 2 (ug/l) ",BCT1)</f>
        <v>W - Analytics OTHER 2 (ug/l) 39</v>
      </c>
      <c r="BDW4" s="5" t="str">
        <f t="shared" ref="BDW4" si="712">+_xlfn.CONCAT("OTHER 1 () ",BCT1)</f>
        <v>OTHER 1 () 39</v>
      </c>
      <c r="BDX4" s="5" t="str">
        <f t="shared" ref="BDX4" si="713">+_xlfn.CONCAT("OTHER 2 () ",BCT1)</f>
        <v>OTHER 2 () 39</v>
      </c>
      <c r="BDY4" s="5" t="str">
        <f t="shared" ref="BDY4" si="714">+_xlfn.CONCAT("OTHER 3 () ",BCT1)</f>
        <v>OTHER 3 () 39</v>
      </c>
      <c r="BDZ4" s="5" t="str">
        <f t="shared" ref="BDZ4" si="715">+_xlfn.CONCAT("OTHER 4 () ",BCT1)</f>
        <v>OTHER 4 () 39</v>
      </c>
      <c r="BEA4" s="5" t="str">
        <f t="shared" ref="BEA4" si="716">+_xlfn.CONCAT("OTHER 5 () ",BCT1)</f>
        <v>OTHER 5 () 39</v>
      </c>
      <c r="BEB4" s="5" t="str">
        <f t="shared" ref="BEB4" si="717">+_xlfn.CONCAT("OTHER 6 () ",BCT1)</f>
        <v>OTHER 6 () 39</v>
      </c>
      <c r="BEC4" s="5" t="str">
        <f t="shared" ref="BEC4" si="718">+_xlfn.CONCAT("OTHER 7 () ",BCT1)</f>
        <v>OTHER 7 () 39</v>
      </c>
      <c r="BED4" s="5" t="str">
        <f t="shared" ref="BED4" si="719">+_xlfn.CONCAT("OTHER 8 () ",BCT1)</f>
        <v>OTHER 8 () 39</v>
      </c>
      <c r="BEE4" s="5" t="str">
        <f t="shared" ref="BEE4" si="720">+_xlfn.CONCAT("OTHER 9 () ",BCT1)</f>
        <v>OTHER 9 () 39</v>
      </c>
      <c r="BEF4" s="5" t="str">
        <f t="shared" ref="BEF4" si="721">+_xlfn.CONCAT("OTHER 10 () ",BCT1)</f>
        <v>OTHER 10 () 39</v>
      </c>
      <c r="BEG4" s="5" t="str">
        <f t="shared" ref="BEG4" si="722">+_xlfn.CONCAT("Free phase level (m) ",BEF1)</f>
        <v>Free phase level (m) 40</v>
      </c>
      <c r="BEH4" s="5" t="str">
        <f t="shared" ref="BEH4" si="723">+_xlfn.CONCAT("Water table (m) ",BEF1)</f>
        <v>Water table (m) 40</v>
      </c>
      <c r="BEI4" s="5" t="str">
        <f t="shared" ref="BEI4" si="724">+_xlfn.CONCAT("Free phase thickness (m) ",BEF1)</f>
        <v>Free phase thickness (m) 40</v>
      </c>
      <c r="BEJ4" s="6" t="str">
        <f t="shared" ref="BEJ4" si="725">+_xlfn.CONCAT("Water table MAX (m) ",BEF1)</f>
        <v>Water table MAX (m) 40</v>
      </c>
      <c r="BEK4" s="6" t="str">
        <f t="shared" ref="BEK4" si="726">+_xlfn.CONCAT("Water table MIN (m) ", BEF1)</f>
        <v>Water table MIN (m) 40</v>
      </c>
      <c r="BEL4" s="6" t="str">
        <f t="shared" ref="BEL4" si="727">+_xlfn.CONCAT("Corrected water table (m) ",BEF1)</f>
        <v>Corrected water table (m) 40</v>
      </c>
      <c r="BEM4" s="7" t="str">
        <f t="shared" ref="BEM4" si="728">+_xlfn.CONCAT("VOCs (ppmv) ",BEF1)</f>
        <v>VOCs (ppmv) 40</v>
      </c>
      <c r="BEN4" s="7" t="str">
        <f t="shared" ref="BEN4" si="729">+_xlfn.CONCAT("LIE (%) ",BEF1)</f>
        <v>LIE (%) 40</v>
      </c>
      <c r="BEO4" s="7" t="str">
        <f t="shared" ref="BEO4" si="730">+_xlfn.CONCAT("CO2 (%) ",BEF1)</f>
        <v>CO2 (%) 40</v>
      </c>
      <c r="BEP4" s="7" t="str">
        <f t="shared" ref="BEP4" si="731">+_xlfn.CONCAT("CH4 (%) ",BEF1)</f>
        <v>CH4 (%) 40</v>
      </c>
      <c r="BEQ4" s="7" t="str">
        <f t="shared" ref="BEQ4" si="732">+_xlfn.CONCAT("O2 (%) ",BEF1)</f>
        <v>O2 (%) 40</v>
      </c>
      <c r="BER4" s="7" t="str">
        <f t="shared" ref="BER4" si="733">+_xlfn.CONCAT("G - Analytics Total BTEX (ug/l) ",BEF1)</f>
        <v>G - Analytics Total BTEX (ug/l) 40</v>
      </c>
      <c r="BES4" s="7" t="str">
        <f t="shared" ref="BES4" si="734">+_xlfn.CONCAT("G - Analytics TPH C5-C16 (ug/l) ",BEF1)</f>
        <v>G - Analytics TPH C5-C16 (ug/l) 40</v>
      </c>
      <c r="BET4" s="7" t="str">
        <f t="shared" ref="BET4" si="735">+_xlfn.CONCAT("G - Analytics MTBE (ug/l) ",BEF1)</f>
        <v>G - Analytics MTBE (ug/l) 40</v>
      </c>
      <c r="BEU4" s="7" t="str">
        <f t="shared" ref="BEU4" si="736">+_xlfn.CONCAT("G - Analytics ETBE (ug/l) ",BEF1)</f>
        <v>G - Analytics ETBE (ug/l) 40</v>
      </c>
      <c r="BEV4" s="7" t="str">
        <f t="shared" ref="BEV4" si="737">+_xlfn.CONCAT("G - Analytics OTHER 1 (ug/l) ",BEF1)</f>
        <v>G - Analytics OTHER 1 (ug/l) 40</v>
      </c>
      <c r="BEW4" s="7" t="str">
        <f t="shared" ref="BEW4" si="738">+_xlfn.CONCAT("G - Analytics OTHER 2 (ug/l) ",BEF1)</f>
        <v>G - Analytics OTHER 2 (ug/l) 40</v>
      </c>
      <c r="BEX4" s="8" t="str">
        <f t="shared" ref="BEX4" si="739">+_xlfn.CONCAT("W - Temp (ºC) ",BEF1)</f>
        <v>W - Temp (ºC) 40</v>
      </c>
      <c r="BEY4" s="8" t="str">
        <f t="shared" ref="BEY4" si="740">+_xlfn.CONCAT("W - Cond (uS) ",BEF1)</f>
        <v>W - Cond (uS) 40</v>
      </c>
      <c r="BEZ4" s="8" t="str">
        <f t="shared" ref="BEZ4" si="741">+_xlfn.CONCAT("W - Dissolved oxygen (%) ",BEF1)</f>
        <v>W - Dissolved oxygen (%) 40</v>
      </c>
      <c r="BFA4" s="8" t="str">
        <f t="shared" ref="BFA4" si="742">+_xlfn.CONCAT("W - Other ",BEF1)</f>
        <v>W - Other 40</v>
      </c>
      <c r="BFB4" s="8" t="str">
        <f t="shared" ref="BFB4" si="743">+_xlfn.CONCAT("W - Analytics Total BTEX (ug/l) ",BEF1)</f>
        <v>W - Analytics Total BTEX (ug/l) 40</v>
      </c>
      <c r="BFC4" s="8" t="str">
        <f t="shared" ref="BFC4" si="744">+_xlfn.CONCAT("W - Analytics TPH C5-C10 (ug/l) ",BEF1)</f>
        <v>W - Analytics TPH C5-C10 (ug/l) 40</v>
      </c>
      <c r="BFD4" s="8" t="str">
        <f t="shared" ref="BFD4" si="745">+_xlfn.CONCAT("W - Analytics TPH C5-C40 (ug/l) ",BEF1)</f>
        <v>W - Analytics TPH C5-C40 (ug/l) 40</v>
      </c>
      <c r="BFE4" s="8" t="str">
        <f t="shared" ref="BFE4" si="746">+_xlfn.CONCAT("W - Analytics MTBE (ug/l) ",BEF1)</f>
        <v>W - Analytics MTBE (ug/l) 40</v>
      </c>
      <c r="BFF4" s="8" t="str">
        <f t="shared" ref="BFF4" si="747">+_xlfn.CONCAT("W - Analytics ETBE (ug/l) ",BEF1)</f>
        <v>W - Analytics ETBE (ug/l) 40</v>
      </c>
      <c r="BFG4" s="8" t="str">
        <f t="shared" ref="BFG4" si="748">+_xlfn.CONCAT("W - Analytics OTHER 1 (ug/l) ",BEF1)</f>
        <v>W - Analytics OTHER 1 (ug/l) 40</v>
      </c>
      <c r="BFH4" s="8" t="str">
        <f t="shared" ref="BFH4" si="749">+_xlfn.CONCAT("W - Analytics OTHER 2 (ug/l) ",BEF1)</f>
        <v>W - Analytics OTHER 2 (ug/l) 40</v>
      </c>
      <c r="BFI4" s="5" t="str">
        <f t="shared" ref="BFI4" si="750">+_xlfn.CONCAT("OTHER 1 () ",BEF1)</f>
        <v>OTHER 1 () 40</v>
      </c>
      <c r="BFJ4" s="5" t="str">
        <f t="shared" ref="BFJ4" si="751">+_xlfn.CONCAT("OTHER 2 () ",BEF1)</f>
        <v>OTHER 2 () 40</v>
      </c>
      <c r="BFK4" s="5" t="str">
        <f t="shared" ref="BFK4" si="752">+_xlfn.CONCAT("OTHER 3 () ",BEF1)</f>
        <v>OTHER 3 () 40</v>
      </c>
      <c r="BFL4" s="5" t="str">
        <f t="shared" ref="BFL4" si="753">+_xlfn.CONCAT("OTHER 4 () ",BEF1)</f>
        <v>OTHER 4 () 40</v>
      </c>
      <c r="BFM4" s="5" t="str">
        <f t="shared" ref="BFM4" si="754">+_xlfn.CONCAT("OTHER 5 () ",BEF1)</f>
        <v>OTHER 5 () 40</v>
      </c>
      <c r="BFN4" s="5" t="str">
        <f t="shared" ref="BFN4" si="755">+_xlfn.CONCAT("OTHER 6 () ",BEF1)</f>
        <v>OTHER 6 () 40</v>
      </c>
      <c r="BFO4" s="5" t="str">
        <f t="shared" ref="BFO4" si="756">+_xlfn.CONCAT("OTHER 7 () ",BEF1)</f>
        <v>OTHER 7 () 40</v>
      </c>
      <c r="BFP4" s="5" t="str">
        <f t="shared" ref="BFP4" si="757">+_xlfn.CONCAT("OTHER 8 () ",BEF1)</f>
        <v>OTHER 8 () 40</v>
      </c>
      <c r="BFQ4" s="5" t="str">
        <f t="shared" ref="BFQ4" si="758">+_xlfn.CONCAT("OTHER 9 () ",BEF1)</f>
        <v>OTHER 9 () 40</v>
      </c>
      <c r="BFR4" s="5" t="str">
        <f t="shared" ref="BFR4" si="759">+_xlfn.CONCAT("OTHER 10 () ",BEF1)</f>
        <v>OTHER 10 () 40</v>
      </c>
    </row>
    <row r="5" spans="1:1526" x14ac:dyDescent="0.25">
      <c r="A5" s="17">
        <v>40427</v>
      </c>
      <c r="B5" s="16" t="s">
        <v>846</v>
      </c>
      <c r="C5" s="42"/>
      <c r="AL5" s="41">
        <v>1.9079999999999999</v>
      </c>
      <c r="AM5" s="41">
        <v>2.5569999999999999</v>
      </c>
      <c r="BX5" s="41">
        <v>1.7030000000000001</v>
      </c>
      <c r="BY5" s="41">
        <v>2.34</v>
      </c>
      <c r="DJ5" s="41">
        <v>1.9159999999999999</v>
      </c>
      <c r="DK5" s="41">
        <v>2.4700000000000002</v>
      </c>
      <c r="EV5" s="41">
        <v>1.9410000000000001</v>
      </c>
      <c r="EW5" s="41">
        <v>2.6179999999999999</v>
      </c>
      <c r="GH5" s="41">
        <v>1.952</v>
      </c>
      <c r="GI5" s="41">
        <v>2.5409999999999999</v>
      </c>
      <c r="HT5" s="41">
        <v>0.99199999999999999</v>
      </c>
      <c r="HU5" s="41" t="s">
        <v>908</v>
      </c>
      <c r="JF5" s="41">
        <v>1.9279999999999999</v>
      </c>
      <c r="JG5" s="41">
        <v>2.5299999999999998</v>
      </c>
      <c r="KR5" s="41">
        <v>1.9319999999999999</v>
      </c>
      <c r="KS5" s="41">
        <v>2.5</v>
      </c>
      <c r="MD5" s="41">
        <v>1.94</v>
      </c>
      <c r="ME5" s="41">
        <v>2.5499999999999998</v>
      </c>
      <c r="NP5" s="41">
        <v>1.9379999999999999</v>
      </c>
      <c r="NQ5" s="41">
        <v>2.48</v>
      </c>
      <c r="PB5" s="41">
        <v>1.974</v>
      </c>
      <c r="PC5" s="41">
        <v>2.62</v>
      </c>
      <c r="QN5" s="41">
        <v>1.7509999999999999</v>
      </c>
      <c r="QO5" s="41">
        <v>2.36</v>
      </c>
      <c r="RZ5" s="41">
        <v>2.0350000000000001</v>
      </c>
      <c r="SA5" s="41">
        <v>2.2200000000000002</v>
      </c>
      <c r="TL5" s="41">
        <v>2.0699999999999998</v>
      </c>
      <c r="TM5" s="41">
        <v>2.25</v>
      </c>
      <c r="UX5" s="41">
        <v>2.41</v>
      </c>
      <c r="UY5" s="41">
        <v>2.68</v>
      </c>
      <c r="WJ5" s="41">
        <v>0.9</v>
      </c>
      <c r="WK5" s="41">
        <v>2.58</v>
      </c>
      <c r="XV5" s="41">
        <v>1.26</v>
      </c>
      <c r="XW5" s="41">
        <v>2.16</v>
      </c>
      <c r="AAW5" s="19"/>
      <c r="AAZ5" t="s">
        <v>1173</v>
      </c>
    </row>
    <row r="6" spans="1:1526" x14ac:dyDescent="0.25">
      <c r="A6" s="17">
        <v>41968</v>
      </c>
      <c r="B6" s="16" t="s">
        <v>846</v>
      </c>
      <c r="C6" s="42"/>
      <c r="AL6" s="41">
        <v>1.9079999999999999</v>
      </c>
      <c r="AM6" s="41">
        <v>2.5569999999999999</v>
      </c>
      <c r="BX6" s="41">
        <v>1.7030000000000001</v>
      </c>
      <c r="BY6" s="41">
        <v>2.34</v>
      </c>
      <c r="DJ6" s="41">
        <v>1.9159999999999999</v>
      </c>
      <c r="DK6" s="41">
        <v>2.4700000000000002</v>
      </c>
      <c r="EV6" s="41">
        <v>1.9410000000000001</v>
      </c>
      <c r="EW6" s="41">
        <v>2.6179999999999999</v>
      </c>
      <c r="GH6" s="41">
        <v>1.952</v>
      </c>
      <c r="GI6" s="41">
        <v>2.5409999999999999</v>
      </c>
      <c r="HT6" s="41">
        <v>0.99199999999999999</v>
      </c>
      <c r="HU6" s="41" t="s">
        <v>908</v>
      </c>
      <c r="JF6" s="41">
        <v>1.9279999999999999</v>
      </c>
      <c r="JG6" s="41">
        <v>2.5299999999999998</v>
      </c>
      <c r="KR6" s="41">
        <v>1.9319999999999999</v>
      </c>
      <c r="KS6" s="41">
        <v>2.5</v>
      </c>
      <c r="MD6" s="41">
        <v>1.94</v>
      </c>
      <c r="ME6" s="41">
        <v>2.5499999999999998</v>
      </c>
      <c r="NP6" s="41">
        <v>1.9379999999999999</v>
      </c>
      <c r="NQ6" s="41">
        <v>2.48</v>
      </c>
      <c r="PB6" s="41">
        <v>1.974</v>
      </c>
      <c r="PC6" s="41">
        <v>2.62</v>
      </c>
      <c r="QN6" s="41">
        <v>1.7509999999999999</v>
      </c>
      <c r="QO6" s="41">
        <v>2.36</v>
      </c>
      <c r="RZ6" s="41">
        <v>2.0350000000000001</v>
      </c>
      <c r="SA6" s="41">
        <v>2.2200000000000002</v>
      </c>
      <c r="TL6" s="41">
        <v>2.0699999999999998</v>
      </c>
      <c r="TM6" s="41">
        <v>2.25</v>
      </c>
      <c r="UX6" s="41">
        <v>2.41</v>
      </c>
      <c r="UY6" s="41">
        <v>2.68</v>
      </c>
      <c r="WJ6" s="41">
        <v>0.9</v>
      </c>
      <c r="WK6" s="41">
        <v>2.58</v>
      </c>
      <c r="XV6" s="41">
        <v>1.26</v>
      </c>
      <c r="XW6" s="41">
        <v>2.16</v>
      </c>
      <c r="AAW6" s="19"/>
    </row>
    <row r="7" spans="1:1526" x14ac:dyDescent="0.25">
      <c r="A7" s="14">
        <v>43052</v>
      </c>
      <c r="B7" s="16" t="s">
        <v>846</v>
      </c>
      <c r="C7" s="42"/>
      <c r="AI7" s="41">
        <v>2.73</v>
      </c>
      <c r="AJ7" s="41">
        <v>2.73</v>
      </c>
      <c r="AL7" s="41">
        <v>1.9079999999999999</v>
      </c>
      <c r="AM7" s="41">
        <v>2.5569999999999999</v>
      </c>
      <c r="BU7" s="41">
        <v>2.4300000000000002</v>
      </c>
      <c r="BV7" s="41">
        <v>2.4300000000000002</v>
      </c>
      <c r="BX7" s="41">
        <v>1.7030000000000001</v>
      </c>
      <c r="BY7" s="41">
        <v>2.34</v>
      </c>
      <c r="DG7" s="41">
        <v>2.63</v>
      </c>
      <c r="DH7" s="41">
        <v>2.63</v>
      </c>
      <c r="DJ7" s="41">
        <v>1.9159999999999999</v>
      </c>
      <c r="DK7" s="41">
        <v>2.4700000000000002</v>
      </c>
      <c r="ES7" s="41">
        <v>2.74</v>
      </c>
      <c r="ET7" s="41">
        <v>2.74</v>
      </c>
      <c r="EV7" s="41">
        <v>1.9410000000000001</v>
      </c>
      <c r="EW7" s="41">
        <v>2.6179999999999999</v>
      </c>
      <c r="GE7" s="41">
        <v>2.62</v>
      </c>
      <c r="GF7" s="41">
        <v>2.89</v>
      </c>
      <c r="GG7" s="41">
        <v>27</v>
      </c>
      <c r="GH7" s="41">
        <v>1.952</v>
      </c>
      <c r="GI7" s="41">
        <v>2.5409999999999999</v>
      </c>
      <c r="HT7" s="41">
        <v>0.99199999999999999</v>
      </c>
      <c r="HU7" s="41" t="s">
        <v>908</v>
      </c>
      <c r="JF7" s="41">
        <v>1.9279999999999999</v>
      </c>
      <c r="JG7" s="41">
        <v>2.5299999999999998</v>
      </c>
      <c r="KR7" s="41">
        <v>1.9319999999999999</v>
      </c>
      <c r="KS7" s="41">
        <v>2.5</v>
      </c>
      <c r="MD7" s="41">
        <v>1.94</v>
      </c>
      <c r="ME7" s="41">
        <v>2.5499999999999998</v>
      </c>
      <c r="NP7" s="41">
        <v>1.9379999999999999</v>
      </c>
      <c r="NQ7" s="41">
        <v>2.48</v>
      </c>
      <c r="PB7" s="41">
        <v>1.974</v>
      </c>
      <c r="PC7" s="41">
        <v>2.62</v>
      </c>
      <c r="QN7" s="41">
        <v>1.7509999999999999</v>
      </c>
      <c r="QO7" s="41">
        <v>2.36</v>
      </c>
      <c r="RZ7" s="41">
        <v>2.0350000000000001</v>
      </c>
      <c r="SA7" s="41">
        <v>2.2200000000000002</v>
      </c>
      <c r="TL7" s="41">
        <v>2.0699999999999998</v>
      </c>
      <c r="TM7" s="41">
        <v>2.25</v>
      </c>
      <c r="UX7" s="41">
        <v>2.41</v>
      </c>
      <c r="UY7" s="41">
        <v>2.68</v>
      </c>
      <c r="WG7" s="41">
        <v>1.29</v>
      </c>
      <c r="WH7" s="41">
        <v>1.29</v>
      </c>
      <c r="WJ7" s="41">
        <v>0.9</v>
      </c>
      <c r="WK7" s="41">
        <v>2.58</v>
      </c>
      <c r="XV7" s="41">
        <v>1.26</v>
      </c>
      <c r="XW7" s="41">
        <v>2.16</v>
      </c>
      <c r="AAW7" s="19"/>
    </row>
    <row r="8" spans="1:1526" x14ac:dyDescent="0.25">
      <c r="A8" s="14">
        <v>43082</v>
      </c>
      <c r="B8" s="16" t="s">
        <v>846</v>
      </c>
      <c r="C8" s="42"/>
      <c r="AL8" s="41">
        <v>1.9079999999999999</v>
      </c>
      <c r="AM8" s="41">
        <v>2.5569999999999999</v>
      </c>
      <c r="BX8" s="41">
        <v>1.7030000000000001</v>
      </c>
      <c r="BY8" s="41">
        <v>2.34</v>
      </c>
      <c r="DJ8" s="41">
        <v>1.9159999999999999</v>
      </c>
      <c r="DK8" s="41">
        <v>2.4700000000000002</v>
      </c>
      <c r="EV8" s="41">
        <v>1.9410000000000001</v>
      </c>
      <c r="EW8" s="41">
        <v>2.6179999999999999</v>
      </c>
      <c r="GH8" s="41">
        <v>1.952</v>
      </c>
      <c r="GI8" s="41">
        <v>2.5409999999999999</v>
      </c>
      <c r="HT8" s="41">
        <v>0.99199999999999999</v>
      </c>
      <c r="HU8" s="41" t="s">
        <v>908</v>
      </c>
      <c r="JF8" s="41">
        <v>1.9279999999999999</v>
      </c>
      <c r="JG8" s="41">
        <v>2.5299999999999998</v>
      </c>
      <c r="KR8" s="41">
        <v>1.9319999999999999</v>
      </c>
      <c r="KS8" s="41">
        <v>2.5</v>
      </c>
      <c r="MD8" s="41">
        <v>1.94</v>
      </c>
      <c r="ME8" s="41">
        <v>2.5499999999999998</v>
      </c>
      <c r="NP8" s="41">
        <v>1.9379999999999999</v>
      </c>
      <c r="NQ8" s="41">
        <v>2.48</v>
      </c>
      <c r="PB8" s="41">
        <v>1.974</v>
      </c>
      <c r="PC8" s="41">
        <v>2.62</v>
      </c>
      <c r="QN8" s="41">
        <v>1.7509999999999999</v>
      </c>
      <c r="QO8" s="41">
        <v>2.36</v>
      </c>
      <c r="RZ8" s="41">
        <v>2.0350000000000001</v>
      </c>
      <c r="SA8" s="41">
        <v>2.2200000000000002</v>
      </c>
      <c r="TL8" s="41">
        <v>2.0699999999999998</v>
      </c>
      <c r="TM8" s="41">
        <v>2.25</v>
      </c>
      <c r="UX8" s="41">
        <v>2.41</v>
      </c>
      <c r="UY8" s="41">
        <v>2.68</v>
      </c>
      <c r="WJ8" s="41">
        <v>0.9</v>
      </c>
      <c r="WK8" s="41">
        <v>2.58</v>
      </c>
      <c r="XV8" s="41">
        <v>1.26</v>
      </c>
      <c r="XW8" s="41">
        <v>2.16</v>
      </c>
      <c r="AAW8" s="19"/>
    </row>
    <row r="9" spans="1:1526" x14ac:dyDescent="0.25">
      <c r="A9" s="14">
        <v>43306</v>
      </c>
      <c r="B9" s="16" t="s">
        <v>846</v>
      </c>
      <c r="C9" s="42"/>
      <c r="AI9" s="41">
        <v>2.5310000000000001</v>
      </c>
      <c r="AJ9" s="41">
        <v>2.5310000000000001</v>
      </c>
      <c r="AL9" s="41">
        <v>1.9079999999999999</v>
      </c>
      <c r="AM9" s="41">
        <v>2.5569999999999999</v>
      </c>
      <c r="BU9" s="41">
        <v>2.282</v>
      </c>
      <c r="BV9" s="41">
        <v>2.282</v>
      </c>
      <c r="BX9" s="41">
        <v>1.7030000000000001</v>
      </c>
      <c r="BY9" s="41">
        <v>2.34</v>
      </c>
      <c r="DG9" s="41">
        <v>2.4220000000000002</v>
      </c>
      <c r="DH9" s="41">
        <v>2.4220000000000002</v>
      </c>
      <c r="DJ9" s="41">
        <v>1.9159999999999999</v>
      </c>
      <c r="DK9" s="41">
        <v>2.4700000000000002</v>
      </c>
      <c r="ES9" s="41">
        <v>2.5219999999999998</v>
      </c>
      <c r="ET9" s="41">
        <v>2.5219999999999998</v>
      </c>
      <c r="EV9" s="41">
        <v>1.9410000000000001</v>
      </c>
      <c r="EW9" s="41">
        <v>2.6179999999999999</v>
      </c>
      <c r="GE9" s="41">
        <v>2.4460000000000002</v>
      </c>
      <c r="GF9" s="41">
        <v>2.4460000000000002</v>
      </c>
      <c r="GH9" s="41">
        <v>1.952</v>
      </c>
      <c r="GI9" s="41">
        <v>2.5409999999999999</v>
      </c>
      <c r="HQ9" s="41">
        <v>1.054</v>
      </c>
      <c r="HR9" s="41">
        <v>1.054</v>
      </c>
      <c r="HT9" s="41">
        <v>0.99199999999999999</v>
      </c>
      <c r="HU9" s="41" t="s">
        <v>908</v>
      </c>
      <c r="JC9" s="41">
        <v>2.4900000000000002</v>
      </c>
      <c r="JD9" s="41">
        <v>2.4900000000000002</v>
      </c>
      <c r="JF9" s="41">
        <v>1.9279999999999999</v>
      </c>
      <c r="JG9" s="41">
        <v>2.5299999999999998</v>
      </c>
      <c r="KO9" s="41">
        <v>2.4620000000000002</v>
      </c>
      <c r="KP9" s="41">
        <v>2.4620000000000002</v>
      </c>
      <c r="KR9" s="41">
        <v>1.9319999999999999</v>
      </c>
      <c r="KS9" s="41">
        <v>2.5</v>
      </c>
      <c r="MA9" s="41">
        <v>2.4750000000000001</v>
      </c>
      <c r="MB9" s="41">
        <v>2.4750000000000001</v>
      </c>
      <c r="MD9" s="41">
        <v>1.94</v>
      </c>
      <c r="ME9" s="41">
        <v>2.5499999999999998</v>
      </c>
      <c r="NM9" s="41">
        <v>2.4390000000000001</v>
      </c>
      <c r="NN9" s="41">
        <v>2.4390000000000001</v>
      </c>
      <c r="NP9" s="41">
        <v>1.9379999999999999</v>
      </c>
      <c r="NQ9" s="41">
        <v>2.48</v>
      </c>
      <c r="OY9" s="41">
        <v>2.4769999999999999</v>
      </c>
      <c r="OZ9" s="41">
        <v>2.4769999999999999</v>
      </c>
      <c r="PB9" s="41">
        <v>1.974</v>
      </c>
      <c r="PC9" s="41">
        <v>2.62</v>
      </c>
      <c r="QK9" s="41">
        <v>2.234</v>
      </c>
      <c r="QL9" s="41">
        <v>2.234</v>
      </c>
      <c r="QN9" s="41">
        <v>1.7509999999999999</v>
      </c>
      <c r="QO9" s="41">
        <v>2.36</v>
      </c>
      <c r="RZ9" s="41">
        <v>2.0350000000000001</v>
      </c>
      <c r="SA9" s="41">
        <v>2.2200000000000002</v>
      </c>
      <c r="TL9" s="41">
        <v>2.0699999999999998</v>
      </c>
      <c r="TM9" s="41">
        <v>2.25</v>
      </c>
      <c r="UX9" s="41">
        <v>2.41</v>
      </c>
      <c r="UY9" s="41">
        <v>2.68</v>
      </c>
      <c r="WG9" s="41">
        <v>1.0920000000000001</v>
      </c>
      <c r="WH9" s="41">
        <v>1.0920000000000001</v>
      </c>
      <c r="WJ9" s="41">
        <v>0.9</v>
      </c>
      <c r="WK9" s="41">
        <v>2.58</v>
      </c>
      <c r="XV9" s="41">
        <v>1.26</v>
      </c>
      <c r="XW9" s="41">
        <v>2.16</v>
      </c>
      <c r="AAW9" s="19"/>
    </row>
    <row r="10" spans="1:1526" x14ac:dyDescent="0.25">
      <c r="A10" s="14">
        <v>43307</v>
      </c>
      <c r="B10" s="16" t="s">
        <v>846</v>
      </c>
      <c r="C10" s="42"/>
      <c r="AL10" s="41">
        <v>1.9079999999999999</v>
      </c>
      <c r="AM10" s="41">
        <v>2.5569999999999999</v>
      </c>
      <c r="BX10" s="41">
        <v>1.7030000000000001</v>
      </c>
      <c r="BY10" s="41">
        <v>2.34</v>
      </c>
      <c r="DJ10" s="41">
        <v>1.9159999999999999</v>
      </c>
      <c r="DK10" s="41">
        <v>2.4700000000000002</v>
      </c>
      <c r="EV10" s="41">
        <v>1.9410000000000001</v>
      </c>
      <c r="EW10" s="41">
        <v>2.6179999999999999</v>
      </c>
      <c r="GH10" s="41">
        <v>1.952</v>
      </c>
      <c r="GI10" s="41">
        <v>2.5409999999999999</v>
      </c>
      <c r="HT10" s="41">
        <v>0.99199999999999999</v>
      </c>
      <c r="HU10" s="41" t="s">
        <v>908</v>
      </c>
      <c r="JF10" s="41">
        <v>1.9279999999999999</v>
      </c>
      <c r="JG10" s="41">
        <v>2.5299999999999998</v>
      </c>
      <c r="KR10" s="41">
        <v>1.9319999999999999</v>
      </c>
      <c r="KS10" s="41">
        <v>2.5</v>
      </c>
      <c r="MD10" s="41">
        <v>1.94</v>
      </c>
      <c r="ME10" s="41">
        <v>2.5499999999999998</v>
      </c>
      <c r="NP10" s="41">
        <v>1.9379999999999999</v>
      </c>
      <c r="NQ10" s="41">
        <v>2.48</v>
      </c>
      <c r="PB10" s="41">
        <v>1.974</v>
      </c>
      <c r="PC10" s="41">
        <v>2.62</v>
      </c>
      <c r="QN10" s="41">
        <v>1.7509999999999999</v>
      </c>
      <c r="QO10" s="41">
        <v>2.36</v>
      </c>
      <c r="RZ10" s="41">
        <v>2.0350000000000001</v>
      </c>
      <c r="SA10" s="41">
        <v>2.2200000000000002</v>
      </c>
      <c r="TL10" s="41">
        <v>2.0699999999999998</v>
      </c>
      <c r="TM10" s="41">
        <v>2.25</v>
      </c>
      <c r="UX10" s="41">
        <v>2.41</v>
      </c>
      <c r="UY10" s="41">
        <v>2.68</v>
      </c>
      <c r="WJ10" s="41">
        <v>0.9</v>
      </c>
      <c r="WK10" s="41">
        <v>2.58</v>
      </c>
      <c r="XV10" s="41">
        <v>1.26</v>
      </c>
      <c r="XW10" s="41">
        <v>2.16</v>
      </c>
      <c r="AAW10" s="19"/>
    </row>
    <row r="11" spans="1:1526" x14ac:dyDescent="0.25">
      <c r="A11" s="14">
        <v>43613</v>
      </c>
      <c r="B11" s="16" t="s">
        <v>846</v>
      </c>
      <c r="C11" s="42"/>
      <c r="AI11" s="41">
        <v>2.33</v>
      </c>
      <c r="AJ11" s="41">
        <v>2.33</v>
      </c>
      <c r="AL11" s="41">
        <v>1.9079999999999999</v>
      </c>
      <c r="AM11" s="41">
        <v>2.5569999999999999</v>
      </c>
      <c r="BU11" s="41">
        <v>2.1040000000000001</v>
      </c>
      <c r="BV11" s="41">
        <v>2.1040000000000001</v>
      </c>
      <c r="BX11" s="41">
        <v>1.7030000000000001</v>
      </c>
      <c r="BY11" s="41">
        <v>2.34</v>
      </c>
      <c r="DG11" s="41">
        <v>2.2530000000000001</v>
      </c>
      <c r="DH11" s="41">
        <v>2.2530000000000001</v>
      </c>
      <c r="DJ11" s="41">
        <v>1.9159999999999999</v>
      </c>
      <c r="DK11" s="41">
        <v>2.4700000000000002</v>
      </c>
      <c r="ES11" s="41">
        <v>2.375</v>
      </c>
      <c r="ET11" s="41">
        <v>2.375</v>
      </c>
      <c r="EV11" s="41">
        <v>1.9410000000000001</v>
      </c>
      <c r="EW11" s="41">
        <v>2.6179999999999999</v>
      </c>
      <c r="GE11" s="41">
        <v>2.298</v>
      </c>
      <c r="GF11" s="41">
        <v>2.298</v>
      </c>
      <c r="GH11" s="41">
        <v>1.952</v>
      </c>
      <c r="GI11" s="41">
        <v>2.5409999999999999</v>
      </c>
      <c r="HQ11" s="41">
        <v>0.99199999999999999</v>
      </c>
      <c r="HR11" s="41">
        <v>0.99199999999999999</v>
      </c>
      <c r="HT11" s="41">
        <v>0.99199999999999999</v>
      </c>
      <c r="HU11" s="41" t="s">
        <v>908</v>
      </c>
      <c r="JC11" s="41">
        <v>1.917</v>
      </c>
      <c r="JD11" s="41">
        <v>2.3039999999999998</v>
      </c>
      <c r="JE11" s="41">
        <v>38.700000000000003</v>
      </c>
      <c r="JF11" s="41">
        <v>1.9279999999999999</v>
      </c>
      <c r="JG11" s="41">
        <v>2.5299999999999998</v>
      </c>
      <c r="KO11" s="41">
        <v>2.29</v>
      </c>
      <c r="KP11" s="41">
        <v>2.29</v>
      </c>
      <c r="KR11" s="41">
        <v>1.9319999999999999</v>
      </c>
      <c r="KS11" s="41">
        <v>2.5</v>
      </c>
      <c r="MA11" s="41">
        <v>2.3010000000000002</v>
      </c>
      <c r="MB11" s="41">
        <v>2.3010000000000002</v>
      </c>
      <c r="MD11" s="41">
        <v>1.94</v>
      </c>
      <c r="ME11" s="41">
        <v>2.5499999999999998</v>
      </c>
      <c r="NM11" s="41">
        <v>2.266</v>
      </c>
      <c r="NN11" s="41">
        <v>2.266</v>
      </c>
      <c r="NP11" s="41">
        <v>1.9379999999999999</v>
      </c>
      <c r="NQ11" s="41">
        <v>2.48</v>
      </c>
      <c r="OY11" s="41">
        <v>2.3109999999999999</v>
      </c>
      <c r="OZ11" s="41">
        <v>2.3380000000000001</v>
      </c>
      <c r="PA11" s="41">
        <v>27</v>
      </c>
      <c r="PB11" s="41">
        <v>1.974</v>
      </c>
      <c r="PC11" s="41">
        <v>2.62</v>
      </c>
      <c r="QK11" s="41">
        <v>2.0960000000000001</v>
      </c>
      <c r="QL11" s="41">
        <v>2.0960000000000001</v>
      </c>
      <c r="QN11" s="41">
        <v>1.7509999999999999</v>
      </c>
      <c r="QO11" s="41">
        <v>2.36</v>
      </c>
      <c r="RZ11" s="41">
        <v>2.0350000000000001</v>
      </c>
      <c r="SA11" s="41">
        <v>2.2200000000000002</v>
      </c>
      <c r="TL11" s="41">
        <v>2.0699999999999998</v>
      </c>
      <c r="TM11" s="41">
        <v>2.25</v>
      </c>
      <c r="UX11" s="41">
        <v>2.41</v>
      </c>
      <c r="UY11" s="41">
        <v>2.68</v>
      </c>
      <c r="WG11" s="41">
        <v>1.0289999999999999</v>
      </c>
      <c r="WH11" s="41">
        <v>1.0289999999999999</v>
      </c>
      <c r="WJ11" s="41">
        <v>0.9</v>
      </c>
      <c r="WK11" s="41">
        <v>2.58</v>
      </c>
      <c r="XV11" s="41">
        <v>1.26</v>
      </c>
      <c r="XW11" s="41">
        <v>2.16</v>
      </c>
      <c r="AAW11" s="19"/>
    </row>
    <row r="12" spans="1:1526" x14ac:dyDescent="0.25">
      <c r="A12" s="14">
        <v>43614</v>
      </c>
      <c r="B12" s="16" t="s">
        <v>846</v>
      </c>
      <c r="C12" s="42"/>
      <c r="AL12" s="41">
        <v>1.9079999999999999</v>
      </c>
      <c r="AM12" s="41">
        <v>2.5569999999999999</v>
      </c>
      <c r="BX12" s="41">
        <v>1.7030000000000001</v>
      </c>
      <c r="BY12" s="41">
        <v>2.34</v>
      </c>
      <c r="DJ12" s="41">
        <v>1.9159999999999999</v>
      </c>
      <c r="DK12" s="41">
        <v>2.4700000000000002</v>
      </c>
      <c r="EV12" s="41">
        <v>1.9410000000000001</v>
      </c>
      <c r="EW12" s="41">
        <v>2.6179999999999999</v>
      </c>
      <c r="GH12" s="41">
        <v>1.952</v>
      </c>
      <c r="GI12" s="41">
        <v>2.5409999999999999</v>
      </c>
      <c r="HT12" s="41">
        <v>0.99199999999999999</v>
      </c>
      <c r="HU12" s="41" t="s">
        <v>908</v>
      </c>
      <c r="JF12" s="41">
        <v>1.9279999999999999</v>
      </c>
      <c r="JG12" s="41">
        <v>2.5299999999999998</v>
      </c>
      <c r="KR12" s="41">
        <v>1.9319999999999999</v>
      </c>
      <c r="KS12" s="41">
        <v>2.5</v>
      </c>
      <c r="MD12" s="41">
        <v>1.94</v>
      </c>
      <c r="ME12" s="41">
        <v>2.5499999999999998</v>
      </c>
      <c r="NP12" s="41">
        <v>1.9379999999999999</v>
      </c>
      <c r="NQ12" s="41">
        <v>2.48</v>
      </c>
      <c r="PB12" s="41">
        <v>1.974</v>
      </c>
      <c r="PC12" s="41">
        <v>2.62</v>
      </c>
      <c r="QN12" s="41">
        <v>1.7509999999999999</v>
      </c>
      <c r="QO12" s="41">
        <v>2.36</v>
      </c>
      <c r="RZ12" s="41">
        <v>2.0350000000000001</v>
      </c>
      <c r="SA12" s="41">
        <v>2.2200000000000002</v>
      </c>
      <c r="TL12" s="41">
        <v>2.0699999999999998</v>
      </c>
      <c r="TM12" s="41">
        <v>2.25</v>
      </c>
      <c r="UX12" s="41">
        <v>2.41</v>
      </c>
      <c r="UY12" s="41">
        <v>2.68</v>
      </c>
      <c r="WJ12" s="41">
        <v>0.9</v>
      </c>
      <c r="WK12" s="41">
        <v>2.58</v>
      </c>
      <c r="XV12" s="41">
        <v>1.26</v>
      </c>
      <c r="XW12" s="41">
        <v>2.16</v>
      </c>
      <c r="AAW12" s="19"/>
    </row>
    <row r="13" spans="1:1526" x14ac:dyDescent="0.25">
      <c r="A13" s="14">
        <v>43616</v>
      </c>
      <c r="B13" s="16" t="s">
        <v>846</v>
      </c>
      <c r="C13" s="42"/>
      <c r="AL13" s="41">
        <v>1.9079999999999999</v>
      </c>
      <c r="AM13" s="41">
        <v>2.5569999999999999</v>
      </c>
      <c r="BX13" s="41">
        <v>1.7030000000000001</v>
      </c>
      <c r="BY13" s="41">
        <v>2.34</v>
      </c>
      <c r="DJ13" s="41">
        <v>1.9159999999999999</v>
      </c>
      <c r="DK13" s="41">
        <v>2.4700000000000002</v>
      </c>
      <c r="EV13" s="41">
        <v>1.9410000000000001</v>
      </c>
      <c r="EW13" s="41">
        <v>2.6179999999999999</v>
      </c>
      <c r="GH13" s="41">
        <v>1.952</v>
      </c>
      <c r="GI13" s="41">
        <v>2.5409999999999999</v>
      </c>
      <c r="HT13" s="41">
        <v>0.99199999999999999</v>
      </c>
      <c r="HU13" s="41" t="s">
        <v>908</v>
      </c>
      <c r="JF13" s="41">
        <v>1.9279999999999999</v>
      </c>
      <c r="JG13" s="41">
        <v>2.5299999999999998</v>
      </c>
      <c r="KR13" s="41">
        <v>1.9319999999999999</v>
      </c>
      <c r="KS13" s="41">
        <v>2.5</v>
      </c>
      <c r="MD13" s="41">
        <v>1.94</v>
      </c>
      <c r="ME13" s="41">
        <v>2.5499999999999998</v>
      </c>
      <c r="NP13" s="41">
        <v>1.9379999999999999</v>
      </c>
      <c r="NQ13" s="41">
        <v>2.48</v>
      </c>
      <c r="PB13" s="41">
        <v>1.974</v>
      </c>
      <c r="PC13" s="41">
        <v>2.62</v>
      </c>
      <c r="QN13" s="41">
        <v>1.7509999999999999</v>
      </c>
      <c r="QO13" s="41">
        <v>2.36</v>
      </c>
      <c r="RZ13" s="41">
        <v>2.0350000000000001</v>
      </c>
      <c r="SA13" s="41">
        <v>2.2200000000000002</v>
      </c>
      <c r="TL13" s="41">
        <v>2.0699999999999998</v>
      </c>
      <c r="TM13" s="41">
        <v>2.25</v>
      </c>
      <c r="UX13" s="41">
        <v>2.41</v>
      </c>
      <c r="UY13" s="41">
        <v>2.68</v>
      </c>
      <c r="WJ13" s="41">
        <v>0.9</v>
      </c>
      <c r="WK13" s="41">
        <v>2.58</v>
      </c>
      <c r="XV13" s="41">
        <v>1.26</v>
      </c>
      <c r="XW13" s="41">
        <v>2.16</v>
      </c>
      <c r="AAW13" s="19"/>
    </row>
    <row r="14" spans="1:1526" x14ac:dyDescent="0.25">
      <c r="A14" s="14">
        <v>43732</v>
      </c>
      <c r="B14" s="16" t="s">
        <v>846</v>
      </c>
      <c r="C14" s="42"/>
      <c r="AI14" s="41">
        <v>1.9079999999999999</v>
      </c>
      <c r="AJ14" s="41">
        <v>1.9079999999999999</v>
      </c>
      <c r="AL14" s="41">
        <v>1.9079999999999999</v>
      </c>
      <c r="AM14" s="41">
        <v>2.5569999999999999</v>
      </c>
      <c r="BU14" s="41">
        <v>1.7030000000000001</v>
      </c>
      <c r="BV14" s="41">
        <v>1.7030000000000001</v>
      </c>
      <c r="BX14" s="41">
        <v>1.7030000000000001</v>
      </c>
      <c r="BY14" s="41">
        <v>2.34</v>
      </c>
      <c r="DG14" s="41">
        <v>1.9159999999999999</v>
      </c>
      <c r="DH14" s="41">
        <v>1.9159999999999999</v>
      </c>
      <c r="DJ14" s="41">
        <v>1.9159999999999999</v>
      </c>
      <c r="DK14" s="41">
        <v>2.4700000000000002</v>
      </c>
      <c r="ES14" s="41">
        <v>1.9410000000000001</v>
      </c>
      <c r="ET14" s="41">
        <v>1.9410000000000001</v>
      </c>
      <c r="EV14" s="41">
        <v>1.9410000000000001</v>
      </c>
      <c r="EW14" s="41">
        <v>2.6179999999999999</v>
      </c>
      <c r="GE14" s="41">
        <v>1.952</v>
      </c>
      <c r="GF14" s="41">
        <v>1.952</v>
      </c>
      <c r="GH14" s="41">
        <v>1.952</v>
      </c>
      <c r="GI14" s="41">
        <v>2.5409999999999999</v>
      </c>
      <c r="HQ14" s="41">
        <v>1.079</v>
      </c>
      <c r="HR14" s="41">
        <v>1.079</v>
      </c>
      <c r="HT14" s="41">
        <v>0.99199999999999999</v>
      </c>
      <c r="HU14" s="41" t="s">
        <v>908</v>
      </c>
      <c r="JC14" s="41">
        <v>2.37</v>
      </c>
      <c r="JD14" s="41">
        <v>1.9279999999999999</v>
      </c>
      <c r="JE14" s="41">
        <v>44.2</v>
      </c>
      <c r="JF14" s="41">
        <v>1.9279999999999999</v>
      </c>
      <c r="JG14" s="41">
        <v>2.5299999999999998</v>
      </c>
      <c r="KO14" s="41">
        <v>1.9319999999999999</v>
      </c>
      <c r="KP14" s="41">
        <v>1.9319999999999999</v>
      </c>
      <c r="KR14" s="41">
        <v>1.9319999999999999</v>
      </c>
      <c r="KS14" s="41">
        <v>2.5</v>
      </c>
      <c r="MA14" s="41">
        <v>1.94</v>
      </c>
      <c r="MB14" s="41">
        <v>1.94</v>
      </c>
      <c r="MD14" s="41">
        <v>1.94</v>
      </c>
      <c r="ME14" s="41">
        <v>2.5499999999999998</v>
      </c>
      <c r="NM14" s="41">
        <v>1.9379999999999999</v>
      </c>
      <c r="NN14" s="41">
        <v>1.9379999999999999</v>
      </c>
      <c r="NP14" s="41">
        <v>1.9379999999999999</v>
      </c>
      <c r="NQ14" s="41">
        <v>2.48</v>
      </c>
      <c r="OY14" s="41">
        <v>1.974</v>
      </c>
      <c r="OZ14" s="41">
        <v>1.974</v>
      </c>
      <c r="PB14" s="41">
        <v>1.974</v>
      </c>
      <c r="PC14" s="41">
        <v>2.62</v>
      </c>
      <c r="QK14" s="41">
        <v>1.7509999999999999</v>
      </c>
      <c r="QL14" s="41">
        <v>1.7509999999999999</v>
      </c>
      <c r="QN14" s="41">
        <v>1.7509999999999999</v>
      </c>
      <c r="QO14" s="41">
        <v>2.36</v>
      </c>
      <c r="RZ14" s="41">
        <v>2.0350000000000001</v>
      </c>
      <c r="SA14" s="41">
        <v>2.2200000000000002</v>
      </c>
      <c r="TL14" s="41">
        <v>2.0699999999999998</v>
      </c>
      <c r="TM14" s="41">
        <v>2.25</v>
      </c>
      <c r="UX14" s="41">
        <v>2.41</v>
      </c>
      <c r="UY14" s="41">
        <v>2.68</v>
      </c>
      <c r="WG14" s="41">
        <v>1.0780000000000001</v>
      </c>
      <c r="WH14" s="41">
        <v>1.0780000000000001</v>
      </c>
      <c r="WJ14" s="41">
        <v>0.9</v>
      </c>
      <c r="WK14" s="41">
        <v>2.58</v>
      </c>
      <c r="XV14" s="41">
        <v>1.26</v>
      </c>
      <c r="XW14" s="41">
        <v>2.16</v>
      </c>
      <c r="AAW14" s="19"/>
    </row>
    <row r="15" spans="1:1526" x14ac:dyDescent="0.25">
      <c r="A15" s="14">
        <v>43734</v>
      </c>
      <c r="B15" s="16" t="s">
        <v>846</v>
      </c>
      <c r="C15" s="42"/>
      <c r="AL15" s="41">
        <v>1.9079999999999999</v>
      </c>
      <c r="AM15" s="41">
        <v>2.5569999999999999</v>
      </c>
      <c r="BX15" s="41">
        <v>1.7030000000000001</v>
      </c>
      <c r="BY15" s="41">
        <v>2.34</v>
      </c>
      <c r="DJ15" s="41">
        <v>1.9159999999999999</v>
      </c>
      <c r="DK15" s="41">
        <v>2.4700000000000002</v>
      </c>
      <c r="EV15" s="41">
        <v>1.9410000000000001</v>
      </c>
      <c r="EW15" s="41">
        <v>2.6179999999999999</v>
      </c>
      <c r="GH15" s="41">
        <v>1.952</v>
      </c>
      <c r="GI15" s="41">
        <v>2.5409999999999999</v>
      </c>
      <c r="HT15" s="41">
        <v>0.99199999999999999</v>
      </c>
      <c r="HU15" s="41" t="s">
        <v>908</v>
      </c>
      <c r="JF15" s="41">
        <v>1.9279999999999999</v>
      </c>
      <c r="JG15" s="41">
        <v>2.5299999999999998</v>
      </c>
      <c r="KR15" s="41">
        <v>1.9319999999999999</v>
      </c>
      <c r="KS15" s="41">
        <v>2.5</v>
      </c>
      <c r="MD15" s="41">
        <v>1.94</v>
      </c>
      <c r="ME15" s="41">
        <v>2.5499999999999998</v>
      </c>
      <c r="NP15" s="41">
        <v>1.9379999999999999</v>
      </c>
      <c r="NQ15" s="41">
        <v>2.48</v>
      </c>
      <c r="PB15" s="41">
        <v>1.974</v>
      </c>
      <c r="PC15" s="41">
        <v>2.62</v>
      </c>
      <c r="QN15" s="41">
        <v>1.7509999999999999</v>
      </c>
      <c r="QO15" s="41">
        <v>2.36</v>
      </c>
      <c r="RZ15" s="41">
        <v>2.0350000000000001</v>
      </c>
      <c r="SA15" s="41">
        <v>2.2200000000000002</v>
      </c>
      <c r="TL15" s="41">
        <v>2.0699999999999998</v>
      </c>
      <c r="TM15" s="41">
        <v>2.25</v>
      </c>
      <c r="UX15" s="41">
        <v>2.41</v>
      </c>
      <c r="UY15" s="41">
        <v>2.68</v>
      </c>
      <c r="WJ15" s="41">
        <v>0.9</v>
      </c>
      <c r="WK15" s="41">
        <v>2.58</v>
      </c>
      <c r="XV15" s="41">
        <v>1.26</v>
      </c>
      <c r="XW15" s="41">
        <v>2.16</v>
      </c>
      <c r="AAW15" s="19"/>
    </row>
    <row r="16" spans="1:1526" x14ac:dyDescent="0.25">
      <c r="A16" s="14">
        <v>43843</v>
      </c>
      <c r="B16" s="16" t="s">
        <v>846</v>
      </c>
      <c r="C16" s="42"/>
      <c r="AI16" s="41">
        <v>2.387</v>
      </c>
      <c r="AJ16" s="41">
        <v>2.387</v>
      </c>
      <c r="AL16" s="41">
        <v>1.9079999999999999</v>
      </c>
      <c r="AM16" s="41">
        <v>2.5569999999999999</v>
      </c>
      <c r="BU16" s="41">
        <v>2.1459999999999999</v>
      </c>
      <c r="BV16" s="41">
        <v>2.1459999999999999</v>
      </c>
      <c r="BX16" s="41">
        <v>1.7030000000000001</v>
      </c>
      <c r="BY16" s="41">
        <v>2.34</v>
      </c>
      <c r="DG16" s="41">
        <v>2.3050000000000002</v>
      </c>
      <c r="DH16" s="41">
        <v>2.3050000000000002</v>
      </c>
      <c r="DJ16" s="41">
        <v>1.9159999999999999</v>
      </c>
      <c r="DK16" s="41">
        <v>2.4700000000000002</v>
      </c>
      <c r="ES16" s="41">
        <v>2.3940000000000001</v>
      </c>
      <c r="ET16" s="41">
        <v>2.3940000000000001</v>
      </c>
      <c r="EV16" s="41">
        <v>1.9410000000000001</v>
      </c>
      <c r="EW16" s="41">
        <v>2.6179999999999999</v>
      </c>
      <c r="GE16" s="41">
        <v>2.3359999999999999</v>
      </c>
      <c r="GF16" s="41">
        <v>2.3359999999999999</v>
      </c>
      <c r="GH16" s="41">
        <v>1.952</v>
      </c>
      <c r="GI16" s="41">
        <v>2.5409999999999999</v>
      </c>
      <c r="HQ16" s="41">
        <v>1.0509999999999999</v>
      </c>
      <c r="HR16" s="41">
        <v>1.0509999999999999</v>
      </c>
      <c r="HT16" s="41">
        <v>0.99199999999999999</v>
      </c>
      <c r="HU16" s="41" t="s">
        <v>908</v>
      </c>
      <c r="JC16" s="41">
        <v>2.379</v>
      </c>
      <c r="JD16" s="41">
        <v>2.379</v>
      </c>
      <c r="JF16" s="41">
        <v>1.9279999999999999</v>
      </c>
      <c r="JG16" s="41">
        <v>2.5299999999999998</v>
      </c>
      <c r="KO16" s="41">
        <v>2.3460000000000001</v>
      </c>
      <c r="KP16" s="41">
        <v>2.3460000000000001</v>
      </c>
      <c r="KR16" s="41">
        <v>1.9319999999999999</v>
      </c>
      <c r="KS16" s="41">
        <v>2.5</v>
      </c>
      <c r="MA16" s="41">
        <v>2.359</v>
      </c>
      <c r="MB16" s="41">
        <v>2.359</v>
      </c>
      <c r="MD16" s="41">
        <v>1.94</v>
      </c>
      <c r="ME16" s="41">
        <v>2.5499999999999998</v>
      </c>
      <c r="NM16" s="41">
        <v>2.327</v>
      </c>
      <c r="NN16" s="41">
        <v>2.327</v>
      </c>
      <c r="NP16" s="41">
        <v>1.9379999999999999</v>
      </c>
      <c r="NQ16" s="41">
        <v>2.48</v>
      </c>
      <c r="OY16" s="41">
        <v>2.363</v>
      </c>
      <c r="OZ16" s="41">
        <v>2.363</v>
      </c>
      <c r="PB16" s="41">
        <v>1.974</v>
      </c>
      <c r="PC16" s="41">
        <v>2.62</v>
      </c>
      <c r="QK16" s="41">
        <v>2.157</v>
      </c>
      <c r="QL16" s="41">
        <v>2.157</v>
      </c>
      <c r="QN16" s="41">
        <v>1.7509999999999999</v>
      </c>
      <c r="QO16" s="41">
        <v>2.36</v>
      </c>
      <c r="RZ16" s="41">
        <v>2.0350000000000001</v>
      </c>
      <c r="SA16" s="41">
        <v>2.2200000000000002</v>
      </c>
      <c r="TL16" s="41">
        <v>2.0699999999999998</v>
      </c>
      <c r="TM16" s="41">
        <v>2.25</v>
      </c>
      <c r="UX16" s="41">
        <v>2.41</v>
      </c>
      <c r="UY16" s="41">
        <v>2.68</v>
      </c>
      <c r="WJ16" s="41">
        <v>0.9</v>
      </c>
      <c r="WK16" s="41">
        <v>2.58</v>
      </c>
      <c r="XV16" s="41">
        <v>1.26</v>
      </c>
      <c r="XW16" s="41">
        <v>2.16</v>
      </c>
      <c r="AAW16" s="19"/>
    </row>
    <row r="17" spans="1:725" x14ac:dyDescent="0.25">
      <c r="A17" s="14">
        <v>43851</v>
      </c>
      <c r="B17" s="16" t="s">
        <v>846</v>
      </c>
      <c r="C17" s="42"/>
      <c r="AL17" s="41">
        <v>1.9079999999999999</v>
      </c>
      <c r="AM17" s="41">
        <v>2.5569999999999999</v>
      </c>
      <c r="BX17" s="41">
        <v>1.7030000000000001</v>
      </c>
      <c r="BY17" s="41">
        <v>2.34</v>
      </c>
      <c r="DJ17" s="41">
        <v>1.9159999999999999</v>
      </c>
      <c r="DK17" s="41">
        <v>2.4700000000000002</v>
      </c>
      <c r="EV17" s="41">
        <v>1.9410000000000001</v>
      </c>
      <c r="EW17" s="41">
        <v>2.6179999999999999</v>
      </c>
      <c r="GH17" s="41">
        <v>1.952</v>
      </c>
      <c r="GI17" s="41">
        <v>2.5409999999999999</v>
      </c>
      <c r="HT17" s="41">
        <v>0.99199999999999999</v>
      </c>
      <c r="HU17" s="41" t="s">
        <v>908</v>
      </c>
      <c r="JF17" s="41">
        <v>1.9279999999999999</v>
      </c>
      <c r="JG17" s="41">
        <v>2.5299999999999998</v>
      </c>
      <c r="KR17" s="41">
        <v>1.9319999999999999</v>
      </c>
      <c r="KS17" s="41">
        <v>2.5</v>
      </c>
      <c r="MD17" s="41">
        <v>1.94</v>
      </c>
      <c r="ME17" s="41">
        <v>2.5499999999999998</v>
      </c>
      <c r="NP17" s="41">
        <v>1.9379999999999999</v>
      </c>
      <c r="NQ17" s="41">
        <v>2.48</v>
      </c>
      <c r="PB17" s="41">
        <v>1.974</v>
      </c>
      <c r="PC17" s="41">
        <v>2.62</v>
      </c>
      <c r="QN17" s="41">
        <v>1.7509999999999999</v>
      </c>
      <c r="QO17" s="41">
        <v>2.36</v>
      </c>
      <c r="RZ17" s="41">
        <v>2.0350000000000001</v>
      </c>
      <c r="SA17" s="41">
        <v>2.2200000000000002</v>
      </c>
      <c r="TL17" s="41">
        <v>2.0699999999999998</v>
      </c>
      <c r="TM17" s="41">
        <v>2.25</v>
      </c>
      <c r="UX17" s="41">
        <v>2.41</v>
      </c>
      <c r="UY17" s="41">
        <v>2.68</v>
      </c>
      <c r="WJ17" s="41">
        <v>0.9</v>
      </c>
      <c r="WK17" s="41">
        <v>2.58</v>
      </c>
      <c r="XV17" s="41">
        <v>1.26</v>
      </c>
      <c r="XW17" s="41">
        <v>2.16</v>
      </c>
      <c r="AAW17" s="19"/>
    </row>
    <row r="18" spans="1:725" x14ac:dyDescent="0.25">
      <c r="A18" s="14">
        <v>44039</v>
      </c>
      <c r="B18" s="16" t="s">
        <v>846</v>
      </c>
      <c r="C18" s="42"/>
      <c r="AI18" s="41">
        <v>2.2829999999999999</v>
      </c>
      <c r="AJ18" s="41">
        <v>2.2829999999999999</v>
      </c>
      <c r="AL18" s="41">
        <v>1.9079999999999999</v>
      </c>
      <c r="AM18" s="41">
        <v>2.5569999999999999</v>
      </c>
      <c r="BU18" s="41">
        <v>2.0699999999999998</v>
      </c>
      <c r="BV18" s="41">
        <v>2.0699999999999998</v>
      </c>
      <c r="BX18" s="41">
        <v>1.7030000000000001</v>
      </c>
      <c r="BY18" s="41">
        <v>2.34</v>
      </c>
      <c r="DG18" s="41">
        <v>2.1789999999999998</v>
      </c>
      <c r="DH18" s="41">
        <v>2.1789999999999998</v>
      </c>
      <c r="DJ18" s="41">
        <v>1.9159999999999999</v>
      </c>
      <c r="DK18" s="41">
        <v>2.4700000000000002</v>
      </c>
      <c r="ES18" s="41">
        <v>2.3159999999999998</v>
      </c>
      <c r="ET18" s="41">
        <v>2.3159999999999998</v>
      </c>
      <c r="EV18" s="41">
        <v>1.9410000000000001</v>
      </c>
      <c r="EW18" s="41">
        <v>2.6179999999999999</v>
      </c>
      <c r="GE18" s="41">
        <v>2.2280000000000002</v>
      </c>
      <c r="GF18" s="41">
        <v>2.2280000000000002</v>
      </c>
      <c r="GH18" s="41">
        <v>1.952</v>
      </c>
      <c r="GI18" s="41">
        <v>2.5409999999999999</v>
      </c>
      <c r="HQ18" s="41">
        <v>1.0860000000000001</v>
      </c>
      <c r="HR18" s="41">
        <v>1.0860000000000001</v>
      </c>
      <c r="HT18" s="41">
        <v>0.99199999999999999</v>
      </c>
      <c r="HU18" s="41" t="s">
        <v>908</v>
      </c>
      <c r="JC18" s="41">
        <v>2.262</v>
      </c>
      <c r="JD18" s="41">
        <v>2.262</v>
      </c>
      <c r="JF18" s="41">
        <v>1.9279999999999999</v>
      </c>
      <c r="JG18" s="41">
        <v>2.5299999999999998</v>
      </c>
      <c r="KO18" s="41">
        <v>2.2309999999999999</v>
      </c>
      <c r="KP18" s="41">
        <v>2.2309999999999999</v>
      </c>
      <c r="KR18" s="41">
        <v>1.9319999999999999</v>
      </c>
      <c r="KS18" s="41">
        <v>2.5</v>
      </c>
      <c r="MA18" s="41">
        <v>2.246</v>
      </c>
      <c r="MB18" s="41">
        <v>2.246</v>
      </c>
      <c r="MD18" s="41">
        <v>1.94</v>
      </c>
      <c r="ME18" s="41">
        <v>2.5499999999999998</v>
      </c>
      <c r="NM18" s="41">
        <v>2.198</v>
      </c>
      <c r="NN18" s="41">
        <v>2.198</v>
      </c>
      <c r="NP18" s="41">
        <v>1.9379999999999999</v>
      </c>
      <c r="NQ18" s="41">
        <v>2.48</v>
      </c>
      <c r="OY18" s="41">
        <v>2.25</v>
      </c>
      <c r="OZ18" s="41">
        <v>2.25</v>
      </c>
      <c r="PB18" s="41">
        <v>1.974</v>
      </c>
      <c r="PC18" s="41">
        <v>2.62</v>
      </c>
      <c r="QK18" s="41">
        <v>2.0470000000000002</v>
      </c>
      <c r="QL18" s="41">
        <v>2.0470000000000002</v>
      </c>
      <c r="QN18" s="41">
        <v>1.7509999999999999</v>
      </c>
      <c r="QO18" s="41">
        <v>2.36</v>
      </c>
      <c r="RZ18" s="41">
        <v>2.0350000000000001</v>
      </c>
      <c r="SA18" s="41">
        <v>2.2200000000000002</v>
      </c>
      <c r="TL18" s="41">
        <v>2.0699999999999998</v>
      </c>
      <c r="TM18" s="41">
        <v>2.25</v>
      </c>
      <c r="UX18" s="41">
        <v>2.41</v>
      </c>
      <c r="UY18" s="41">
        <v>2.68</v>
      </c>
      <c r="WG18" s="41">
        <v>1.1220000000000001</v>
      </c>
      <c r="WH18" s="41">
        <v>1.1220000000000001</v>
      </c>
      <c r="WJ18" s="41">
        <v>0.9</v>
      </c>
      <c r="WK18" s="41">
        <v>2.58</v>
      </c>
      <c r="XV18" s="41">
        <v>1.26</v>
      </c>
      <c r="XW18" s="41">
        <v>2.16</v>
      </c>
      <c r="AAW18" s="19"/>
    </row>
    <row r="19" spans="1:725" x14ac:dyDescent="0.25">
      <c r="A19" s="14">
        <v>44041</v>
      </c>
      <c r="B19" s="16" t="s">
        <v>846</v>
      </c>
      <c r="C19" s="42"/>
      <c r="AL19" s="41">
        <v>1.9079999999999999</v>
      </c>
      <c r="AM19" s="41">
        <v>2.5569999999999999</v>
      </c>
      <c r="BX19" s="41">
        <v>1.7030000000000001</v>
      </c>
      <c r="BY19" s="41">
        <v>2.34</v>
      </c>
      <c r="DJ19" s="41">
        <v>1.9159999999999999</v>
      </c>
      <c r="DK19" s="41">
        <v>2.4700000000000002</v>
      </c>
      <c r="EV19" s="41">
        <v>1.9410000000000001</v>
      </c>
      <c r="EW19" s="41">
        <v>2.6179999999999999</v>
      </c>
      <c r="GH19" s="41">
        <v>1.952</v>
      </c>
      <c r="GI19" s="41">
        <v>2.5409999999999999</v>
      </c>
      <c r="HT19" s="41">
        <v>0.99199999999999999</v>
      </c>
      <c r="HU19" s="41" t="s">
        <v>908</v>
      </c>
      <c r="JF19" s="41">
        <v>1.9279999999999999</v>
      </c>
      <c r="JG19" s="41">
        <v>2.5299999999999998</v>
      </c>
      <c r="KR19" s="41">
        <v>1.9319999999999999</v>
      </c>
      <c r="KS19" s="41">
        <v>2.5</v>
      </c>
      <c r="MD19" s="41">
        <v>1.94</v>
      </c>
      <c r="ME19" s="41">
        <v>2.5499999999999998</v>
      </c>
      <c r="NP19" s="41">
        <v>1.9379999999999999</v>
      </c>
      <c r="NQ19" s="41">
        <v>2.48</v>
      </c>
      <c r="PB19" s="41">
        <v>1.974</v>
      </c>
      <c r="PC19" s="41">
        <v>2.62</v>
      </c>
      <c r="QN19" s="41">
        <v>1.7509999999999999</v>
      </c>
      <c r="QO19" s="41">
        <v>2.36</v>
      </c>
      <c r="RZ19" s="41">
        <v>2.0350000000000001</v>
      </c>
      <c r="SA19" s="41">
        <v>2.2200000000000002</v>
      </c>
      <c r="TL19" s="41">
        <v>2.0699999999999998</v>
      </c>
      <c r="TM19" s="41">
        <v>2.25</v>
      </c>
      <c r="UX19" s="41">
        <v>2.41</v>
      </c>
      <c r="UY19" s="41">
        <v>2.68</v>
      </c>
      <c r="WJ19" s="41">
        <v>0.9</v>
      </c>
      <c r="WK19" s="41">
        <v>2.58</v>
      </c>
      <c r="XV19" s="41">
        <v>1.26</v>
      </c>
      <c r="XW19" s="41">
        <v>2.16</v>
      </c>
      <c r="AAW19" s="19"/>
    </row>
    <row r="20" spans="1:725" x14ac:dyDescent="0.25">
      <c r="A20" s="14">
        <v>44167</v>
      </c>
      <c r="B20" s="16" t="s">
        <v>846</v>
      </c>
      <c r="C20" s="42"/>
      <c r="AI20" s="41">
        <v>2.39</v>
      </c>
      <c r="AJ20" s="41">
        <v>2.39</v>
      </c>
      <c r="AL20" s="41">
        <v>1.9079999999999999</v>
      </c>
      <c r="AM20" s="41">
        <v>2.5569999999999999</v>
      </c>
      <c r="BU20" s="41">
        <v>2.1629999999999998</v>
      </c>
      <c r="BV20" s="41">
        <v>2.1629999999999998</v>
      </c>
      <c r="BX20" s="41">
        <v>1.7030000000000001</v>
      </c>
      <c r="BY20" s="41">
        <v>2.34</v>
      </c>
      <c r="DG20" s="41">
        <v>2.3029999999999999</v>
      </c>
      <c r="DH20" s="41">
        <v>2.3029999999999999</v>
      </c>
      <c r="DJ20" s="41">
        <v>1.9159999999999999</v>
      </c>
      <c r="DK20" s="41">
        <v>2.4700000000000002</v>
      </c>
      <c r="ES20" s="41">
        <v>2.42</v>
      </c>
      <c r="ET20" s="41">
        <v>2.42</v>
      </c>
      <c r="EV20" s="41">
        <v>1.9410000000000001</v>
      </c>
      <c r="EW20" s="41">
        <v>2.6179999999999999</v>
      </c>
      <c r="GE20" s="41">
        <v>2.35</v>
      </c>
      <c r="GF20" s="41">
        <v>2.35</v>
      </c>
      <c r="GH20" s="41">
        <v>1.952</v>
      </c>
      <c r="GI20" s="41">
        <v>2.5409999999999999</v>
      </c>
      <c r="HQ20" s="41">
        <v>1.175</v>
      </c>
      <c r="HR20" s="41">
        <v>1.175</v>
      </c>
      <c r="HT20" s="41">
        <v>0.99199999999999999</v>
      </c>
      <c r="HU20" s="41" t="s">
        <v>908</v>
      </c>
      <c r="JC20" s="41">
        <v>2.38</v>
      </c>
      <c r="JD20" s="41">
        <v>2.38</v>
      </c>
      <c r="JF20" s="41">
        <v>1.9279999999999999</v>
      </c>
      <c r="JG20" s="41">
        <v>2.5299999999999998</v>
      </c>
      <c r="KO20" s="41">
        <v>2.37</v>
      </c>
      <c r="KP20" s="41">
        <v>2.37</v>
      </c>
      <c r="KR20" s="41">
        <v>1.9319999999999999</v>
      </c>
      <c r="KS20" s="41">
        <v>2.5</v>
      </c>
      <c r="MA20" s="41">
        <v>2.3650000000000002</v>
      </c>
      <c r="MB20" s="41">
        <v>2.3650000000000002</v>
      </c>
      <c r="MD20" s="41">
        <v>1.94</v>
      </c>
      <c r="ME20" s="41">
        <v>2.5499999999999998</v>
      </c>
      <c r="NM20" s="41">
        <v>2.31</v>
      </c>
      <c r="NN20" s="41">
        <v>2.31</v>
      </c>
      <c r="NP20" s="41">
        <v>1.9379999999999999</v>
      </c>
      <c r="NQ20" s="41">
        <v>2.48</v>
      </c>
      <c r="OY20" s="41">
        <v>2.4</v>
      </c>
      <c r="OZ20" s="41">
        <v>2.4079999999999999</v>
      </c>
      <c r="PA20" s="41">
        <f>(OZ20-OY20)*100</f>
        <v>0.80000000000000071</v>
      </c>
      <c r="PB20" s="41">
        <v>1.974</v>
      </c>
      <c r="PC20" s="41">
        <v>2.62</v>
      </c>
      <c r="QK20" s="41">
        <v>2.125</v>
      </c>
      <c r="QL20" s="41">
        <v>2.125</v>
      </c>
      <c r="QN20" s="41">
        <v>1.7509999999999999</v>
      </c>
      <c r="QO20" s="41">
        <v>2.36</v>
      </c>
      <c r="RZ20" s="41">
        <v>2.0350000000000001</v>
      </c>
      <c r="SA20" s="41">
        <v>2.2200000000000002</v>
      </c>
      <c r="TL20" s="41">
        <v>2.0699999999999998</v>
      </c>
      <c r="TM20" s="41">
        <v>2.25</v>
      </c>
      <c r="UX20" s="41">
        <v>2.41</v>
      </c>
      <c r="UY20" s="41">
        <v>2.68</v>
      </c>
      <c r="WG20" s="41">
        <v>1.2</v>
      </c>
      <c r="WH20" s="41">
        <v>1.2</v>
      </c>
      <c r="WJ20" s="41">
        <v>0.9</v>
      </c>
      <c r="WK20" s="41">
        <v>2.58</v>
      </c>
      <c r="XV20" s="41">
        <v>1.26</v>
      </c>
      <c r="XW20" s="41">
        <v>2.16</v>
      </c>
      <c r="AAW20" s="19"/>
    </row>
    <row r="21" spans="1:725" x14ac:dyDescent="0.25">
      <c r="A21" s="14">
        <v>44168</v>
      </c>
      <c r="B21" s="16" t="s">
        <v>846</v>
      </c>
      <c r="C21" s="42"/>
      <c r="AL21" s="41">
        <v>1.9079999999999999</v>
      </c>
      <c r="AM21" s="41">
        <v>2.5569999999999999</v>
      </c>
      <c r="BX21" s="41">
        <v>1.7030000000000001</v>
      </c>
      <c r="BY21" s="41">
        <v>2.34</v>
      </c>
      <c r="DJ21" s="41">
        <v>1.9159999999999999</v>
      </c>
      <c r="DK21" s="41">
        <v>2.4700000000000002</v>
      </c>
      <c r="EV21" s="41">
        <v>1.9410000000000001</v>
      </c>
      <c r="EW21" s="41">
        <v>2.6179999999999999</v>
      </c>
      <c r="GH21" s="41">
        <v>1.952</v>
      </c>
      <c r="GI21" s="41">
        <v>2.5409999999999999</v>
      </c>
      <c r="HT21" s="41">
        <v>0.99199999999999999</v>
      </c>
      <c r="HU21" s="41" t="s">
        <v>908</v>
      </c>
      <c r="JF21" s="41">
        <v>1.9279999999999999</v>
      </c>
      <c r="JG21" s="41">
        <v>2.5299999999999998</v>
      </c>
      <c r="KR21" s="41">
        <v>1.9319999999999999</v>
      </c>
      <c r="KS21" s="41">
        <v>2.5</v>
      </c>
      <c r="MD21" s="41">
        <v>1.94</v>
      </c>
      <c r="ME21" s="41">
        <v>2.5499999999999998</v>
      </c>
      <c r="NP21" s="41">
        <v>1.9379999999999999</v>
      </c>
      <c r="NQ21" s="41">
        <v>2.48</v>
      </c>
      <c r="PB21" s="41">
        <v>1.974</v>
      </c>
      <c r="PC21" s="41">
        <v>2.62</v>
      </c>
      <c r="QN21" s="41">
        <v>1.7509999999999999</v>
      </c>
      <c r="QO21" s="41">
        <v>2.36</v>
      </c>
      <c r="RZ21" s="41">
        <v>2.0350000000000001</v>
      </c>
      <c r="SA21" s="41">
        <v>2.2200000000000002</v>
      </c>
      <c r="TL21" s="41">
        <v>2.0699999999999998</v>
      </c>
      <c r="TM21" s="41">
        <v>2.25</v>
      </c>
      <c r="UX21" s="41">
        <v>2.41</v>
      </c>
      <c r="UY21" s="41">
        <v>2.68</v>
      </c>
      <c r="WJ21" s="41">
        <v>0.9</v>
      </c>
      <c r="WK21" s="41">
        <v>2.58</v>
      </c>
      <c r="XV21" s="41">
        <v>1.26</v>
      </c>
      <c r="XW21" s="41">
        <v>2.16</v>
      </c>
      <c r="AAW21" s="19"/>
    </row>
    <row r="22" spans="1:725" x14ac:dyDescent="0.25">
      <c r="A22" s="14">
        <v>44278</v>
      </c>
      <c r="B22" s="16" t="s">
        <v>846</v>
      </c>
      <c r="C22" s="42"/>
      <c r="AL22" s="41">
        <v>1.9079999999999999</v>
      </c>
      <c r="AM22" s="41">
        <v>2.5569999999999999</v>
      </c>
      <c r="BX22" s="41">
        <v>1.7030000000000001</v>
      </c>
      <c r="BY22" s="41">
        <v>2.34</v>
      </c>
      <c r="DJ22" s="41">
        <v>1.9159999999999999</v>
      </c>
      <c r="DK22" s="41">
        <v>2.4700000000000002</v>
      </c>
      <c r="EV22" s="41">
        <v>1.9410000000000001</v>
      </c>
      <c r="EW22" s="41">
        <v>2.6179999999999999</v>
      </c>
      <c r="GH22" s="41">
        <v>1.952</v>
      </c>
      <c r="GI22" s="41">
        <v>2.5409999999999999</v>
      </c>
      <c r="HT22" s="41">
        <v>0.99199999999999999</v>
      </c>
      <c r="HU22" s="41" t="s">
        <v>908</v>
      </c>
      <c r="JF22" s="41">
        <v>1.9279999999999999</v>
      </c>
      <c r="JG22" s="41">
        <v>2.5299999999999998</v>
      </c>
      <c r="KR22" s="41">
        <v>1.9319999999999999</v>
      </c>
      <c r="KS22" s="41">
        <v>2.5</v>
      </c>
      <c r="MD22" s="41">
        <v>1.94</v>
      </c>
      <c r="ME22" s="41">
        <v>2.5499999999999998</v>
      </c>
      <c r="NP22" s="41">
        <v>1.9379999999999999</v>
      </c>
      <c r="NQ22" s="41">
        <v>2.48</v>
      </c>
      <c r="PB22" s="41">
        <v>1.974</v>
      </c>
      <c r="PC22" s="41">
        <v>2.62</v>
      </c>
      <c r="QN22" s="41">
        <v>1.7509999999999999</v>
      </c>
      <c r="QO22" s="41">
        <v>2.36</v>
      </c>
      <c r="RZ22" s="41">
        <v>2.0350000000000001</v>
      </c>
      <c r="SA22" s="41">
        <v>2.2200000000000002</v>
      </c>
      <c r="TL22" s="41">
        <v>2.0699999999999998</v>
      </c>
      <c r="TM22" s="41">
        <v>2.25</v>
      </c>
      <c r="UX22" s="41">
        <v>2.41</v>
      </c>
      <c r="UY22" s="41">
        <v>2.68</v>
      </c>
      <c r="WJ22" s="41">
        <v>0.9</v>
      </c>
      <c r="WK22" s="41">
        <v>2.58</v>
      </c>
      <c r="XV22" s="41">
        <v>1.26</v>
      </c>
      <c r="XW22" s="41">
        <v>2.16</v>
      </c>
      <c r="AAW22" s="19"/>
    </row>
    <row r="23" spans="1:725" x14ac:dyDescent="0.25">
      <c r="A23" s="14">
        <v>44279</v>
      </c>
      <c r="B23" s="16" t="s">
        <v>846</v>
      </c>
      <c r="C23" s="42"/>
      <c r="AL23" s="41">
        <v>1.9079999999999999</v>
      </c>
      <c r="AM23" s="41">
        <v>2.5569999999999999</v>
      </c>
      <c r="BX23" s="41">
        <v>1.7030000000000001</v>
      </c>
      <c r="BY23" s="41">
        <v>2.34</v>
      </c>
      <c r="DJ23" s="41">
        <v>1.9159999999999999</v>
      </c>
      <c r="DK23" s="41">
        <v>2.4700000000000002</v>
      </c>
      <c r="EV23" s="41">
        <v>1.9410000000000001</v>
      </c>
      <c r="EW23" s="41">
        <v>2.6179999999999999</v>
      </c>
      <c r="GH23" s="41">
        <v>1.952</v>
      </c>
      <c r="GI23" s="41">
        <v>2.5409999999999999</v>
      </c>
      <c r="HT23" s="41">
        <v>0.99199999999999999</v>
      </c>
      <c r="HU23" s="41" t="s">
        <v>908</v>
      </c>
      <c r="JF23" s="41">
        <v>1.9279999999999999</v>
      </c>
      <c r="JG23" s="41">
        <v>2.5299999999999998</v>
      </c>
      <c r="KR23" s="41">
        <v>1.9319999999999999</v>
      </c>
      <c r="KS23" s="41">
        <v>2.5</v>
      </c>
      <c r="MD23" s="41">
        <v>1.94</v>
      </c>
      <c r="ME23" s="41">
        <v>2.5499999999999998</v>
      </c>
      <c r="NP23" s="41">
        <v>1.9379999999999999</v>
      </c>
      <c r="NQ23" s="41">
        <v>2.48</v>
      </c>
      <c r="PB23" s="41">
        <v>1.974</v>
      </c>
      <c r="PC23" s="41">
        <v>2.62</v>
      </c>
      <c r="QN23" s="41">
        <v>1.7509999999999999</v>
      </c>
      <c r="QO23" s="41">
        <v>2.36</v>
      </c>
      <c r="RZ23" s="41">
        <v>2.0350000000000001</v>
      </c>
      <c r="SA23" s="41">
        <v>2.2200000000000002</v>
      </c>
      <c r="TL23" s="41">
        <v>2.0699999999999998</v>
      </c>
      <c r="TM23" s="41">
        <v>2.25</v>
      </c>
      <c r="UX23" s="41">
        <v>2.41</v>
      </c>
      <c r="UY23" s="41">
        <v>2.68</v>
      </c>
      <c r="WJ23" s="41">
        <v>0.9</v>
      </c>
      <c r="WK23" s="41">
        <v>2.58</v>
      </c>
      <c r="XV23" s="41">
        <v>1.26</v>
      </c>
      <c r="XW23" s="41">
        <v>2.16</v>
      </c>
      <c r="AAW23" s="19"/>
    </row>
    <row r="24" spans="1:725" x14ac:dyDescent="0.25">
      <c r="A24" s="14">
        <v>44280</v>
      </c>
      <c r="B24" s="16" t="s">
        <v>846</v>
      </c>
      <c r="C24" s="42"/>
      <c r="AI24" s="41">
        <v>2.1680000000000001</v>
      </c>
      <c r="AJ24" s="41">
        <v>2.1680000000000001</v>
      </c>
      <c r="AL24" s="41">
        <v>1.9079999999999999</v>
      </c>
      <c r="AM24" s="41">
        <v>2.5569999999999999</v>
      </c>
      <c r="BU24" s="41">
        <v>1.96</v>
      </c>
      <c r="BV24" s="41">
        <v>1.96</v>
      </c>
      <c r="BX24" s="41">
        <v>1.7030000000000001</v>
      </c>
      <c r="BY24" s="41">
        <v>2.34</v>
      </c>
      <c r="DG24" s="41">
        <v>2.0859999999999999</v>
      </c>
      <c r="DH24" s="41">
        <v>2.0859999999999999</v>
      </c>
      <c r="DJ24" s="41">
        <v>1.9159999999999999</v>
      </c>
      <c r="DK24" s="41">
        <v>2.4700000000000002</v>
      </c>
      <c r="ES24" s="41">
        <v>2.161</v>
      </c>
      <c r="ET24" s="41">
        <v>2.161</v>
      </c>
      <c r="EV24" s="41">
        <v>1.9410000000000001</v>
      </c>
      <c r="EW24" s="41">
        <v>2.6179999999999999</v>
      </c>
      <c r="GE24" s="41">
        <v>2.1760000000000002</v>
      </c>
      <c r="GF24" s="41">
        <v>2.1760000000000002</v>
      </c>
      <c r="GH24" s="41">
        <v>1.952</v>
      </c>
      <c r="GI24" s="41">
        <v>2.5409999999999999</v>
      </c>
      <c r="HQ24" s="41">
        <v>1.0449999999999999</v>
      </c>
      <c r="HR24" s="41">
        <v>1.0449999999999999</v>
      </c>
      <c r="HT24" s="41">
        <v>0.99199999999999999</v>
      </c>
      <c r="HU24" s="41" t="s">
        <v>908</v>
      </c>
      <c r="JC24" s="41">
        <v>2.1339999999999999</v>
      </c>
      <c r="JD24" s="41">
        <v>2.1339999999999999</v>
      </c>
      <c r="JF24" s="41">
        <v>1.9279999999999999</v>
      </c>
      <c r="JG24" s="41">
        <v>2.5299999999999998</v>
      </c>
      <c r="KO24" s="41">
        <v>2.12</v>
      </c>
      <c r="KP24" s="41">
        <v>2.12</v>
      </c>
      <c r="KR24" s="41">
        <v>1.9319999999999999</v>
      </c>
      <c r="KS24" s="41">
        <v>2.5</v>
      </c>
      <c r="MA24" s="41">
        <v>2.13</v>
      </c>
      <c r="MB24" s="41">
        <v>2.13</v>
      </c>
      <c r="MD24" s="41">
        <v>1.94</v>
      </c>
      <c r="ME24" s="41">
        <v>2.5499999999999998</v>
      </c>
      <c r="NM24" s="41">
        <v>2.101</v>
      </c>
      <c r="NN24" s="41">
        <v>2.101</v>
      </c>
      <c r="NP24" s="41">
        <v>1.9379999999999999</v>
      </c>
      <c r="NQ24" s="41">
        <v>2.48</v>
      </c>
      <c r="OY24" s="41">
        <v>2.1440000000000001</v>
      </c>
      <c r="OZ24" s="41">
        <v>2.1440000000000001</v>
      </c>
      <c r="PB24" s="41">
        <v>1.974</v>
      </c>
      <c r="PC24" s="41">
        <v>2.62</v>
      </c>
      <c r="QK24" s="41">
        <v>1.9079999999999999</v>
      </c>
      <c r="QL24" s="41">
        <v>1.9079999999999999</v>
      </c>
      <c r="QN24" s="41">
        <v>1.7509999999999999</v>
      </c>
      <c r="QO24" s="41">
        <v>2.36</v>
      </c>
      <c r="RZ24" s="41">
        <v>2.0350000000000001</v>
      </c>
      <c r="SA24" s="41">
        <v>2.2200000000000002</v>
      </c>
      <c r="TL24" s="41">
        <v>2.0699999999999998</v>
      </c>
      <c r="TM24" s="41">
        <v>2.25</v>
      </c>
      <c r="UX24" s="41">
        <v>2.41</v>
      </c>
      <c r="UY24" s="41">
        <v>2.68</v>
      </c>
      <c r="WG24" s="41">
        <v>1.079</v>
      </c>
      <c r="WH24" s="41">
        <v>1.079</v>
      </c>
      <c r="WJ24" s="41">
        <v>0.9</v>
      </c>
      <c r="WK24" s="41">
        <v>2.58</v>
      </c>
      <c r="XV24" s="41">
        <v>1.26</v>
      </c>
      <c r="XW24" s="41">
        <v>2.16</v>
      </c>
      <c r="AAW24" s="19"/>
    </row>
    <row r="25" spans="1:725" x14ac:dyDescent="0.25">
      <c r="A25" s="14">
        <v>44403</v>
      </c>
      <c r="B25" s="16" t="s">
        <v>846</v>
      </c>
      <c r="C25" s="42"/>
      <c r="AI25" s="41">
        <v>2.5569999999999999</v>
      </c>
      <c r="AJ25" s="41">
        <v>2.5569999999999999</v>
      </c>
      <c r="AL25" s="41">
        <v>1.9079999999999999</v>
      </c>
      <c r="AM25" s="41">
        <v>2.5569999999999999</v>
      </c>
      <c r="BU25" s="41">
        <v>2.3260000000000001</v>
      </c>
      <c r="BV25" s="41">
        <v>2.3260000000000001</v>
      </c>
      <c r="BX25" s="41">
        <v>1.7030000000000001</v>
      </c>
      <c r="BY25" s="41">
        <v>2.34</v>
      </c>
      <c r="DG25" s="41">
        <v>2.4540000000000002</v>
      </c>
      <c r="DH25" s="41">
        <v>2.4540000000000002</v>
      </c>
      <c r="DJ25" s="41">
        <v>1.9159999999999999</v>
      </c>
      <c r="DK25" s="41">
        <v>2.4700000000000002</v>
      </c>
      <c r="ES25" s="41">
        <v>2.5750000000000002</v>
      </c>
      <c r="ET25" s="41">
        <v>2.5750000000000002</v>
      </c>
      <c r="EV25" s="41">
        <v>1.9410000000000001</v>
      </c>
      <c r="EW25" s="41">
        <v>2.6179999999999999</v>
      </c>
      <c r="GE25" s="41">
        <v>2.5409999999999999</v>
      </c>
      <c r="GF25" s="41">
        <v>2.5409999999999999</v>
      </c>
      <c r="GH25" s="41">
        <v>1.952</v>
      </c>
      <c r="GI25" s="41">
        <v>2.5409999999999999</v>
      </c>
      <c r="HQ25" s="41">
        <v>1.022</v>
      </c>
      <c r="HR25" s="41">
        <v>1.022</v>
      </c>
      <c r="HT25" s="41">
        <v>0.99199999999999999</v>
      </c>
      <c r="HU25" s="41" t="s">
        <v>908</v>
      </c>
      <c r="JC25" s="41">
        <v>2.4980000000000002</v>
      </c>
      <c r="JD25" s="41">
        <v>2.4980000000000002</v>
      </c>
      <c r="JF25" s="41">
        <v>1.9279999999999999</v>
      </c>
      <c r="JG25" s="41">
        <v>2.5299999999999998</v>
      </c>
      <c r="KO25" s="41">
        <v>2.5</v>
      </c>
      <c r="KP25" s="41">
        <v>2.5</v>
      </c>
      <c r="KR25" s="41">
        <v>1.9319999999999999</v>
      </c>
      <c r="KS25" s="41">
        <v>2.5</v>
      </c>
      <c r="MA25" s="41">
        <v>2.5139999999999998</v>
      </c>
      <c r="MB25" s="41">
        <v>2.5139999999999998</v>
      </c>
      <c r="MD25" s="41">
        <v>1.94</v>
      </c>
      <c r="ME25" s="41">
        <v>2.5499999999999998</v>
      </c>
      <c r="NM25" s="41">
        <v>2.472</v>
      </c>
      <c r="NN25" s="41">
        <v>2.472</v>
      </c>
      <c r="NP25" s="41">
        <v>1.9379999999999999</v>
      </c>
      <c r="NQ25" s="41">
        <v>2.48</v>
      </c>
      <c r="OY25" s="41">
        <v>2.5830000000000002</v>
      </c>
      <c r="OZ25" s="41">
        <v>2.5830000000000002</v>
      </c>
      <c r="PB25" s="41">
        <v>1.974</v>
      </c>
      <c r="PC25" s="41">
        <v>2.62</v>
      </c>
      <c r="QK25" s="41">
        <v>2.3039999999999998</v>
      </c>
      <c r="QL25" s="41">
        <v>2.3039999999999998</v>
      </c>
      <c r="QN25" s="41">
        <v>1.7509999999999999</v>
      </c>
      <c r="QO25" s="41">
        <v>2.36</v>
      </c>
      <c r="RZ25" s="41">
        <v>2.0350000000000001</v>
      </c>
      <c r="SA25" s="41">
        <v>2.2200000000000002</v>
      </c>
      <c r="TL25" s="41">
        <v>2.0699999999999998</v>
      </c>
      <c r="TM25" s="41">
        <v>2.25</v>
      </c>
      <c r="UX25" s="41">
        <v>2.41</v>
      </c>
      <c r="UY25" s="41">
        <v>2.68</v>
      </c>
      <c r="WG25" s="41">
        <v>1.052</v>
      </c>
      <c r="WH25" s="41">
        <v>1.052</v>
      </c>
      <c r="WJ25" s="41">
        <v>0.9</v>
      </c>
      <c r="WK25" s="41">
        <v>2.58</v>
      </c>
      <c r="XV25" s="41">
        <v>1.26</v>
      </c>
      <c r="XW25" s="41">
        <v>2.16</v>
      </c>
      <c r="AAW25" s="19"/>
    </row>
    <row r="26" spans="1:725" x14ac:dyDescent="0.25">
      <c r="A26" s="14">
        <v>44404</v>
      </c>
      <c r="B26" s="16" t="s">
        <v>846</v>
      </c>
      <c r="C26" s="42"/>
      <c r="AL26" s="41">
        <v>1.9079999999999999</v>
      </c>
      <c r="AM26" s="41">
        <v>2.5569999999999999</v>
      </c>
      <c r="BX26" s="41">
        <v>1.7030000000000001</v>
      </c>
      <c r="BY26" s="41">
        <v>2.34</v>
      </c>
      <c r="DJ26" s="41">
        <v>1.9159999999999999</v>
      </c>
      <c r="DK26" s="41">
        <v>2.4700000000000002</v>
      </c>
      <c r="EV26" s="41">
        <v>1.9410000000000001</v>
      </c>
      <c r="EW26" s="41">
        <v>2.6179999999999999</v>
      </c>
      <c r="GH26" s="41">
        <v>1.952</v>
      </c>
      <c r="GI26" s="41">
        <v>2.5409999999999999</v>
      </c>
      <c r="HT26" s="41">
        <v>0.99199999999999999</v>
      </c>
      <c r="HU26" s="41" t="s">
        <v>908</v>
      </c>
      <c r="JF26" s="41">
        <v>1.9279999999999999</v>
      </c>
      <c r="JG26" s="41">
        <v>2.5299999999999998</v>
      </c>
      <c r="KR26" s="41">
        <v>1.9319999999999999</v>
      </c>
      <c r="KS26" s="41">
        <v>2.5</v>
      </c>
      <c r="MD26" s="41">
        <v>1.94</v>
      </c>
      <c r="ME26" s="41">
        <v>2.5499999999999998</v>
      </c>
      <c r="NP26" s="41">
        <v>1.9379999999999999</v>
      </c>
      <c r="NQ26" s="41">
        <v>2.48</v>
      </c>
      <c r="PB26" s="41">
        <v>1.974</v>
      </c>
      <c r="PC26" s="41">
        <v>2.62</v>
      </c>
      <c r="QN26" s="41">
        <v>1.7509999999999999</v>
      </c>
      <c r="QO26" s="41">
        <v>2.36</v>
      </c>
      <c r="RZ26" s="41">
        <v>2.0350000000000001</v>
      </c>
      <c r="SA26" s="41">
        <v>2.2200000000000002</v>
      </c>
      <c r="TL26" s="41">
        <v>2.0699999999999998</v>
      </c>
      <c r="TM26" s="41">
        <v>2.25</v>
      </c>
      <c r="UX26" s="41">
        <v>2.41</v>
      </c>
      <c r="UY26" s="41">
        <v>2.68</v>
      </c>
      <c r="WJ26" s="41">
        <v>0.9</v>
      </c>
      <c r="WK26" s="41">
        <v>2.58</v>
      </c>
      <c r="XV26" s="41">
        <v>1.26</v>
      </c>
      <c r="XW26" s="41">
        <v>2.16</v>
      </c>
      <c r="AAW26" s="19"/>
    </row>
    <row r="27" spans="1:725" x14ac:dyDescent="0.25">
      <c r="A27" s="14">
        <v>44405</v>
      </c>
      <c r="B27" s="16" t="s">
        <v>846</v>
      </c>
      <c r="C27" s="42"/>
      <c r="AL27" s="41">
        <v>1.9079999999999999</v>
      </c>
      <c r="AM27" s="41">
        <v>2.5569999999999999</v>
      </c>
      <c r="BX27" s="41">
        <v>1.7030000000000001</v>
      </c>
      <c r="BY27" s="41">
        <v>2.34</v>
      </c>
      <c r="DJ27" s="41">
        <v>1.9159999999999999</v>
      </c>
      <c r="DK27" s="41">
        <v>2.4700000000000002</v>
      </c>
      <c r="EV27" s="41">
        <v>1.9410000000000001</v>
      </c>
      <c r="EW27" s="41">
        <v>2.6179999999999999</v>
      </c>
      <c r="GH27" s="41">
        <v>1.952</v>
      </c>
      <c r="GI27" s="41">
        <v>2.5409999999999999</v>
      </c>
      <c r="HT27" s="41">
        <v>0.99199999999999999</v>
      </c>
      <c r="HU27" s="41" t="s">
        <v>908</v>
      </c>
      <c r="JF27" s="41">
        <v>1.9279999999999999</v>
      </c>
      <c r="JG27" s="41">
        <v>2.5299999999999998</v>
      </c>
      <c r="KR27" s="41">
        <v>1.9319999999999999</v>
      </c>
      <c r="KS27" s="41">
        <v>2.5</v>
      </c>
      <c r="MD27" s="41">
        <v>1.94</v>
      </c>
      <c r="ME27" s="41">
        <v>2.5499999999999998</v>
      </c>
      <c r="NP27" s="41">
        <v>1.9379999999999999</v>
      </c>
      <c r="NQ27" s="41">
        <v>2.48</v>
      </c>
      <c r="PB27" s="41">
        <v>1.974</v>
      </c>
      <c r="PC27" s="41">
        <v>2.62</v>
      </c>
      <c r="QN27" s="41">
        <v>1.7509999999999999</v>
      </c>
      <c r="QO27" s="41">
        <v>2.36</v>
      </c>
      <c r="RZ27" s="41">
        <v>2.0350000000000001</v>
      </c>
      <c r="SA27" s="41">
        <v>2.2200000000000002</v>
      </c>
      <c r="TL27" s="41">
        <v>2.0699999999999998</v>
      </c>
      <c r="TM27" s="41">
        <v>2.25</v>
      </c>
      <c r="UX27" s="41">
        <v>2.41</v>
      </c>
      <c r="UY27" s="41">
        <v>2.68</v>
      </c>
      <c r="WJ27" s="41">
        <v>0.9</v>
      </c>
      <c r="WK27" s="41">
        <v>2.58</v>
      </c>
      <c r="XV27" s="41">
        <v>1.26</v>
      </c>
      <c r="XW27" s="41">
        <v>2.16</v>
      </c>
      <c r="AAW27" s="19"/>
    </row>
    <row r="28" spans="1:725" x14ac:dyDescent="0.25">
      <c r="A28" s="14">
        <v>44522</v>
      </c>
      <c r="B28" s="16" t="s">
        <v>846</v>
      </c>
      <c r="C28" s="42"/>
      <c r="AI28" s="41">
        <v>2.2240000000000002</v>
      </c>
      <c r="AJ28" s="41">
        <v>2.2240000000000002</v>
      </c>
      <c r="AL28" s="41">
        <v>1.9079999999999999</v>
      </c>
      <c r="AM28" s="41">
        <v>2.5569999999999999</v>
      </c>
      <c r="BU28" s="41">
        <v>1.97</v>
      </c>
      <c r="BV28" s="41">
        <v>1.97</v>
      </c>
      <c r="BX28" s="41">
        <v>1.7030000000000001</v>
      </c>
      <c r="BY28" s="41">
        <v>2.34</v>
      </c>
      <c r="DG28" s="41">
        <v>2.1240000000000001</v>
      </c>
      <c r="DH28" s="41">
        <v>2.1240000000000001</v>
      </c>
      <c r="DJ28" s="41">
        <v>1.9159999999999999</v>
      </c>
      <c r="DK28" s="41">
        <v>2.4700000000000002</v>
      </c>
      <c r="ES28" s="41">
        <v>2.2290000000000001</v>
      </c>
      <c r="ET28" s="41">
        <v>2.2290000000000001</v>
      </c>
      <c r="EV28" s="41">
        <v>1.9410000000000001</v>
      </c>
      <c r="EW28" s="41">
        <v>2.6179999999999999</v>
      </c>
      <c r="GE28" s="41">
        <v>2.17</v>
      </c>
      <c r="GF28" s="41">
        <v>2.17</v>
      </c>
      <c r="GH28" s="41">
        <v>1.952</v>
      </c>
      <c r="GI28" s="41">
        <v>2.5409999999999999</v>
      </c>
      <c r="HQ28" s="41">
        <v>1.087</v>
      </c>
      <c r="HR28" s="41">
        <v>1.087</v>
      </c>
      <c r="HT28" s="41">
        <v>0.99199999999999999</v>
      </c>
      <c r="HU28" s="41" t="s">
        <v>908</v>
      </c>
      <c r="JC28" s="41">
        <v>2.1629999999999998</v>
      </c>
      <c r="JD28" s="41">
        <v>2.1720000000000002</v>
      </c>
      <c r="JE28" s="41">
        <f>(JD28-JC28)*100</f>
        <v>0.90000000000003411</v>
      </c>
      <c r="JF28" s="41">
        <v>1.9279999999999999</v>
      </c>
      <c r="JG28" s="41">
        <v>2.5299999999999998</v>
      </c>
      <c r="KO28" s="41">
        <v>2.1659999999999999</v>
      </c>
      <c r="KP28" s="41">
        <v>2.1659999999999999</v>
      </c>
      <c r="KR28" s="41">
        <v>1.9319999999999999</v>
      </c>
      <c r="KS28" s="41">
        <v>2.5</v>
      </c>
      <c r="MA28" s="41">
        <v>2.1789999999999998</v>
      </c>
      <c r="MB28" s="41">
        <v>2.1789999999999998</v>
      </c>
      <c r="MD28" s="41">
        <v>1.94</v>
      </c>
      <c r="ME28" s="41">
        <v>2.5499999999999998</v>
      </c>
      <c r="NM28" s="41">
        <v>2.1339999999999999</v>
      </c>
      <c r="NN28" s="41">
        <v>2.1339999999999999</v>
      </c>
      <c r="NP28" s="41">
        <v>1.9379999999999999</v>
      </c>
      <c r="NQ28" s="41">
        <v>2.48</v>
      </c>
      <c r="OY28" s="41">
        <v>2.1539999999999999</v>
      </c>
      <c r="OZ28" s="41">
        <v>2.1539999999999999</v>
      </c>
      <c r="PB28" s="41">
        <v>1.974</v>
      </c>
      <c r="PC28" s="41">
        <v>2.62</v>
      </c>
      <c r="QK28" s="41">
        <v>1.944</v>
      </c>
      <c r="QL28" s="41">
        <v>1.944</v>
      </c>
      <c r="QN28" s="41">
        <v>1.7509999999999999</v>
      </c>
      <c r="QO28" s="41">
        <v>2.36</v>
      </c>
      <c r="RZ28" s="41">
        <v>2.0350000000000001</v>
      </c>
      <c r="SA28" s="41">
        <v>2.2200000000000002</v>
      </c>
      <c r="TL28" s="41">
        <v>2.0699999999999998</v>
      </c>
      <c r="TM28" s="41">
        <v>2.25</v>
      </c>
      <c r="UX28" s="41">
        <v>2.41</v>
      </c>
      <c r="UY28" s="41">
        <v>2.68</v>
      </c>
      <c r="WG28" s="41">
        <v>1.139</v>
      </c>
      <c r="WH28" s="41">
        <v>1.139</v>
      </c>
      <c r="WJ28" s="41">
        <v>0.9</v>
      </c>
      <c r="WK28" s="41">
        <v>2.58</v>
      </c>
      <c r="XV28" s="41">
        <v>1.26</v>
      </c>
      <c r="XW28" s="41">
        <v>2.16</v>
      </c>
      <c r="AAW28" s="19"/>
    </row>
    <row r="29" spans="1:725" x14ac:dyDescent="0.25">
      <c r="A29" s="14">
        <v>44523</v>
      </c>
      <c r="B29" s="16" t="s">
        <v>846</v>
      </c>
      <c r="C29" s="42"/>
      <c r="AL29" s="41">
        <v>1.9079999999999999</v>
      </c>
      <c r="AM29" s="41">
        <v>2.5569999999999999</v>
      </c>
      <c r="BX29" s="41">
        <v>1.7030000000000001</v>
      </c>
      <c r="BY29" s="41">
        <v>2.34</v>
      </c>
      <c r="DJ29" s="41">
        <v>1.9159999999999999</v>
      </c>
      <c r="DK29" s="41">
        <v>2.4700000000000002</v>
      </c>
      <c r="EV29" s="41">
        <v>1.9410000000000001</v>
      </c>
      <c r="EW29" s="41">
        <v>2.6179999999999999</v>
      </c>
      <c r="GH29" s="41">
        <v>1.952</v>
      </c>
      <c r="GI29" s="41">
        <v>2.5409999999999999</v>
      </c>
      <c r="HT29" s="41">
        <v>0.99199999999999999</v>
      </c>
      <c r="HU29" s="41" t="s">
        <v>908</v>
      </c>
      <c r="JF29" s="41">
        <v>1.9279999999999999</v>
      </c>
      <c r="JG29" s="41">
        <v>2.5299999999999998</v>
      </c>
      <c r="KR29" s="41">
        <v>1.9319999999999999</v>
      </c>
      <c r="KS29" s="41">
        <v>2.5</v>
      </c>
      <c r="MD29" s="41">
        <v>1.94</v>
      </c>
      <c r="ME29" s="41">
        <v>2.5499999999999998</v>
      </c>
      <c r="NP29" s="41">
        <v>1.9379999999999999</v>
      </c>
      <c r="NQ29" s="41">
        <v>2.48</v>
      </c>
      <c r="PB29" s="41">
        <v>1.974</v>
      </c>
      <c r="PC29" s="41">
        <v>2.62</v>
      </c>
      <c r="QN29" s="41">
        <v>1.7509999999999999</v>
      </c>
      <c r="QO29" s="41">
        <v>2.36</v>
      </c>
      <c r="RZ29" s="41">
        <v>2.0350000000000001</v>
      </c>
      <c r="SA29" s="41">
        <v>2.2200000000000002</v>
      </c>
      <c r="TL29" s="41">
        <v>2.0699999999999998</v>
      </c>
      <c r="TM29" s="41">
        <v>2.25</v>
      </c>
      <c r="UX29" s="41">
        <v>2.41</v>
      </c>
      <c r="UY29" s="41">
        <v>2.68</v>
      </c>
      <c r="WJ29" s="41">
        <v>0.9</v>
      </c>
      <c r="WK29" s="41">
        <v>2.58</v>
      </c>
      <c r="XV29" s="41">
        <v>1.26</v>
      </c>
      <c r="XW29" s="41">
        <v>2.16</v>
      </c>
      <c r="AAW29" s="19"/>
    </row>
    <row r="30" spans="1:725" x14ac:dyDescent="0.25">
      <c r="A30" s="14">
        <v>44524</v>
      </c>
      <c r="B30" s="16" t="s">
        <v>846</v>
      </c>
      <c r="C30" s="42"/>
      <c r="AL30" s="41">
        <v>1.9079999999999999</v>
      </c>
      <c r="AM30" s="41">
        <v>2.5569999999999999</v>
      </c>
      <c r="BX30" s="41">
        <v>1.7030000000000001</v>
      </c>
      <c r="BY30" s="41">
        <v>2.34</v>
      </c>
      <c r="DJ30" s="41">
        <v>1.9159999999999999</v>
      </c>
      <c r="DK30" s="41">
        <v>2.4700000000000002</v>
      </c>
      <c r="EV30" s="41">
        <v>1.9410000000000001</v>
      </c>
      <c r="EW30" s="41">
        <v>2.6179999999999999</v>
      </c>
      <c r="GH30" s="41">
        <v>1.952</v>
      </c>
      <c r="GI30" s="41">
        <v>2.5409999999999999</v>
      </c>
      <c r="HT30" s="41">
        <v>0.99199999999999999</v>
      </c>
      <c r="HU30" s="41" t="s">
        <v>908</v>
      </c>
      <c r="JF30" s="41">
        <v>1.9279999999999999</v>
      </c>
      <c r="JG30" s="41">
        <v>2.5299999999999998</v>
      </c>
      <c r="KR30" s="41">
        <v>1.9319999999999999</v>
      </c>
      <c r="KS30" s="41">
        <v>2.5</v>
      </c>
      <c r="MD30" s="41">
        <v>1.94</v>
      </c>
      <c r="ME30" s="41">
        <v>2.5499999999999998</v>
      </c>
      <c r="NP30" s="41">
        <v>1.9379999999999999</v>
      </c>
      <c r="NQ30" s="41">
        <v>2.48</v>
      </c>
      <c r="PB30" s="41">
        <v>1.974</v>
      </c>
      <c r="PC30" s="41">
        <v>2.62</v>
      </c>
      <c r="QN30" s="41">
        <v>1.7509999999999999</v>
      </c>
      <c r="QO30" s="41">
        <v>2.36</v>
      </c>
      <c r="RZ30" s="41">
        <v>2.0350000000000001</v>
      </c>
      <c r="SA30" s="41">
        <v>2.2200000000000002</v>
      </c>
      <c r="TL30" s="41">
        <v>2.0699999999999998</v>
      </c>
      <c r="TM30" s="41">
        <v>2.25</v>
      </c>
      <c r="UX30" s="41">
        <v>2.41</v>
      </c>
      <c r="UY30" s="41">
        <v>2.68</v>
      </c>
      <c r="WJ30" s="41">
        <v>0.9</v>
      </c>
      <c r="WK30" s="41">
        <v>2.58</v>
      </c>
      <c r="XV30" s="41">
        <v>1.26</v>
      </c>
      <c r="XW30" s="41">
        <v>2.16</v>
      </c>
      <c r="AAW30" s="19"/>
    </row>
    <row r="31" spans="1:725" x14ac:dyDescent="0.25">
      <c r="A31" s="14">
        <v>44525</v>
      </c>
      <c r="B31" s="16" t="s">
        <v>846</v>
      </c>
      <c r="C31" s="42"/>
      <c r="AL31" s="41">
        <v>1.9079999999999999</v>
      </c>
      <c r="AM31" s="41">
        <v>2.5569999999999999</v>
      </c>
      <c r="BX31" s="41">
        <v>1.7030000000000001</v>
      </c>
      <c r="BY31" s="41">
        <v>2.34</v>
      </c>
      <c r="DJ31" s="41">
        <v>1.9159999999999999</v>
      </c>
      <c r="DK31" s="41">
        <v>2.4700000000000002</v>
      </c>
      <c r="EV31" s="41">
        <v>1.9410000000000001</v>
      </c>
      <c r="EW31" s="41">
        <v>2.6179999999999999</v>
      </c>
      <c r="GH31" s="41">
        <v>1.952</v>
      </c>
      <c r="GI31" s="41">
        <v>2.5409999999999999</v>
      </c>
      <c r="HT31" s="41">
        <v>0.99199999999999999</v>
      </c>
      <c r="HU31" s="41" t="s">
        <v>908</v>
      </c>
      <c r="JF31" s="41">
        <v>1.9279999999999999</v>
      </c>
      <c r="JG31" s="41">
        <v>2.5299999999999998</v>
      </c>
      <c r="KR31" s="41">
        <v>1.9319999999999999</v>
      </c>
      <c r="KS31" s="41">
        <v>2.5</v>
      </c>
      <c r="MD31" s="41">
        <v>1.94</v>
      </c>
      <c r="ME31" s="41">
        <v>2.5499999999999998</v>
      </c>
      <c r="NP31" s="41">
        <v>1.9379999999999999</v>
      </c>
      <c r="NQ31" s="41">
        <v>2.48</v>
      </c>
      <c r="PB31" s="41">
        <v>1.974</v>
      </c>
      <c r="PC31" s="41">
        <v>2.62</v>
      </c>
      <c r="QN31" s="41">
        <v>1.7509999999999999</v>
      </c>
      <c r="QO31" s="41">
        <v>2.36</v>
      </c>
      <c r="RZ31" s="41">
        <v>2.0350000000000001</v>
      </c>
      <c r="SA31" s="41">
        <v>2.2200000000000002</v>
      </c>
      <c r="TL31" s="41">
        <v>2.0699999999999998</v>
      </c>
      <c r="TM31" s="41">
        <v>2.25</v>
      </c>
      <c r="UX31" s="41">
        <v>2.41</v>
      </c>
      <c r="UY31" s="41">
        <v>2.68</v>
      </c>
      <c r="WJ31" s="41">
        <v>0.9</v>
      </c>
      <c r="WK31" s="41">
        <v>2.58</v>
      </c>
      <c r="XV31" s="41">
        <v>1.26</v>
      </c>
      <c r="XW31" s="41">
        <v>2.16</v>
      </c>
      <c r="AAW31" s="19"/>
    </row>
    <row r="32" spans="1:725" x14ac:dyDescent="0.25">
      <c r="A32" s="14">
        <v>44704</v>
      </c>
      <c r="B32" s="16" t="s">
        <v>846</v>
      </c>
      <c r="C32" s="42"/>
      <c r="AI32" s="41">
        <v>2.2240000000000002</v>
      </c>
      <c r="AJ32" s="41">
        <v>2.2240000000000002</v>
      </c>
      <c r="AL32" s="41">
        <v>1.9079999999999999</v>
      </c>
      <c r="AM32" s="41">
        <v>2.5569999999999999</v>
      </c>
      <c r="BU32" s="41">
        <v>1.9750000000000001</v>
      </c>
      <c r="BV32" s="41">
        <v>1.9750000000000001</v>
      </c>
      <c r="BX32" s="41">
        <v>1.7030000000000001</v>
      </c>
      <c r="BY32" s="41">
        <v>2.34</v>
      </c>
      <c r="DG32" s="41">
        <v>2.1459999999999999</v>
      </c>
      <c r="DH32" s="41">
        <v>2.1459999999999999</v>
      </c>
      <c r="DJ32" s="41">
        <v>1.9159999999999999</v>
      </c>
      <c r="DK32" s="41">
        <v>2.4700000000000002</v>
      </c>
      <c r="ES32" s="41">
        <v>2.323</v>
      </c>
      <c r="ET32" s="41">
        <v>2.323</v>
      </c>
      <c r="EV32" s="41">
        <v>1.9410000000000001</v>
      </c>
      <c r="EW32" s="41">
        <v>2.6179999999999999</v>
      </c>
      <c r="GE32" s="41">
        <v>2.298</v>
      </c>
      <c r="GF32" s="41">
        <v>2.298</v>
      </c>
      <c r="GH32" s="41">
        <v>1.952</v>
      </c>
      <c r="GI32" s="41">
        <v>2.5409999999999999</v>
      </c>
      <c r="HQ32" s="41">
        <v>1.034</v>
      </c>
      <c r="HR32" s="41">
        <v>1.034</v>
      </c>
      <c r="HT32" s="41">
        <v>0.99199999999999999</v>
      </c>
      <c r="HU32" s="41" t="s">
        <v>908</v>
      </c>
      <c r="JC32" s="41">
        <v>2.2679999999999998</v>
      </c>
      <c r="JD32" s="41">
        <v>2.2679999999999998</v>
      </c>
      <c r="JF32" s="41">
        <v>1.9279999999999999</v>
      </c>
      <c r="JG32" s="41">
        <v>2.5299999999999998</v>
      </c>
      <c r="KO32" s="41">
        <v>2.1739999999999999</v>
      </c>
      <c r="KP32" s="41">
        <v>2.1739999999999999</v>
      </c>
      <c r="KR32" s="41">
        <v>1.9319999999999999</v>
      </c>
      <c r="KS32" s="41">
        <v>2.5</v>
      </c>
      <c r="MA32" s="41">
        <v>2.133</v>
      </c>
      <c r="MB32" s="41">
        <v>2.133</v>
      </c>
      <c r="MD32" s="41">
        <v>1.94</v>
      </c>
      <c r="ME32" s="41">
        <v>2.5499999999999998</v>
      </c>
      <c r="NM32" s="41">
        <v>2.1589999999999998</v>
      </c>
      <c r="NN32" s="41">
        <v>2.1589999999999998</v>
      </c>
      <c r="NP32" s="41">
        <v>1.9379999999999999</v>
      </c>
      <c r="NQ32" s="41">
        <v>2.48</v>
      </c>
      <c r="OY32" s="41">
        <v>2.379</v>
      </c>
      <c r="OZ32" s="41">
        <v>2.3969999999999998</v>
      </c>
      <c r="PA32" s="41">
        <f>(OZ32-OY32)*100</f>
        <v>1.7999999999999794</v>
      </c>
      <c r="PB32" s="41">
        <v>1.974</v>
      </c>
      <c r="PC32" s="41">
        <v>2.62</v>
      </c>
      <c r="QK32" s="41">
        <v>1.978</v>
      </c>
      <c r="QL32" s="41">
        <v>1.978</v>
      </c>
      <c r="QN32" s="41">
        <v>1.7509999999999999</v>
      </c>
      <c r="QO32" s="41">
        <v>2.36</v>
      </c>
      <c r="RZ32" s="41">
        <v>2.0350000000000001</v>
      </c>
      <c r="SA32" s="41">
        <v>2.2200000000000002</v>
      </c>
      <c r="TL32" s="41">
        <v>2.0699999999999998</v>
      </c>
      <c r="TM32" s="41">
        <v>2.25</v>
      </c>
      <c r="UX32" s="41">
        <v>2.41</v>
      </c>
      <c r="UY32" s="41">
        <v>2.68</v>
      </c>
      <c r="WG32" s="41">
        <v>1.091</v>
      </c>
      <c r="WH32" s="41">
        <v>1.091</v>
      </c>
      <c r="WJ32" s="41">
        <v>0.9</v>
      </c>
      <c r="WK32" s="41">
        <v>2.58</v>
      </c>
      <c r="XV32" s="41">
        <v>1.26</v>
      </c>
      <c r="XW32" s="41">
        <v>2.16</v>
      </c>
      <c r="AAW32" s="19"/>
    </row>
    <row r="33" spans="1:801" x14ac:dyDescent="0.25">
      <c r="A33" s="14">
        <v>44705</v>
      </c>
      <c r="B33" s="16" t="s">
        <v>846</v>
      </c>
      <c r="C33" s="42"/>
      <c r="AL33" s="41">
        <v>1.9079999999999999</v>
      </c>
      <c r="AM33" s="41">
        <v>2.5569999999999999</v>
      </c>
      <c r="BX33" s="41">
        <v>1.7030000000000001</v>
      </c>
      <c r="BY33" s="41">
        <v>2.34</v>
      </c>
      <c r="DJ33" s="41">
        <v>1.9159999999999999</v>
      </c>
      <c r="DK33" s="41">
        <v>2.4700000000000002</v>
      </c>
      <c r="EV33" s="41">
        <v>1.9410000000000001</v>
      </c>
      <c r="EW33" s="41">
        <v>2.6179999999999999</v>
      </c>
      <c r="GH33" s="41">
        <v>1.952</v>
      </c>
      <c r="GI33" s="41">
        <v>2.5409999999999999</v>
      </c>
      <c r="HT33" s="41">
        <v>0.99199999999999999</v>
      </c>
      <c r="HU33" s="41" t="s">
        <v>908</v>
      </c>
      <c r="JF33" s="41">
        <v>1.9279999999999999</v>
      </c>
      <c r="JG33" s="41">
        <v>2.5299999999999998</v>
      </c>
      <c r="KR33" s="41">
        <v>1.9319999999999999</v>
      </c>
      <c r="KS33" s="41">
        <v>2.5</v>
      </c>
      <c r="MD33" s="41">
        <v>1.94</v>
      </c>
      <c r="ME33" s="41">
        <v>2.5499999999999998</v>
      </c>
      <c r="NP33" s="41">
        <v>1.9379999999999999</v>
      </c>
      <c r="NQ33" s="41">
        <v>2.48</v>
      </c>
      <c r="PB33" s="41">
        <v>1.974</v>
      </c>
      <c r="PC33" s="41">
        <v>2.62</v>
      </c>
      <c r="QN33" s="41">
        <v>1.7509999999999999</v>
      </c>
      <c r="QO33" s="41">
        <v>2.36</v>
      </c>
      <c r="RZ33" s="41">
        <v>2.0350000000000001</v>
      </c>
      <c r="SA33" s="41">
        <v>2.2200000000000002</v>
      </c>
      <c r="TL33" s="41">
        <v>2.0699999999999998</v>
      </c>
      <c r="TM33" s="41">
        <v>2.25</v>
      </c>
      <c r="UX33" s="41">
        <v>2.41</v>
      </c>
      <c r="UY33" s="41">
        <v>2.68</v>
      </c>
      <c r="WJ33" s="41">
        <v>0.9</v>
      </c>
      <c r="WK33" s="41">
        <v>2.58</v>
      </c>
      <c r="XV33" s="41">
        <v>1.26</v>
      </c>
      <c r="XW33" s="41">
        <v>2.16</v>
      </c>
      <c r="AAW33" s="19"/>
    </row>
    <row r="34" spans="1:801" x14ac:dyDescent="0.25">
      <c r="A34" s="14">
        <v>44707</v>
      </c>
      <c r="B34" s="16" t="s">
        <v>846</v>
      </c>
      <c r="C34" s="42"/>
      <c r="AL34" s="41">
        <v>1.9079999999999999</v>
      </c>
      <c r="AM34" s="41">
        <v>2.5569999999999999</v>
      </c>
      <c r="BX34" s="41">
        <v>1.7030000000000001</v>
      </c>
      <c r="BY34" s="41">
        <v>2.34</v>
      </c>
      <c r="DJ34" s="41">
        <v>1.9159999999999999</v>
      </c>
      <c r="DK34" s="41">
        <v>2.4700000000000002</v>
      </c>
      <c r="EV34" s="41">
        <v>1.9410000000000001</v>
      </c>
      <c r="EW34" s="41">
        <v>2.6179999999999999</v>
      </c>
      <c r="GH34" s="41">
        <v>1.952</v>
      </c>
      <c r="GI34" s="41">
        <v>2.5409999999999999</v>
      </c>
      <c r="HT34" s="41">
        <v>0.99199999999999999</v>
      </c>
      <c r="HU34" s="41" t="s">
        <v>908</v>
      </c>
      <c r="JF34" s="41">
        <v>1.9279999999999999</v>
      </c>
      <c r="JG34" s="41">
        <v>2.5299999999999998</v>
      </c>
      <c r="KR34" s="41">
        <v>1.9319999999999999</v>
      </c>
      <c r="KS34" s="41">
        <v>2.5</v>
      </c>
      <c r="MD34" s="41">
        <v>1.94</v>
      </c>
      <c r="ME34" s="41">
        <v>2.5499999999999998</v>
      </c>
      <c r="NP34" s="41">
        <v>1.9379999999999999</v>
      </c>
      <c r="NQ34" s="41">
        <v>2.48</v>
      </c>
      <c r="PB34" s="41">
        <v>1.974</v>
      </c>
      <c r="PC34" s="41">
        <v>2.62</v>
      </c>
      <c r="QN34" s="41">
        <v>1.7509999999999999</v>
      </c>
      <c r="QO34" s="41">
        <v>2.36</v>
      </c>
      <c r="RZ34" s="41">
        <v>2.0350000000000001</v>
      </c>
      <c r="SA34" s="41">
        <v>2.2200000000000002</v>
      </c>
      <c r="TL34" s="41">
        <v>2.0699999999999998</v>
      </c>
      <c r="TM34" s="41">
        <v>2.25</v>
      </c>
      <c r="UX34" s="41">
        <v>2.41</v>
      </c>
      <c r="UY34" s="41">
        <v>2.68</v>
      </c>
      <c r="WJ34" s="41">
        <v>0.9</v>
      </c>
      <c r="WK34" s="41">
        <v>2.58</v>
      </c>
      <c r="XV34" s="41">
        <v>1.26</v>
      </c>
      <c r="XW34" s="41">
        <v>2.16</v>
      </c>
      <c r="AAW34" s="19"/>
    </row>
    <row r="35" spans="1:801" x14ac:dyDescent="0.25">
      <c r="A35" s="14">
        <v>44668</v>
      </c>
      <c r="B35" s="16" t="s">
        <v>846</v>
      </c>
      <c r="C35" s="42"/>
      <c r="AI35" s="41">
        <v>2.4590000000000001</v>
      </c>
      <c r="AJ35" s="41">
        <v>2.4590000000000001</v>
      </c>
      <c r="AL35" s="41">
        <v>1.9079999999999999</v>
      </c>
      <c r="AM35" s="41">
        <v>2.5569999999999999</v>
      </c>
      <c r="BU35" s="41">
        <v>2.2240000000000002</v>
      </c>
      <c r="BV35" s="41">
        <v>2.2240000000000002</v>
      </c>
      <c r="BX35" s="41">
        <v>1.7030000000000001</v>
      </c>
      <c r="BY35" s="41">
        <v>2.34</v>
      </c>
      <c r="DG35" s="41">
        <v>2.3580000000000001</v>
      </c>
      <c r="DH35" s="41">
        <v>2.3580000000000001</v>
      </c>
      <c r="DJ35" s="41">
        <v>1.9159999999999999</v>
      </c>
      <c r="DK35" s="41">
        <v>2.4700000000000002</v>
      </c>
      <c r="ES35" s="41">
        <v>2.6179999999999999</v>
      </c>
      <c r="ET35" s="41">
        <v>2.6179999999999999</v>
      </c>
      <c r="EV35" s="41">
        <v>1.9410000000000001</v>
      </c>
      <c r="EW35" s="41">
        <v>2.6179999999999999</v>
      </c>
      <c r="GE35" s="41">
        <v>2.532</v>
      </c>
      <c r="GF35" s="41">
        <v>2.532</v>
      </c>
      <c r="GH35" s="41">
        <v>1.952</v>
      </c>
      <c r="GI35" s="41">
        <v>2.5409999999999999</v>
      </c>
      <c r="HQ35" s="41">
        <v>1.1519999999999999</v>
      </c>
      <c r="HR35" s="41">
        <v>1.1519999999999999</v>
      </c>
      <c r="HT35" s="41">
        <v>0.99199999999999999</v>
      </c>
      <c r="HU35" s="41" t="s">
        <v>908</v>
      </c>
      <c r="JF35" s="41">
        <v>1.9279999999999999</v>
      </c>
      <c r="JG35" s="41">
        <v>2.5299999999999998</v>
      </c>
      <c r="KO35" s="41">
        <v>2.4049999999999998</v>
      </c>
      <c r="KP35" s="41">
        <v>2.4049999999999998</v>
      </c>
      <c r="KR35" s="41">
        <v>1.9319999999999999</v>
      </c>
      <c r="KS35" s="41">
        <v>2.5</v>
      </c>
      <c r="MA35" s="41">
        <v>2.4159999999999999</v>
      </c>
      <c r="MB35" s="41">
        <v>2.4159999999999999</v>
      </c>
      <c r="MD35" s="41">
        <v>1.94</v>
      </c>
      <c r="ME35" s="41">
        <v>2.5499999999999998</v>
      </c>
      <c r="NM35" s="41">
        <v>2.3769999999999998</v>
      </c>
      <c r="NN35" s="41">
        <v>2.3769999999999998</v>
      </c>
      <c r="NP35" s="41">
        <v>1.9379999999999999</v>
      </c>
      <c r="NQ35" s="41">
        <v>2.48</v>
      </c>
      <c r="OY35" s="41">
        <v>2.3140000000000001</v>
      </c>
      <c r="OZ35" s="41">
        <v>2.5030000000000001</v>
      </c>
      <c r="PA35" s="41">
        <v>18.899999999999999</v>
      </c>
      <c r="PB35" s="41">
        <v>1.974</v>
      </c>
      <c r="PC35" s="41">
        <v>2.62</v>
      </c>
      <c r="QK35" s="41">
        <v>2.2149999999999999</v>
      </c>
      <c r="QL35" s="41">
        <v>2.2149999999999999</v>
      </c>
      <c r="QN35" s="41">
        <v>1.7509999999999999</v>
      </c>
      <c r="QO35" s="41">
        <v>2.36</v>
      </c>
      <c r="RW35" s="41">
        <v>2.1259999999999999</v>
      </c>
      <c r="RX35" s="41">
        <v>2.1259999999999999</v>
      </c>
      <c r="RZ35" s="41">
        <v>2.0350000000000001</v>
      </c>
      <c r="SA35" s="41">
        <v>2.2200000000000002</v>
      </c>
      <c r="TI35" s="41">
        <v>2.1059999999999999</v>
      </c>
      <c r="TJ35" s="41">
        <v>2.1059999999999999</v>
      </c>
      <c r="TL35" s="41">
        <v>2.0699999999999998</v>
      </c>
      <c r="TM35" s="41">
        <v>2.25</v>
      </c>
      <c r="UX35" s="41">
        <v>2.41</v>
      </c>
      <c r="UY35" s="41">
        <v>2.68</v>
      </c>
      <c r="WG35" s="41">
        <v>1.1859999999999999</v>
      </c>
      <c r="WH35" s="41">
        <v>1.1859999999999999</v>
      </c>
      <c r="WJ35" s="41">
        <v>0.9</v>
      </c>
      <c r="WK35" s="41">
        <v>2.58</v>
      </c>
      <c r="XV35" s="41">
        <v>1.26</v>
      </c>
      <c r="XW35" s="41">
        <v>2.16</v>
      </c>
      <c r="AAW35" s="19"/>
    </row>
    <row r="36" spans="1:801" x14ac:dyDescent="0.25">
      <c r="A36" s="14">
        <v>44886</v>
      </c>
      <c r="B36" s="16" t="s">
        <v>846</v>
      </c>
      <c r="C36" s="42"/>
      <c r="AI36" s="41">
        <v>2.3719999999999999</v>
      </c>
      <c r="AJ36" s="41">
        <v>2.3719999999999999</v>
      </c>
      <c r="AL36" s="41">
        <v>1.9079999999999999</v>
      </c>
      <c r="AM36" s="41">
        <v>2.5569999999999999</v>
      </c>
      <c r="BU36" s="41">
        <v>2.1480000000000001</v>
      </c>
      <c r="BV36" s="41">
        <v>2.1480000000000001</v>
      </c>
      <c r="BX36" s="41">
        <v>1.7030000000000001</v>
      </c>
      <c r="BY36" s="41">
        <v>2.34</v>
      </c>
      <c r="DG36" s="41">
        <v>2.2669999999999999</v>
      </c>
      <c r="DH36" s="41">
        <v>2.2669999999999999</v>
      </c>
      <c r="DJ36" s="41">
        <v>1.9159999999999999</v>
      </c>
      <c r="DK36" s="41">
        <v>2.4700000000000002</v>
      </c>
      <c r="ES36" s="41">
        <v>2.3809999999999998</v>
      </c>
      <c r="ET36" s="41">
        <v>2.3809999999999998</v>
      </c>
      <c r="EV36" s="41">
        <v>1.9410000000000001</v>
      </c>
      <c r="EW36" s="41">
        <v>2.6179999999999999</v>
      </c>
      <c r="GE36" s="41">
        <v>2.306</v>
      </c>
      <c r="GF36" s="41">
        <v>2.306</v>
      </c>
      <c r="GH36" s="41">
        <v>1.952</v>
      </c>
      <c r="GI36" s="41">
        <v>2.5409999999999999</v>
      </c>
      <c r="HQ36" s="41">
        <v>1.0669999999999999</v>
      </c>
      <c r="HR36" s="41">
        <v>1.0669999999999999</v>
      </c>
      <c r="HT36" s="41">
        <v>0.99199999999999999</v>
      </c>
      <c r="HU36" s="41" t="s">
        <v>908</v>
      </c>
      <c r="JC36" s="41">
        <v>2.3260000000000001</v>
      </c>
      <c r="JD36" s="41">
        <v>2.3260000000000001</v>
      </c>
      <c r="JF36" s="41">
        <v>1.9279999999999999</v>
      </c>
      <c r="JG36" s="41">
        <v>2.5299999999999998</v>
      </c>
      <c r="KO36" s="41">
        <v>2.3090000000000002</v>
      </c>
      <c r="KP36" s="41">
        <v>2.3090000000000002</v>
      </c>
      <c r="KR36" s="41">
        <v>1.9319999999999999</v>
      </c>
      <c r="KS36" s="41">
        <v>2.5</v>
      </c>
      <c r="MA36" s="41">
        <v>2.3250000000000002</v>
      </c>
      <c r="MB36" s="41">
        <v>2.3250000000000002</v>
      </c>
      <c r="MD36" s="41">
        <v>1.94</v>
      </c>
      <c r="ME36" s="41">
        <v>2.5499999999999998</v>
      </c>
      <c r="NM36" s="41">
        <v>2.2829999999999999</v>
      </c>
      <c r="NN36" s="41">
        <v>2.2829999999999999</v>
      </c>
      <c r="NP36" s="41">
        <v>1.9379999999999999</v>
      </c>
      <c r="NQ36" s="41">
        <v>2.48</v>
      </c>
      <c r="OY36" s="41">
        <v>2.4820000000000002</v>
      </c>
      <c r="OZ36" s="41">
        <v>2.3199999999999998</v>
      </c>
      <c r="PA36" s="41">
        <v>16.2</v>
      </c>
      <c r="PB36" s="41">
        <v>1.974</v>
      </c>
      <c r="PC36" s="41">
        <v>2.62</v>
      </c>
      <c r="QK36" s="41">
        <v>2.125</v>
      </c>
      <c r="QL36" s="41">
        <v>2.125</v>
      </c>
      <c r="QN36" s="41">
        <v>1.7509999999999999</v>
      </c>
      <c r="QO36" s="41">
        <v>2.36</v>
      </c>
      <c r="RW36" s="41">
        <v>2.0350000000000001</v>
      </c>
      <c r="RX36" s="41">
        <v>2.0350000000000001</v>
      </c>
      <c r="RZ36" s="41">
        <v>2.0350000000000001</v>
      </c>
      <c r="SA36" s="41">
        <v>2.2200000000000002</v>
      </c>
      <c r="TI36" s="41">
        <v>2.0779999999999998</v>
      </c>
      <c r="TJ36" s="41">
        <v>2.0779999999999998</v>
      </c>
      <c r="TL36" s="41">
        <v>2.0699999999999998</v>
      </c>
      <c r="TM36" s="41">
        <v>2.25</v>
      </c>
      <c r="UX36" s="41">
        <v>2.41</v>
      </c>
      <c r="UY36" s="41">
        <v>2.68</v>
      </c>
      <c r="WG36" s="41">
        <v>1.1020000000000001</v>
      </c>
      <c r="WH36" s="41">
        <v>1.1020000000000001</v>
      </c>
      <c r="WJ36" s="41">
        <v>0.9</v>
      </c>
      <c r="WK36" s="41">
        <v>2.58</v>
      </c>
      <c r="XV36" s="41">
        <v>1.26</v>
      </c>
      <c r="XW36" s="41">
        <v>2.16</v>
      </c>
      <c r="AAW36" s="19"/>
    </row>
    <row r="37" spans="1:801" x14ac:dyDescent="0.25">
      <c r="A37" s="14">
        <v>44887</v>
      </c>
      <c r="B37" s="16" t="s">
        <v>846</v>
      </c>
      <c r="C37" s="42"/>
      <c r="AL37" s="41">
        <v>1.9079999999999999</v>
      </c>
      <c r="AM37" s="41">
        <v>2.5569999999999999</v>
      </c>
      <c r="BX37" s="41">
        <v>1.7030000000000001</v>
      </c>
      <c r="BY37" s="41">
        <v>2.34</v>
      </c>
      <c r="DJ37" s="41">
        <v>1.9159999999999999</v>
      </c>
      <c r="DK37" s="41">
        <v>2.4700000000000002</v>
      </c>
      <c r="EV37" s="41">
        <v>1.9410000000000001</v>
      </c>
      <c r="EW37" s="41">
        <v>2.6179999999999999</v>
      </c>
      <c r="GH37" s="41">
        <v>1.952</v>
      </c>
      <c r="GI37" s="41">
        <v>2.5409999999999999</v>
      </c>
      <c r="HT37" s="41">
        <v>0.99199999999999999</v>
      </c>
      <c r="HU37" s="41" t="s">
        <v>908</v>
      </c>
      <c r="JF37" s="41">
        <v>1.9279999999999999</v>
      </c>
      <c r="JG37" s="41">
        <v>2.5299999999999998</v>
      </c>
      <c r="KR37" s="41">
        <v>1.9319999999999999</v>
      </c>
      <c r="KS37" s="41">
        <v>2.5</v>
      </c>
      <c r="MD37" s="41">
        <v>1.94</v>
      </c>
      <c r="ME37" s="41">
        <v>2.5499999999999998</v>
      </c>
      <c r="NP37" s="41">
        <v>1.9379999999999999</v>
      </c>
      <c r="NQ37" s="41">
        <v>2.48</v>
      </c>
      <c r="PB37" s="41">
        <v>1.974</v>
      </c>
      <c r="PC37" s="41">
        <v>2.62</v>
      </c>
      <c r="QN37" s="41">
        <v>1.7509999999999999</v>
      </c>
      <c r="QO37" s="41">
        <v>2.36</v>
      </c>
      <c r="RZ37" s="41">
        <v>2.0350000000000001</v>
      </c>
      <c r="SA37" s="41">
        <v>2.2200000000000002</v>
      </c>
      <c r="TL37" s="41">
        <v>2.0699999999999998</v>
      </c>
      <c r="TM37" s="41">
        <v>2.25</v>
      </c>
      <c r="UX37" s="41">
        <v>2.41</v>
      </c>
      <c r="UY37" s="41">
        <v>2.68</v>
      </c>
      <c r="WJ37" s="41">
        <v>0.9</v>
      </c>
      <c r="WK37" s="41">
        <v>2.58</v>
      </c>
      <c r="XV37" s="41">
        <v>1.26</v>
      </c>
      <c r="XW37" s="41">
        <v>2.16</v>
      </c>
      <c r="AAW37" s="19"/>
    </row>
    <row r="38" spans="1:801" x14ac:dyDescent="0.25">
      <c r="A38" s="14">
        <v>44888</v>
      </c>
      <c r="B38" s="16" t="s">
        <v>846</v>
      </c>
      <c r="C38" s="42"/>
      <c r="AL38" s="41">
        <v>1.9079999999999999</v>
      </c>
      <c r="AM38" s="41">
        <v>2.5569999999999999</v>
      </c>
      <c r="BX38" s="41">
        <v>1.7030000000000001</v>
      </c>
      <c r="BY38" s="41">
        <v>2.34</v>
      </c>
      <c r="DJ38" s="41">
        <v>1.9159999999999999</v>
      </c>
      <c r="DK38" s="41">
        <v>2.4700000000000002</v>
      </c>
      <c r="EV38" s="41">
        <v>1.9410000000000001</v>
      </c>
      <c r="EW38" s="41">
        <v>2.6179999999999999</v>
      </c>
      <c r="GH38" s="41">
        <v>1.952</v>
      </c>
      <c r="GI38" s="41">
        <v>2.5409999999999999</v>
      </c>
      <c r="HT38" s="41">
        <v>0.99199999999999999</v>
      </c>
      <c r="HU38" s="41" t="s">
        <v>908</v>
      </c>
      <c r="JF38" s="41">
        <v>1.9279999999999999</v>
      </c>
      <c r="JG38" s="41">
        <v>2.5299999999999998</v>
      </c>
      <c r="KR38" s="41">
        <v>1.9319999999999999</v>
      </c>
      <c r="KS38" s="41">
        <v>2.5</v>
      </c>
      <c r="MD38" s="41">
        <v>1.94</v>
      </c>
      <c r="ME38" s="41">
        <v>2.5499999999999998</v>
      </c>
      <c r="NP38" s="41">
        <v>1.9379999999999999</v>
      </c>
      <c r="NQ38" s="41">
        <v>2.48</v>
      </c>
      <c r="PB38" s="41">
        <v>1.974</v>
      </c>
      <c r="PC38" s="41">
        <v>2.62</v>
      </c>
      <c r="QN38" s="41">
        <v>1.7509999999999999</v>
      </c>
      <c r="QO38" s="41">
        <v>2.36</v>
      </c>
      <c r="RZ38" s="41">
        <v>2.0350000000000001</v>
      </c>
      <c r="SA38" s="41">
        <v>2.2200000000000002</v>
      </c>
      <c r="TL38" s="41">
        <v>2.0699999999999998</v>
      </c>
      <c r="TM38" s="41">
        <v>2.25</v>
      </c>
      <c r="UX38" s="41">
        <v>2.41</v>
      </c>
      <c r="UY38" s="41">
        <v>2.68</v>
      </c>
      <c r="WJ38" s="41">
        <v>0.9</v>
      </c>
      <c r="WK38" s="41">
        <v>2.58</v>
      </c>
      <c r="XV38" s="41">
        <v>1.26</v>
      </c>
      <c r="XW38" s="41">
        <v>2.16</v>
      </c>
      <c r="AAW38" s="19"/>
    </row>
    <row r="39" spans="1:801" x14ac:dyDescent="0.25">
      <c r="A39" s="14">
        <v>44889</v>
      </c>
      <c r="B39" s="16" t="s">
        <v>846</v>
      </c>
      <c r="C39" s="42"/>
      <c r="AL39" s="41">
        <v>1.9079999999999999</v>
      </c>
      <c r="AM39" s="41">
        <v>2.5569999999999999</v>
      </c>
      <c r="BX39" s="41">
        <v>1.7030000000000001</v>
      </c>
      <c r="BY39" s="41">
        <v>2.34</v>
      </c>
      <c r="DJ39" s="41">
        <v>1.9159999999999999</v>
      </c>
      <c r="DK39" s="41">
        <v>2.4700000000000002</v>
      </c>
      <c r="EV39" s="41">
        <v>1.9410000000000001</v>
      </c>
      <c r="EW39" s="41">
        <v>2.6179999999999999</v>
      </c>
      <c r="GH39" s="41">
        <v>1.952</v>
      </c>
      <c r="GI39" s="41">
        <v>2.5409999999999999</v>
      </c>
      <c r="HT39" s="41">
        <v>0.99199999999999999</v>
      </c>
      <c r="HU39" s="41" t="s">
        <v>908</v>
      </c>
      <c r="JF39" s="41">
        <v>1.9279999999999999</v>
      </c>
      <c r="JG39" s="41">
        <v>2.5299999999999998</v>
      </c>
      <c r="KR39" s="41">
        <v>1.9319999999999999</v>
      </c>
      <c r="KS39" s="41">
        <v>2.5</v>
      </c>
      <c r="MD39" s="41">
        <v>1.94</v>
      </c>
      <c r="ME39" s="41">
        <v>2.5499999999999998</v>
      </c>
      <c r="NP39" s="41">
        <v>1.9379999999999999</v>
      </c>
      <c r="NQ39" s="41">
        <v>2.48</v>
      </c>
      <c r="PB39" s="41">
        <v>1.974</v>
      </c>
      <c r="PC39" s="41">
        <v>2.62</v>
      </c>
      <c r="QN39" s="41">
        <v>1.7509999999999999</v>
      </c>
      <c r="QO39" s="41">
        <v>2.36</v>
      </c>
      <c r="RZ39" s="41">
        <v>2.0350000000000001</v>
      </c>
      <c r="SA39" s="41">
        <v>2.2200000000000002</v>
      </c>
      <c r="TL39" s="41">
        <v>2.0699999999999998</v>
      </c>
      <c r="TM39" s="41">
        <v>2.25</v>
      </c>
      <c r="UX39" s="41">
        <v>2.41</v>
      </c>
      <c r="UY39" s="41">
        <v>2.68</v>
      </c>
      <c r="WJ39" s="41">
        <v>0.9</v>
      </c>
      <c r="WK39" s="41">
        <v>2.58</v>
      </c>
      <c r="XV39" s="41">
        <v>1.26</v>
      </c>
      <c r="XW39" s="41">
        <v>2.16</v>
      </c>
      <c r="AAW39" s="19"/>
    </row>
    <row r="40" spans="1:801" x14ac:dyDescent="0.25">
      <c r="A40" s="14">
        <v>45034</v>
      </c>
      <c r="B40" s="16" t="s">
        <v>846</v>
      </c>
      <c r="C40" s="42"/>
      <c r="AL40" s="41">
        <v>1.9079999999999999</v>
      </c>
      <c r="AM40" s="41">
        <v>2.5569999999999999</v>
      </c>
      <c r="BX40" s="41">
        <v>1.7030000000000001</v>
      </c>
      <c r="BY40" s="41">
        <v>2.34</v>
      </c>
      <c r="DJ40" s="41">
        <v>1.9159999999999999</v>
      </c>
      <c r="DK40" s="41">
        <v>2.4700000000000002</v>
      </c>
      <c r="EV40" s="41">
        <v>1.9410000000000001</v>
      </c>
      <c r="EW40" s="41">
        <v>2.6179999999999999</v>
      </c>
      <c r="GH40" s="41">
        <v>1.952</v>
      </c>
      <c r="GI40" s="41">
        <v>2.5409999999999999</v>
      </c>
      <c r="HT40" s="41">
        <v>0.99199999999999999</v>
      </c>
      <c r="HU40" s="41" t="s">
        <v>908</v>
      </c>
      <c r="JF40" s="41">
        <v>1.9279999999999999</v>
      </c>
      <c r="JG40" s="41">
        <v>2.5299999999999998</v>
      </c>
      <c r="KR40" s="41">
        <v>1.9319999999999999</v>
      </c>
      <c r="KS40" s="41">
        <v>2.5</v>
      </c>
      <c r="MD40" s="41">
        <v>1.94</v>
      </c>
      <c r="ME40" s="41">
        <v>2.5499999999999998</v>
      </c>
      <c r="NP40" s="41">
        <v>1.9379999999999999</v>
      </c>
      <c r="NQ40" s="41">
        <v>2.48</v>
      </c>
      <c r="PB40" s="41">
        <v>1.974</v>
      </c>
      <c r="PC40" s="41">
        <v>2.62</v>
      </c>
      <c r="QN40" s="41">
        <v>1.7509999999999999</v>
      </c>
      <c r="QO40" s="41">
        <v>2.36</v>
      </c>
      <c r="RZ40" s="41">
        <v>2.0350000000000001</v>
      </c>
      <c r="SA40" s="41">
        <v>2.2200000000000002</v>
      </c>
      <c r="TL40" s="41">
        <v>2.0699999999999998</v>
      </c>
      <c r="TM40" s="41">
        <v>2.25</v>
      </c>
      <c r="UX40" s="41">
        <v>2.41</v>
      </c>
      <c r="UY40" s="41">
        <v>2.68</v>
      </c>
      <c r="WJ40" s="41">
        <v>0.9</v>
      </c>
      <c r="WK40" s="41">
        <v>2.58</v>
      </c>
      <c r="XV40" s="41">
        <v>1.26</v>
      </c>
      <c r="XW40" s="41">
        <v>2.16</v>
      </c>
      <c r="AAW40" s="19"/>
    </row>
    <row r="41" spans="1:801" x14ac:dyDescent="0.25">
      <c r="A41" s="14">
        <v>45035</v>
      </c>
      <c r="B41" s="16" t="s">
        <v>846</v>
      </c>
      <c r="C41" s="42"/>
      <c r="AL41" s="41">
        <v>1.9079999999999999</v>
      </c>
      <c r="AM41" s="41">
        <v>2.5569999999999999</v>
      </c>
      <c r="BX41" s="41">
        <v>1.7030000000000001</v>
      </c>
      <c r="BY41" s="41">
        <v>2.34</v>
      </c>
      <c r="DJ41" s="41">
        <v>1.9159999999999999</v>
      </c>
      <c r="DK41" s="41">
        <v>2.4700000000000002</v>
      </c>
      <c r="EV41" s="41">
        <v>1.9410000000000001</v>
      </c>
      <c r="EW41" s="41">
        <v>2.6179999999999999</v>
      </c>
      <c r="GH41" s="41">
        <v>1.952</v>
      </c>
      <c r="GI41" s="41">
        <v>2.5409999999999999</v>
      </c>
      <c r="HT41" s="41">
        <v>0.99199999999999999</v>
      </c>
      <c r="HU41" s="41" t="s">
        <v>908</v>
      </c>
      <c r="JF41" s="41">
        <v>1.9279999999999999</v>
      </c>
      <c r="JG41" s="41">
        <v>2.5299999999999998</v>
      </c>
      <c r="KR41" s="41">
        <v>1.9319999999999999</v>
      </c>
      <c r="KS41" s="41">
        <v>2.5</v>
      </c>
      <c r="MD41" s="41">
        <v>1.94</v>
      </c>
      <c r="ME41" s="41">
        <v>2.5499999999999998</v>
      </c>
      <c r="NP41" s="41">
        <v>1.9379999999999999</v>
      </c>
      <c r="NQ41" s="41">
        <v>2.48</v>
      </c>
      <c r="PB41" s="41">
        <v>1.974</v>
      </c>
      <c r="PC41" s="41">
        <v>2.62</v>
      </c>
      <c r="QN41" s="41">
        <v>1.7509999999999999</v>
      </c>
      <c r="QO41" s="41">
        <v>2.36</v>
      </c>
      <c r="RZ41" s="41">
        <v>2.0350000000000001</v>
      </c>
      <c r="SA41" s="41">
        <v>2.2200000000000002</v>
      </c>
      <c r="TL41" s="41">
        <v>2.0699999999999998</v>
      </c>
      <c r="TM41" s="41">
        <v>2.25</v>
      </c>
      <c r="UX41" s="41">
        <v>2.41</v>
      </c>
      <c r="UY41" s="41">
        <v>2.68</v>
      </c>
      <c r="WJ41" s="41">
        <v>0.9</v>
      </c>
      <c r="WK41" s="41">
        <v>2.58</v>
      </c>
      <c r="XV41" s="41">
        <v>1.26</v>
      </c>
      <c r="XW41" s="41">
        <v>2.16</v>
      </c>
      <c r="AAW41" s="19"/>
    </row>
    <row r="42" spans="1:801" x14ac:dyDescent="0.25">
      <c r="A42" s="14">
        <v>45181</v>
      </c>
      <c r="B42" s="16" t="s">
        <v>846</v>
      </c>
      <c r="C42" s="42"/>
      <c r="AI42" s="41">
        <v>2.3199999999999998</v>
      </c>
      <c r="AJ42" s="41">
        <v>2.3199999999999998</v>
      </c>
      <c r="AL42" s="41">
        <v>1.9079999999999999</v>
      </c>
      <c r="AM42" s="41">
        <v>2.5569999999999999</v>
      </c>
      <c r="BU42" s="41">
        <v>2.06</v>
      </c>
      <c r="BV42" s="41">
        <v>2.06</v>
      </c>
      <c r="BX42" s="41">
        <v>1.7030000000000001</v>
      </c>
      <c r="BY42" s="41">
        <v>2.34</v>
      </c>
      <c r="DG42" s="41">
        <v>2.2599999999999998</v>
      </c>
      <c r="DH42" s="41">
        <v>2.2599999999999998</v>
      </c>
      <c r="DJ42" s="41">
        <v>1.9159999999999999</v>
      </c>
      <c r="DK42" s="41">
        <v>2.4700000000000002</v>
      </c>
      <c r="ES42" s="41">
        <v>2.11</v>
      </c>
      <c r="ET42" s="41">
        <v>2.11</v>
      </c>
      <c r="EV42" s="41">
        <v>1.9410000000000001</v>
      </c>
      <c r="EW42" s="41">
        <v>2.6179999999999999</v>
      </c>
      <c r="GE42" s="41">
        <v>2.2999999999999998</v>
      </c>
      <c r="GF42" s="41">
        <v>2.2999999999999998</v>
      </c>
      <c r="GH42" s="41">
        <v>1.952</v>
      </c>
      <c r="GI42" s="41">
        <v>2.5409999999999999</v>
      </c>
      <c r="HQ42" s="41">
        <v>1.07</v>
      </c>
      <c r="HR42" s="41">
        <v>1.07</v>
      </c>
      <c r="HT42" s="41">
        <v>0.99199999999999999</v>
      </c>
      <c r="HU42" s="41" t="s">
        <v>908</v>
      </c>
      <c r="JF42" s="41">
        <v>1.9279999999999999</v>
      </c>
      <c r="JG42" s="41">
        <v>2.5299999999999998</v>
      </c>
      <c r="KO42" s="41">
        <v>2.27</v>
      </c>
      <c r="KP42" s="41">
        <v>2.27</v>
      </c>
      <c r="KR42" s="41">
        <v>1.9319999999999999</v>
      </c>
      <c r="KS42" s="41">
        <v>2.5</v>
      </c>
      <c r="MA42" s="41">
        <v>2.2999999999999998</v>
      </c>
      <c r="MB42" s="41">
        <v>2.2999999999999998</v>
      </c>
      <c r="MD42" s="41">
        <v>1.94</v>
      </c>
      <c r="ME42" s="41">
        <v>2.5499999999999998</v>
      </c>
      <c r="NM42" s="41">
        <v>2.2799999999999998</v>
      </c>
      <c r="NN42" s="41">
        <v>2.2799999999999998</v>
      </c>
      <c r="NP42" s="41">
        <v>1.9379999999999999</v>
      </c>
      <c r="NQ42" s="41">
        <v>2.48</v>
      </c>
      <c r="OY42" s="41">
        <v>2.33</v>
      </c>
      <c r="OZ42" s="41">
        <v>2.35</v>
      </c>
      <c r="PA42" s="41">
        <f>(OZ42-OY42)*100</f>
        <v>2.0000000000000018</v>
      </c>
      <c r="PB42" s="41">
        <v>1.974</v>
      </c>
      <c r="PC42" s="41">
        <v>2.62</v>
      </c>
      <c r="QK42" s="41">
        <v>2.1</v>
      </c>
      <c r="QL42" s="41">
        <v>2.1</v>
      </c>
      <c r="QN42" s="41">
        <v>1.7509999999999999</v>
      </c>
      <c r="QO42" s="41">
        <v>2.36</v>
      </c>
      <c r="RW42" s="41">
        <v>2.0499999999999998</v>
      </c>
      <c r="RX42" s="41">
        <v>2.0499999999999998</v>
      </c>
      <c r="RZ42" s="41">
        <v>2.0350000000000001</v>
      </c>
      <c r="SA42" s="41">
        <v>2.2200000000000002</v>
      </c>
      <c r="TI42" s="41">
        <v>2.0699999999999998</v>
      </c>
      <c r="TJ42" s="41">
        <v>2.0699999999999998</v>
      </c>
      <c r="TL42" s="41">
        <v>2.0699999999999998</v>
      </c>
      <c r="TM42" s="41">
        <v>2.25</v>
      </c>
      <c r="UX42" s="41">
        <v>2.41</v>
      </c>
      <c r="UY42" s="41">
        <v>2.68</v>
      </c>
      <c r="WG42" s="41">
        <v>1.1200000000000001</v>
      </c>
      <c r="WH42" s="41">
        <v>1.1200000000000001</v>
      </c>
      <c r="WJ42" s="41">
        <v>0.9</v>
      </c>
      <c r="WK42" s="41">
        <v>2.58</v>
      </c>
      <c r="XV42" s="41">
        <v>1.26</v>
      </c>
      <c r="XW42" s="41">
        <v>2.16</v>
      </c>
      <c r="AAW42" s="19"/>
    </row>
    <row r="43" spans="1:801" x14ac:dyDescent="0.25">
      <c r="A43" s="14">
        <v>45209</v>
      </c>
      <c r="B43" s="16" t="s">
        <v>846</v>
      </c>
      <c r="C43" s="42"/>
      <c r="AI43" s="41">
        <v>2.36</v>
      </c>
      <c r="AJ43" s="41">
        <v>2.36</v>
      </c>
      <c r="AL43" s="41">
        <v>1.9079999999999999</v>
      </c>
      <c r="AM43" s="41">
        <v>2.5569999999999999</v>
      </c>
      <c r="BU43" s="41">
        <v>2.12</v>
      </c>
      <c r="BV43" s="41">
        <v>2.12</v>
      </c>
      <c r="BX43" s="41">
        <v>1.7030000000000001</v>
      </c>
      <c r="BY43" s="41">
        <v>2.34</v>
      </c>
      <c r="DG43" s="41">
        <v>2.35</v>
      </c>
      <c r="DH43" s="41">
        <v>2.35</v>
      </c>
      <c r="DJ43" s="41">
        <v>1.9159999999999999</v>
      </c>
      <c r="DK43" s="41">
        <v>2.4700000000000002</v>
      </c>
      <c r="ES43" s="41">
        <v>2.42</v>
      </c>
      <c r="ET43" s="41">
        <v>2.42</v>
      </c>
      <c r="EV43" s="41">
        <v>1.9410000000000001</v>
      </c>
      <c r="EW43" s="41">
        <v>2.6179999999999999</v>
      </c>
      <c r="GE43" s="41">
        <v>2.33</v>
      </c>
      <c r="GF43" s="41">
        <v>2.33</v>
      </c>
      <c r="GH43" s="41">
        <v>1.952</v>
      </c>
      <c r="GI43" s="41">
        <v>2.5409999999999999</v>
      </c>
      <c r="HQ43" s="41">
        <v>1.17</v>
      </c>
      <c r="HR43" s="41">
        <v>1.17</v>
      </c>
      <c r="HT43" s="41">
        <v>0.99199999999999999</v>
      </c>
      <c r="HU43" s="41" t="s">
        <v>908</v>
      </c>
      <c r="JC43" s="41">
        <v>2.36</v>
      </c>
      <c r="JD43" s="41">
        <v>2.36</v>
      </c>
      <c r="JF43" s="41">
        <v>1.9279999999999999</v>
      </c>
      <c r="JG43" s="41">
        <v>2.5299999999999998</v>
      </c>
      <c r="KO43" s="41">
        <v>2.37</v>
      </c>
      <c r="KP43" s="41">
        <v>2.37</v>
      </c>
      <c r="KR43" s="41">
        <v>1.9319999999999999</v>
      </c>
      <c r="KS43" s="41">
        <v>2.5</v>
      </c>
      <c r="MA43" s="41">
        <v>2.36</v>
      </c>
      <c r="MB43" s="41">
        <v>2.36</v>
      </c>
      <c r="MD43" s="41">
        <v>1.94</v>
      </c>
      <c r="ME43" s="41">
        <v>2.5499999999999998</v>
      </c>
      <c r="NM43" s="41">
        <v>2.34</v>
      </c>
      <c r="NN43" s="41">
        <v>2.34</v>
      </c>
      <c r="NP43" s="41">
        <v>1.9379999999999999</v>
      </c>
      <c r="NQ43" s="41">
        <v>2.48</v>
      </c>
      <c r="OY43" s="41">
        <v>2.3199999999999998</v>
      </c>
      <c r="OZ43" s="41">
        <v>2.4</v>
      </c>
      <c r="PA43" s="41">
        <f>(OZ43-OY43)*100</f>
        <v>8.0000000000000071</v>
      </c>
      <c r="PB43" s="41">
        <v>1.974</v>
      </c>
      <c r="PC43" s="41">
        <v>2.62</v>
      </c>
      <c r="QK43" s="41">
        <v>2.17</v>
      </c>
      <c r="QL43" s="41">
        <v>2.17</v>
      </c>
      <c r="QN43" s="41">
        <v>1.7509999999999999</v>
      </c>
      <c r="QO43" s="41">
        <v>2.36</v>
      </c>
      <c r="RW43" s="41">
        <v>2.0699999999999998</v>
      </c>
      <c r="RX43" s="41">
        <v>2.0699999999999998</v>
      </c>
      <c r="RZ43" s="41">
        <v>2.0350000000000001</v>
      </c>
      <c r="SA43" s="41">
        <v>2.2200000000000002</v>
      </c>
      <c r="TI43" s="41">
        <v>2.1</v>
      </c>
      <c r="TJ43" s="41">
        <v>2.1</v>
      </c>
      <c r="TL43" s="41">
        <v>2.0699999999999998</v>
      </c>
      <c r="TM43" s="41">
        <v>2.25</v>
      </c>
      <c r="UU43" s="41">
        <v>2.35</v>
      </c>
      <c r="UV43" s="41">
        <v>2.68</v>
      </c>
      <c r="UW43" s="41">
        <f>(UV43-UU43)*100</f>
        <v>33.000000000000007</v>
      </c>
      <c r="UX43" s="41">
        <v>2.41</v>
      </c>
      <c r="UY43" s="41">
        <v>2.68</v>
      </c>
      <c r="WG43" s="41">
        <v>1.25</v>
      </c>
      <c r="WH43" s="41">
        <v>1.25</v>
      </c>
      <c r="WJ43" s="41">
        <v>0.9</v>
      </c>
      <c r="WK43" s="41">
        <v>2.58</v>
      </c>
      <c r="XS43" s="41">
        <v>2.16</v>
      </c>
      <c r="XT43" s="41">
        <v>2.16</v>
      </c>
      <c r="XV43" s="41">
        <v>1.26</v>
      </c>
      <c r="XW43" s="41">
        <v>2.16</v>
      </c>
      <c r="AAW43" s="19"/>
    </row>
    <row r="44" spans="1:801" x14ac:dyDescent="0.25">
      <c r="A44" s="14">
        <v>45210</v>
      </c>
      <c r="B44" s="16" t="s">
        <v>846</v>
      </c>
      <c r="C44" s="42"/>
      <c r="AL44" s="41">
        <v>1.9079999999999999</v>
      </c>
      <c r="AM44" s="41">
        <v>2.5569999999999999</v>
      </c>
      <c r="BX44" s="41">
        <v>1.7030000000000001</v>
      </c>
      <c r="BY44" s="41">
        <v>2.34</v>
      </c>
      <c r="DJ44" s="41">
        <v>1.9159999999999999</v>
      </c>
      <c r="DK44" s="41">
        <v>2.4700000000000002</v>
      </c>
      <c r="EV44" s="41">
        <v>1.9410000000000001</v>
      </c>
      <c r="EW44" s="41">
        <v>2.6179999999999999</v>
      </c>
      <c r="GH44" s="41">
        <v>1.952</v>
      </c>
      <c r="GI44" s="41">
        <v>2.5409999999999999</v>
      </c>
      <c r="HT44" s="41">
        <v>0.99199999999999999</v>
      </c>
      <c r="HU44" s="41" t="s">
        <v>908</v>
      </c>
      <c r="JF44" s="41">
        <v>1.9279999999999999</v>
      </c>
      <c r="JG44" s="41">
        <v>2.5299999999999998</v>
      </c>
      <c r="KR44" s="41">
        <v>1.9319999999999999</v>
      </c>
      <c r="KS44" s="41">
        <v>2.5</v>
      </c>
      <c r="MD44" s="41">
        <v>1.94</v>
      </c>
      <c r="ME44" s="41">
        <v>2.5499999999999998</v>
      </c>
      <c r="NP44" s="41">
        <v>1.9379999999999999</v>
      </c>
      <c r="NQ44" s="41">
        <v>2.48</v>
      </c>
      <c r="PB44" s="41">
        <v>1.974</v>
      </c>
      <c r="PC44" s="41">
        <v>2.62</v>
      </c>
      <c r="QN44" s="41">
        <v>1.7509999999999999</v>
      </c>
      <c r="QO44" s="41">
        <v>2.36</v>
      </c>
      <c r="RZ44" s="41">
        <v>2.0350000000000001</v>
      </c>
      <c r="SA44" s="41">
        <v>2.2200000000000002</v>
      </c>
      <c r="TL44" s="41">
        <v>2.0699999999999998</v>
      </c>
      <c r="TM44" s="41">
        <v>2.25</v>
      </c>
      <c r="UX44" s="41">
        <v>2.41</v>
      </c>
      <c r="UY44" s="41">
        <v>2.68</v>
      </c>
      <c r="WJ44" s="41">
        <v>0.9</v>
      </c>
      <c r="WK44" s="41">
        <v>2.58</v>
      </c>
      <c r="XV44" s="41">
        <v>1.26</v>
      </c>
      <c r="XW44" s="41">
        <v>2.16</v>
      </c>
      <c r="AAW44" s="19"/>
    </row>
    <row r="45" spans="1:801" x14ac:dyDescent="0.25">
      <c r="A45" s="15">
        <v>45303</v>
      </c>
      <c r="B45" s="16" t="s">
        <v>846</v>
      </c>
      <c r="C45" s="42"/>
      <c r="AL45" s="41">
        <v>1.9079999999999999</v>
      </c>
      <c r="AM45" s="41">
        <v>2.5569999999999999</v>
      </c>
      <c r="BX45" s="41">
        <v>1.7030000000000001</v>
      </c>
      <c r="BY45" s="41">
        <v>2.34</v>
      </c>
      <c r="DJ45" s="41">
        <v>1.9159999999999999</v>
      </c>
      <c r="DK45" s="41">
        <v>2.4700000000000002</v>
      </c>
      <c r="EV45" s="41">
        <v>1.9410000000000001</v>
      </c>
      <c r="EW45" s="41">
        <v>2.6179999999999999</v>
      </c>
      <c r="GH45" s="41">
        <v>1.952</v>
      </c>
      <c r="GI45" s="41">
        <v>2.5409999999999999</v>
      </c>
      <c r="HT45" s="41">
        <v>0.99199999999999999</v>
      </c>
      <c r="HU45" s="41" t="s">
        <v>908</v>
      </c>
      <c r="JF45" s="41">
        <v>1.9279999999999999</v>
      </c>
      <c r="JG45" s="41">
        <v>2.5299999999999998</v>
      </c>
      <c r="KR45" s="41">
        <v>1.9319999999999999</v>
      </c>
      <c r="KS45" s="41">
        <v>2.5</v>
      </c>
      <c r="MD45" s="41">
        <v>1.94</v>
      </c>
      <c r="ME45" s="41">
        <v>2.5499999999999998</v>
      </c>
      <c r="NP45" s="41">
        <v>1.9379999999999999</v>
      </c>
      <c r="NQ45" s="41">
        <v>2.48</v>
      </c>
      <c r="PB45" s="41">
        <v>1.974</v>
      </c>
      <c r="PC45" s="41">
        <v>2.62</v>
      </c>
      <c r="QN45" s="41">
        <v>1.7509999999999999</v>
      </c>
      <c r="QO45" s="41">
        <v>2.36</v>
      </c>
      <c r="RZ45" s="41">
        <v>2.0350000000000001</v>
      </c>
      <c r="SA45" s="41">
        <v>2.2200000000000002</v>
      </c>
      <c r="TL45" s="41">
        <v>2.0699999999999998</v>
      </c>
      <c r="TM45" s="41">
        <v>2.25</v>
      </c>
      <c r="UU45" s="41">
        <v>2.37</v>
      </c>
      <c r="UV45" s="41">
        <v>2.4700000000000002</v>
      </c>
      <c r="UW45" s="41">
        <f>(UV45-UU45)*100</f>
        <v>10.000000000000009</v>
      </c>
      <c r="UX45" s="41">
        <v>2.41</v>
      </c>
      <c r="UY45" s="41">
        <v>2.68</v>
      </c>
      <c r="WG45" s="41">
        <v>1.33</v>
      </c>
      <c r="WH45" s="41">
        <v>1.33</v>
      </c>
      <c r="WJ45" s="41">
        <v>0.9</v>
      </c>
      <c r="WK45" s="41">
        <v>2.58</v>
      </c>
      <c r="XS45" s="41">
        <v>1.26</v>
      </c>
      <c r="XT45" s="41">
        <v>1.26</v>
      </c>
      <c r="XV45" s="41">
        <v>1.26</v>
      </c>
      <c r="XW45" s="41">
        <v>2.16</v>
      </c>
      <c r="AAW45" s="19"/>
    </row>
    <row r="46" spans="1:801" x14ac:dyDescent="0.25">
      <c r="A46" s="15">
        <v>45328</v>
      </c>
      <c r="B46" s="16" t="s">
        <v>846</v>
      </c>
      <c r="C46" s="42"/>
      <c r="AI46" s="41">
        <v>2.38</v>
      </c>
      <c r="AJ46" s="41">
        <v>2.38</v>
      </c>
      <c r="AL46" s="41">
        <v>1.9079999999999999</v>
      </c>
      <c r="AM46" s="41">
        <v>2.5569999999999999</v>
      </c>
      <c r="BU46" s="41">
        <v>2.11</v>
      </c>
      <c r="BV46" s="41">
        <v>2.11</v>
      </c>
      <c r="BX46" s="41">
        <v>1.7030000000000001</v>
      </c>
      <c r="BY46" s="41">
        <v>2.34</v>
      </c>
      <c r="DG46" s="41">
        <v>2.33</v>
      </c>
      <c r="DH46" s="41">
        <v>2.33</v>
      </c>
      <c r="DJ46" s="41">
        <v>1.9159999999999999</v>
      </c>
      <c r="DK46" s="41">
        <v>2.4700000000000002</v>
      </c>
      <c r="ES46" s="41">
        <v>2.38</v>
      </c>
      <c r="ET46" s="41">
        <v>2.38</v>
      </c>
      <c r="EV46" s="41">
        <v>1.9410000000000001</v>
      </c>
      <c r="EW46" s="41">
        <v>2.6179999999999999</v>
      </c>
      <c r="GE46" s="41">
        <v>2.2999999999999998</v>
      </c>
      <c r="GF46" s="41">
        <v>2.2999999999999998</v>
      </c>
      <c r="GH46" s="41">
        <v>1.952</v>
      </c>
      <c r="GI46" s="41">
        <v>2.5409999999999999</v>
      </c>
      <c r="HQ46" s="41">
        <v>1.1200000000000001</v>
      </c>
      <c r="HR46" s="41">
        <v>1.1200000000000001</v>
      </c>
      <c r="HT46" s="41">
        <v>1.992</v>
      </c>
      <c r="HU46" s="41" t="s">
        <v>1174</v>
      </c>
      <c r="JC46" s="41">
        <v>2.36</v>
      </c>
      <c r="JD46" s="41">
        <v>2.36</v>
      </c>
      <c r="JF46" s="41">
        <v>1.9279999999999999</v>
      </c>
      <c r="JG46" s="41">
        <v>2.5299999999999998</v>
      </c>
      <c r="KO46" s="41">
        <v>2.3199999999999998</v>
      </c>
      <c r="KP46" s="41">
        <v>2.3199999999999998</v>
      </c>
      <c r="KR46" s="41">
        <v>1.9319999999999999</v>
      </c>
      <c r="KS46" s="41">
        <v>2.5</v>
      </c>
      <c r="MA46" s="41">
        <v>2.34</v>
      </c>
      <c r="MB46" s="41">
        <v>2.34</v>
      </c>
      <c r="MD46" s="41">
        <v>1.94</v>
      </c>
      <c r="ME46" s="41">
        <v>2.5499999999999998</v>
      </c>
      <c r="NM46" s="41">
        <v>2.31</v>
      </c>
      <c r="NN46" s="41">
        <v>2.31</v>
      </c>
      <c r="NP46" s="41">
        <v>1.9379999999999999</v>
      </c>
      <c r="NQ46" s="41">
        <v>2.48</v>
      </c>
      <c r="OY46" s="41">
        <v>2.3199999999999998</v>
      </c>
      <c r="OZ46" s="41">
        <v>2.3199999999999998</v>
      </c>
      <c r="PB46" s="41">
        <v>1.974</v>
      </c>
      <c r="PC46" s="41">
        <v>2.62</v>
      </c>
      <c r="QK46" s="41">
        <v>2.09</v>
      </c>
      <c r="QL46" s="41">
        <v>2.09</v>
      </c>
      <c r="QN46" s="41">
        <v>1.7509999999999999</v>
      </c>
      <c r="QO46" s="41">
        <v>2.36</v>
      </c>
      <c r="RW46" s="41">
        <v>2.0299999999999998</v>
      </c>
      <c r="RX46" s="41">
        <v>2.0299999999999998</v>
      </c>
      <c r="RZ46" s="41">
        <v>2.0350000000000001</v>
      </c>
      <c r="SA46" s="41">
        <v>2.2200000000000002</v>
      </c>
      <c r="TI46" s="41">
        <v>2.08</v>
      </c>
      <c r="TJ46" s="41">
        <v>2.08</v>
      </c>
      <c r="TL46" s="41">
        <v>2.0699999999999998</v>
      </c>
      <c r="TM46" s="41">
        <v>2.25</v>
      </c>
      <c r="UU46" s="41">
        <v>2.2799999999999998</v>
      </c>
      <c r="UV46" s="41">
        <v>2.74</v>
      </c>
      <c r="UW46" s="41">
        <v>46</v>
      </c>
      <c r="UX46" s="41">
        <v>2.41</v>
      </c>
      <c r="UY46" s="41">
        <v>2.68</v>
      </c>
      <c r="WG46" s="41">
        <v>1.25</v>
      </c>
      <c r="WH46" s="41">
        <v>1.25</v>
      </c>
      <c r="WJ46" s="41">
        <v>0.9</v>
      </c>
      <c r="WK46" s="41">
        <v>2.58</v>
      </c>
      <c r="XS46" s="41">
        <v>1.2</v>
      </c>
      <c r="XT46" s="41">
        <v>1.2</v>
      </c>
      <c r="XV46" s="41">
        <v>1.26</v>
      </c>
      <c r="XW46" s="41">
        <v>2.16</v>
      </c>
      <c r="AAW46" s="19"/>
    </row>
    <row r="47" spans="1:801" ht="15" customHeight="1" x14ac:dyDescent="0.25">
      <c r="A47" s="15">
        <v>45369</v>
      </c>
      <c r="B47" s="16" t="s">
        <v>846</v>
      </c>
      <c r="AL47" s="41">
        <v>1.9079999999999999</v>
      </c>
      <c r="AM47" s="41">
        <v>2.5569999999999999</v>
      </c>
      <c r="BX47" s="41">
        <v>1.7030000000000001</v>
      </c>
      <c r="BY47" s="41">
        <v>2.34</v>
      </c>
      <c r="DJ47" s="41">
        <v>1.9159999999999999</v>
      </c>
      <c r="DK47" s="41">
        <v>2.4700000000000002</v>
      </c>
      <c r="EV47" s="41">
        <v>1.9410000000000001</v>
      </c>
      <c r="EW47" s="41">
        <v>2.6179999999999999</v>
      </c>
      <c r="GH47" s="41">
        <v>1.952</v>
      </c>
      <c r="GI47" s="41">
        <v>2.5409999999999999</v>
      </c>
      <c r="HT47" s="41">
        <v>0.99199999999999999</v>
      </c>
      <c r="HU47" s="41" t="s">
        <v>908</v>
      </c>
      <c r="JF47" s="41">
        <v>1.9279999999999999</v>
      </c>
      <c r="JG47" s="41">
        <v>2.5299999999999998</v>
      </c>
      <c r="KR47" s="41">
        <v>1.9319999999999999</v>
      </c>
      <c r="KS47" s="41">
        <v>2.5</v>
      </c>
      <c r="MD47" s="41">
        <v>1.94</v>
      </c>
      <c r="ME47" s="41">
        <v>2.5499999999999998</v>
      </c>
      <c r="NP47" s="41">
        <v>1.9379999999999999</v>
      </c>
      <c r="NQ47" s="41">
        <v>2.48</v>
      </c>
      <c r="OY47" s="41">
        <v>2.41</v>
      </c>
      <c r="OZ47" s="41">
        <v>2.62</v>
      </c>
      <c r="PA47" s="41">
        <v>21</v>
      </c>
      <c r="PB47" s="41">
        <v>1.974</v>
      </c>
      <c r="PC47" s="41">
        <v>2.62</v>
      </c>
      <c r="QN47" s="41">
        <v>1.7509999999999999</v>
      </c>
      <c r="QO47" s="41">
        <v>2.36</v>
      </c>
      <c r="RZ47" s="41">
        <v>2.0350000000000001</v>
      </c>
      <c r="SA47" s="41">
        <v>2.2200000000000002</v>
      </c>
      <c r="TL47" s="41">
        <v>2.0699999999999998</v>
      </c>
      <c r="TM47" s="41">
        <v>2.25</v>
      </c>
      <c r="UX47" s="41">
        <v>2.41</v>
      </c>
      <c r="UY47" s="41">
        <v>2.68</v>
      </c>
      <c r="WJ47" s="41">
        <v>0.9</v>
      </c>
      <c r="WK47" s="41">
        <v>2.58</v>
      </c>
      <c r="XV47" s="41">
        <v>1.26</v>
      </c>
      <c r="XW47" s="41">
        <v>2.16</v>
      </c>
      <c r="ADU47" s="19"/>
    </row>
    <row r="48" spans="1:801" ht="15" customHeight="1" x14ac:dyDescent="0.25">
      <c r="A48" s="15">
        <v>45370</v>
      </c>
      <c r="B48" s="16" t="s">
        <v>887</v>
      </c>
      <c r="C48" s="42"/>
      <c r="AL48" s="41">
        <v>1.9079999999999999</v>
      </c>
      <c r="AM48" s="41">
        <v>2.5569999999999999</v>
      </c>
      <c r="BX48" s="41">
        <v>1.7030000000000001</v>
      </c>
      <c r="BY48" s="41">
        <v>2.34</v>
      </c>
      <c r="DE48" s="41">
        <v>0</v>
      </c>
      <c r="DJ48" s="41">
        <v>1.9159999999999999</v>
      </c>
      <c r="DK48" s="41">
        <v>2.4700000000000002</v>
      </c>
      <c r="EQ48" s="41">
        <v>-0.4</v>
      </c>
      <c r="EV48" s="41">
        <v>1.9410000000000001</v>
      </c>
      <c r="EW48" s="41">
        <v>2.6179999999999999</v>
      </c>
      <c r="EY48" s="41">
        <v>1</v>
      </c>
      <c r="EZ48" s="41">
        <v>1</v>
      </c>
      <c r="FA48" s="41">
        <v>0</v>
      </c>
      <c r="FD48" s="41">
        <v>1</v>
      </c>
      <c r="GB48" s="41">
        <v>1</v>
      </c>
      <c r="GC48" s="41">
        <v>-34.5</v>
      </c>
      <c r="GD48" s="41">
        <v>-174.3</v>
      </c>
      <c r="GH48" s="41">
        <v>1.952</v>
      </c>
      <c r="GI48" s="41">
        <v>2.5409999999999999</v>
      </c>
      <c r="GK48" s="41">
        <v>0.1</v>
      </c>
      <c r="GL48" s="41">
        <v>0.1</v>
      </c>
      <c r="GM48" s="41">
        <v>0</v>
      </c>
      <c r="GP48" s="41">
        <v>0.1</v>
      </c>
      <c r="HN48" s="41">
        <v>0.1</v>
      </c>
      <c r="HO48" s="41">
        <v>-78.599999999999994</v>
      </c>
      <c r="HP48" s="41">
        <v>-127.6</v>
      </c>
      <c r="HT48" s="41">
        <v>1.992</v>
      </c>
      <c r="HU48" s="41" t="s">
        <v>1174</v>
      </c>
      <c r="HW48" s="41">
        <v>0.8</v>
      </c>
      <c r="HX48" s="41">
        <v>0.8</v>
      </c>
      <c r="HY48" s="41">
        <v>0</v>
      </c>
      <c r="IB48" s="41">
        <v>0.8</v>
      </c>
      <c r="IZ48" s="41">
        <v>0.8</v>
      </c>
      <c r="JA48" s="41">
        <v>-136</v>
      </c>
      <c r="JB48" s="41">
        <v>-204.2</v>
      </c>
      <c r="JF48" s="41">
        <v>1.9279999999999999</v>
      </c>
      <c r="JG48" s="41">
        <v>2.5299999999999998</v>
      </c>
      <c r="KM48" s="41">
        <v>-0.25</v>
      </c>
      <c r="KR48" s="41">
        <v>1.9319999999999999</v>
      </c>
      <c r="KS48" s="41">
        <v>2.5</v>
      </c>
      <c r="KU48" s="41">
        <v>0.8</v>
      </c>
      <c r="KV48" s="41">
        <v>0.8</v>
      </c>
      <c r="KW48" s="41">
        <v>0</v>
      </c>
      <c r="KZ48" s="41">
        <v>0.8</v>
      </c>
      <c r="LX48" s="41">
        <v>0.8</v>
      </c>
      <c r="LY48" s="41">
        <v>-154</v>
      </c>
      <c r="LZ48" s="41">
        <v>-211</v>
      </c>
      <c r="MD48" s="41">
        <v>1.94</v>
      </c>
      <c r="ME48" s="41">
        <v>2.5499999999999998</v>
      </c>
      <c r="NP48" s="41">
        <v>1.9379999999999999</v>
      </c>
      <c r="NQ48" s="41">
        <v>2.48</v>
      </c>
      <c r="NS48" s="41">
        <v>0.8</v>
      </c>
      <c r="NT48" s="41">
        <v>0.8</v>
      </c>
      <c r="NU48" s="41">
        <v>0</v>
      </c>
      <c r="NX48" s="41">
        <v>0.8</v>
      </c>
      <c r="OV48" s="41">
        <v>0.8</v>
      </c>
      <c r="OW48" s="41">
        <v>-130.19999999999999</v>
      </c>
      <c r="OX48" s="41">
        <v>-198.3</v>
      </c>
      <c r="PB48" s="41">
        <v>1.974</v>
      </c>
      <c r="PC48" s="41">
        <v>2.62</v>
      </c>
      <c r="QN48" s="41">
        <v>1.7509999999999999</v>
      </c>
      <c r="QO48" s="41">
        <v>2.36</v>
      </c>
      <c r="RZ48" s="41">
        <v>2.0350000000000001</v>
      </c>
      <c r="SA48" s="41">
        <v>2.2200000000000002</v>
      </c>
      <c r="TL48" s="41">
        <v>2.0699999999999998</v>
      </c>
      <c r="TM48" s="41">
        <v>2.25</v>
      </c>
      <c r="TO48" s="41">
        <v>0.8</v>
      </c>
      <c r="TP48" s="41">
        <v>0.8</v>
      </c>
      <c r="TQ48" s="41">
        <v>0</v>
      </c>
      <c r="TT48" s="41">
        <v>0.8</v>
      </c>
      <c r="UR48" s="41">
        <v>0.8</v>
      </c>
      <c r="US48" s="41">
        <v>-76.099999999999994</v>
      </c>
      <c r="UT48" s="41">
        <v>-124</v>
      </c>
      <c r="UX48" s="41">
        <v>2.41</v>
      </c>
      <c r="UY48" s="41">
        <v>2.68</v>
      </c>
      <c r="WJ48" s="41">
        <v>0.9</v>
      </c>
      <c r="WK48" s="41">
        <v>2.58</v>
      </c>
      <c r="XV48" s="41">
        <v>1.26</v>
      </c>
      <c r="XW48" s="41">
        <v>2.16</v>
      </c>
      <c r="AAW48" s="19"/>
      <c r="ADU48" s="19"/>
    </row>
    <row r="49" spans="1:801" ht="15" customHeight="1" x14ac:dyDescent="0.25">
      <c r="A49" s="15">
        <v>45371</v>
      </c>
      <c r="B49" s="16" t="s">
        <v>887</v>
      </c>
      <c r="C49" s="42">
        <v>2.5</v>
      </c>
      <c r="D49" s="41">
        <v>2.5</v>
      </c>
      <c r="E49" s="41">
        <v>0</v>
      </c>
      <c r="H49" s="41">
        <v>2.5</v>
      </c>
      <c r="I49" s="41">
        <v>0.69</v>
      </c>
      <c r="J49" s="41">
        <v>0</v>
      </c>
      <c r="K49" s="41">
        <v>0</v>
      </c>
      <c r="L49" s="41">
        <v>0</v>
      </c>
      <c r="M49" s="41">
        <v>22.1</v>
      </c>
      <c r="AL49" s="41">
        <v>1.9079999999999999</v>
      </c>
      <c r="AM49" s="41">
        <v>2.5569999999999999</v>
      </c>
      <c r="AO49" s="41">
        <v>0.8</v>
      </c>
      <c r="AP49" s="41">
        <v>0.8</v>
      </c>
      <c r="AQ49" s="41">
        <v>0</v>
      </c>
      <c r="AT49" s="41">
        <v>0.8</v>
      </c>
      <c r="AU49" s="41">
        <v>11</v>
      </c>
      <c r="AV49" s="41">
        <v>0</v>
      </c>
      <c r="AW49" s="41">
        <v>0.3</v>
      </c>
      <c r="AX49" s="41">
        <v>0</v>
      </c>
      <c r="AY49" s="41">
        <v>20.399999999999999</v>
      </c>
      <c r="BR49" s="41">
        <v>0.8</v>
      </c>
      <c r="BS49" s="41">
        <v>-19.5</v>
      </c>
      <c r="BT49" s="41">
        <v>-79.2</v>
      </c>
      <c r="BX49" s="41">
        <v>1.7030000000000001</v>
      </c>
      <c r="BY49" s="41">
        <v>2.34</v>
      </c>
      <c r="CA49" s="41">
        <v>0.8</v>
      </c>
      <c r="CB49" s="41">
        <v>0.8</v>
      </c>
      <c r="CC49" s="41">
        <v>0</v>
      </c>
      <c r="CF49" s="41">
        <v>0.8</v>
      </c>
      <c r="CG49" s="41">
        <v>5.92</v>
      </c>
      <c r="CH49" s="41">
        <v>0</v>
      </c>
      <c r="CI49" s="41">
        <v>0.2</v>
      </c>
      <c r="CJ49" s="41">
        <v>0</v>
      </c>
      <c r="CK49" s="41">
        <v>20.9</v>
      </c>
      <c r="DD49" s="41">
        <v>0.8</v>
      </c>
      <c r="DE49" s="41">
        <v>-63.9</v>
      </c>
      <c r="DF49" s="41">
        <v>-72.900000000000006</v>
      </c>
      <c r="DJ49" s="41">
        <v>1.9159999999999999</v>
      </c>
      <c r="DK49" s="41">
        <v>2.4700000000000002</v>
      </c>
      <c r="DM49" s="41">
        <v>0.1</v>
      </c>
      <c r="DN49" s="41">
        <v>0.1</v>
      </c>
      <c r="DO49" s="41">
        <v>0</v>
      </c>
      <c r="DR49" s="41">
        <v>0.1</v>
      </c>
      <c r="DS49" s="41">
        <v>121.3</v>
      </c>
      <c r="DT49" s="41">
        <v>0</v>
      </c>
      <c r="DU49" s="41">
        <v>0.4</v>
      </c>
      <c r="DV49" s="41">
        <v>0.9</v>
      </c>
      <c r="DW49" s="41">
        <v>19.899999999999999</v>
      </c>
      <c r="EP49" s="41">
        <v>0.1</v>
      </c>
      <c r="EQ49" s="41">
        <v>-37.5</v>
      </c>
      <c r="ER49" s="41">
        <v>-93.8</v>
      </c>
      <c r="EV49" s="41">
        <v>1.9410000000000001</v>
      </c>
      <c r="EW49" s="41">
        <v>2.6179999999999999</v>
      </c>
      <c r="EY49" s="41">
        <v>0.8</v>
      </c>
      <c r="EZ49" s="41">
        <v>0.8</v>
      </c>
      <c r="FA49" s="41">
        <v>0</v>
      </c>
      <c r="FD49" s="41">
        <v>0.8</v>
      </c>
      <c r="FE49" s="41">
        <v>14.16</v>
      </c>
      <c r="FF49" s="41">
        <v>0</v>
      </c>
      <c r="FG49" s="41">
        <v>0.3</v>
      </c>
      <c r="FH49" s="41">
        <v>0</v>
      </c>
      <c r="FI49" s="41">
        <v>20.8</v>
      </c>
      <c r="GB49" s="41">
        <v>0.8</v>
      </c>
      <c r="GC49" s="41">
        <v>-63.9</v>
      </c>
      <c r="GD49" s="41">
        <v>-72.900000000000006</v>
      </c>
      <c r="GH49" s="41">
        <v>1.952</v>
      </c>
      <c r="GI49" s="41">
        <v>2.5409999999999999</v>
      </c>
      <c r="GK49" s="41">
        <v>0.4</v>
      </c>
      <c r="GL49" s="41">
        <v>0.4</v>
      </c>
      <c r="GM49" s="41">
        <v>0</v>
      </c>
      <c r="GP49" s="41">
        <v>0.4</v>
      </c>
      <c r="GQ49" s="41">
        <v>8.2100000000000009</v>
      </c>
      <c r="GR49" s="41">
        <v>0</v>
      </c>
      <c r="GS49" s="41">
        <v>0.1</v>
      </c>
      <c r="GT49" s="41">
        <v>0</v>
      </c>
      <c r="GU49" s="41">
        <v>21.4</v>
      </c>
      <c r="HN49" s="41">
        <v>0.4</v>
      </c>
      <c r="HO49" s="41">
        <v>-47.52</v>
      </c>
      <c r="HP49" s="41">
        <v>-53.1</v>
      </c>
      <c r="HT49" s="41">
        <v>2.992</v>
      </c>
      <c r="HU49" s="41" t="s">
        <v>1175</v>
      </c>
      <c r="HW49" s="41">
        <v>0.8</v>
      </c>
      <c r="HX49" s="41">
        <v>0.8</v>
      </c>
      <c r="HY49" s="41">
        <v>0</v>
      </c>
      <c r="IB49" s="41">
        <v>0.8</v>
      </c>
      <c r="IC49" s="41">
        <v>4.18</v>
      </c>
      <c r="ID49" s="41">
        <v>0</v>
      </c>
      <c r="IE49" s="41">
        <v>0.1</v>
      </c>
      <c r="IF49" s="41">
        <v>0</v>
      </c>
      <c r="IG49" s="41">
        <v>20.8</v>
      </c>
      <c r="IZ49" s="41">
        <v>0.8</v>
      </c>
      <c r="JA49" s="41">
        <v>-46.4</v>
      </c>
      <c r="JB49" s="41">
        <v>72.099999999999994</v>
      </c>
      <c r="JF49" s="41">
        <v>1.9279999999999999</v>
      </c>
      <c r="JG49" s="41">
        <v>2.5299999999999998</v>
      </c>
      <c r="JI49" s="41">
        <v>0.1</v>
      </c>
      <c r="JJ49" s="41">
        <v>0.1</v>
      </c>
      <c r="JK49" s="41">
        <v>0</v>
      </c>
      <c r="JN49" s="41">
        <v>0.1</v>
      </c>
      <c r="JO49" s="41">
        <v>11.86</v>
      </c>
      <c r="JP49" s="41">
        <v>0</v>
      </c>
      <c r="JQ49" s="41">
        <v>0.6</v>
      </c>
      <c r="JR49" s="41">
        <v>0</v>
      </c>
      <c r="JS49" s="41">
        <v>20.5</v>
      </c>
      <c r="KL49" s="41">
        <v>0.1</v>
      </c>
      <c r="KM49" s="41">
        <v>-34.5</v>
      </c>
      <c r="KN49" s="41">
        <v>-64.599999999999994</v>
      </c>
      <c r="KR49" s="41">
        <v>1.9319999999999999</v>
      </c>
      <c r="KS49" s="41">
        <v>2.5</v>
      </c>
      <c r="KU49" s="41">
        <v>0.8</v>
      </c>
      <c r="KV49" s="41">
        <v>0.8</v>
      </c>
      <c r="KW49" s="41">
        <v>0</v>
      </c>
      <c r="KZ49" s="41">
        <v>0.8</v>
      </c>
      <c r="LA49" s="41">
        <v>31.3</v>
      </c>
      <c r="LB49" s="41">
        <v>0</v>
      </c>
      <c r="LC49" s="41">
        <v>0.3</v>
      </c>
      <c r="LD49" s="41">
        <v>0.1</v>
      </c>
      <c r="LE49" s="41">
        <v>20.5</v>
      </c>
      <c r="LX49" s="41">
        <v>0.8</v>
      </c>
      <c r="LY49" s="41">
        <v>-65.7</v>
      </c>
      <c r="LZ49" s="41">
        <v>-75.099999999999994</v>
      </c>
      <c r="MD49" s="41">
        <v>1.94</v>
      </c>
      <c r="ME49" s="41">
        <v>2.5499999999999998</v>
      </c>
      <c r="MG49" s="41">
        <v>0.8</v>
      </c>
      <c r="MH49" s="41">
        <v>0.8</v>
      </c>
      <c r="MI49" s="41">
        <v>0</v>
      </c>
      <c r="ML49" s="41">
        <v>0.8</v>
      </c>
      <c r="MM49" s="41">
        <v>2.46</v>
      </c>
      <c r="MN49" s="41">
        <v>0</v>
      </c>
      <c r="MO49" s="41">
        <v>0.5</v>
      </c>
      <c r="MP49" s="41">
        <v>0</v>
      </c>
      <c r="MQ49" s="41">
        <v>21.2</v>
      </c>
      <c r="NJ49" s="41">
        <v>0.8</v>
      </c>
      <c r="NK49" s="41">
        <v>-6.8</v>
      </c>
      <c r="NL49" s="41">
        <v>-36.6</v>
      </c>
      <c r="NP49" s="41">
        <v>1.9379999999999999</v>
      </c>
      <c r="NQ49" s="41">
        <v>2.48</v>
      </c>
      <c r="NS49" s="41">
        <v>0.8</v>
      </c>
      <c r="NT49" s="41">
        <v>0.8</v>
      </c>
      <c r="NU49" s="41">
        <v>0</v>
      </c>
      <c r="NX49" s="41">
        <v>0.8</v>
      </c>
      <c r="NY49" s="41">
        <v>17.239999999999998</v>
      </c>
      <c r="NZ49" s="41">
        <v>0</v>
      </c>
      <c r="OA49" s="41">
        <v>0.1</v>
      </c>
      <c r="OB49" s="41">
        <v>0</v>
      </c>
      <c r="OC49" s="41">
        <v>21</v>
      </c>
      <c r="OV49" s="41">
        <v>0.8</v>
      </c>
      <c r="OW49" s="41">
        <v>-31.2</v>
      </c>
      <c r="OX49" s="41">
        <v>-51.6</v>
      </c>
      <c r="PB49" s="41">
        <v>1.974</v>
      </c>
      <c r="PC49" s="41">
        <v>2.62</v>
      </c>
      <c r="PE49" s="41">
        <v>0.8</v>
      </c>
      <c r="PF49" s="41">
        <v>0.8</v>
      </c>
      <c r="PG49" s="41">
        <v>0</v>
      </c>
      <c r="PJ49" s="41">
        <v>0.8</v>
      </c>
      <c r="PK49" s="41">
        <v>11.65</v>
      </c>
      <c r="PL49" s="41">
        <v>0</v>
      </c>
      <c r="PM49" s="41">
        <v>0.5</v>
      </c>
      <c r="PN49" s="41">
        <v>0</v>
      </c>
      <c r="PO49" s="41">
        <v>20.3</v>
      </c>
      <c r="QH49" s="41">
        <v>0.8</v>
      </c>
      <c r="QI49" s="41">
        <v>-34.200000000000003</v>
      </c>
      <c r="QJ49" s="41">
        <v>-78.5</v>
      </c>
      <c r="QN49" s="41">
        <v>1.7509999999999999</v>
      </c>
      <c r="QO49" s="41">
        <v>2.36</v>
      </c>
      <c r="QQ49" s="41">
        <v>2.15</v>
      </c>
      <c r="QR49" s="41">
        <v>2.15</v>
      </c>
      <c r="QS49" s="41">
        <v>0</v>
      </c>
      <c r="QV49" s="41">
        <v>2.15</v>
      </c>
      <c r="QW49" s="41">
        <v>0.27</v>
      </c>
      <c r="QX49" s="41">
        <v>0</v>
      </c>
      <c r="QY49" s="41">
        <v>0.1</v>
      </c>
      <c r="QZ49" s="41">
        <v>0</v>
      </c>
      <c r="RA49" s="41">
        <v>21.6</v>
      </c>
      <c r="RZ49" s="41">
        <v>2.0350000000000001</v>
      </c>
      <c r="SA49" s="41">
        <v>2.2200000000000002</v>
      </c>
      <c r="SC49" s="41">
        <v>2.17</v>
      </c>
      <c r="SD49" s="41">
        <v>2.17</v>
      </c>
      <c r="SE49" s="41">
        <v>0</v>
      </c>
      <c r="SH49" s="41">
        <v>2.17</v>
      </c>
      <c r="SI49" s="41">
        <v>0.26</v>
      </c>
      <c r="SJ49" s="41">
        <v>0</v>
      </c>
      <c r="SK49" s="41">
        <v>0.1</v>
      </c>
      <c r="SL49" s="41">
        <v>0</v>
      </c>
      <c r="SM49" s="41">
        <v>21.5</v>
      </c>
      <c r="TL49" s="41">
        <v>2.0699999999999998</v>
      </c>
      <c r="TM49" s="41">
        <v>2.25</v>
      </c>
      <c r="TO49" s="41">
        <v>0.8</v>
      </c>
      <c r="TP49" s="41">
        <v>0.8</v>
      </c>
      <c r="TQ49" s="41">
        <v>0</v>
      </c>
      <c r="TT49" s="41">
        <v>0.8</v>
      </c>
      <c r="TU49" s="41">
        <v>95.57</v>
      </c>
      <c r="TV49" s="41">
        <v>0</v>
      </c>
      <c r="TW49" s="41">
        <v>0.3</v>
      </c>
      <c r="TX49" s="41">
        <v>0.3</v>
      </c>
      <c r="TY49" s="41">
        <v>20.3</v>
      </c>
      <c r="UR49" s="41">
        <v>0.8</v>
      </c>
      <c r="US49" s="41">
        <v>-30.2</v>
      </c>
      <c r="UT49" s="41">
        <v>-51.6</v>
      </c>
      <c r="UX49" s="41">
        <v>2.41</v>
      </c>
      <c r="UY49" s="41">
        <v>2.68</v>
      </c>
      <c r="WJ49" s="41">
        <v>0.9</v>
      </c>
      <c r="WK49" s="41">
        <v>2.58</v>
      </c>
      <c r="XV49" s="41">
        <v>1.26</v>
      </c>
      <c r="XW49" s="41">
        <v>2.16</v>
      </c>
      <c r="AAW49" s="19"/>
      <c r="ADU49" s="19"/>
    </row>
    <row r="50" spans="1:801" x14ac:dyDescent="0.25">
      <c r="A50" s="17">
        <v>45393</v>
      </c>
      <c r="B50" s="16" t="s">
        <v>846</v>
      </c>
      <c r="C50" s="42"/>
      <c r="AI50" s="41">
        <v>2.4300000000000002</v>
      </c>
      <c r="AJ50" s="41">
        <v>2.4300000000000002</v>
      </c>
      <c r="AL50" s="41">
        <v>1.9079999999999999</v>
      </c>
      <c r="AM50" s="41">
        <v>2.5569999999999999</v>
      </c>
      <c r="BR50" s="41">
        <v>1</v>
      </c>
      <c r="BS50" s="41">
        <v>-7.3</v>
      </c>
      <c r="BT50" s="41">
        <v>-26.5</v>
      </c>
      <c r="BU50" s="41">
        <v>2.1800000000000002</v>
      </c>
      <c r="BV50" s="41">
        <v>2.1800000000000002</v>
      </c>
      <c r="BX50" s="41">
        <v>1.7030000000000001</v>
      </c>
      <c r="BY50" s="41">
        <v>2.34</v>
      </c>
      <c r="DD50" s="41">
        <v>1</v>
      </c>
      <c r="DE50" s="41">
        <v>-41.3</v>
      </c>
      <c r="DF50" s="41">
        <v>-63.5</v>
      </c>
      <c r="DJ50" s="41">
        <v>1.9159999999999999</v>
      </c>
      <c r="DK50" s="41">
        <v>2.4700000000000002</v>
      </c>
      <c r="EP50" s="41">
        <v>1</v>
      </c>
      <c r="EQ50" s="41">
        <v>-78</v>
      </c>
      <c r="ER50" s="41">
        <v>-190</v>
      </c>
      <c r="ES50" s="41">
        <v>2.4300000000000002</v>
      </c>
      <c r="ET50" s="41">
        <v>2.4300000000000002</v>
      </c>
      <c r="EV50" s="41">
        <v>1.9410000000000001</v>
      </c>
      <c r="EW50" s="41">
        <v>2.6179999999999999</v>
      </c>
      <c r="GB50" s="41">
        <v>2.89</v>
      </c>
      <c r="GC50" s="41">
        <v>-2.5</v>
      </c>
      <c r="GD50" s="41">
        <v>-100</v>
      </c>
      <c r="GE50" s="41">
        <v>2.35</v>
      </c>
      <c r="GF50" s="41">
        <v>2.35</v>
      </c>
      <c r="GH50" s="41">
        <v>1.952</v>
      </c>
      <c r="GI50" s="41">
        <v>2.5409999999999999</v>
      </c>
      <c r="HN50" s="41">
        <v>1.31</v>
      </c>
      <c r="HO50" s="41">
        <v>-23.2</v>
      </c>
      <c r="HP50" s="41">
        <v>-67.2</v>
      </c>
      <c r="HT50" s="41">
        <v>0.99199999999999999</v>
      </c>
      <c r="HU50" s="41" t="s">
        <v>908</v>
      </c>
      <c r="IZ50" s="41">
        <v>2.5</v>
      </c>
      <c r="JA50" s="41">
        <v>-25.7</v>
      </c>
      <c r="JB50" s="41">
        <v>-132</v>
      </c>
      <c r="JC50" s="41">
        <v>2.38</v>
      </c>
      <c r="JD50" s="41">
        <v>2.38</v>
      </c>
      <c r="JF50" s="41">
        <v>1.9279999999999999</v>
      </c>
      <c r="JG50" s="41">
        <v>2.5299999999999998</v>
      </c>
      <c r="KL50" s="41">
        <v>1</v>
      </c>
      <c r="KM50" s="41">
        <v>-48.5</v>
      </c>
      <c r="KN50" s="41">
        <v>-104.2</v>
      </c>
      <c r="KO50" s="41">
        <v>2.37</v>
      </c>
      <c r="KP50" s="41">
        <v>2.37</v>
      </c>
      <c r="KR50" s="41">
        <v>1.9319999999999999</v>
      </c>
      <c r="KS50" s="41">
        <v>2.5</v>
      </c>
      <c r="LX50" s="41">
        <v>2.5099999999999998</v>
      </c>
      <c r="LY50" s="41">
        <v>-19.399999999999999</v>
      </c>
      <c r="LZ50" s="41">
        <v>-124.6</v>
      </c>
      <c r="MA50" s="41">
        <v>2.37</v>
      </c>
      <c r="MB50" s="41">
        <v>2.37</v>
      </c>
      <c r="MD50" s="41">
        <v>1.94</v>
      </c>
      <c r="ME50" s="41">
        <v>2.5499999999999998</v>
      </c>
      <c r="NJ50" s="41">
        <v>1</v>
      </c>
      <c r="NK50" s="41">
        <v>-3.8</v>
      </c>
      <c r="NL50" s="41">
        <v>-21.7</v>
      </c>
      <c r="NM50" s="41">
        <v>2.33</v>
      </c>
      <c r="NN50" s="41">
        <v>2.33</v>
      </c>
      <c r="NP50" s="41">
        <v>1.9379999999999999</v>
      </c>
      <c r="NQ50" s="41">
        <v>2.48</v>
      </c>
      <c r="OV50" s="41">
        <v>2.58</v>
      </c>
      <c r="OW50" s="41">
        <v>-13.7</v>
      </c>
      <c r="OX50" s="41">
        <v>-98</v>
      </c>
      <c r="OY50" s="41">
        <v>2.38</v>
      </c>
      <c r="OZ50" s="41">
        <v>2.38</v>
      </c>
      <c r="PB50" s="41">
        <v>1.974</v>
      </c>
      <c r="PC50" s="41">
        <v>2.62</v>
      </c>
      <c r="QH50" s="41">
        <v>1</v>
      </c>
      <c r="QI50" s="41">
        <v>10.5</v>
      </c>
      <c r="QJ50" s="41">
        <v>-19.5</v>
      </c>
      <c r="QK50" s="41">
        <v>2.2000000000000002</v>
      </c>
      <c r="QL50" s="41">
        <v>2.2000000000000002</v>
      </c>
      <c r="QN50" s="41">
        <v>1.7509999999999999</v>
      </c>
      <c r="QO50" s="41">
        <v>2.36</v>
      </c>
      <c r="RZ50" s="41">
        <v>2.0350000000000001</v>
      </c>
      <c r="SA50" s="41">
        <v>2.2200000000000002</v>
      </c>
      <c r="TL50" s="41">
        <v>2.0699999999999998</v>
      </c>
      <c r="TM50" s="41">
        <v>2.25</v>
      </c>
      <c r="UR50" s="41">
        <v>2.58</v>
      </c>
      <c r="US50" s="41">
        <v>-19.7</v>
      </c>
      <c r="UT50" s="41">
        <v>-115</v>
      </c>
      <c r="UU50" s="41">
        <v>2.4300000000000002</v>
      </c>
      <c r="UV50" s="41">
        <v>2.41</v>
      </c>
      <c r="UW50" s="41">
        <v>2</v>
      </c>
      <c r="UX50" s="41">
        <v>2.41</v>
      </c>
      <c r="UY50" s="41">
        <v>2.68</v>
      </c>
      <c r="WD50" s="41">
        <v>2</v>
      </c>
      <c r="WE50" s="41">
        <v>-3</v>
      </c>
      <c r="WF50" s="41">
        <v>-95.1</v>
      </c>
      <c r="WG50" s="41">
        <v>0.9</v>
      </c>
      <c r="WH50" s="41">
        <v>0.9</v>
      </c>
      <c r="WJ50" s="41">
        <v>0.9</v>
      </c>
      <c r="WK50" s="41">
        <v>2.58</v>
      </c>
      <c r="XS50" s="41">
        <v>1.5</v>
      </c>
      <c r="XT50" s="41">
        <v>1.5</v>
      </c>
      <c r="XV50" s="41">
        <v>1.26</v>
      </c>
      <c r="XW50" s="41">
        <v>2.16</v>
      </c>
      <c r="AAW50" s="19"/>
    </row>
    <row r="51" spans="1:801" x14ac:dyDescent="0.25">
      <c r="A51" s="17">
        <v>45394</v>
      </c>
      <c r="B51" s="16" t="s">
        <v>887</v>
      </c>
      <c r="C51" s="41">
        <v>2.64</v>
      </c>
      <c r="D51" s="41">
        <v>2.64</v>
      </c>
      <c r="E51" s="41">
        <v>0</v>
      </c>
      <c r="H51" s="41">
        <v>2.64</v>
      </c>
      <c r="I51" s="41">
        <v>1.7</v>
      </c>
      <c r="J51" s="41">
        <v>0</v>
      </c>
      <c r="K51" s="41">
        <v>0</v>
      </c>
      <c r="L51" s="41">
        <v>0</v>
      </c>
      <c r="M51" s="41">
        <v>21.2</v>
      </c>
      <c r="AL51" s="41">
        <v>1.9079999999999999</v>
      </c>
      <c r="AM51" s="41">
        <v>2.5569999999999999</v>
      </c>
      <c r="AO51" s="41">
        <v>1</v>
      </c>
      <c r="AP51" s="41">
        <v>1</v>
      </c>
      <c r="AQ51" s="41">
        <v>0</v>
      </c>
      <c r="AT51" s="41">
        <v>1</v>
      </c>
      <c r="AU51" s="41">
        <v>1.4</v>
      </c>
      <c r="AV51" s="41">
        <v>0</v>
      </c>
      <c r="AW51" s="41">
        <v>0.2</v>
      </c>
      <c r="AX51" s="41">
        <v>0.1</v>
      </c>
      <c r="AY51" s="41">
        <v>21.4</v>
      </c>
      <c r="BR51" s="41">
        <v>1</v>
      </c>
      <c r="BS51" s="41">
        <v>-8.1</v>
      </c>
      <c r="BT51" s="41">
        <v>-32.799999999999997</v>
      </c>
      <c r="BX51" s="41">
        <v>1.7030000000000001</v>
      </c>
      <c r="BY51" s="41">
        <v>2.34</v>
      </c>
      <c r="CA51" s="41">
        <v>1</v>
      </c>
      <c r="CB51" s="41">
        <v>1</v>
      </c>
      <c r="CC51" s="41">
        <v>0</v>
      </c>
      <c r="CF51" s="41">
        <v>1</v>
      </c>
      <c r="CG51" s="41">
        <v>1.1000000000000001</v>
      </c>
      <c r="CH51" s="41">
        <v>0</v>
      </c>
      <c r="CI51" s="41">
        <v>0.1</v>
      </c>
      <c r="CJ51" s="41">
        <v>0</v>
      </c>
      <c r="CK51" s="41">
        <v>21.4</v>
      </c>
      <c r="DD51" s="41">
        <v>1</v>
      </c>
      <c r="DE51" s="41">
        <v>-24.9</v>
      </c>
      <c r="DF51" s="41">
        <v>-38.700000000000003</v>
      </c>
      <c r="DG51" s="41">
        <v>2.33</v>
      </c>
      <c r="DH51" s="41">
        <v>2.33</v>
      </c>
      <c r="DJ51" s="41">
        <v>1.9159999999999999</v>
      </c>
      <c r="DK51" s="41">
        <v>2.4700000000000002</v>
      </c>
      <c r="DM51" s="41">
        <v>1</v>
      </c>
      <c r="DN51" s="41">
        <v>1</v>
      </c>
      <c r="DO51" s="41">
        <v>0</v>
      </c>
      <c r="DR51" s="41">
        <v>1</v>
      </c>
      <c r="DS51" s="41">
        <v>24.1</v>
      </c>
      <c r="DT51" s="41">
        <v>0</v>
      </c>
      <c r="DU51" s="41">
        <v>0.9</v>
      </c>
      <c r="DV51" s="41">
        <v>0.1</v>
      </c>
      <c r="DW51" s="41">
        <v>21.2</v>
      </c>
      <c r="EP51" s="41">
        <v>1</v>
      </c>
      <c r="EQ51" s="41">
        <v>-18.399999999999999</v>
      </c>
      <c r="ER51" s="41">
        <v>-30.2</v>
      </c>
      <c r="EV51" s="41">
        <v>1.9410000000000001</v>
      </c>
      <c r="EW51" s="41">
        <v>2.6179999999999999</v>
      </c>
      <c r="EY51" s="41">
        <v>2.89</v>
      </c>
      <c r="EZ51" s="41">
        <v>2.89</v>
      </c>
      <c r="FA51" s="41">
        <v>0</v>
      </c>
      <c r="FD51" s="41">
        <v>2.89</v>
      </c>
      <c r="FE51" s="41">
        <v>2.4</v>
      </c>
      <c r="FF51" s="41">
        <v>0</v>
      </c>
      <c r="FG51" s="41">
        <v>0.1</v>
      </c>
      <c r="FH51" s="41">
        <v>0</v>
      </c>
      <c r="FI51" s="41">
        <v>21.4</v>
      </c>
      <c r="GB51" s="41">
        <v>2.89</v>
      </c>
      <c r="GC51" s="41">
        <v>-5.8</v>
      </c>
      <c r="GD51" s="41">
        <v>-134.19999999999999</v>
      </c>
      <c r="GH51" s="41">
        <v>1.952</v>
      </c>
      <c r="GI51" s="41">
        <v>2.5409999999999999</v>
      </c>
      <c r="GK51" s="41">
        <v>1.31</v>
      </c>
      <c r="GL51" s="41">
        <v>1.31</v>
      </c>
      <c r="GM51" s="41">
        <v>0</v>
      </c>
      <c r="GP51" s="41">
        <v>1.31</v>
      </c>
      <c r="GQ51" s="41">
        <v>163.19999999999999</v>
      </c>
      <c r="GR51" s="41">
        <v>0</v>
      </c>
      <c r="GS51" s="41">
        <v>0.2</v>
      </c>
      <c r="GT51" s="41">
        <v>0.2</v>
      </c>
      <c r="GU51" s="41">
        <v>21.4</v>
      </c>
      <c r="HN51" s="41">
        <v>1.31</v>
      </c>
      <c r="HO51" s="41">
        <v>-39</v>
      </c>
      <c r="HP51" s="41">
        <v>-74.2</v>
      </c>
      <c r="HQ51" s="41">
        <v>1</v>
      </c>
      <c r="HR51" s="41">
        <v>1</v>
      </c>
      <c r="HT51" s="41">
        <v>0.99199999999999999</v>
      </c>
      <c r="HU51" s="41" t="s">
        <v>908</v>
      </c>
      <c r="HW51" s="41">
        <v>2.5</v>
      </c>
      <c r="HX51" s="41">
        <v>2.5</v>
      </c>
      <c r="HY51" s="41">
        <v>0</v>
      </c>
      <c r="IB51" s="41">
        <v>2.5</v>
      </c>
      <c r="IC51" s="41">
        <v>12</v>
      </c>
      <c r="ID51" s="41">
        <v>0</v>
      </c>
      <c r="IE51" s="41">
        <v>0.1</v>
      </c>
      <c r="IF51" s="41">
        <v>0.1</v>
      </c>
      <c r="IG51" s="41">
        <v>21.4</v>
      </c>
      <c r="IZ51" s="41">
        <v>2.5</v>
      </c>
      <c r="JA51" s="41">
        <v>-31.2</v>
      </c>
      <c r="JB51" s="41">
        <v>-123</v>
      </c>
      <c r="JF51" s="41">
        <v>1.9279999999999999</v>
      </c>
      <c r="JG51" s="41">
        <v>2.5299999999999998</v>
      </c>
      <c r="JI51" s="41">
        <v>1</v>
      </c>
      <c r="JJ51" s="41">
        <v>1</v>
      </c>
      <c r="JK51" s="41">
        <v>0</v>
      </c>
      <c r="JN51" s="41">
        <v>1</v>
      </c>
      <c r="JO51" s="41">
        <v>6.1</v>
      </c>
      <c r="JP51" s="41">
        <v>0</v>
      </c>
      <c r="JQ51" s="41">
        <v>0.4</v>
      </c>
      <c r="JR51" s="41">
        <v>0</v>
      </c>
      <c r="JS51" s="41">
        <v>21.2</v>
      </c>
      <c r="KL51" s="41">
        <v>1</v>
      </c>
      <c r="KM51" s="41">
        <v>-9.4</v>
      </c>
      <c r="KN51" s="41">
        <v>-19.3</v>
      </c>
      <c r="KR51" s="41">
        <v>1.9319999999999999</v>
      </c>
      <c r="KS51" s="41">
        <v>2.5</v>
      </c>
      <c r="KU51" s="41">
        <v>2.5099999999999998</v>
      </c>
      <c r="KV51" s="41">
        <v>2.5099999999999998</v>
      </c>
      <c r="KW51" s="41">
        <v>0</v>
      </c>
      <c r="KZ51" s="41">
        <v>2.5099999999999998</v>
      </c>
      <c r="LA51" s="41">
        <v>18.399999999999999</v>
      </c>
      <c r="LB51" s="41">
        <v>0</v>
      </c>
      <c r="LC51" s="41">
        <v>0.2</v>
      </c>
      <c r="LD51" s="41">
        <v>0.1</v>
      </c>
      <c r="LE51" s="41">
        <v>21.2</v>
      </c>
      <c r="LX51" s="41">
        <v>2.5099999999999998</v>
      </c>
      <c r="LY51" s="41">
        <v>-36.5</v>
      </c>
      <c r="LZ51" s="41">
        <v>-134</v>
      </c>
      <c r="MD51" s="41">
        <v>1.94</v>
      </c>
      <c r="ME51" s="41">
        <v>2.5499999999999998</v>
      </c>
      <c r="MG51" s="41">
        <v>1</v>
      </c>
      <c r="MH51" s="41">
        <v>1</v>
      </c>
      <c r="MI51" s="41">
        <v>0</v>
      </c>
      <c r="ML51" s="41">
        <v>1</v>
      </c>
      <c r="MM51" s="41">
        <v>21.1</v>
      </c>
      <c r="MN51" s="41">
        <v>0</v>
      </c>
      <c r="MO51" s="41">
        <v>0.4</v>
      </c>
      <c r="MP51" s="41">
        <v>0</v>
      </c>
      <c r="MQ51" s="41">
        <v>21.1</v>
      </c>
      <c r="NJ51" s="41">
        <v>1</v>
      </c>
      <c r="NK51" s="41">
        <v>-1.4</v>
      </c>
      <c r="NL51" s="41">
        <v>-8.1</v>
      </c>
      <c r="NP51" s="41">
        <v>1.9379999999999999</v>
      </c>
      <c r="NQ51" s="41">
        <v>2.48</v>
      </c>
      <c r="NS51" s="41">
        <v>2.58</v>
      </c>
      <c r="NT51" s="41">
        <v>2.58</v>
      </c>
      <c r="NU51" s="41">
        <v>0</v>
      </c>
      <c r="NX51" s="41">
        <v>2.58</v>
      </c>
      <c r="NY51" s="41">
        <v>14.5</v>
      </c>
      <c r="NZ51" s="41">
        <v>0</v>
      </c>
      <c r="OA51" s="41">
        <v>0.2</v>
      </c>
      <c r="OB51" s="41">
        <v>0</v>
      </c>
      <c r="OC51" s="41">
        <v>21.4</v>
      </c>
      <c r="OV51" s="41">
        <v>2.58</v>
      </c>
      <c r="OW51" s="41">
        <v>-21.1</v>
      </c>
      <c r="OX51" s="41">
        <v>-107.1</v>
      </c>
      <c r="PB51" s="41">
        <v>1.974</v>
      </c>
      <c r="PC51" s="41">
        <v>2.62</v>
      </c>
      <c r="PE51" s="41">
        <v>1</v>
      </c>
      <c r="PF51" s="41">
        <v>1</v>
      </c>
      <c r="PG51" s="41">
        <v>0</v>
      </c>
      <c r="PJ51" s="41">
        <v>1</v>
      </c>
      <c r="PK51" s="41">
        <v>0.4</v>
      </c>
      <c r="PL51" s="41">
        <v>0</v>
      </c>
      <c r="PM51" s="41">
        <v>0.2</v>
      </c>
      <c r="PN51" s="41">
        <v>0.1</v>
      </c>
      <c r="PO51" s="41">
        <v>21.4</v>
      </c>
      <c r="QH51" s="41">
        <v>1</v>
      </c>
      <c r="QI51" s="41">
        <v>-32.700000000000003</v>
      </c>
      <c r="QJ51" s="41">
        <v>-112.9</v>
      </c>
      <c r="QN51" s="41">
        <v>1.7509999999999999</v>
      </c>
      <c r="QO51" s="41">
        <v>2.36</v>
      </c>
      <c r="QQ51" s="41">
        <v>2.27</v>
      </c>
      <c r="QR51" s="41">
        <v>2.27</v>
      </c>
      <c r="QS51" s="41">
        <v>0</v>
      </c>
      <c r="QV51" s="41">
        <v>2.27</v>
      </c>
      <c r="QW51" s="41">
        <v>1.6</v>
      </c>
      <c r="QX51" s="41">
        <v>0</v>
      </c>
      <c r="QY51" s="41">
        <v>0</v>
      </c>
      <c r="QZ51" s="41">
        <v>0</v>
      </c>
      <c r="RA51" s="41">
        <v>21.3</v>
      </c>
      <c r="RZ51" s="41">
        <v>2.0350000000000001</v>
      </c>
      <c r="SA51" s="41">
        <v>2.2200000000000002</v>
      </c>
      <c r="SC51" s="41">
        <v>2.31</v>
      </c>
      <c r="SD51" s="41">
        <v>2.31</v>
      </c>
      <c r="SE51" s="41">
        <v>0</v>
      </c>
      <c r="SH51" s="41">
        <v>2.31</v>
      </c>
      <c r="SI51" s="41">
        <v>1.7</v>
      </c>
      <c r="SJ51" s="41">
        <v>0</v>
      </c>
      <c r="SK51" s="41">
        <v>0</v>
      </c>
      <c r="SL51" s="41">
        <v>0</v>
      </c>
      <c r="SM51" s="41">
        <v>21.1</v>
      </c>
      <c r="TL51" s="41">
        <v>2.0699999999999998</v>
      </c>
      <c r="TM51" s="41">
        <v>2.25</v>
      </c>
      <c r="TO51" s="41">
        <v>2.58</v>
      </c>
      <c r="TP51" s="41">
        <v>2.58</v>
      </c>
      <c r="TQ51" s="41">
        <v>0</v>
      </c>
      <c r="TT51" s="41">
        <v>2.58</v>
      </c>
      <c r="TU51" s="41">
        <v>10.9</v>
      </c>
      <c r="TV51" s="41">
        <v>0</v>
      </c>
      <c r="TW51" s="41">
        <v>0.1</v>
      </c>
      <c r="TX51" s="41">
        <v>0</v>
      </c>
      <c r="TY51" s="41">
        <v>21.3</v>
      </c>
      <c r="UR51" s="41">
        <v>2.58</v>
      </c>
      <c r="US51" s="41">
        <v>-30.8</v>
      </c>
      <c r="UT51" s="41">
        <v>-117.5</v>
      </c>
      <c r="UX51" s="41">
        <v>2.41</v>
      </c>
      <c r="UY51" s="41">
        <v>2.68</v>
      </c>
      <c r="VA51" s="41">
        <v>2</v>
      </c>
      <c r="VB51" s="41">
        <v>2</v>
      </c>
      <c r="VC51" s="41">
        <v>0</v>
      </c>
      <c r="VF51" s="41">
        <v>2</v>
      </c>
      <c r="VG51" s="41">
        <v>132</v>
      </c>
      <c r="VH51" s="41">
        <v>0</v>
      </c>
      <c r="VI51" s="41">
        <v>0.2</v>
      </c>
      <c r="VJ51" s="41">
        <v>0.1</v>
      </c>
      <c r="VK51" s="41">
        <v>21.5</v>
      </c>
      <c r="WD51" s="41">
        <v>2</v>
      </c>
      <c r="WE51" s="41">
        <v>-0.4</v>
      </c>
      <c r="WF51" s="41">
        <v>-78</v>
      </c>
      <c r="WJ51" s="41">
        <v>0.9</v>
      </c>
      <c r="WK51" s="41">
        <v>2.58</v>
      </c>
      <c r="XV51" s="41">
        <v>1.26</v>
      </c>
      <c r="XW51" s="41">
        <v>2.16</v>
      </c>
      <c r="AAW51" s="19"/>
    </row>
    <row r="52" spans="1:801" x14ac:dyDescent="0.25">
      <c r="A52" s="24">
        <v>45411</v>
      </c>
      <c r="B52" s="25" t="s">
        <v>887</v>
      </c>
      <c r="C52" s="42"/>
      <c r="AL52" s="41">
        <v>1.9079999999999999</v>
      </c>
      <c r="AM52" s="41">
        <v>2.5569999999999999</v>
      </c>
      <c r="AO52" s="41">
        <v>1</v>
      </c>
      <c r="AP52" s="41">
        <v>1</v>
      </c>
      <c r="AQ52" s="41">
        <v>0</v>
      </c>
      <c r="AT52" s="41">
        <v>1</v>
      </c>
      <c r="AU52" s="41">
        <v>0</v>
      </c>
      <c r="AV52" s="41">
        <v>0</v>
      </c>
      <c r="AW52" s="41">
        <v>0.1</v>
      </c>
      <c r="AX52" s="41">
        <v>0</v>
      </c>
      <c r="AY52" s="41">
        <v>20.399999999999999</v>
      </c>
      <c r="BR52" s="41">
        <v>1</v>
      </c>
      <c r="BS52" s="41">
        <v>-4</v>
      </c>
      <c r="BT52" s="41">
        <v>-14.8</v>
      </c>
      <c r="BX52" s="41">
        <v>1.7030000000000001</v>
      </c>
      <c r="BY52" s="41">
        <v>2.34</v>
      </c>
      <c r="CA52" s="41">
        <v>1</v>
      </c>
      <c r="CB52" s="41">
        <v>1</v>
      </c>
      <c r="CC52" s="41">
        <v>0</v>
      </c>
      <c r="CF52" s="41">
        <v>1</v>
      </c>
      <c r="CG52" s="41">
        <v>0.3</v>
      </c>
      <c r="CH52" s="41">
        <v>0</v>
      </c>
      <c r="CI52" s="41">
        <v>0.1</v>
      </c>
      <c r="CJ52" s="41">
        <v>0</v>
      </c>
      <c r="CK52" s="41">
        <v>20.9</v>
      </c>
      <c r="DD52" s="41">
        <v>1</v>
      </c>
      <c r="DE52" s="41">
        <v>-10.4</v>
      </c>
      <c r="DF52" s="41">
        <v>-75</v>
      </c>
      <c r="DJ52" s="41">
        <v>1.9159999999999999</v>
      </c>
      <c r="DK52" s="41">
        <v>2.4700000000000002</v>
      </c>
      <c r="DM52" s="41">
        <v>1</v>
      </c>
      <c r="DN52" s="41">
        <v>1</v>
      </c>
      <c r="DO52" s="41">
        <v>0</v>
      </c>
      <c r="DR52" s="41">
        <v>1</v>
      </c>
      <c r="DS52" s="41">
        <v>0.3</v>
      </c>
      <c r="DT52" s="41">
        <v>0</v>
      </c>
      <c r="DU52" s="41">
        <v>0.1</v>
      </c>
      <c r="DV52" s="41">
        <v>0</v>
      </c>
      <c r="DW52" s="41">
        <v>20.5</v>
      </c>
      <c r="EP52" s="41">
        <v>1</v>
      </c>
      <c r="EQ52" s="41">
        <v>-7</v>
      </c>
      <c r="ER52" s="41">
        <v>-14</v>
      </c>
      <c r="EV52" s="41">
        <v>1.9410000000000001</v>
      </c>
      <c r="EW52" s="41">
        <v>2.6179999999999999</v>
      </c>
      <c r="EY52" s="41">
        <v>2.89</v>
      </c>
      <c r="EZ52" s="41">
        <v>2.89</v>
      </c>
      <c r="FA52" s="41">
        <v>0</v>
      </c>
      <c r="FD52" s="41">
        <v>2.89</v>
      </c>
      <c r="FE52" s="41">
        <v>0.9</v>
      </c>
      <c r="FF52" s="41">
        <v>0</v>
      </c>
      <c r="FG52" s="41">
        <v>0.1</v>
      </c>
      <c r="FH52" s="41">
        <v>0</v>
      </c>
      <c r="FI52" s="41">
        <v>21.2</v>
      </c>
      <c r="GB52" s="41">
        <v>2.89</v>
      </c>
      <c r="GC52" s="41">
        <v>-3.8</v>
      </c>
      <c r="GD52" s="41">
        <v>-95</v>
      </c>
      <c r="GH52" s="41">
        <v>1.952</v>
      </c>
      <c r="GI52" s="41">
        <v>2.5409999999999999</v>
      </c>
      <c r="GK52" s="41">
        <v>1.31</v>
      </c>
      <c r="GL52" s="41">
        <v>1.31</v>
      </c>
      <c r="GM52" s="41">
        <v>0</v>
      </c>
      <c r="GP52" s="41">
        <v>1.31</v>
      </c>
      <c r="GQ52" s="41">
        <v>0.9</v>
      </c>
      <c r="GR52" s="41">
        <v>0</v>
      </c>
      <c r="GS52" s="41">
        <v>0.1</v>
      </c>
      <c r="GT52" s="41">
        <v>0</v>
      </c>
      <c r="GU52" s="41">
        <v>21.6</v>
      </c>
      <c r="HN52" s="41">
        <v>1.31</v>
      </c>
      <c r="HO52" s="41">
        <v>-42</v>
      </c>
      <c r="HP52" s="41">
        <v>-78</v>
      </c>
      <c r="HT52" s="41">
        <v>0.99199999999999999</v>
      </c>
      <c r="HU52" s="41" t="s">
        <v>908</v>
      </c>
      <c r="HW52" s="41">
        <v>2.5</v>
      </c>
      <c r="HX52" s="41">
        <v>2.5</v>
      </c>
      <c r="HY52" s="41">
        <v>0</v>
      </c>
      <c r="IB52" s="41">
        <v>2.5</v>
      </c>
      <c r="IC52" s="41">
        <v>0</v>
      </c>
      <c r="ID52" s="41">
        <v>0</v>
      </c>
      <c r="IE52" s="41">
        <v>0.1</v>
      </c>
      <c r="IF52" s="41">
        <v>0</v>
      </c>
      <c r="IG52" s="41">
        <v>20.9</v>
      </c>
      <c r="IZ52" s="41">
        <v>2.5</v>
      </c>
      <c r="JA52" s="41">
        <v>-35.700000000000003</v>
      </c>
      <c r="JB52" s="41">
        <v>-140</v>
      </c>
      <c r="JF52" s="41">
        <v>1.9279999999999999</v>
      </c>
      <c r="JG52" s="41">
        <v>2.5299999999999998</v>
      </c>
      <c r="JI52" s="41">
        <v>1</v>
      </c>
      <c r="JJ52" s="41">
        <v>1</v>
      </c>
      <c r="JK52" s="41">
        <v>0</v>
      </c>
      <c r="JN52" s="41">
        <v>1</v>
      </c>
      <c r="JO52" s="41">
        <v>0</v>
      </c>
      <c r="JP52" s="41">
        <v>0</v>
      </c>
      <c r="JQ52" s="41">
        <v>0.1</v>
      </c>
      <c r="JR52" s="41">
        <v>0</v>
      </c>
      <c r="JS52" s="41">
        <v>20.8</v>
      </c>
      <c r="KL52" s="41">
        <v>1</v>
      </c>
      <c r="KM52" s="41">
        <v>-7</v>
      </c>
      <c r="KN52" s="41">
        <v>-17</v>
      </c>
      <c r="KR52" s="41">
        <v>1.9319999999999999</v>
      </c>
      <c r="KS52" s="41">
        <v>2.5</v>
      </c>
      <c r="KU52" s="41">
        <v>2.5099999999999998</v>
      </c>
      <c r="KV52" s="41">
        <v>2.5099999999999998</v>
      </c>
      <c r="KW52" s="41">
        <v>0</v>
      </c>
      <c r="KZ52" s="41">
        <v>2.5099999999999998</v>
      </c>
      <c r="LA52" s="41">
        <v>1.1000000000000001</v>
      </c>
      <c r="LB52" s="41">
        <v>0</v>
      </c>
      <c r="LC52" s="41">
        <v>0.1</v>
      </c>
      <c r="LD52" s="41">
        <v>0</v>
      </c>
      <c r="LE52" s="41">
        <v>20.7</v>
      </c>
      <c r="LX52" s="41">
        <v>2.5099999999999998</v>
      </c>
      <c r="LY52" s="41">
        <v>-25</v>
      </c>
      <c r="LZ52" s="41">
        <v>-95</v>
      </c>
      <c r="MD52" s="41">
        <v>1.94</v>
      </c>
      <c r="ME52" s="41">
        <v>2.5499999999999998</v>
      </c>
      <c r="MG52" s="41">
        <v>1</v>
      </c>
      <c r="MH52" s="41">
        <v>1</v>
      </c>
      <c r="MI52" s="41">
        <v>0</v>
      </c>
      <c r="ML52" s="41">
        <v>1</v>
      </c>
      <c r="MM52" s="41">
        <v>1</v>
      </c>
      <c r="MN52" s="41">
        <v>0</v>
      </c>
      <c r="MO52" s="41">
        <v>0.5</v>
      </c>
      <c r="MP52" s="41">
        <v>0</v>
      </c>
      <c r="MQ52" s="41">
        <v>20.6</v>
      </c>
      <c r="NJ52" s="41">
        <v>1</v>
      </c>
      <c r="NK52" s="41">
        <v>-0.9</v>
      </c>
      <c r="NL52" s="41">
        <v>-3</v>
      </c>
      <c r="NP52" s="41">
        <v>1.9379999999999999</v>
      </c>
      <c r="NQ52" s="41">
        <v>2.48</v>
      </c>
      <c r="NS52" s="41">
        <v>2.58</v>
      </c>
      <c r="NT52" s="41">
        <v>2.58</v>
      </c>
      <c r="NU52" s="41">
        <v>0</v>
      </c>
      <c r="NX52" s="41">
        <v>2.58</v>
      </c>
      <c r="NY52" s="41">
        <v>1</v>
      </c>
      <c r="NZ52" s="41">
        <v>0</v>
      </c>
      <c r="OA52" s="41">
        <v>0.1</v>
      </c>
      <c r="OB52" s="41">
        <v>0</v>
      </c>
      <c r="OC52" s="41">
        <v>21.1</v>
      </c>
      <c r="OV52" s="41">
        <v>2.58</v>
      </c>
      <c r="OW52" s="41">
        <v>-19.600000000000001</v>
      </c>
      <c r="OX52" s="41">
        <v>-122</v>
      </c>
      <c r="PB52" s="41">
        <v>1.974</v>
      </c>
      <c r="PC52" s="41">
        <v>2.62</v>
      </c>
      <c r="PE52" s="41">
        <v>1</v>
      </c>
      <c r="PF52" s="41">
        <v>1</v>
      </c>
      <c r="PG52" s="41">
        <v>0</v>
      </c>
      <c r="PJ52" s="41">
        <v>1</v>
      </c>
      <c r="PK52" s="41">
        <v>2</v>
      </c>
      <c r="PL52" s="41">
        <v>0</v>
      </c>
      <c r="PM52" s="41">
        <v>0.1</v>
      </c>
      <c r="PN52" s="41">
        <v>0</v>
      </c>
      <c r="PO52" s="41">
        <v>21.2</v>
      </c>
      <c r="QH52" s="41">
        <v>1</v>
      </c>
      <c r="QI52" s="41">
        <v>-18.3</v>
      </c>
      <c r="QJ52" s="41">
        <v>-34.4</v>
      </c>
      <c r="QN52" s="41">
        <v>1.7509999999999999</v>
      </c>
      <c r="QO52" s="41">
        <v>2.36</v>
      </c>
      <c r="RZ52" s="41">
        <v>2.0350000000000001</v>
      </c>
      <c r="SA52" s="41">
        <v>2.2200000000000002</v>
      </c>
      <c r="TL52" s="41">
        <v>2.0699999999999998</v>
      </c>
      <c r="TM52" s="41">
        <v>2.25</v>
      </c>
      <c r="TO52" s="41">
        <v>2.58</v>
      </c>
      <c r="TP52" s="41">
        <v>2.58</v>
      </c>
      <c r="TQ52" s="41">
        <v>0</v>
      </c>
      <c r="TT52" s="41">
        <v>2.58</v>
      </c>
      <c r="TU52" s="41">
        <v>2.85</v>
      </c>
      <c r="TV52" s="41">
        <v>0</v>
      </c>
      <c r="TW52" s="41">
        <v>0.1</v>
      </c>
      <c r="TX52" s="41">
        <v>0</v>
      </c>
      <c r="TY52" s="41">
        <v>21</v>
      </c>
      <c r="UR52" s="41">
        <v>2.68</v>
      </c>
      <c r="US52" s="41">
        <v>-29.2</v>
      </c>
      <c r="UT52" s="41">
        <v>-111</v>
      </c>
      <c r="UX52" s="41">
        <v>2.41</v>
      </c>
      <c r="UY52" s="41">
        <v>2.68</v>
      </c>
      <c r="WJ52" s="41">
        <v>0.9</v>
      </c>
      <c r="WK52" s="41">
        <v>2.58</v>
      </c>
      <c r="WM52" s="41">
        <v>1.5</v>
      </c>
      <c r="WN52" s="41">
        <v>1.5</v>
      </c>
      <c r="WO52" s="41">
        <v>0</v>
      </c>
      <c r="WR52" s="41">
        <v>1.5</v>
      </c>
      <c r="XP52" s="41">
        <v>1.5</v>
      </c>
      <c r="XQ52" s="41">
        <v>-33</v>
      </c>
      <c r="XR52" s="41">
        <v>-115</v>
      </c>
      <c r="XV52" s="41">
        <v>1.26</v>
      </c>
      <c r="XW52" s="41">
        <v>2.16</v>
      </c>
      <c r="AAW52" s="19"/>
    </row>
    <row r="53" spans="1:801" x14ac:dyDescent="0.25">
      <c r="A53" s="24">
        <v>45432.660752314812</v>
      </c>
      <c r="B53" s="43" t="s">
        <v>888</v>
      </c>
      <c r="C53" s="42"/>
      <c r="AI53" s="41" t="s">
        <v>918</v>
      </c>
      <c r="AJ53" s="41" t="s">
        <v>918</v>
      </c>
      <c r="AL53" s="41">
        <v>1.9079999999999999</v>
      </c>
      <c r="AM53" s="41">
        <v>2.5569999999999999</v>
      </c>
      <c r="BU53" s="41">
        <v>2.34</v>
      </c>
      <c r="BV53" s="41">
        <v>2.34</v>
      </c>
      <c r="BX53" s="41">
        <v>1.7030000000000001</v>
      </c>
      <c r="BY53" s="41">
        <v>2.34</v>
      </c>
      <c r="DG53" s="41" t="s">
        <v>896</v>
      </c>
      <c r="DH53" s="41">
        <v>2.4700000000000002</v>
      </c>
      <c r="DJ53" s="41">
        <v>1.9159999999999999</v>
      </c>
      <c r="DK53" s="41">
        <v>2.4700000000000002</v>
      </c>
      <c r="ES53" s="41" t="s">
        <v>900</v>
      </c>
      <c r="ET53" s="41" t="s">
        <v>900</v>
      </c>
      <c r="EV53" s="41">
        <v>1.9410000000000001</v>
      </c>
      <c r="EW53" s="41">
        <v>2.6179999999999999</v>
      </c>
      <c r="GE53" s="41" t="s">
        <v>904</v>
      </c>
      <c r="GF53" s="41" t="s">
        <v>904</v>
      </c>
      <c r="GH53" s="41">
        <v>1.952</v>
      </c>
      <c r="GI53" s="41">
        <v>2.5409999999999999</v>
      </c>
      <c r="HQ53" s="41" t="s">
        <v>908</v>
      </c>
      <c r="HR53" s="41" t="s">
        <v>908</v>
      </c>
      <c r="HT53" s="41">
        <v>0.99199999999999999</v>
      </c>
      <c r="HU53" s="41" t="s">
        <v>908</v>
      </c>
      <c r="JC53" s="41" t="s">
        <v>912</v>
      </c>
      <c r="JD53" s="41">
        <v>2.5299999999999998</v>
      </c>
      <c r="JF53" s="41">
        <v>1.9279999999999999</v>
      </c>
      <c r="JG53" s="41">
        <v>2.5299999999999998</v>
      </c>
      <c r="KO53" s="41" t="s">
        <v>914</v>
      </c>
      <c r="KP53" s="41" t="s">
        <v>914</v>
      </c>
      <c r="KR53" s="41">
        <v>1.9319999999999999</v>
      </c>
      <c r="KS53" s="41">
        <v>2.5</v>
      </c>
      <c r="MA53" s="41" t="s">
        <v>918</v>
      </c>
      <c r="MB53" s="41">
        <v>2.5499999999999998</v>
      </c>
      <c r="MD53" s="41">
        <v>1.94</v>
      </c>
      <c r="ME53" s="41">
        <v>2.5499999999999998</v>
      </c>
      <c r="NM53" s="41">
        <v>2.48</v>
      </c>
      <c r="NN53" s="41">
        <v>2.48</v>
      </c>
      <c r="NP53" s="41">
        <v>1.9379999999999999</v>
      </c>
      <c r="NQ53" s="41">
        <v>2.48</v>
      </c>
      <c r="OY53" s="41">
        <v>2.5299999999999998</v>
      </c>
      <c r="OZ53" s="41">
        <v>2.5299999999999998</v>
      </c>
      <c r="PB53" s="41">
        <v>1.974</v>
      </c>
      <c r="PC53" s="41">
        <v>2.62</v>
      </c>
      <c r="QK53" s="41">
        <v>2.36</v>
      </c>
      <c r="QL53" s="41" t="s">
        <v>926</v>
      </c>
      <c r="QN53" s="41">
        <v>1.7509999999999999</v>
      </c>
      <c r="QO53" s="41">
        <v>2.36</v>
      </c>
      <c r="RW53" s="41" t="s">
        <v>929</v>
      </c>
      <c r="RX53" s="41">
        <v>2.2200000000000002</v>
      </c>
      <c r="RZ53" s="41">
        <v>2.0350000000000001</v>
      </c>
      <c r="SA53" s="41">
        <v>2.2200000000000002</v>
      </c>
      <c r="TI53" s="41">
        <v>2.25</v>
      </c>
      <c r="TJ53" s="41">
        <v>2.25</v>
      </c>
      <c r="TL53" s="41">
        <v>2.0699999999999998</v>
      </c>
      <c r="TM53" s="41">
        <v>2.25</v>
      </c>
      <c r="UU53" s="41">
        <v>2.56</v>
      </c>
      <c r="UV53" s="41">
        <v>2.56</v>
      </c>
      <c r="UX53" s="41">
        <v>2.41</v>
      </c>
      <c r="UY53" s="41">
        <v>2.68</v>
      </c>
      <c r="WG53" s="41">
        <v>2.11</v>
      </c>
      <c r="WH53" s="41" t="s">
        <v>936</v>
      </c>
      <c r="WJ53" s="41">
        <v>0.9</v>
      </c>
      <c r="WK53" s="41">
        <v>2.58</v>
      </c>
      <c r="XS53" s="41">
        <v>2.02</v>
      </c>
      <c r="XT53" s="41">
        <v>2.02</v>
      </c>
      <c r="XV53" s="41">
        <v>1.26</v>
      </c>
      <c r="XW53" s="41">
        <v>2.16</v>
      </c>
      <c r="AAW53" s="19" t="s">
        <v>940</v>
      </c>
      <c r="AAZ53" t="s">
        <v>1176</v>
      </c>
    </row>
    <row r="54" spans="1:801" x14ac:dyDescent="0.25">
      <c r="A54" s="24">
        <v>45433.684674536999</v>
      </c>
      <c r="B54" s="43" t="s">
        <v>942</v>
      </c>
      <c r="C54" s="41">
        <v>2.74</v>
      </c>
      <c r="D54" s="41">
        <v>2.74</v>
      </c>
      <c r="E54" s="41">
        <v>0</v>
      </c>
      <c r="H54" s="41">
        <v>2.74</v>
      </c>
      <c r="AL54" s="41">
        <v>1.9079999999999999</v>
      </c>
      <c r="AM54" s="41">
        <v>2.5569999999999999</v>
      </c>
      <c r="AO54" s="41">
        <v>1</v>
      </c>
      <c r="AP54" s="41">
        <v>1</v>
      </c>
      <c r="AQ54" s="41">
        <v>0</v>
      </c>
      <c r="AT54" s="41">
        <v>1</v>
      </c>
      <c r="AU54" s="41" t="s">
        <v>1177</v>
      </c>
      <c r="AV54" s="41">
        <v>0</v>
      </c>
      <c r="AW54" s="41" t="s">
        <v>898</v>
      </c>
      <c r="AX54" s="41">
        <v>0</v>
      </c>
      <c r="AY54" s="41">
        <v>20</v>
      </c>
      <c r="BR54" s="41">
        <v>1</v>
      </c>
      <c r="BS54" s="41" t="s">
        <v>1178</v>
      </c>
      <c r="BT54" s="41" t="s">
        <v>1179</v>
      </c>
      <c r="BX54" s="41">
        <v>1.7030000000000001</v>
      </c>
      <c r="BY54" s="41">
        <v>2.34</v>
      </c>
      <c r="CA54" s="41">
        <v>1</v>
      </c>
      <c r="CB54" s="41">
        <v>1</v>
      </c>
      <c r="CC54" s="41">
        <v>0</v>
      </c>
      <c r="CF54" s="41">
        <v>1</v>
      </c>
      <c r="CG54" s="41" t="s">
        <v>1180</v>
      </c>
      <c r="CH54" s="41">
        <v>0</v>
      </c>
      <c r="CI54" s="41" t="s">
        <v>889</v>
      </c>
      <c r="CJ54" s="41">
        <v>0</v>
      </c>
      <c r="CK54" s="41" t="s">
        <v>943</v>
      </c>
      <c r="DD54" s="41">
        <v>1</v>
      </c>
      <c r="DE54" s="41" t="s">
        <v>1181</v>
      </c>
      <c r="DF54" s="41" t="s">
        <v>1182</v>
      </c>
      <c r="DJ54" s="41">
        <v>1.9159999999999999</v>
      </c>
      <c r="DK54" s="41">
        <v>2.4700000000000002</v>
      </c>
      <c r="DM54" s="41">
        <v>1</v>
      </c>
      <c r="DN54" s="41">
        <v>1</v>
      </c>
      <c r="DO54" s="41">
        <v>0</v>
      </c>
      <c r="DR54" s="41">
        <v>1</v>
      </c>
      <c r="DS54" s="41" t="s">
        <v>920</v>
      </c>
      <c r="DT54" s="41">
        <v>0</v>
      </c>
      <c r="DU54" s="41" t="s">
        <v>890</v>
      </c>
      <c r="DV54" s="41">
        <v>0</v>
      </c>
      <c r="DW54" s="41">
        <v>20</v>
      </c>
      <c r="EP54" s="41">
        <v>1</v>
      </c>
      <c r="EQ54" s="41" t="s">
        <v>1183</v>
      </c>
      <c r="ER54" s="41" t="s">
        <v>1184</v>
      </c>
      <c r="EV54" s="41">
        <v>1.9410000000000001</v>
      </c>
      <c r="EW54" s="41">
        <v>2.6179999999999999</v>
      </c>
      <c r="EY54" s="41">
        <v>2.89</v>
      </c>
      <c r="EZ54" s="41">
        <v>2.89</v>
      </c>
      <c r="FA54" s="41">
        <v>0</v>
      </c>
      <c r="FD54" s="41">
        <v>2.89</v>
      </c>
      <c r="FE54" s="41" t="s">
        <v>1185</v>
      </c>
      <c r="FF54" s="41">
        <v>0</v>
      </c>
      <c r="FG54" s="41" t="s">
        <v>898</v>
      </c>
      <c r="FH54" s="41">
        <v>0</v>
      </c>
      <c r="FI54" s="41">
        <v>20</v>
      </c>
      <c r="GB54" s="41" t="s">
        <v>1186</v>
      </c>
      <c r="GC54" s="41" t="s">
        <v>1187</v>
      </c>
      <c r="GD54" s="41" t="s">
        <v>1188</v>
      </c>
      <c r="GH54" s="41">
        <v>1.952</v>
      </c>
      <c r="GI54" s="41">
        <v>2.5409999999999999</v>
      </c>
      <c r="GK54" s="41" t="s">
        <v>1174</v>
      </c>
      <c r="GL54" s="41" t="s">
        <v>1174</v>
      </c>
      <c r="GM54" s="41">
        <v>0</v>
      </c>
      <c r="GP54" s="41" t="s">
        <v>1174</v>
      </c>
      <c r="GQ54" s="41" t="s">
        <v>1189</v>
      </c>
      <c r="GR54" s="41">
        <v>0</v>
      </c>
      <c r="GS54" s="41" t="s">
        <v>1190</v>
      </c>
      <c r="GT54" s="41">
        <v>0</v>
      </c>
      <c r="GU54" s="41" t="s">
        <v>1191</v>
      </c>
      <c r="HO54" s="41">
        <v>0</v>
      </c>
      <c r="HT54" s="41">
        <v>0.99199999999999999</v>
      </c>
      <c r="HU54" s="41" t="s">
        <v>908</v>
      </c>
      <c r="HW54" s="41">
        <v>2.5</v>
      </c>
      <c r="HX54" s="41">
        <v>2.5</v>
      </c>
      <c r="HY54" s="41">
        <v>0</v>
      </c>
      <c r="IB54" s="41">
        <v>2.5</v>
      </c>
      <c r="IC54" s="41" t="s">
        <v>944</v>
      </c>
      <c r="ID54" s="41">
        <v>0</v>
      </c>
      <c r="IE54" s="41">
        <v>0</v>
      </c>
      <c r="IF54" s="41">
        <v>0</v>
      </c>
      <c r="IG54" s="41" t="s">
        <v>1192</v>
      </c>
      <c r="IZ54" s="41" t="s">
        <v>904</v>
      </c>
      <c r="JA54" s="41">
        <v>-36</v>
      </c>
      <c r="JB54" s="41">
        <v>-118</v>
      </c>
      <c r="JF54" s="41">
        <v>1.9279999999999999</v>
      </c>
      <c r="JG54" s="41">
        <v>2.5299999999999998</v>
      </c>
      <c r="JI54" s="41">
        <v>1</v>
      </c>
      <c r="JJ54" s="41">
        <v>1</v>
      </c>
      <c r="JK54" s="41">
        <v>0</v>
      </c>
      <c r="JN54" s="41">
        <v>1</v>
      </c>
      <c r="JO54" s="41">
        <v>4</v>
      </c>
      <c r="JP54" s="41">
        <v>0</v>
      </c>
      <c r="JQ54" s="41" t="s">
        <v>898</v>
      </c>
      <c r="JR54" s="41">
        <v>0</v>
      </c>
      <c r="JS54" s="41" t="s">
        <v>1193</v>
      </c>
      <c r="KL54" s="41">
        <v>1</v>
      </c>
      <c r="KM54" s="41">
        <v>10</v>
      </c>
      <c r="KN54" s="41" t="s">
        <v>1194</v>
      </c>
      <c r="KR54" s="41">
        <v>1.9319999999999999</v>
      </c>
      <c r="KS54" s="41">
        <v>2.5</v>
      </c>
      <c r="KU54" s="41">
        <v>2.5099999999999998</v>
      </c>
      <c r="KV54" s="41">
        <v>2.5099999999999998</v>
      </c>
      <c r="KW54" s="41">
        <v>0</v>
      </c>
      <c r="KZ54" s="41">
        <v>2.5099999999999998</v>
      </c>
      <c r="LA54" s="41" t="s">
        <v>1185</v>
      </c>
      <c r="LB54" s="41">
        <v>0</v>
      </c>
      <c r="LC54" s="41" t="s">
        <v>890</v>
      </c>
      <c r="LD54" s="41">
        <v>0</v>
      </c>
      <c r="LE54" s="41" t="s">
        <v>1195</v>
      </c>
      <c r="LX54" s="41" t="s">
        <v>949</v>
      </c>
      <c r="LY54" s="41" t="s">
        <v>1196</v>
      </c>
      <c r="LZ54" s="41">
        <v>-130</v>
      </c>
      <c r="MD54" s="41">
        <v>1.94</v>
      </c>
      <c r="ME54" s="41">
        <v>2.5499999999999998</v>
      </c>
      <c r="MG54" s="41">
        <v>1</v>
      </c>
      <c r="MH54" s="41">
        <v>1</v>
      </c>
      <c r="MI54" s="41">
        <v>0</v>
      </c>
      <c r="ML54" s="41">
        <v>1</v>
      </c>
      <c r="MM54" s="41">
        <v>13</v>
      </c>
      <c r="MN54" s="41">
        <v>0</v>
      </c>
      <c r="MO54" s="41">
        <v>0</v>
      </c>
      <c r="MP54" s="41">
        <v>0</v>
      </c>
      <c r="MQ54" s="41" t="s">
        <v>1195</v>
      </c>
      <c r="NJ54" s="41">
        <v>1</v>
      </c>
      <c r="NK54" s="41" t="s">
        <v>1197</v>
      </c>
      <c r="NL54" s="41" t="s">
        <v>1198</v>
      </c>
      <c r="NP54" s="41">
        <v>1.9379999999999999</v>
      </c>
      <c r="NQ54" s="41">
        <v>2.48</v>
      </c>
      <c r="NS54" s="41">
        <v>2.58</v>
      </c>
      <c r="NT54" s="41">
        <v>2.58</v>
      </c>
      <c r="NU54" s="41">
        <v>0</v>
      </c>
      <c r="NX54" s="41">
        <v>2.58</v>
      </c>
      <c r="NY54" s="41" t="s">
        <v>1199</v>
      </c>
      <c r="NZ54" s="41">
        <v>0</v>
      </c>
      <c r="OA54" s="41" t="s">
        <v>890</v>
      </c>
      <c r="OB54" s="41">
        <v>0</v>
      </c>
      <c r="OC54" s="41" t="s">
        <v>1200</v>
      </c>
      <c r="OV54" s="41" t="s">
        <v>978</v>
      </c>
      <c r="OW54" s="41">
        <v>-28</v>
      </c>
      <c r="OX54" s="41">
        <v>-86</v>
      </c>
      <c r="PB54" s="41">
        <v>1.974</v>
      </c>
      <c r="PC54" s="41">
        <v>2.62</v>
      </c>
      <c r="PE54" s="41">
        <v>1</v>
      </c>
      <c r="PF54" s="41">
        <v>1</v>
      </c>
      <c r="PG54" s="41">
        <v>0</v>
      </c>
      <c r="PJ54" s="41">
        <v>1</v>
      </c>
      <c r="PK54" s="41" t="s">
        <v>904</v>
      </c>
      <c r="PL54" s="41">
        <v>0</v>
      </c>
      <c r="PM54" s="41">
        <v>0</v>
      </c>
      <c r="PN54" s="41">
        <v>0</v>
      </c>
      <c r="PO54" s="41" t="s">
        <v>943</v>
      </c>
      <c r="QH54" s="41">
        <v>1</v>
      </c>
      <c r="QI54" s="41" t="s">
        <v>1201</v>
      </c>
      <c r="QJ54" s="41" t="s">
        <v>1202</v>
      </c>
      <c r="QN54" s="41">
        <v>1.7509999999999999</v>
      </c>
      <c r="QO54" s="41">
        <v>2.36</v>
      </c>
      <c r="RZ54" s="41">
        <v>2.0350000000000001</v>
      </c>
      <c r="SA54" s="41">
        <v>2.2200000000000002</v>
      </c>
      <c r="TL54" s="41">
        <v>2.0699999999999998</v>
      </c>
      <c r="TM54" s="41">
        <v>2.25</v>
      </c>
      <c r="TO54" s="41" t="s">
        <v>1203</v>
      </c>
      <c r="TP54" s="41" t="s">
        <v>1203</v>
      </c>
      <c r="TQ54" s="41">
        <v>0</v>
      </c>
      <c r="TT54" s="41" t="s">
        <v>1203</v>
      </c>
      <c r="TU54" s="41" t="s">
        <v>961</v>
      </c>
      <c r="TV54" s="41">
        <v>0</v>
      </c>
      <c r="TW54" s="41">
        <v>0</v>
      </c>
      <c r="TX54" s="41">
        <v>0</v>
      </c>
      <c r="TY54" s="41" t="s">
        <v>943</v>
      </c>
      <c r="UR54" s="41" t="s">
        <v>1203</v>
      </c>
      <c r="US54" s="41" t="s">
        <v>1204</v>
      </c>
      <c r="UT54" s="41">
        <v>-101</v>
      </c>
      <c r="UX54" s="41">
        <v>2.41</v>
      </c>
      <c r="UY54" s="41">
        <v>2.68</v>
      </c>
      <c r="WJ54" s="41">
        <v>0.9</v>
      </c>
      <c r="WK54" s="41">
        <v>2.58</v>
      </c>
      <c r="WM54" s="41">
        <v>2</v>
      </c>
      <c r="WN54" s="41">
        <v>2</v>
      </c>
      <c r="WO54" s="41">
        <v>0</v>
      </c>
      <c r="WR54" s="41">
        <v>2</v>
      </c>
      <c r="WS54" s="41" t="s">
        <v>1205</v>
      </c>
      <c r="WT54" s="41">
        <v>0</v>
      </c>
      <c r="WU54" s="41" t="s">
        <v>898</v>
      </c>
      <c r="WV54" s="41" t="s">
        <v>902</v>
      </c>
      <c r="WW54" s="41" t="s">
        <v>1206</v>
      </c>
      <c r="XP54" s="41">
        <v>2</v>
      </c>
      <c r="XQ54" s="41">
        <v>-38</v>
      </c>
      <c r="XR54" s="41">
        <v>-108</v>
      </c>
      <c r="XV54" s="41">
        <v>1.26</v>
      </c>
      <c r="XW54" s="41">
        <v>2.16</v>
      </c>
      <c r="AAW54" s="19" t="s">
        <v>1207</v>
      </c>
      <c r="AAZ54" s="45" t="s">
        <v>1208</v>
      </c>
    </row>
    <row r="55" spans="1:801" x14ac:dyDescent="0.25">
      <c r="A55" s="24">
        <v>45460.895469814801</v>
      </c>
      <c r="B55" s="43" t="s">
        <v>888</v>
      </c>
      <c r="C55" s="42"/>
      <c r="AI55" s="41" t="s">
        <v>914</v>
      </c>
      <c r="AJ55" s="41" t="s">
        <v>914</v>
      </c>
      <c r="AL55" s="41">
        <v>1.9079999999999999</v>
      </c>
      <c r="AM55" s="41">
        <v>2.5569999999999999</v>
      </c>
      <c r="BU55" s="41" t="s">
        <v>929</v>
      </c>
      <c r="BV55" s="41" t="s">
        <v>929</v>
      </c>
      <c r="BX55" s="41">
        <v>1.7030000000000001</v>
      </c>
      <c r="BY55" s="41">
        <v>2.34</v>
      </c>
      <c r="DG55" s="41" t="s">
        <v>892</v>
      </c>
      <c r="DH55" s="41" t="s">
        <v>892</v>
      </c>
      <c r="DJ55" s="41">
        <v>1.9159999999999999</v>
      </c>
      <c r="DK55" s="41">
        <v>2.4700000000000002</v>
      </c>
      <c r="ES55" s="41" t="s">
        <v>896</v>
      </c>
      <c r="ET55" s="41" t="s">
        <v>896</v>
      </c>
      <c r="EV55" s="41">
        <v>1.9410000000000001</v>
      </c>
      <c r="EW55" s="41">
        <v>2.6179999999999999</v>
      </c>
      <c r="GE55" s="41" t="s">
        <v>949</v>
      </c>
      <c r="GF55" s="41" t="s">
        <v>949</v>
      </c>
      <c r="GH55" s="41">
        <v>1.952</v>
      </c>
      <c r="GI55" s="41">
        <v>2.5409999999999999</v>
      </c>
      <c r="HQ55" s="41" t="s">
        <v>900</v>
      </c>
      <c r="HR55" s="41" t="s">
        <v>900</v>
      </c>
      <c r="HT55" s="41">
        <v>1.992</v>
      </c>
      <c r="HU55" s="41" t="s">
        <v>1174</v>
      </c>
      <c r="JC55" s="41" t="s">
        <v>955</v>
      </c>
      <c r="JD55" s="41" t="s">
        <v>955</v>
      </c>
      <c r="JF55" s="41">
        <v>1.9279999999999999</v>
      </c>
      <c r="JG55" s="41">
        <v>2.5299999999999998</v>
      </c>
      <c r="KO55" s="41" t="s">
        <v>958</v>
      </c>
      <c r="KP55" s="41" t="s">
        <v>958</v>
      </c>
      <c r="KR55" s="41">
        <v>1.9319999999999999</v>
      </c>
      <c r="KS55" s="41">
        <v>2.5</v>
      </c>
      <c r="MA55" s="41" t="s">
        <v>955</v>
      </c>
      <c r="MB55" s="41" t="s">
        <v>955</v>
      </c>
      <c r="MD55" s="41">
        <v>1.94</v>
      </c>
      <c r="ME55" s="41">
        <v>2.5499999999999998</v>
      </c>
      <c r="NM55" s="41" t="s">
        <v>963</v>
      </c>
      <c r="NN55" s="41" t="s">
        <v>963</v>
      </c>
      <c r="NP55" s="41">
        <v>1.9379999999999999</v>
      </c>
      <c r="NQ55" s="41">
        <v>2.48</v>
      </c>
      <c r="OY55" s="41" t="s">
        <v>967</v>
      </c>
      <c r="OZ55" s="41" t="s">
        <v>967</v>
      </c>
      <c r="PB55" s="41">
        <v>1.974</v>
      </c>
      <c r="PC55" s="41">
        <v>2.62</v>
      </c>
      <c r="QK55" s="41" t="s">
        <v>970</v>
      </c>
      <c r="QL55" s="41" t="s">
        <v>970</v>
      </c>
      <c r="QN55" s="41">
        <v>1.7509999999999999</v>
      </c>
      <c r="QO55" s="41">
        <v>2.36</v>
      </c>
      <c r="RW55" s="41" t="s">
        <v>972</v>
      </c>
      <c r="RX55" s="41" t="s">
        <v>972</v>
      </c>
      <c r="RZ55" s="41">
        <v>2.0350000000000001</v>
      </c>
      <c r="SA55" s="41">
        <v>2.2200000000000002</v>
      </c>
      <c r="TI55" s="41" t="s">
        <v>974</v>
      </c>
      <c r="TJ55" s="41" t="s">
        <v>974</v>
      </c>
      <c r="TL55" s="41">
        <v>2.0699999999999998</v>
      </c>
      <c r="TM55" s="41">
        <v>2.25</v>
      </c>
      <c r="UU55" s="41">
        <v>2.42</v>
      </c>
      <c r="UV55" s="41">
        <v>2.42</v>
      </c>
      <c r="UX55" s="41">
        <v>2.41</v>
      </c>
      <c r="UY55" s="41">
        <v>2.68</v>
      </c>
      <c r="WG55" s="41" t="s">
        <v>978</v>
      </c>
      <c r="WH55" s="41" t="s">
        <v>978</v>
      </c>
      <c r="WJ55" s="41">
        <v>0.9</v>
      </c>
      <c r="WK55" s="41">
        <v>2.58</v>
      </c>
      <c r="XV55" s="41">
        <v>1.26</v>
      </c>
      <c r="XW55" s="41">
        <v>2.16</v>
      </c>
      <c r="ZF55" s="41" t="s">
        <v>919</v>
      </c>
      <c r="AAW55" s="19" t="s">
        <v>982</v>
      </c>
      <c r="AAZ55" s="45" t="s">
        <v>1209</v>
      </c>
    </row>
    <row r="56" spans="1:801" x14ac:dyDescent="0.25">
      <c r="A56" s="24">
        <v>45461.933911412001</v>
      </c>
      <c r="B56" s="43" t="s">
        <v>942</v>
      </c>
      <c r="C56" s="41" t="s">
        <v>1210</v>
      </c>
      <c r="D56" s="41" t="s">
        <v>1210</v>
      </c>
      <c r="E56" s="41">
        <v>0</v>
      </c>
      <c r="H56" s="41" t="s">
        <v>1210</v>
      </c>
      <c r="I56" s="41" t="s">
        <v>1211</v>
      </c>
      <c r="J56" s="41">
        <v>0</v>
      </c>
      <c r="K56" s="41" t="s">
        <v>890</v>
      </c>
      <c r="L56" s="41">
        <v>0</v>
      </c>
      <c r="M56" s="41" t="s">
        <v>1212</v>
      </c>
      <c r="AL56" s="41">
        <v>1.9079999999999999</v>
      </c>
      <c r="AM56" s="41">
        <v>2.5569999999999999</v>
      </c>
      <c r="AU56" s="41" t="s">
        <v>950</v>
      </c>
      <c r="AV56" s="41">
        <v>0</v>
      </c>
      <c r="AW56" s="41" t="s">
        <v>890</v>
      </c>
      <c r="AX56" s="41">
        <v>0</v>
      </c>
      <c r="AY56" s="41" t="s">
        <v>975</v>
      </c>
      <c r="BR56" s="41">
        <v>1</v>
      </c>
      <c r="BS56" s="41">
        <v>-6</v>
      </c>
      <c r="BT56" s="41">
        <v>-19</v>
      </c>
      <c r="BX56" s="41">
        <v>1.7030000000000001</v>
      </c>
      <c r="BY56" s="41">
        <v>2.34</v>
      </c>
      <c r="CG56" s="41" t="s">
        <v>1213</v>
      </c>
      <c r="CH56" s="41">
        <v>0</v>
      </c>
      <c r="CI56" s="41" t="s">
        <v>890</v>
      </c>
      <c r="CJ56" s="41">
        <v>0</v>
      </c>
      <c r="CK56" s="41" t="s">
        <v>1214</v>
      </c>
      <c r="DD56" s="41">
        <v>1</v>
      </c>
      <c r="DE56" s="41">
        <v>-21</v>
      </c>
      <c r="DF56" s="41">
        <v>-29</v>
      </c>
      <c r="DJ56" s="41">
        <v>1.9159999999999999</v>
      </c>
      <c r="DK56" s="41">
        <v>2.4700000000000002</v>
      </c>
      <c r="DS56" s="41" t="s">
        <v>901</v>
      </c>
      <c r="DT56" s="41">
        <v>0</v>
      </c>
      <c r="DU56" s="41" t="s">
        <v>898</v>
      </c>
      <c r="DV56" s="41">
        <v>0</v>
      </c>
      <c r="DW56" s="41" t="s">
        <v>1215</v>
      </c>
      <c r="EP56" s="41">
        <v>1</v>
      </c>
      <c r="EQ56" s="41">
        <v>-7</v>
      </c>
      <c r="ER56" s="41">
        <v>-9</v>
      </c>
      <c r="EV56" s="41">
        <v>1.9410000000000001</v>
      </c>
      <c r="EW56" s="41">
        <v>2.6179999999999999</v>
      </c>
      <c r="FE56" s="41" t="s">
        <v>964</v>
      </c>
      <c r="FF56" s="41">
        <v>0</v>
      </c>
      <c r="FG56" s="41" t="s">
        <v>898</v>
      </c>
      <c r="FH56" s="41">
        <v>0</v>
      </c>
      <c r="FI56" s="41" t="s">
        <v>1215</v>
      </c>
      <c r="GB56" s="41" t="s">
        <v>1186</v>
      </c>
      <c r="GC56" s="41">
        <v>-6</v>
      </c>
      <c r="GD56" s="41">
        <v>-152</v>
      </c>
      <c r="GH56" s="41">
        <v>1.952</v>
      </c>
      <c r="GI56" s="41">
        <v>2.5409999999999999</v>
      </c>
      <c r="GK56" s="41" t="s">
        <v>1216</v>
      </c>
      <c r="GL56" s="41" t="s">
        <v>1216</v>
      </c>
      <c r="GM56" s="41">
        <v>0</v>
      </c>
      <c r="GP56" s="41" t="s">
        <v>1216</v>
      </c>
      <c r="GQ56" s="41" t="s">
        <v>1217</v>
      </c>
      <c r="GR56" s="41">
        <v>0</v>
      </c>
      <c r="GS56" s="41" t="s">
        <v>965</v>
      </c>
      <c r="GT56" s="41">
        <v>0</v>
      </c>
      <c r="GU56" s="41" t="s">
        <v>1218</v>
      </c>
      <c r="HT56" s="41">
        <v>2.992</v>
      </c>
      <c r="HU56" s="41" t="s">
        <v>1175</v>
      </c>
      <c r="IC56" s="41" t="s">
        <v>1219</v>
      </c>
      <c r="ID56" s="41">
        <v>0</v>
      </c>
      <c r="IE56" s="41">
        <v>0</v>
      </c>
      <c r="IF56" s="41">
        <v>0</v>
      </c>
      <c r="IG56" s="41" t="s">
        <v>1214</v>
      </c>
      <c r="IZ56" s="41" t="s">
        <v>904</v>
      </c>
      <c r="JA56" s="41">
        <v>-38</v>
      </c>
      <c r="JB56" s="41">
        <v>-122</v>
      </c>
      <c r="JF56" s="41">
        <v>1.9279999999999999</v>
      </c>
      <c r="JG56" s="41">
        <v>2.5299999999999998</v>
      </c>
      <c r="JO56" s="41" t="s">
        <v>893</v>
      </c>
      <c r="JP56" s="41">
        <v>0</v>
      </c>
      <c r="JQ56" s="41" t="s">
        <v>889</v>
      </c>
      <c r="JR56" s="41">
        <v>0</v>
      </c>
      <c r="JS56" s="41" t="s">
        <v>1215</v>
      </c>
      <c r="KL56" s="41">
        <v>1</v>
      </c>
      <c r="KM56" s="41">
        <v>-12</v>
      </c>
      <c r="KN56" s="41">
        <v>-27</v>
      </c>
      <c r="KR56" s="41">
        <v>1.9319999999999999</v>
      </c>
      <c r="KS56" s="41">
        <v>2.5</v>
      </c>
      <c r="LA56" s="41" t="s">
        <v>1220</v>
      </c>
      <c r="LB56" s="41">
        <v>0</v>
      </c>
      <c r="LC56" s="41" t="s">
        <v>890</v>
      </c>
      <c r="LD56" s="41">
        <v>0</v>
      </c>
      <c r="LE56" s="41" t="s">
        <v>975</v>
      </c>
      <c r="LX56" s="41" t="s">
        <v>918</v>
      </c>
      <c r="LY56" s="41">
        <v>-52</v>
      </c>
      <c r="LZ56" s="41">
        <v>-189</v>
      </c>
      <c r="MD56" s="41">
        <v>1.94</v>
      </c>
      <c r="ME56" s="41">
        <v>2.5499999999999998</v>
      </c>
      <c r="MM56" s="41" t="s">
        <v>932</v>
      </c>
      <c r="MN56" s="41">
        <v>0</v>
      </c>
      <c r="MO56" s="41" t="s">
        <v>889</v>
      </c>
      <c r="MP56" s="41">
        <v>0</v>
      </c>
      <c r="MQ56" s="41" t="s">
        <v>943</v>
      </c>
      <c r="NJ56" s="41" t="s">
        <v>896</v>
      </c>
      <c r="NK56" s="41">
        <v>-10</v>
      </c>
      <c r="NL56" s="41">
        <v>-69</v>
      </c>
      <c r="NP56" s="41">
        <v>1.9379999999999999</v>
      </c>
      <c r="NQ56" s="41">
        <v>2.48</v>
      </c>
      <c r="NY56" s="41">
        <v>16</v>
      </c>
      <c r="NZ56" s="41">
        <v>0</v>
      </c>
      <c r="OA56" s="41" t="s">
        <v>890</v>
      </c>
      <c r="OB56" s="41">
        <v>0</v>
      </c>
      <c r="OC56" s="41" t="s">
        <v>1212</v>
      </c>
      <c r="OV56" s="41" t="s">
        <v>978</v>
      </c>
      <c r="OW56" s="41">
        <v>-28</v>
      </c>
      <c r="OX56" s="41">
        <v>-158</v>
      </c>
      <c r="PB56" s="41">
        <v>1.974</v>
      </c>
      <c r="PC56" s="41">
        <v>2.62</v>
      </c>
      <c r="PK56" s="41" t="s">
        <v>916</v>
      </c>
      <c r="PL56" s="41">
        <v>0</v>
      </c>
      <c r="PM56" s="41" t="s">
        <v>898</v>
      </c>
      <c r="PN56" s="41">
        <v>0</v>
      </c>
      <c r="PO56" s="41" t="s">
        <v>975</v>
      </c>
      <c r="QH56" s="41">
        <v>1</v>
      </c>
      <c r="QI56" s="41">
        <v>-22</v>
      </c>
      <c r="QJ56" s="41">
        <v>-33</v>
      </c>
      <c r="QN56" s="41">
        <v>1.7509999999999999</v>
      </c>
      <c r="QO56" s="41">
        <v>2.36</v>
      </c>
      <c r="QQ56" s="41" t="s">
        <v>1221</v>
      </c>
      <c r="QR56" s="41" t="s">
        <v>1221</v>
      </c>
      <c r="QS56" s="41">
        <v>0</v>
      </c>
      <c r="QV56" s="41" t="s">
        <v>1221</v>
      </c>
      <c r="QW56" s="41" t="s">
        <v>889</v>
      </c>
      <c r="QX56" s="41">
        <v>0</v>
      </c>
      <c r="QY56" s="41">
        <v>0</v>
      </c>
      <c r="QZ56" s="41">
        <v>0</v>
      </c>
      <c r="RA56" s="41" t="s">
        <v>1214</v>
      </c>
      <c r="RZ56" s="41">
        <v>2.0350000000000001</v>
      </c>
      <c r="SA56" s="41">
        <v>2.2200000000000002</v>
      </c>
      <c r="SC56" s="41" t="s">
        <v>1222</v>
      </c>
      <c r="SD56" s="41" t="s">
        <v>1222</v>
      </c>
      <c r="SE56" s="41">
        <v>0</v>
      </c>
      <c r="SH56" s="41" t="s">
        <v>1222</v>
      </c>
      <c r="SI56" s="41" t="s">
        <v>1211</v>
      </c>
      <c r="SJ56" s="41">
        <v>0</v>
      </c>
      <c r="SK56" s="41">
        <v>3</v>
      </c>
      <c r="SL56" s="41">
        <v>0</v>
      </c>
      <c r="SM56" s="41" t="s">
        <v>948</v>
      </c>
      <c r="TL56" s="41">
        <v>2.0699999999999998</v>
      </c>
      <c r="TM56" s="41">
        <v>2.25</v>
      </c>
      <c r="TU56" s="41" t="s">
        <v>1213</v>
      </c>
      <c r="TV56" s="41">
        <v>0</v>
      </c>
      <c r="TW56" s="41">
        <v>0</v>
      </c>
      <c r="TX56" s="41">
        <v>0</v>
      </c>
      <c r="TY56" s="41" t="s">
        <v>1212</v>
      </c>
      <c r="UR56" s="41" t="s">
        <v>1223</v>
      </c>
      <c r="US56" s="41">
        <v>-22</v>
      </c>
      <c r="UT56" s="41">
        <v>-160</v>
      </c>
      <c r="UX56" s="41">
        <v>2.41</v>
      </c>
      <c r="UY56" s="41">
        <v>2.68</v>
      </c>
      <c r="VA56" s="41" t="s">
        <v>1216</v>
      </c>
      <c r="VB56" s="41" t="s">
        <v>1216</v>
      </c>
      <c r="VC56" s="41">
        <v>0</v>
      </c>
      <c r="VF56" s="41" t="s">
        <v>1216</v>
      </c>
      <c r="VG56" s="41">
        <v>0</v>
      </c>
      <c r="VH56" s="41">
        <v>0</v>
      </c>
      <c r="VI56" s="41">
        <v>0</v>
      </c>
      <c r="VJ56" s="41">
        <v>0</v>
      </c>
      <c r="VK56" s="41" t="s">
        <v>975</v>
      </c>
      <c r="WJ56" s="41">
        <v>0.9</v>
      </c>
      <c r="WK56" s="41">
        <v>2.58</v>
      </c>
      <c r="XV56" s="41">
        <v>1.26</v>
      </c>
      <c r="XW56" s="41">
        <v>2.16</v>
      </c>
      <c r="YE56" s="41" t="s">
        <v>1224</v>
      </c>
      <c r="YF56" s="41">
        <v>0</v>
      </c>
      <c r="YG56" s="41" t="s">
        <v>916</v>
      </c>
      <c r="YH56" s="41" t="s">
        <v>890</v>
      </c>
      <c r="YI56" s="41" t="s">
        <v>1192</v>
      </c>
      <c r="ZB56" s="41" t="s">
        <v>1225</v>
      </c>
      <c r="ZC56" s="41">
        <v>-53</v>
      </c>
      <c r="ZD56" s="41">
        <v>-86</v>
      </c>
      <c r="AAW56" s="19" t="s">
        <v>1226</v>
      </c>
      <c r="AAX56" t="s">
        <v>1227</v>
      </c>
      <c r="AAZ56" s="45" t="s">
        <v>1228</v>
      </c>
    </row>
    <row r="57" spans="1:801" x14ac:dyDescent="0.25">
      <c r="A57" s="17"/>
      <c r="B57" s="16"/>
      <c r="C57" s="42"/>
      <c r="BX57" s="41">
        <v>1.7030000000000001</v>
      </c>
      <c r="BY57" s="41">
        <v>2.34</v>
      </c>
      <c r="DJ57" s="41">
        <v>1.9159999999999999</v>
      </c>
      <c r="DK57" s="41">
        <v>2.4700000000000002</v>
      </c>
      <c r="EV57" s="41">
        <v>1.9410000000000001</v>
      </c>
      <c r="EW57" s="41">
        <v>2.6179999999999999</v>
      </c>
      <c r="GH57" s="41">
        <v>1.952</v>
      </c>
      <c r="GI57" s="41">
        <v>2.5409999999999999</v>
      </c>
      <c r="HT57" s="41">
        <v>3.992</v>
      </c>
      <c r="HU57" s="41" t="s">
        <v>1251</v>
      </c>
      <c r="JF57" s="41">
        <v>1.9279999999999999</v>
      </c>
      <c r="JG57" s="41">
        <v>2.5299999999999998</v>
      </c>
      <c r="KR57" s="41">
        <v>1.9319999999999999</v>
      </c>
      <c r="KS57" s="41">
        <v>2.5</v>
      </c>
      <c r="MD57" s="41">
        <v>1.94</v>
      </c>
      <c r="ME57" s="41">
        <v>2.5499999999999998</v>
      </c>
      <c r="NP57" s="41">
        <v>1.9379999999999999</v>
      </c>
      <c r="NQ57" s="41">
        <v>2.48</v>
      </c>
      <c r="PB57" s="41">
        <v>1.974</v>
      </c>
      <c r="PC57" s="41">
        <v>2.62</v>
      </c>
      <c r="QN57" s="41">
        <v>1.7509999999999999</v>
      </c>
      <c r="QO57" s="41">
        <v>2.36</v>
      </c>
      <c r="RZ57" s="41">
        <v>2.0350000000000001</v>
      </c>
      <c r="SA57" s="41">
        <v>2.2200000000000002</v>
      </c>
      <c r="TL57" s="41">
        <v>2.0699999999999998</v>
      </c>
      <c r="TM57" s="41">
        <v>2.25</v>
      </c>
      <c r="UX57" s="41">
        <v>2.41</v>
      </c>
      <c r="UY57" s="41">
        <v>2.68</v>
      </c>
      <c r="WJ57" s="41">
        <v>0.9</v>
      </c>
      <c r="WK57" s="41">
        <v>2.58</v>
      </c>
      <c r="XV57" s="41">
        <v>1.26</v>
      </c>
      <c r="XW57" s="41">
        <v>2.16</v>
      </c>
      <c r="AAW57" s="19"/>
    </row>
  </sheetData>
  <mergeCells count="160">
    <mergeCell ref="BBH2:BBM2"/>
    <mergeCell ref="BBN2:BBX2"/>
    <mergeCell ref="BBY2:BCI2"/>
    <mergeCell ref="ATZ2:AUE2"/>
    <mergeCell ref="AUF2:AUP2"/>
    <mergeCell ref="AUQ2:AVA2"/>
    <mergeCell ref="AVL2:AVQ2"/>
    <mergeCell ref="AVR2:AWB2"/>
    <mergeCell ref="AWC2:AWM2"/>
    <mergeCell ref="BBH1:BCS1"/>
    <mergeCell ref="BCT1:BEE1"/>
    <mergeCell ref="BEF1:BFQ1"/>
    <mergeCell ref="APV2:AQF2"/>
    <mergeCell ref="AQG2:AQQ2"/>
    <mergeCell ref="ARB2:ARG2"/>
    <mergeCell ref="ARH2:ARR2"/>
    <mergeCell ref="ASN2:ASS2"/>
    <mergeCell ref="AST2:ATD2"/>
    <mergeCell ref="BEF2:BEK2"/>
    <mergeCell ref="BEL2:BEV2"/>
    <mergeCell ref="BEW2:BFG2"/>
    <mergeCell ref="BCT2:BCY2"/>
    <mergeCell ref="BCZ2:BDJ2"/>
    <mergeCell ref="BDK2:BDU2"/>
    <mergeCell ref="AXO2:AXY2"/>
    <mergeCell ref="AYJ2:AYO2"/>
    <mergeCell ref="AYP2:AYZ2"/>
    <mergeCell ref="AZA2:AZK2"/>
    <mergeCell ref="AWX2:AXC2"/>
    <mergeCell ref="AXD2:AXN2"/>
    <mergeCell ref="ARS2:ASC2"/>
    <mergeCell ref="ATE2:ATO2"/>
    <mergeCell ref="AZV2:BAA2"/>
    <mergeCell ref="ABF2:ABP2"/>
    <mergeCell ref="ABQ2:ACA2"/>
    <mergeCell ref="ACL2:ACQ2"/>
    <mergeCell ref="ACR2:ADB2"/>
    <mergeCell ref="AAV2:ABE2"/>
    <mergeCell ref="ADC2:ADM2"/>
    <mergeCell ref="ADX2:AEC2"/>
    <mergeCell ref="AED2:AEN2"/>
    <mergeCell ref="AZV1:BBG1"/>
    <mergeCell ref="BAB2:BAL2"/>
    <mergeCell ref="BAM2:BAW2"/>
    <mergeCell ref="AGV2:AHA2"/>
    <mergeCell ref="AHB2:AHL2"/>
    <mergeCell ref="AHM2:AHW2"/>
    <mergeCell ref="AOD2:AOI2"/>
    <mergeCell ref="AOJ2:AOT2"/>
    <mergeCell ref="AOU2:APE2"/>
    <mergeCell ref="APP2:APU2"/>
    <mergeCell ref="AMX2:ANH2"/>
    <mergeCell ref="ANI2:ANS2"/>
    <mergeCell ref="AIH2:AIM2"/>
    <mergeCell ref="AIN2:AIX2"/>
    <mergeCell ref="AIY2:AJI2"/>
    <mergeCell ref="AJT2:AJY2"/>
    <mergeCell ref="ZJ2:ZO2"/>
    <mergeCell ref="ZP2:ZZ2"/>
    <mergeCell ref="AAA2:AAK2"/>
    <mergeCell ref="TU2:UE2"/>
    <mergeCell ref="UF2:UP2"/>
    <mergeCell ref="VA2:VF2"/>
    <mergeCell ref="VG2:VQ2"/>
    <mergeCell ref="VR2:WB2"/>
    <mergeCell ref="WM2:WR2"/>
    <mergeCell ref="WS2:XC2"/>
    <mergeCell ref="XD2:XN2"/>
    <mergeCell ref="YO2:YY2"/>
    <mergeCell ref="WM1:XX1"/>
    <mergeCell ref="XY1:ZI1"/>
    <mergeCell ref="ZJ1:AAU1"/>
    <mergeCell ref="JI1:KT1"/>
    <mergeCell ref="KU1:MF1"/>
    <mergeCell ref="MG1:NR1"/>
    <mergeCell ref="NS1:PD1"/>
    <mergeCell ref="PE1:QP1"/>
    <mergeCell ref="QQ1:SB1"/>
    <mergeCell ref="SC1:TN1"/>
    <mergeCell ref="TO1:UZ1"/>
    <mergeCell ref="VA1:WL1"/>
    <mergeCell ref="CG2:CQ2"/>
    <mergeCell ref="CR2:DB2"/>
    <mergeCell ref="NY2:OI2"/>
    <mergeCell ref="OJ2:OT2"/>
    <mergeCell ref="PE2:PJ2"/>
    <mergeCell ref="FE2:FO2"/>
    <mergeCell ref="FP2:FZ2"/>
    <mergeCell ref="GK2:GP2"/>
    <mergeCell ref="AO1:BZ1"/>
    <mergeCell ref="CA1:DL1"/>
    <mergeCell ref="DM1:EX1"/>
    <mergeCell ref="EY1:GJ1"/>
    <mergeCell ref="GK1:HV1"/>
    <mergeCell ref="HW1:JH1"/>
    <mergeCell ref="AJZ2:AKJ2"/>
    <mergeCell ref="AKK2:AKU2"/>
    <mergeCell ref="ALF2:ALK2"/>
    <mergeCell ref="ALL2:ALV2"/>
    <mergeCell ref="ALW2:AMG2"/>
    <mergeCell ref="AMR2:AMW2"/>
    <mergeCell ref="C2:H2"/>
    <mergeCell ref="I2:S2"/>
    <mergeCell ref="T2:AD2"/>
    <mergeCell ref="PK2:PU2"/>
    <mergeCell ref="PV2:QF2"/>
    <mergeCell ref="QQ2:QV2"/>
    <mergeCell ref="AGA2:AGK2"/>
    <mergeCell ref="SC2:SH2"/>
    <mergeCell ref="SI2:SS2"/>
    <mergeCell ref="ST2:TD2"/>
    <mergeCell ref="TO2:TT2"/>
    <mergeCell ref="QW2:RG2"/>
    <mergeCell ref="RH2:RR2"/>
    <mergeCell ref="AEO2:AEY2"/>
    <mergeCell ref="AFJ2:AFO2"/>
    <mergeCell ref="AFP2:AFZ2"/>
    <mergeCell ref="XY2:YC2"/>
    <mergeCell ref="YD2:YN2"/>
    <mergeCell ref="C1:AN1"/>
    <mergeCell ref="MM2:MW2"/>
    <mergeCell ref="LL2:LV2"/>
    <mergeCell ref="MG2:ML2"/>
    <mergeCell ref="MX2:NH2"/>
    <mergeCell ref="JZ2:KJ2"/>
    <mergeCell ref="KU2:KZ2"/>
    <mergeCell ref="LA2:LK2"/>
    <mergeCell ref="NS2:NX2"/>
    <mergeCell ref="GQ2:HA2"/>
    <mergeCell ref="DM2:DR2"/>
    <mergeCell ref="ED2:EN2"/>
    <mergeCell ref="EY2:FD2"/>
    <mergeCell ref="HB2:HL2"/>
    <mergeCell ref="HW2:IB2"/>
    <mergeCell ref="IC2:IM2"/>
    <mergeCell ref="IN2:IX2"/>
    <mergeCell ref="DS2:EC2"/>
    <mergeCell ref="JI2:JN2"/>
    <mergeCell ref="JO2:JY2"/>
    <mergeCell ref="AO2:AT2"/>
    <mergeCell ref="AU2:BE2"/>
    <mergeCell ref="BF2:BP2"/>
    <mergeCell ref="CA2:CF2"/>
    <mergeCell ref="AVL1:AWW1"/>
    <mergeCell ref="AWX1:AYI1"/>
    <mergeCell ref="AYJ1:AZU1"/>
    <mergeCell ref="APP1:ARA1"/>
    <mergeCell ref="ARB1:ASM1"/>
    <mergeCell ref="ASN1:ATY1"/>
    <mergeCell ref="AAV1:ACK1"/>
    <mergeCell ref="ACL1:ADW1"/>
    <mergeCell ref="ADX1:AFI1"/>
    <mergeCell ref="AFJ1:AGU1"/>
    <mergeCell ref="ALF1:AMQ1"/>
    <mergeCell ref="AMR1:AOC1"/>
    <mergeCell ref="AOD1:APO1"/>
    <mergeCell ref="AGV1:AIG1"/>
    <mergeCell ref="AIH1:AJS1"/>
    <mergeCell ref="AJT1:ALE1"/>
    <mergeCell ref="ATZ1:AVK1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38AE-D0A8-493A-B322-40CC06EE5465}">
  <dimension ref="A1:D20"/>
  <sheetViews>
    <sheetView workbookViewId="0">
      <selection activeCell="C56" sqref="C56"/>
    </sheetView>
  </sheetViews>
  <sheetFormatPr defaultRowHeight="15" x14ac:dyDescent="0.25"/>
  <cols>
    <col min="2" max="2" width="20.28515625" bestFit="1" customWidth="1"/>
    <col min="4" max="4" width="32.5703125" bestFit="1" customWidth="1"/>
  </cols>
  <sheetData>
    <row r="1" spans="1:4" x14ac:dyDescent="0.25">
      <c r="A1" t="s">
        <v>1229</v>
      </c>
      <c r="B1" t="s">
        <v>1230</v>
      </c>
      <c r="C1" t="s">
        <v>1231</v>
      </c>
      <c r="D1" t="s">
        <v>1232</v>
      </c>
    </row>
    <row r="2" spans="1:4" x14ac:dyDescent="0.25">
      <c r="A2" t="s">
        <v>1233</v>
      </c>
      <c r="B2" t="s">
        <v>986</v>
      </c>
      <c r="C2">
        <v>3</v>
      </c>
      <c r="D2" t="s">
        <v>987</v>
      </c>
    </row>
    <row r="3" spans="1:4" x14ac:dyDescent="0.25">
      <c r="A3" t="s">
        <v>1234</v>
      </c>
      <c r="B3" t="s">
        <v>996</v>
      </c>
      <c r="C3">
        <v>2</v>
      </c>
      <c r="D3" t="s">
        <v>997</v>
      </c>
    </row>
    <row r="4" spans="1:4" x14ac:dyDescent="0.25">
      <c r="A4" t="s">
        <v>1235</v>
      </c>
      <c r="B4" t="s">
        <v>1006</v>
      </c>
      <c r="C4">
        <v>2</v>
      </c>
      <c r="D4" t="s">
        <v>1007</v>
      </c>
    </row>
    <row r="5" spans="1:4" x14ac:dyDescent="0.25">
      <c r="A5" t="s">
        <v>1236</v>
      </c>
      <c r="B5" t="s">
        <v>1016</v>
      </c>
      <c r="C5">
        <v>2</v>
      </c>
      <c r="D5" t="s">
        <v>1017</v>
      </c>
    </row>
    <row r="6" spans="1:4" x14ac:dyDescent="0.25">
      <c r="A6" t="s">
        <v>1237</v>
      </c>
      <c r="B6" t="s">
        <v>1026</v>
      </c>
      <c r="C6">
        <v>1</v>
      </c>
      <c r="D6" t="s">
        <v>1027</v>
      </c>
    </row>
    <row r="7" spans="1:4" x14ac:dyDescent="0.25">
      <c r="A7" t="s">
        <v>1238</v>
      </c>
      <c r="B7" t="s">
        <v>1036</v>
      </c>
      <c r="C7">
        <v>2</v>
      </c>
      <c r="D7" t="s">
        <v>1037</v>
      </c>
    </row>
    <row r="8" spans="1:4" x14ac:dyDescent="0.25">
      <c r="A8" t="s">
        <v>1239</v>
      </c>
      <c r="B8" t="s">
        <v>1046</v>
      </c>
      <c r="C8">
        <v>1</v>
      </c>
      <c r="D8" t="s">
        <v>1047</v>
      </c>
    </row>
    <row r="9" spans="1:4" x14ac:dyDescent="0.25">
      <c r="A9" t="s">
        <v>1240</v>
      </c>
      <c r="B9" t="s">
        <v>1056</v>
      </c>
      <c r="C9">
        <v>2</v>
      </c>
      <c r="D9" t="s">
        <v>1057</v>
      </c>
    </row>
    <row r="10" spans="1:4" x14ac:dyDescent="0.25">
      <c r="A10" t="s">
        <v>1241</v>
      </c>
      <c r="B10" t="s">
        <v>1066</v>
      </c>
      <c r="C10">
        <v>1</v>
      </c>
      <c r="D10" t="s">
        <v>1067</v>
      </c>
    </row>
    <row r="11" spans="1:4" x14ac:dyDescent="0.25">
      <c r="A11" t="s">
        <v>1242</v>
      </c>
      <c r="B11" t="s">
        <v>1076</v>
      </c>
      <c r="C11">
        <v>2</v>
      </c>
      <c r="D11" t="s">
        <v>1077</v>
      </c>
    </row>
    <row r="12" spans="1:4" x14ac:dyDescent="0.25">
      <c r="A12" t="s">
        <v>1243</v>
      </c>
      <c r="B12" t="s">
        <v>1086</v>
      </c>
      <c r="C12">
        <v>1</v>
      </c>
      <c r="D12" t="s">
        <v>1087</v>
      </c>
    </row>
    <row r="13" spans="1:4" x14ac:dyDescent="0.25">
      <c r="A13" t="s">
        <v>1244</v>
      </c>
      <c r="B13" t="s">
        <v>1096</v>
      </c>
      <c r="C13">
        <v>2</v>
      </c>
      <c r="D13" t="s">
        <v>1097</v>
      </c>
    </row>
    <row r="14" spans="1:4" x14ac:dyDescent="0.25">
      <c r="A14" t="s">
        <v>1245</v>
      </c>
      <c r="B14" t="s">
        <v>1106</v>
      </c>
      <c r="C14">
        <v>3</v>
      </c>
      <c r="D14" t="s">
        <v>1107</v>
      </c>
    </row>
    <row r="15" spans="1:4" x14ac:dyDescent="0.25">
      <c r="A15" t="s">
        <v>1246</v>
      </c>
      <c r="B15" t="s">
        <v>1116</v>
      </c>
      <c r="C15">
        <v>3</v>
      </c>
      <c r="D15" t="s">
        <v>1117</v>
      </c>
    </row>
    <row r="16" spans="1:4" x14ac:dyDescent="0.25">
      <c r="A16" t="s">
        <v>1247</v>
      </c>
      <c r="B16" t="s">
        <v>1126</v>
      </c>
      <c r="C16">
        <v>2</v>
      </c>
      <c r="D16" t="s">
        <v>1127</v>
      </c>
    </row>
    <row r="17" spans="1:4" x14ac:dyDescent="0.25">
      <c r="A17" t="s">
        <v>1248</v>
      </c>
      <c r="B17" t="s">
        <v>1249</v>
      </c>
      <c r="C17">
        <v>1</v>
      </c>
      <c r="D17" t="s">
        <v>1147</v>
      </c>
    </row>
    <row r="18" spans="1:4" x14ac:dyDescent="0.25">
      <c r="A18" t="s">
        <v>16</v>
      </c>
      <c r="B18" t="s">
        <v>1136</v>
      </c>
      <c r="C18">
        <v>3</v>
      </c>
      <c r="D18" t="s">
        <v>1137</v>
      </c>
    </row>
    <row r="19" spans="1:4" x14ac:dyDescent="0.25">
      <c r="A19" t="s">
        <v>1250</v>
      </c>
      <c r="B19" t="s">
        <v>1155</v>
      </c>
      <c r="C19">
        <v>3</v>
      </c>
      <c r="D19" t="s">
        <v>1156</v>
      </c>
    </row>
    <row r="20" spans="1:4" x14ac:dyDescent="0.25">
      <c r="A20" t="s">
        <v>18</v>
      </c>
      <c r="B20" t="s">
        <v>1164</v>
      </c>
      <c r="C20">
        <v>3</v>
      </c>
      <c r="D20" t="s">
        <v>1165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98623F367D904B848B2E979D67BAB5" ma:contentTypeVersion="14" ma:contentTypeDescription="Crear nuevo documento." ma:contentTypeScope="" ma:versionID="03b539b3cd472c82be1df0f157f89793">
  <xsd:schema xmlns:xsd="http://www.w3.org/2001/XMLSchema" xmlns:xs="http://www.w3.org/2001/XMLSchema" xmlns:p="http://schemas.microsoft.com/office/2006/metadata/properties" xmlns:ns2="3c8a8f58-ba15-433f-bd8f-90535c585c7f" xmlns:ns3="b8835ccc-f6c0-4c1f-bd39-83744ad1f2c3" targetNamespace="http://schemas.microsoft.com/office/2006/metadata/properties" ma:root="true" ma:fieldsID="c6b68de54b2b12519ac7401edb23ecff" ns2:_="" ns3:_="">
    <xsd:import namespace="3c8a8f58-ba15-433f-bd8f-90535c585c7f"/>
    <xsd:import namespace="b8835ccc-f6c0-4c1f-bd39-83744ad1f2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a8f58-ba15-433f-bd8f-90535c585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1df5640e-7d44-468b-9a92-47404e6401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35ccc-f6c0-4c1f-bd39-83744ad1f2c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e500230-ab37-4b33-95dd-00f852a33573}" ma:internalName="TaxCatchAll" ma:showField="CatchAllData" ma:web="b8835ccc-f6c0-4c1f-bd39-83744ad1f2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8a8f58-ba15-433f-bd8f-90535c585c7f">
      <Terms xmlns="http://schemas.microsoft.com/office/infopath/2007/PartnerControls"/>
    </lcf76f155ced4ddcb4097134ff3c332f>
    <TaxCatchAll xmlns="b8835ccc-f6c0-4c1f-bd39-83744ad1f2c3" xsi:nil="true"/>
  </documentManagement>
</p:properties>
</file>

<file path=customXml/itemProps1.xml><?xml version="1.0" encoding="utf-8"?>
<ds:datastoreItem xmlns:ds="http://schemas.openxmlformats.org/officeDocument/2006/customXml" ds:itemID="{09A5CEFD-3921-4FB4-B273-077F68024F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C0561-0D4D-4687-BDE7-685B82067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a8f58-ba15-433f-bd8f-90535c585c7f"/>
    <ds:schemaRef ds:uri="b8835ccc-f6c0-4c1f-bd39-83744ad1f2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CDDA68-13DD-47C4-A247-CF0D24BF2FBF}">
  <ds:schemaRefs>
    <ds:schemaRef ds:uri="http://schemas.microsoft.com/office/2006/metadata/properties"/>
    <ds:schemaRef ds:uri="http://schemas.microsoft.com/office/infopath/2007/PartnerControls"/>
    <ds:schemaRef ds:uri="3c8a8f58-ba15-433f-bd8f-90535c585c7f"/>
    <ds:schemaRef ds:uri="b8835ccc-f6c0-4c1f-bd39-83744ad1f2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 conditions</vt:lpstr>
      <vt:lpstr>Dynamic conditions</vt:lpstr>
      <vt:lpstr>Wells Suction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Akel Pérez</dc:creator>
  <cp:keywords/>
  <dc:description/>
  <cp:lastModifiedBy>Emilio Viñas</cp:lastModifiedBy>
  <cp:revision/>
  <dcterms:created xsi:type="dcterms:W3CDTF">2023-11-05T15:25:50Z</dcterms:created>
  <dcterms:modified xsi:type="dcterms:W3CDTF">2024-06-19T08:47:01Z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0x0101001298623F367D904B848B2E979D67BAB5</vt:lpwstr>
  </property>
  <property fmtid="{D5CDD505-2E9C-101B-9397-08002B2CF9AE}" pid="3" name="MediaServiceImageTags">
    <vt:lpwstr/>
  </property>
</Properties>
</file>