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28035" windowHeight="12555" firstSheet="2" activeTab="3"/>
  </bookViews>
  <sheets>
    <sheet name="奇观价值计算" sheetId="1" r:id="rId1"/>
    <sheet name="平衡后的奇观" sheetId="2" r:id="rId2"/>
    <sheet name="Wonder_Balance" sheetId="5" r:id="rId3"/>
    <sheet name="Resource" sheetId="8" r:id="rId4"/>
  </sheets>
  <definedNames>
    <definedName name="_xlnm._FilterDatabase" localSheetId="1" hidden="1">平衡后的奇观!$O$1:$O$16</definedName>
    <definedName name="_xlnm._FilterDatabase" localSheetId="0" hidden="1">奇观价值计算!$A$1:$N$14</definedName>
  </definedNames>
  <calcPr calcId="125725"/>
</workbook>
</file>

<file path=xl/calcChain.xml><?xml version="1.0" encoding="utf-8"?>
<calcChain xmlns="http://schemas.openxmlformats.org/spreadsheetml/2006/main">
  <c r="I2" i="8"/>
  <c r="J2" s="1"/>
  <c r="I36"/>
  <c r="J36" s="1"/>
  <c r="I37"/>
  <c r="J37" s="1"/>
  <c r="I38"/>
  <c r="J38" s="1"/>
  <c r="I39"/>
  <c r="J39" s="1"/>
  <c r="I40"/>
  <c r="J40" s="1"/>
  <c r="I41"/>
  <c r="J41" s="1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I17"/>
  <c r="J17" s="1"/>
  <c r="I18"/>
  <c r="I19"/>
  <c r="J19" s="1"/>
  <c r="I20"/>
  <c r="J20" s="1"/>
  <c r="I21"/>
  <c r="J21" s="1"/>
  <c r="I22"/>
  <c r="J22" s="1"/>
  <c r="I23"/>
  <c r="I24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"/>
  <c r="J3" s="1"/>
  <c r="J18"/>
  <c r="J23"/>
  <c r="J24"/>
  <c r="J16"/>
  <c r="L9" i="5"/>
  <c r="M9" s="1"/>
  <c r="L6"/>
  <c r="M6" s="1"/>
  <c r="L5"/>
  <c r="M5" s="1"/>
  <c r="L11"/>
  <c r="M11" s="1"/>
  <c r="L3"/>
  <c r="M3" s="1"/>
  <c r="L4"/>
  <c r="M4" s="1"/>
  <c r="L14"/>
  <c r="M14" s="1"/>
  <c r="L2"/>
  <c r="M2" s="1"/>
  <c r="L13"/>
  <c r="M13" s="1"/>
  <c r="L8"/>
  <c r="M8" s="1"/>
  <c r="L7"/>
  <c r="M7" s="1"/>
  <c r="L10"/>
  <c r="M10" s="1"/>
  <c r="L12"/>
  <c r="M12" s="1"/>
  <c r="L12" i="2"/>
  <c r="N12" s="1"/>
  <c r="L10"/>
  <c r="L7"/>
  <c r="L8"/>
  <c r="L13"/>
  <c r="L2"/>
  <c r="L14"/>
  <c r="N14" s="1"/>
  <c r="L4"/>
  <c r="N4" s="1"/>
  <c r="L3"/>
  <c r="N3" s="1"/>
  <c r="L11"/>
  <c r="L5"/>
  <c r="N5" s="1"/>
  <c r="L6"/>
  <c r="N6" s="1"/>
  <c r="L9"/>
  <c r="N7"/>
  <c r="L14" i="1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L2"/>
  <c r="M2" s="1"/>
  <c r="N8" i="2"/>
  <c r="N13"/>
  <c r="O10" i="5" l="1"/>
  <c r="N12"/>
  <c r="O12" s="1"/>
  <c r="N10"/>
  <c r="N7"/>
  <c r="O7" s="1"/>
  <c r="N8"/>
  <c r="O8" s="1"/>
  <c r="N13"/>
  <c r="O13" s="1"/>
  <c r="N2"/>
  <c r="O2" s="1"/>
  <c r="N14"/>
  <c r="O14" s="1"/>
  <c r="N4"/>
  <c r="O4" s="1"/>
  <c r="N3"/>
  <c r="O3" s="1"/>
  <c r="N11"/>
  <c r="O11" s="1"/>
  <c r="N5"/>
  <c r="O5" s="1"/>
  <c r="N6"/>
  <c r="O6" s="1"/>
  <c r="N9"/>
  <c r="O9" s="1"/>
  <c r="O5" i="1"/>
  <c r="N2"/>
  <c r="O2" s="1"/>
  <c r="N3"/>
  <c r="O3" s="1"/>
  <c r="N4"/>
  <c r="O4" s="1"/>
  <c r="N5"/>
  <c r="N6"/>
  <c r="O6" s="1"/>
  <c r="N7"/>
  <c r="O7" s="1"/>
  <c r="N8"/>
  <c r="O8" s="1"/>
  <c r="N9"/>
  <c r="O9" s="1"/>
  <c r="N10"/>
  <c r="O10" s="1"/>
  <c r="N11"/>
  <c r="O11" s="1"/>
  <c r="N12"/>
  <c r="O12" s="1"/>
  <c r="N13"/>
  <c r="O13" s="1"/>
  <c r="N14"/>
  <c r="O14" s="1"/>
  <c r="M8" i="2"/>
  <c r="O8" s="1"/>
  <c r="M4"/>
  <c r="O4" s="1"/>
  <c r="M7"/>
  <c r="O7" s="1"/>
  <c r="M5"/>
  <c r="O5" s="1"/>
  <c r="M14"/>
  <c r="O14" s="1"/>
  <c r="N10"/>
  <c r="N2"/>
  <c r="N11"/>
  <c r="M6"/>
  <c r="O6" s="1"/>
  <c r="M13"/>
  <c r="O13" s="1"/>
  <c r="M3"/>
  <c r="O3" s="1"/>
  <c r="N9"/>
  <c r="M10"/>
  <c r="M2"/>
  <c r="O2" s="1"/>
  <c r="M11"/>
  <c r="M9"/>
  <c r="O9" s="1"/>
  <c r="O10" l="1"/>
  <c r="O11"/>
  <c r="M12"/>
  <c r="O12" s="1"/>
</calcChain>
</file>

<file path=xl/sharedStrings.xml><?xml version="1.0" encoding="utf-8"?>
<sst xmlns="http://schemas.openxmlformats.org/spreadsheetml/2006/main" count="254" uniqueCount="171">
  <si>
    <t>托雷德裴恩</t>
    <phoneticPr fontId="1" type="noConversion"/>
  </si>
  <si>
    <t>本身格数</t>
    <phoneticPr fontId="1" type="noConversion"/>
  </si>
  <si>
    <t>减益格数</t>
    <phoneticPr fontId="1" type="noConversion"/>
  </si>
  <si>
    <t>失效格数</t>
    <phoneticPr fontId="1" type="noConversion"/>
  </si>
  <si>
    <t>地皮均产</t>
    <phoneticPr fontId="1" type="noConversion"/>
  </si>
  <si>
    <t>奇观价值</t>
    <phoneticPr fontId="1" type="noConversion"/>
  </si>
  <si>
    <t>多佛白崖</t>
    <phoneticPr fontId="1" type="noConversion"/>
  </si>
  <si>
    <t>火口湖</t>
    <phoneticPr fontId="1" type="noConversion"/>
  </si>
  <si>
    <t>死海</t>
    <phoneticPr fontId="1" type="noConversion"/>
  </si>
  <si>
    <t>艾雅法拉火山</t>
    <phoneticPr fontId="1" type="noConversion"/>
  </si>
  <si>
    <t>加拉帕戈斯群岛</t>
    <phoneticPr fontId="1" type="noConversion"/>
  </si>
  <si>
    <t>大堡礁</t>
    <phoneticPr fontId="1" type="noConversion"/>
  </si>
  <si>
    <t>乞力马扎罗山</t>
    <phoneticPr fontId="1" type="noConversion"/>
  </si>
  <si>
    <t>珠穆朗玛峰</t>
    <phoneticPr fontId="1" type="noConversion"/>
  </si>
  <si>
    <t>潘塔纳尔湿地</t>
    <phoneticPr fontId="1" type="noConversion"/>
  </si>
  <si>
    <t>米佛峡湾</t>
    <phoneticPr fontId="1" type="noConversion"/>
  </si>
  <si>
    <t>琴吉德贝玛拉哈</t>
    <phoneticPr fontId="1" type="noConversion"/>
  </si>
  <si>
    <t>约塞米蒂</t>
    <phoneticPr fontId="1" type="noConversion"/>
  </si>
  <si>
    <t>奇观</t>
    <phoneticPr fontId="1" type="noConversion"/>
  </si>
  <si>
    <t>地格性价比</t>
    <phoneticPr fontId="1" type="noConversion"/>
  </si>
  <si>
    <t>Yosemite</t>
  </si>
  <si>
    <t>Cliffs of Dover</t>
    <phoneticPr fontId="1" type="noConversion"/>
  </si>
  <si>
    <t>Crater Lake</t>
    <phoneticPr fontId="1" type="noConversion"/>
  </si>
  <si>
    <t>Dead Sea</t>
    <phoneticPr fontId="1" type="noConversion"/>
  </si>
  <si>
    <t>Eyjafjallajokull</t>
    <phoneticPr fontId="1" type="noConversion"/>
  </si>
  <si>
    <t>Galapagos Islands</t>
    <phoneticPr fontId="1" type="noConversion"/>
  </si>
  <si>
    <t>Giant's Causeway</t>
    <phoneticPr fontId="1" type="noConversion"/>
  </si>
  <si>
    <t>Great Barrier Reef</t>
    <phoneticPr fontId="1" type="noConversion"/>
  </si>
  <si>
    <t>Kilimanjaro</t>
    <phoneticPr fontId="1" type="noConversion"/>
  </si>
  <si>
    <t>Lysefjord</t>
    <phoneticPr fontId="1" type="noConversion"/>
  </si>
  <si>
    <t>3+1</t>
    <phoneticPr fontId="1" type="noConversion"/>
  </si>
  <si>
    <t>2+2</t>
    <phoneticPr fontId="1" type="noConversion"/>
  </si>
  <si>
    <t>Mount Everest</t>
    <phoneticPr fontId="1" type="noConversion"/>
  </si>
  <si>
    <t>Pantanal</t>
    <phoneticPr fontId="1" type="noConversion"/>
  </si>
  <si>
    <t>Piopiotahi</t>
    <phoneticPr fontId="1" type="noConversion"/>
  </si>
  <si>
    <t>4+1</t>
    <phoneticPr fontId="1" type="noConversion"/>
  </si>
  <si>
    <t>Torres del Paine</t>
    <phoneticPr fontId="1" type="noConversion"/>
  </si>
  <si>
    <t>Tsingy de Bemaraha</t>
    <phoneticPr fontId="1" type="noConversion"/>
  </si>
  <si>
    <t>巨人之路</t>
  </si>
  <si>
    <t>吕瑟峡湾</t>
  </si>
  <si>
    <r>
      <rPr>
        <sz val="11"/>
        <rFont val="宋体"/>
        <family val="3"/>
        <charset val="134"/>
      </rPr>
      <t>托雷德裴恩</t>
    </r>
    <phoneticPr fontId="1" type="noConversion"/>
  </si>
  <si>
    <r>
      <rPr>
        <sz val="11"/>
        <rFont val="宋体"/>
        <family val="3"/>
        <charset val="134"/>
      </rPr>
      <t>米佛峡湾</t>
    </r>
    <phoneticPr fontId="1" type="noConversion"/>
  </si>
  <si>
    <r>
      <rPr>
        <sz val="11"/>
        <rFont val="宋体"/>
        <family val="3"/>
        <charset val="134"/>
      </rPr>
      <t>加拉帕戈斯群岛</t>
    </r>
    <phoneticPr fontId="1" type="noConversion"/>
  </si>
  <si>
    <r>
      <rPr>
        <sz val="11"/>
        <rFont val="宋体"/>
        <family val="3"/>
        <charset val="134"/>
      </rPr>
      <t>艾雅法拉火山</t>
    </r>
    <phoneticPr fontId="1" type="noConversion"/>
  </si>
  <si>
    <r>
      <rPr>
        <sz val="11"/>
        <rFont val="宋体"/>
        <family val="3"/>
        <charset val="134"/>
      </rPr>
      <t>约塞米蒂</t>
    </r>
    <phoneticPr fontId="1" type="noConversion"/>
  </si>
  <si>
    <r>
      <rPr>
        <sz val="11"/>
        <rFont val="宋体"/>
        <family val="3"/>
        <charset val="134"/>
      </rPr>
      <t>珠穆朗玛峰</t>
    </r>
    <phoneticPr fontId="1" type="noConversion"/>
  </si>
  <si>
    <r>
      <rPr>
        <sz val="11"/>
        <rFont val="宋体"/>
        <family val="3"/>
        <charset val="134"/>
      </rPr>
      <t>乞力马扎罗山</t>
    </r>
    <phoneticPr fontId="1" type="noConversion"/>
  </si>
  <si>
    <r>
      <rPr>
        <sz val="11"/>
        <rFont val="宋体"/>
        <family val="3"/>
        <charset val="134"/>
      </rPr>
      <t>琴吉德贝玛拉哈</t>
    </r>
    <phoneticPr fontId="1" type="noConversion"/>
  </si>
  <si>
    <r>
      <rPr>
        <sz val="11"/>
        <rFont val="宋体"/>
        <family val="3"/>
        <charset val="134"/>
      </rPr>
      <t>大堡礁</t>
    </r>
    <phoneticPr fontId="1" type="noConversion"/>
  </si>
  <si>
    <r>
      <rPr>
        <sz val="11"/>
        <rFont val="宋体"/>
        <family val="3"/>
        <charset val="134"/>
      </rPr>
      <t>潘塔纳尔湿地</t>
    </r>
    <phoneticPr fontId="1" type="noConversion"/>
  </si>
  <si>
    <r>
      <rPr>
        <sz val="11"/>
        <rFont val="宋体"/>
        <family val="3"/>
        <charset val="134"/>
      </rPr>
      <t>多佛白崖</t>
    </r>
    <phoneticPr fontId="1" type="noConversion"/>
  </si>
  <si>
    <r>
      <rPr>
        <sz val="11"/>
        <rFont val="宋体"/>
        <family val="3"/>
        <charset val="134"/>
      </rPr>
      <t>火口湖</t>
    </r>
    <phoneticPr fontId="1" type="noConversion"/>
  </si>
  <si>
    <r>
      <rPr>
        <sz val="11"/>
        <rFont val="宋体"/>
        <family val="3"/>
        <charset val="134"/>
      </rPr>
      <t>死海</t>
    </r>
    <phoneticPr fontId="1" type="noConversion"/>
  </si>
  <si>
    <r>
      <rPr>
        <sz val="11"/>
        <rFont val="宋体"/>
        <family val="3"/>
        <charset val="134"/>
      </rPr>
      <t>巨人之路</t>
    </r>
  </si>
  <si>
    <r>
      <rPr>
        <sz val="11"/>
        <rFont val="宋体"/>
        <family val="3"/>
        <charset val="134"/>
      </rPr>
      <t>吕瑟峡湾</t>
    </r>
  </si>
  <si>
    <t>0+2</t>
    <phoneticPr fontId="1" type="noConversion"/>
  </si>
  <si>
    <t>2+1</t>
    <phoneticPr fontId="1" type="noConversion"/>
  </si>
  <si>
    <t>1+1</t>
    <phoneticPr fontId="1" type="noConversion"/>
  </si>
  <si>
    <t>2+3</t>
    <phoneticPr fontId="1" type="noConversion"/>
  </si>
  <si>
    <t>价值函数</t>
    <phoneticPr fontId="1" type="noConversion"/>
  </si>
  <si>
    <r>
      <t>ƒ(</t>
    </r>
    <r>
      <rPr>
        <sz val="11"/>
        <color theme="1"/>
        <rFont val="宋体"/>
        <family val="3"/>
        <charset val="134"/>
      </rPr>
      <t>格数</t>
    </r>
    <r>
      <rPr>
        <sz val="11"/>
        <color theme="1"/>
        <rFont val="Melon"/>
      </rPr>
      <t>)*</t>
    </r>
    <r>
      <rPr>
        <sz val="11"/>
        <color theme="1"/>
        <rFont val="宋体"/>
        <family val="3"/>
        <charset val="134"/>
      </rPr>
      <t>地格性价比</t>
    </r>
    <r>
      <rPr>
        <sz val="11"/>
        <color theme="1"/>
        <rFont val="Melon"/>
      </rPr>
      <t>*</t>
    </r>
    <r>
      <rPr>
        <sz val="11"/>
        <color theme="1"/>
        <rFont val="宋体"/>
        <family val="3"/>
        <charset val="134"/>
      </rPr>
      <t>增产总值</t>
    </r>
    <phoneticPr fontId="1" type="noConversion"/>
  </si>
  <si>
    <t>ƒ(Hexes)*Worth per Hexes*Total Growth</t>
    <phoneticPr fontId="1" type="noConversion"/>
  </si>
  <si>
    <r>
      <rPr>
        <b/>
        <sz val="11"/>
        <rFont val="宋体"/>
        <family val="3"/>
        <charset val="134"/>
      </rPr>
      <t>奇观</t>
    </r>
    <phoneticPr fontId="1" type="noConversion"/>
  </si>
  <si>
    <r>
      <rPr>
        <b/>
        <sz val="11"/>
        <rFont val="宋体"/>
        <family val="2"/>
        <charset val="134"/>
      </rPr>
      <t>锤</t>
    </r>
    <r>
      <rPr>
        <b/>
        <sz val="11"/>
        <rFont val="Melon"/>
        <family val="2"/>
      </rPr>
      <t>3</t>
    </r>
    <phoneticPr fontId="1" type="noConversion"/>
  </si>
  <si>
    <r>
      <rPr>
        <b/>
        <sz val="11"/>
        <rFont val="宋体"/>
        <family val="2"/>
        <charset val="134"/>
      </rPr>
      <t>粮</t>
    </r>
    <r>
      <rPr>
        <b/>
        <sz val="11"/>
        <rFont val="Melon"/>
        <family val="2"/>
      </rPr>
      <t>2</t>
    </r>
    <phoneticPr fontId="1" type="noConversion"/>
  </si>
  <si>
    <r>
      <rPr>
        <b/>
        <sz val="11"/>
        <rFont val="宋体"/>
        <family val="2"/>
        <charset val="134"/>
      </rPr>
      <t>瓶</t>
    </r>
    <r>
      <rPr>
        <b/>
        <sz val="11"/>
        <rFont val="Melon"/>
        <family val="2"/>
      </rPr>
      <t>2</t>
    </r>
    <phoneticPr fontId="1" type="noConversion"/>
  </si>
  <si>
    <r>
      <rPr>
        <b/>
        <sz val="11"/>
        <rFont val="宋体"/>
        <family val="2"/>
        <charset val="134"/>
      </rPr>
      <t>琴</t>
    </r>
    <r>
      <rPr>
        <b/>
        <sz val="11"/>
        <rFont val="Melon"/>
        <family val="2"/>
      </rPr>
      <t>2</t>
    </r>
    <phoneticPr fontId="1" type="noConversion"/>
  </si>
  <si>
    <r>
      <rPr>
        <b/>
        <sz val="11"/>
        <rFont val="宋体"/>
        <family val="2"/>
        <charset val="134"/>
      </rPr>
      <t>信</t>
    </r>
    <r>
      <rPr>
        <b/>
        <sz val="11"/>
        <rFont val="Melon"/>
        <family val="2"/>
      </rPr>
      <t>1.5</t>
    </r>
    <phoneticPr fontId="1" type="noConversion"/>
  </si>
  <si>
    <r>
      <rPr>
        <b/>
        <sz val="11"/>
        <rFont val="宋体"/>
        <family val="2"/>
        <charset val="134"/>
      </rPr>
      <t>金</t>
    </r>
    <r>
      <rPr>
        <b/>
        <sz val="11"/>
        <rFont val="Melon"/>
        <family val="2"/>
      </rPr>
      <t>1</t>
    </r>
    <phoneticPr fontId="1" type="noConversion"/>
  </si>
  <si>
    <r>
      <rPr>
        <b/>
        <sz val="11"/>
        <rFont val="宋体"/>
        <family val="3"/>
        <charset val="134"/>
      </rPr>
      <t>本身格数</t>
    </r>
    <phoneticPr fontId="1" type="noConversion"/>
  </si>
  <si>
    <r>
      <rPr>
        <b/>
        <sz val="11"/>
        <rFont val="宋体"/>
        <family val="3"/>
        <charset val="134"/>
      </rPr>
      <t>减益格数</t>
    </r>
    <phoneticPr fontId="1" type="noConversion"/>
  </si>
  <si>
    <r>
      <rPr>
        <b/>
        <sz val="11"/>
        <rFont val="宋体"/>
        <family val="3"/>
        <charset val="134"/>
      </rPr>
      <t>失效格数</t>
    </r>
    <phoneticPr fontId="1" type="noConversion"/>
  </si>
  <si>
    <r>
      <rPr>
        <b/>
        <sz val="11"/>
        <rFont val="宋体"/>
        <family val="3"/>
        <charset val="134"/>
      </rPr>
      <t>地皮均产</t>
    </r>
    <phoneticPr fontId="1" type="noConversion"/>
  </si>
  <si>
    <r>
      <rPr>
        <b/>
        <sz val="11"/>
        <rFont val="宋体"/>
        <family val="3"/>
        <charset val="134"/>
      </rPr>
      <t>奇观价值</t>
    </r>
    <phoneticPr fontId="1" type="noConversion"/>
  </si>
  <si>
    <r>
      <rPr>
        <b/>
        <sz val="11"/>
        <rFont val="宋体"/>
        <family val="3"/>
        <charset val="134"/>
      </rPr>
      <t>地格性价比</t>
    </r>
    <phoneticPr fontId="1" type="noConversion"/>
  </si>
  <si>
    <t>增产总值</t>
    <phoneticPr fontId="1" type="noConversion"/>
  </si>
  <si>
    <t>Wonders</t>
    <phoneticPr fontId="1" type="noConversion"/>
  </si>
  <si>
    <t>Production3</t>
    <phoneticPr fontId="1" type="noConversion"/>
  </si>
  <si>
    <t>Food2</t>
    <phoneticPr fontId="1" type="noConversion"/>
  </si>
  <si>
    <t>Science2</t>
    <phoneticPr fontId="1" type="noConversion"/>
  </si>
  <si>
    <t>Culture2</t>
    <phoneticPr fontId="1" type="noConversion"/>
  </si>
  <si>
    <t>Faith1.5</t>
    <phoneticPr fontId="1" type="noConversion"/>
  </si>
  <si>
    <t>Gold1</t>
    <phoneticPr fontId="1" type="noConversion"/>
  </si>
  <si>
    <t>Hexes</t>
    <phoneticPr fontId="1" type="noConversion"/>
  </si>
  <si>
    <t>Debuffed Hexes</t>
    <phoneticPr fontId="1" type="noConversion"/>
  </si>
  <si>
    <t>Removed Hexes</t>
    <phoneticPr fontId="1" type="noConversion"/>
  </si>
  <si>
    <t>Original Yield</t>
    <phoneticPr fontId="1" type="noConversion"/>
  </si>
  <si>
    <t>Worth</t>
    <phoneticPr fontId="1" type="noConversion"/>
  </si>
  <si>
    <t>Worth per Hexes</t>
    <phoneticPr fontId="1" type="noConversion"/>
  </si>
  <si>
    <t>Total Growth</t>
    <phoneticPr fontId="1" type="noConversion"/>
  </si>
  <si>
    <t>Coefficient</t>
    <phoneticPr fontId="1" type="noConversion"/>
  </si>
  <si>
    <r>
      <rPr>
        <b/>
        <sz val="11"/>
        <color theme="1"/>
        <rFont val="宋体"/>
        <family val="2"/>
        <charset val="134"/>
      </rPr>
      <t>锤</t>
    </r>
    <r>
      <rPr>
        <b/>
        <sz val="11"/>
        <color theme="1"/>
        <rFont val="Melon"/>
        <family val="2"/>
      </rPr>
      <t>3</t>
    </r>
    <phoneticPr fontId="1" type="noConversion"/>
  </si>
  <si>
    <r>
      <rPr>
        <b/>
        <sz val="11"/>
        <color theme="1"/>
        <rFont val="宋体"/>
        <family val="2"/>
        <charset val="134"/>
      </rPr>
      <t>粮</t>
    </r>
    <r>
      <rPr>
        <b/>
        <sz val="11"/>
        <color theme="1"/>
        <rFont val="Melon"/>
        <family val="2"/>
      </rPr>
      <t>2</t>
    </r>
    <phoneticPr fontId="1" type="noConversion"/>
  </si>
  <si>
    <r>
      <rPr>
        <b/>
        <sz val="11"/>
        <color theme="1"/>
        <rFont val="宋体"/>
        <family val="2"/>
        <charset val="134"/>
      </rPr>
      <t>瓶</t>
    </r>
    <r>
      <rPr>
        <b/>
        <sz val="11"/>
        <color theme="1"/>
        <rFont val="Melon"/>
        <family val="2"/>
      </rPr>
      <t>2</t>
    </r>
    <phoneticPr fontId="1" type="noConversion"/>
  </si>
  <si>
    <r>
      <rPr>
        <b/>
        <sz val="11"/>
        <color theme="1"/>
        <rFont val="宋体"/>
        <family val="2"/>
        <charset val="134"/>
      </rPr>
      <t>琴</t>
    </r>
    <r>
      <rPr>
        <b/>
        <sz val="11"/>
        <color theme="1"/>
        <rFont val="Melon"/>
        <family val="2"/>
      </rPr>
      <t>2</t>
    </r>
    <phoneticPr fontId="1" type="noConversion"/>
  </si>
  <si>
    <r>
      <rPr>
        <b/>
        <sz val="11"/>
        <color theme="1"/>
        <rFont val="宋体"/>
        <family val="2"/>
        <charset val="134"/>
      </rPr>
      <t>信</t>
    </r>
    <r>
      <rPr>
        <b/>
        <sz val="11"/>
        <color theme="1"/>
        <rFont val="Melon"/>
        <family val="2"/>
      </rPr>
      <t>1.5</t>
    </r>
    <phoneticPr fontId="1" type="noConversion"/>
  </si>
  <si>
    <r>
      <rPr>
        <b/>
        <sz val="11"/>
        <color theme="1"/>
        <rFont val="宋体"/>
        <family val="2"/>
        <charset val="134"/>
      </rPr>
      <t>金</t>
    </r>
    <r>
      <rPr>
        <b/>
        <sz val="11"/>
        <color theme="1"/>
        <rFont val="Melon"/>
        <family val="2"/>
      </rPr>
      <t>1</t>
    </r>
    <phoneticPr fontId="1" type="noConversion"/>
  </si>
  <si>
    <t>0+1</t>
    <phoneticPr fontId="1" type="noConversion"/>
  </si>
  <si>
    <t>2+1</t>
    <phoneticPr fontId="1" type="noConversion"/>
  </si>
  <si>
    <t>0+1</t>
    <phoneticPr fontId="1" type="noConversion"/>
  </si>
  <si>
    <r>
      <rPr>
        <b/>
        <sz val="11"/>
        <rFont val="宋体"/>
        <family val="2"/>
        <charset val="134"/>
      </rPr>
      <t>粮</t>
    </r>
    <r>
      <rPr>
        <b/>
        <sz val="11"/>
        <rFont val="Melon"/>
        <family val="2"/>
      </rPr>
      <t>2</t>
    </r>
    <phoneticPr fontId="1" type="noConversion"/>
  </si>
  <si>
    <r>
      <rPr>
        <b/>
        <sz val="11"/>
        <rFont val="宋体"/>
        <family val="2"/>
        <charset val="134"/>
      </rPr>
      <t>瓶</t>
    </r>
    <r>
      <rPr>
        <b/>
        <sz val="11"/>
        <rFont val="Melon"/>
        <family val="2"/>
      </rPr>
      <t>2</t>
    </r>
    <phoneticPr fontId="1" type="noConversion"/>
  </si>
  <si>
    <r>
      <rPr>
        <b/>
        <sz val="11"/>
        <rFont val="宋体"/>
        <family val="2"/>
        <charset val="134"/>
      </rPr>
      <t>琴</t>
    </r>
    <r>
      <rPr>
        <b/>
        <sz val="11"/>
        <rFont val="Melon"/>
        <family val="2"/>
      </rPr>
      <t>2</t>
    </r>
    <phoneticPr fontId="1" type="noConversion"/>
  </si>
  <si>
    <r>
      <rPr>
        <b/>
        <sz val="11"/>
        <rFont val="宋体"/>
        <family val="2"/>
        <charset val="134"/>
      </rPr>
      <t>信</t>
    </r>
    <r>
      <rPr>
        <b/>
        <sz val="11"/>
        <rFont val="Melon"/>
        <family val="2"/>
      </rPr>
      <t>1.5</t>
    </r>
    <phoneticPr fontId="1" type="noConversion"/>
  </si>
  <si>
    <r>
      <rPr>
        <b/>
        <sz val="11"/>
        <rFont val="宋体"/>
        <family val="2"/>
        <charset val="134"/>
      </rPr>
      <t>金</t>
    </r>
    <r>
      <rPr>
        <b/>
        <sz val="11"/>
        <rFont val="Melon"/>
        <family val="2"/>
      </rPr>
      <t>1</t>
    </r>
    <phoneticPr fontId="1" type="noConversion"/>
  </si>
  <si>
    <r>
      <rPr>
        <b/>
        <sz val="11"/>
        <rFont val="宋体"/>
        <family val="3"/>
        <charset val="134"/>
      </rPr>
      <t>地皮均产</t>
    </r>
    <phoneticPr fontId="1" type="noConversion"/>
  </si>
  <si>
    <t>1+1</t>
    <phoneticPr fontId="1" type="noConversion"/>
  </si>
  <si>
    <r>
      <t>ƒ(</t>
    </r>
    <r>
      <rPr>
        <sz val="11"/>
        <rFont val="宋体"/>
        <family val="3"/>
        <charset val="134"/>
      </rPr>
      <t>格数</t>
    </r>
    <r>
      <rPr>
        <sz val="11"/>
        <rFont val="Melon"/>
      </rPr>
      <t>)*ƒ(</t>
    </r>
    <r>
      <rPr>
        <sz val="11"/>
        <rFont val="宋体"/>
        <family val="3"/>
        <charset val="134"/>
      </rPr>
      <t>产出种类</t>
    </r>
    <r>
      <rPr>
        <sz val="11"/>
        <rFont val="Melon"/>
      </rPr>
      <t>)*</t>
    </r>
    <r>
      <rPr>
        <sz val="11"/>
        <rFont val="宋体"/>
        <family val="3"/>
        <charset val="134"/>
      </rPr>
      <t>地格性价比</t>
    </r>
    <r>
      <rPr>
        <sz val="11"/>
        <rFont val="Melon"/>
      </rPr>
      <t>*</t>
    </r>
    <r>
      <rPr>
        <sz val="11"/>
        <rFont val="宋体"/>
        <family val="3"/>
        <charset val="134"/>
      </rPr>
      <t>增产总值</t>
    </r>
    <phoneticPr fontId="1" type="noConversion"/>
  </si>
  <si>
    <t>1+2</t>
    <phoneticPr fontId="1" type="noConversion"/>
  </si>
  <si>
    <t>0+2</t>
    <phoneticPr fontId="1" type="noConversion"/>
  </si>
  <si>
    <t>1+4</t>
    <phoneticPr fontId="1" type="noConversion"/>
  </si>
  <si>
    <t>2+2</t>
    <phoneticPr fontId="1" type="noConversion"/>
  </si>
  <si>
    <t>1+1</t>
    <phoneticPr fontId="1" type="noConversion"/>
  </si>
  <si>
    <t>1+3</t>
    <phoneticPr fontId="1" type="noConversion"/>
  </si>
  <si>
    <r>
      <rPr>
        <b/>
        <sz val="11"/>
        <rFont val="宋体"/>
        <family val="2"/>
        <charset val="134"/>
      </rPr>
      <t>资源</t>
    </r>
    <phoneticPr fontId="1" type="noConversion"/>
  </si>
  <si>
    <r>
      <rPr>
        <b/>
        <sz val="11"/>
        <rFont val="宋体"/>
        <family val="2"/>
        <charset val="134"/>
      </rPr>
      <t>锤</t>
    </r>
    <r>
      <rPr>
        <b/>
        <sz val="11"/>
        <rFont val="Melon"/>
        <family val="2"/>
      </rPr>
      <t>3</t>
    </r>
    <phoneticPr fontId="1" type="noConversion"/>
  </si>
  <si>
    <r>
      <rPr>
        <sz val="11"/>
        <color theme="1"/>
        <rFont val="宋体"/>
        <family val="2"/>
        <charset val="134"/>
      </rPr>
      <t>牛群</t>
    </r>
    <phoneticPr fontId="1" type="noConversion"/>
  </si>
  <si>
    <t>0+3</t>
    <phoneticPr fontId="1" type="noConversion"/>
  </si>
  <si>
    <r>
      <rPr>
        <b/>
        <sz val="11"/>
        <rFont val="宋体"/>
        <family val="2"/>
        <charset val="134"/>
      </rPr>
      <t>增值</t>
    </r>
    <phoneticPr fontId="1" type="noConversion"/>
  </si>
  <si>
    <r>
      <rPr>
        <b/>
        <sz val="11"/>
        <rFont val="宋体"/>
        <family val="3"/>
        <charset val="134"/>
      </rPr>
      <t>总价值</t>
    </r>
    <phoneticPr fontId="1" type="noConversion"/>
  </si>
  <si>
    <t>0+1</t>
    <phoneticPr fontId="1" type="noConversion"/>
  </si>
  <si>
    <r>
      <rPr>
        <sz val="11"/>
        <color theme="1"/>
        <rFont val="宋体"/>
        <family val="3"/>
        <charset val="134"/>
      </rPr>
      <t>铜</t>
    </r>
    <phoneticPr fontId="1" type="noConversion"/>
  </si>
  <si>
    <r>
      <rPr>
        <sz val="11"/>
        <color theme="1"/>
        <rFont val="宋体"/>
        <family val="3"/>
        <charset val="134"/>
      </rPr>
      <t>蟹</t>
    </r>
    <phoneticPr fontId="1" type="noConversion"/>
  </si>
  <si>
    <r>
      <rPr>
        <sz val="11"/>
        <color theme="1"/>
        <rFont val="宋体"/>
        <family val="3"/>
        <charset val="134"/>
      </rPr>
      <t>鹿</t>
    </r>
    <phoneticPr fontId="1" type="noConversion"/>
  </si>
  <si>
    <r>
      <rPr>
        <sz val="11"/>
        <color theme="1"/>
        <rFont val="宋体"/>
        <family val="3"/>
        <charset val="134"/>
      </rPr>
      <t>鱼</t>
    </r>
    <phoneticPr fontId="1" type="noConversion"/>
  </si>
  <si>
    <r>
      <rPr>
        <sz val="11"/>
        <color theme="1"/>
        <rFont val="宋体"/>
        <family val="3"/>
        <charset val="134"/>
      </rPr>
      <t>大米</t>
    </r>
    <phoneticPr fontId="1" type="noConversion"/>
  </si>
  <si>
    <r>
      <rPr>
        <sz val="11"/>
        <color theme="1"/>
        <rFont val="宋体"/>
        <family val="3"/>
        <charset val="134"/>
      </rPr>
      <t>石头</t>
    </r>
    <phoneticPr fontId="1" type="noConversion"/>
  </si>
  <si>
    <r>
      <rPr>
        <sz val="11"/>
        <color theme="1"/>
        <rFont val="宋体"/>
        <family val="3"/>
        <charset val="134"/>
      </rPr>
      <t>小麦</t>
    </r>
    <phoneticPr fontId="1" type="noConversion"/>
  </si>
  <si>
    <r>
      <rPr>
        <sz val="11"/>
        <color theme="1"/>
        <rFont val="宋体"/>
        <family val="3"/>
        <charset val="134"/>
      </rPr>
      <t>柑橘</t>
    </r>
    <phoneticPr fontId="1" type="noConversion"/>
  </si>
  <si>
    <r>
      <rPr>
        <sz val="11"/>
        <color theme="1"/>
        <rFont val="宋体"/>
        <family val="3"/>
        <charset val="134"/>
      </rPr>
      <t>可可</t>
    </r>
    <phoneticPr fontId="1" type="noConversion"/>
  </si>
  <si>
    <r>
      <rPr>
        <sz val="11"/>
        <color theme="1"/>
        <rFont val="宋体"/>
        <family val="3"/>
        <charset val="134"/>
      </rPr>
      <t>咖啡</t>
    </r>
    <phoneticPr fontId="1" type="noConversion"/>
  </si>
  <si>
    <r>
      <rPr>
        <sz val="11"/>
        <color theme="1"/>
        <rFont val="宋体"/>
        <family val="3"/>
        <charset val="134"/>
      </rPr>
      <t>棉花</t>
    </r>
    <phoneticPr fontId="1" type="noConversion"/>
  </si>
  <si>
    <r>
      <rPr>
        <sz val="11"/>
        <color theme="1"/>
        <rFont val="宋体"/>
        <family val="3"/>
        <charset val="134"/>
      </rPr>
      <t>钻石</t>
    </r>
    <phoneticPr fontId="1" type="noConversion"/>
  </si>
  <si>
    <r>
      <rPr>
        <sz val="11"/>
        <color theme="1"/>
        <rFont val="宋体"/>
        <family val="3"/>
        <charset val="134"/>
      </rPr>
      <t>染料</t>
    </r>
    <phoneticPr fontId="1" type="noConversion"/>
  </si>
  <si>
    <t>1+1</t>
    <phoneticPr fontId="1" type="noConversion"/>
  </si>
  <si>
    <t>0+3</t>
    <phoneticPr fontId="1" type="noConversion"/>
  </si>
  <si>
    <r>
      <rPr>
        <sz val="11"/>
        <color theme="1"/>
        <rFont val="宋体"/>
        <family val="3"/>
        <charset val="134"/>
      </rPr>
      <t>毛皮</t>
    </r>
    <phoneticPr fontId="1" type="noConversion"/>
  </si>
  <si>
    <t>1+2</t>
    <phoneticPr fontId="1" type="noConversion"/>
  </si>
  <si>
    <t>石膏</t>
    <phoneticPr fontId="1" type="noConversion"/>
  </si>
  <si>
    <t>熏香</t>
    <phoneticPr fontId="1" type="noConversion"/>
  </si>
  <si>
    <t>象牙</t>
    <phoneticPr fontId="1" type="noConversion"/>
  </si>
  <si>
    <t>玉石</t>
    <phoneticPr fontId="1" type="noConversion"/>
  </si>
  <si>
    <t>大理石</t>
    <phoneticPr fontId="1" type="noConversion"/>
  </si>
  <si>
    <t>水银</t>
    <phoneticPr fontId="1" type="noConversion"/>
  </si>
  <si>
    <t>珍珠</t>
    <phoneticPr fontId="1" type="noConversion"/>
  </si>
  <si>
    <t>盐</t>
    <phoneticPr fontId="1" type="noConversion"/>
  </si>
  <si>
    <t>1-1</t>
    <phoneticPr fontId="1" type="noConversion"/>
  </si>
  <si>
    <t>1</t>
    <phoneticPr fontId="1" type="noConversion"/>
  </si>
  <si>
    <t>丝绸</t>
    <phoneticPr fontId="1" type="noConversion"/>
  </si>
  <si>
    <t>2</t>
    <phoneticPr fontId="1" type="noConversion"/>
  </si>
  <si>
    <t>银</t>
    <phoneticPr fontId="1" type="noConversion"/>
  </si>
  <si>
    <t>3+1</t>
    <phoneticPr fontId="1" type="noConversion"/>
  </si>
  <si>
    <t>香料</t>
    <phoneticPr fontId="1" type="noConversion"/>
  </si>
  <si>
    <t>糖</t>
    <phoneticPr fontId="1" type="noConversion"/>
  </si>
  <si>
    <t>茶</t>
    <phoneticPr fontId="1" type="noConversion"/>
  </si>
  <si>
    <t>烟草</t>
    <phoneticPr fontId="1" type="noConversion"/>
  </si>
  <si>
    <t>松露</t>
    <phoneticPr fontId="1" type="noConversion"/>
  </si>
  <si>
    <t>3</t>
    <phoneticPr fontId="1" type="noConversion"/>
  </si>
  <si>
    <t>鲸</t>
    <phoneticPr fontId="1" type="noConversion"/>
  </si>
  <si>
    <t>红酒</t>
    <phoneticPr fontId="1" type="noConversion"/>
  </si>
  <si>
    <t>马</t>
    <phoneticPr fontId="1" type="noConversion"/>
  </si>
  <si>
    <t>铁</t>
    <phoneticPr fontId="1" type="noConversion"/>
  </si>
  <si>
    <t>硝石</t>
    <phoneticPr fontId="1" type="noConversion"/>
  </si>
  <si>
    <t>石油</t>
    <phoneticPr fontId="1" type="noConversion"/>
  </si>
  <si>
    <t>煤</t>
    <phoneticPr fontId="1" type="noConversion"/>
  </si>
  <si>
    <t>铝</t>
    <phoneticPr fontId="1" type="noConversion"/>
  </si>
  <si>
    <t>铀</t>
    <phoneticPr fontId="1" type="noConversion"/>
  </si>
  <si>
    <t>0+4</t>
    <phoneticPr fontId="1" type="noConversion"/>
  </si>
  <si>
    <t>香蕉</t>
    <phoneticPr fontId="1" type="noConversion"/>
  </si>
  <si>
    <t>3-1</t>
    <phoneticPr fontId="1" type="noConversion"/>
  </si>
  <si>
    <t>2+1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</si>
</sst>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elon"/>
    </font>
    <font>
      <sz val="11"/>
      <color theme="1"/>
      <name val="宋体"/>
      <family val="3"/>
      <charset val="134"/>
    </font>
    <font>
      <sz val="11"/>
      <color theme="1"/>
      <name val="Melon"/>
      <family val="2"/>
    </font>
    <font>
      <sz val="11"/>
      <name val="宋体"/>
      <family val="3"/>
      <charset val="134"/>
    </font>
    <font>
      <sz val="11"/>
      <name val="Melon"/>
    </font>
    <font>
      <sz val="11"/>
      <name val="Melon"/>
      <family val="2"/>
    </font>
    <font>
      <b/>
      <sz val="11"/>
      <name val="Melon"/>
    </font>
    <font>
      <b/>
      <sz val="11"/>
      <name val="宋体"/>
      <family val="3"/>
      <charset val="134"/>
    </font>
    <font>
      <b/>
      <sz val="11"/>
      <name val="宋体"/>
      <family val="2"/>
      <charset val="134"/>
    </font>
    <font>
      <b/>
      <sz val="11"/>
      <name val="Melon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Melon"/>
    </font>
    <font>
      <b/>
      <sz val="11"/>
      <color theme="1"/>
      <name val="宋体"/>
      <family val="2"/>
      <charset val="134"/>
    </font>
    <font>
      <b/>
      <sz val="11"/>
      <color theme="1"/>
      <name val="Melon"/>
      <family val="2"/>
    </font>
    <font>
      <sz val="11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76" fontId="6" fillId="2" borderId="5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4.25"/>
  <cols>
    <col min="1" max="1" width="15.125" style="2" bestFit="1" customWidth="1"/>
    <col min="2" max="2" width="4.375" style="2" bestFit="1" customWidth="1"/>
    <col min="3" max="3" width="4.5" style="2" bestFit="1" customWidth="1"/>
    <col min="4" max="5" width="4.375" style="2" bestFit="1" customWidth="1"/>
    <col min="6" max="6" width="5.875" style="2" bestFit="1" customWidth="1"/>
    <col min="7" max="7" width="4.375" style="2" bestFit="1" customWidth="1"/>
    <col min="8" max="12" width="9" style="2" bestFit="1" customWidth="1"/>
    <col min="13" max="13" width="11" style="2" bestFit="1" customWidth="1"/>
    <col min="14" max="14" width="9" style="2" bestFit="1" customWidth="1"/>
    <col min="15" max="15" width="9" style="2"/>
    <col min="16" max="16" width="10.125" style="2" customWidth="1"/>
    <col min="17" max="16384" width="9" style="2"/>
  </cols>
  <sheetData>
    <row r="1" spans="1:16" s="1" customFormat="1" ht="15">
      <c r="A1" s="31" t="s">
        <v>18</v>
      </c>
      <c r="B1" s="32" t="s">
        <v>91</v>
      </c>
      <c r="C1" s="32" t="s">
        <v>92</v>
      </c>
      <c r="D1" s="32" t="s">
        <v>93</v>
      </c>
      <c r="E1" s="32" t="s">
        <v>94</v>
      </c>
      <c r="F1" s="32" t="s">
        <v>95</v>
      </c>
      <c r="G1" s="32" t="s">
        <v>96</v>
      </c>
      <c r="H1" s="32" t="s">
        <v>1</v>
      </c>
      <c r="I1" s="32" t="s">
        <v>2</v>
      </c>
      <c r="J1" s="32" t="s">
        <v>3</v>
      </c>
      <c r="K1" s="32" t="s">
        <v>4</v>
      </c>
      <c r="L1" s="32" t="s">
        <v>5</v>
      </c>
      <c r="M1" s="33" t="s">
        <v>19</v>
      </c>
      <c r="N1" s="26" t="s">
        <v>75</v>
      </c>
      <c r="O1" s="27" t="s">
        <v>59</v>
      </c>
      <c r="P1" s="14" t="s">
        <v>60</v>
      </c>
    </row>
    <row r="2" spans="1:16">
      <c r="A2" s="17" t="s">
        <v>0</v>
      </c>
      <c r="B2" s="18">
        <v>1</v>
      </c>
      <c r="C2" s="18">
        <v>1.5</v>
      </c>
      <c r="D2" s="18"/>
      <c r="E2" s="18"/>
      <c r="F2" s="18"/>
      <c r="G2" s="18"/>
      <c r="H2" s="18">
        <v>8</v>
      </c>
      <c r="I2" s="18">
        <v>0</v>
      </c>
      <c r="J2" s="18">
        <v>2</v>
      </c>
      <c r="K2" s="8">
        <v>5</v>
      </c>
      <c r="L2" s="8">
        <f t="shared" ref="L2:L14" si="0">SUM(IF(ISNUMBER(FIND("+",B2))=TRUE,(LEFT(B2,1)+RIGHT(B2,1)),B2)*3,IF(ISNUMBER(FIND("+",C2))=TRUE,(LEFT(C2,1)+RIGHT(C2,1)),C2)*2,IF(ISNUMBER(FIND("+",D2))=TRUE,(LEFT(D2,1)+RIGHT(D2,1)),D2)*2,IF(ISNUMBER(FIND("+",E2))=TRUE,(LEFT(E2,1)+RIGHT(E2,1)),E2)*2,IF(ISNUMBER(FIND("+",F2))=TRUE,(LEFT(F2,1)+RIGHT(F2,1)),F2)*1.5,IF(ISNUMBER(FIND("+",G2))=TRUE,(LEFT(G2,1)+RIGHT(G2,1)),G2)*1)*H2-K2*I2</f>
        <v>48</v>
      </c>
      <c r="M2" s="8">
        <f t="shared" ref="M2:M14" si="1">L2/H2</f>
        <v>6</v>
      </c>
      <c r="N2" s="8">
        <f>L2-K2*J2</f>
        <v>38</v>
      </c>
      <c r="O2" s="10">
        <f>M2*N2*ATAN((20-H2)/10)/178.72</f>
        <v>1.1176210582832817</v>
      </c>
    </row>
    <row r="3" spans="1:16">
      <c r="A3" s="19" t="s">
        <v>15</v>
      </c>
      <c r="B3" s="18"/>
      <c r="C3" s="18"/>
      <c r="D3" s="18"/>
      <c r="E3" s="18">
        <v>1</v>
      </c>
      <c r="F3" s="18"/>
      <c r="G3" s="18">
        <v>1</v>
      </c>
      <c r="H3" s="18">
        <v>9</v>
      </c>
      <c r="I3" s="18">
        <v>0</v>
      </c>
      <c r="J3" s="18">
        <v>3</v>
      </c>
      <c r="K3" s="8">
        <v>5</v>
      </c>
      <c r="L3" s="8">
        <f t="shared" si="0"/>
        <v>27</v>
      </c>
      <c r="M3" s="8">
        <f t="shared" si="1"/>
        <v>3</v>
      </c>
      <c r="N3" s="8">
        <f t="shared" ref="N3:N14" si="2">L3-K3*J3</f>
        <v>12</v>
      </c>
      <c r="O3" s="10">
        <f t="shared" ref="O3:O14" si="3">M3*N3*ATAN((20-H3)/10)/178.72</f>
        <v>0.16778942256199386</v>
      </c>
    </row>
    <row r="4" spans="1:16">
      <c r="A4" s="19" t="s">
        <v>10</v>
      </c>
      <c r="B4" s="18"/>
      <c r="C4" s="18"/>
      <c r="D4" s="18">
        <v>2</v>
      </c>
      <c r="E4" s="18"/>
      <c r="F4" s="18"/>
      <c r="G4" s="18"/>
      <c r="H4" s="18">
        <v>8</v>
      </c>
      <c r="I4" s="18">
        <v>0</v>
      </c>
      <c r="J4" s="18">
        <v>2</v>
      </c>
      <c r="K4" s="8">
        <v>4</v>
      </c>
      <c r="L4" s="8">
        <f t="shared" si="0"/>
        <v>32</v>
      </c>
      <c r="M4" s="8">
        <f t="shared" si="1"/>
        <v>4</v>
      </c>
      <c r="N4" s="8">
        <f t="shared" si="2"/>
        <v>24</v>
      </c>
      <c r="O4" s="10">
        <f t="shared" si="3"/>
        <v>0.47057728769822382</v>
      </c>
    </row>
    <row r="5" spans="1:16">
      <c r="A5" s="19" t="s">
        <v>9</v>
      </c>
      <c r="B5" s="18"/>
      <c r="C5" s="18">
        <v>2</v>
      </c>
      <c r="D5" s="18"/>
      <c r="E5" s="18">
        <v>1</v>
      </c>
      <c r="F5" s="18"/>
      <c r="G5" s="18"/>
      <c r="H5" s="18">
        <v>8</v>
      </c>
      <c r="I5" s="18">
        <v>0</v>
      </c>
      <c r="J5" s="18">
        <v>2</v>
      </c>
      <c r="K5" s="8">
        <v>4</v>
      </c>
      <c r="L5" s="8">
        <f t="shared" si="0"/>
        <v>48</v>
      </c>
      <c r="M5" s="8">
        <f t="shared" si="1"/>
        <v>6</v>
      </c>
      <c r="N5" s="8">
        <f t="shared" si="2"/>
        <v>40</v>
      </c>
      <c r="O5" s="10">
        <f t="shared" si="3"/>
        <v>1.1764432192455596</v>
      </c>
    </row>
    <row r="6" spans="1:16">
      <c r="A6" s="19" t="s">
        <v>17</v>
      </c>
      <c r="B6" s="18"/>
      <c r="C6" s="18"/>
      <c r="D6" s="18">
        <v>1</v>
      </c>
      <c r="E6" s="18"/>
      <c r="F6" s="18"/>
      <c r="G6" s="18">
        <v>1</v>
      </c>
      <c r="H6" s="18">
        <v>8</v>
      </c>
      <c r="I6" s="18">
        <v>0</v>
      </c>
      <c r="J6" s="18">
        <v>2</v>
      </c>
      <c r="K6" s="8">
        <v>5</v>
      </c>
      <c r="L6" s="8">
        <f t="shared" si="0"/>
        <v>24</v>
      </c>
      <c r="M6" s="8">
        <f t="shared" si="1"/>
        <v>3</v>
      </c>
      <c r="N6" s="8">
        <f t="shared" si="2"/>
        <v>14</v>
      </c>
      <c r="O6" s="10">
        <f t="shared" si="3"/>
        <v>0.20587756336797294</v>
      </c>
    </row>
    <row r="7" spans="1:16">
      <c r="A7" s="19" t="s">
        <v>13</v>
      </c>
      <c r="B7" s="18"/>
      <c r="C7" s="18"/>
      <c r="D7" s="18"/>
      <c r="E7" s="18"/>
      <c r="F7" s="18">
        <v>1</v>
      </c>
      <c r="G7" s="18"/>
      <c r="H7" s="18">
        <v>9</v>
      </c>
      <c r="I7" s="18">
        <v>0</v>
      </c>
      <c r="J7" s="18">
        <v>3</v>
      </c>
      <c r="K7" s="8">
        <v>5</v>
      </c>
      <c r="L7" s="8">
        <f t="shared" si="0"/>
        <v>13.5</v>
      </c>
      <c r="M7" s="8">
        <f t="shared" si="1"/>
        <v>1.5</v>
      </c>
      <c r="N7" s="8">
        <f t="shared" si="2"/>
        <v>-1.5</v>
      </c>
      <c r="O7" s="10">
        <f t="shared" si="3"/>
        <v>-1.0486838910124616E-2</v>
      </c>
    </row>
    <row r="8" spans="1:16">
      <c r="A8" s="19" t="s">
        <v>12</v>
      </c>
      <c r="B8" s="18"/>
      <c r="C8" s="18">
        <v>2</v>
      </c>
      <c r="D8" s="18"/>
      <c r="E8" s="18"/>
      <c r="F8" s="18"/>
      <c r="G8" s="18"/>
      <c r="H8" s="18">
        <v>6</v>
      </c>
      <c r="I8" s="18">
        <v>0</v>
      </c>
      <c r="J8" s="18">
        <v>1</v>
      </c>
      <c r="K8" s="8">
        <v>5</v>
      </c>
      <c r="L8" s="8">
        <f t="shared" si="0"/>
        <v>24</v>
      </c>
      <c r="M8" s="8">
        <f t="shared" si="1"/>
        <v>4</v>
      </c>
      <c r="N8" s="8">
        <f t="shared" si="2"/>
        <v>19</v>
      </c>
      <c r="O8" s="10">
        <f t="shared" si="3"/>
        <v>0.40421642738203734</v>
      </c>
    </row>
    <row r="9" spans="1:16">
      <c r="A9" s="19" t="s">
        <v>16</v>
      </c>
      <c r="B9" s="18"/>
      <c r="C9" s="18"/>
      <c r="D9" s="18">
        <v>1</v>
      </c>
      <c r="E9" s="18">
        <v>1</v>
      </c>
      <c r="F9" s="18"/>
      <c r="G9" s="18"/>
      <c r="H9" s="18">
        <v>6</v>
      </c>
      <c r="I9" s="18">
        <v>0</v>
      </c>
      <c r="J9" s="18">
        <v>1</v>
      </c>
      <c r="K9" s="8">
        <v>5</v>
      </c>
      <c r="L9" s="8">
        <f t="shared" si="0"/>
        <v>24</v>
      </c>
      <c r="M9" s="8">
        <f t="shared" si="1"/>
        <v>4</v>
      </c>
      <c r="N9" s="8">
        <f t="shared" si="2"/>
        <v>19</v>
      </c>
      <c r="O9" s="10">
        <f t="shared" si="3"/>
        <v>0.40421642738203734</v>
      </c>
    </row>
    <row r="10" spans="1:16">
      <c r="A10" s="19" t="s">
        <v>11</v>
      </c>
      <c r="B10" s="18"/>
      <c r="C10" s="18">
        <v>3</v>
      </c>
      <c r="D10" s="18">
        <v>2</v>
      </c>
      <c r="E10" s="18"/>
      <c r="F10" s="18"/>
      <c r="G10" s="18"/>
      <c r="H10" s="18">
        <v>2</v>
      </c>
      <c r="I10" s="18">
        <v>2</v>
      </c>
      <c r="J10" s="18">
        <v>0</v>
      </c>
      <c r="K10" s="8">
        <v>6</v>
      </c>
      <c r="L10" s="8">
        <f t="shared" si="0"/>
        <v>8</v>
      </c>
      <c r="M10" s="8">
        <f t="shared" si="1"/>
        <v>4</v>
      </c>
      <c r="N10" s="8">
        <f t="shared" si="2"/>
        <v>8</v>
      </c>
      <c r="O10" s="10">
        <f t="shared" si="3"/>
        <v>0.1904561902242721</v>
      </c>
    </row>
    <row r="11" spans="1:16">
      <c r="A11" s="19" t="s">
        <v>14</v>
      </c>
      <c r="B11" s="18"/>
      <c r="C11" s="18">
        <v>2</v>
      </c>
      <c r="D11" s="18"/>
      <c r="E11" s="18">
        <v>2</v>
      </c>
      <c r="F11" s="18"/>
      <c r="G11" s="18"/>
      <c r="H11" s="18">
        <v>4</v>
      </c>
      <c r="I11" s="18">
        <v>4</v>
      </c>
      <c r="J11" s="18">
        <v>0</v>
      </c>
      <c r="K11" s="8">
        <v>6</v>
      </c>
      <c r="L11" s="8">
        <f t="shared" si="0"/>
        <v>8</v>
      </c>
      <c r="M11" s="8">
        <f t="shared" si="1"/>
        <v>2</v>
      </c>
      <c r="N11" s="8">
        <f t="shared" si="2"/>
        <v>8</v>
      </c>
      <c r="O11" s="10">
        <f t="shared" si="3"/>
        <v>9.0617458500567072E-2</v>
      </c>
    </row>
    <row r="12" spans="1:16">
      <c r="A12" s="19" t="s">
        <v>6</v>
      </c>
      <c r="B12" s="18"/>
      <c r="C12" s="18"/>
      <c r="D12" s="18"/>
      <c r="E12" s="18">
        <v>3</v>
      </c>
      <c r="F12" s="18"/>
      <c r="G12" s="18">
        <v>2</v>
      </c>
      <c r="H12" s="18">
        <v>2</v>
      </c>
      <c r="I12" s="18">
        <v>2</v>
      </c>
      <c r="J12" s="18">
        <v>0</v>
      </c>
      <c r="K12" s="8">
        <v>6</v>
      </c>
      <c r="L12" s="8">
        <f t="shared" si="0"/>
        <v>4</v>
      </c>
      <c r="M12" s="8">
        <f t="shared" si="1"/>
        <v>2</v>
      </c>
      <c r="N12" s="8">
        <f t="shared" si="2"/>
        <v>4</v>
      </c>
      <c r="O12" s="10">
        <f t="shared" si="3"/>
        <v>4.7614047556068025E-2</v>
      </c>
    </row>
    <row r="13" spans="1:16">
      <c r="A13" s="19" t="s">
        <v>7</v>
      </c>
      <c r="B13" s="18"/>
      <c r="C13" s="18"/>
      <c r="D13" s="18">
        <v>1</v>
      </c>
      <c r="E13" s="18"/>
      <c r="F13" s="18">
        <v>4</v>
      </c>
      <c r="G13" s="18"/>
      <c r="H13" s="18">
        <v>1</v>
      </c>
      <c r="I13" s="18">
        <v>1</v>
      </c>
      <c r="J13" s="18">
        <v>0</v>
      </c>
      <c r="K13" s="8">
        <v>6</v>
      </c>
      <c r="L13" s="8">
        <f t="shared" si="0"/>
        <v>2</v>
      </c>
      <c r="M13" s="8">
        <f t="shared" si="1"/>
        <v>2</v>
      </c>
      <c r="N13" s="8">
        <f t="shared" si="2"/>
        <v>2</v>
      </c>
      <c r="O13" s="10">
        <f t="shared" si="3"/>
        <v>2.4313303441313192E-2</v>
      </c>
    </row>
    <row r="14" spans="1:16">
      <c r="A14" s="20" t="s">
        <v>8</v>
      </c>
      <c r="B14" s="21"/>
      <c r="C14" s="21"/>
      <c r="D14" s="21"/>
      <c r="E14" s="21">
        <v>2</v>
      </c>
      <c r="F14" s="21">
        <v>2</v>
      </c>
      <c r="G14" s="21"/>
      <c r="H14" s="21">
        <v>2</v>
      </c>
      <c r="I14" s="21">
        <v>2</v>
      </c>
      <c r="J14" s="21">
        <v>0</v>
      </c>
      <c r="K14" s="12">
        <v>6</v>
      </c>
      <c r="L14" s="12">
        <f t="shared" si="0"/>
        <v>2</v>
      </c>
      <c r="M14" s="12">
        <f t="shared" si="1"/>
        <v>1</v>
      </c>
      <c r="N14" s="12">
        <f t="shared" si="2"/>
        <v>2</v>
      </c>
      <c r="O14" s="13">
        <f t="shared" si="3"/>
        <v>1.1903511889017006E-2</v>
      </c>
    </row>
    <row r="15" spans="1:16">
      <c r="A15" s="3" t="s">
        <v>38</v>
      </c>
    </row>
    <row r="16" spans="1:16">
      <c r="A16" s="3" t="s">
        <v>39</v>
      </c>
    </row>
  </sheetData>
  <sortState ref="A2:N14">
    <sortCondition descending="1" ref="L2:L14"/>
  </sortState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workbookViewId="0">
      <selection activeCell="G1" sqref="B1:G1"/>
    </sheetView>
  </sheetViews>
  <sheetFormatPr defaultRowHeight="14.25"/>
  <cols>
    <col min="1" max="1" width="15.125" style="4" bestFit="1" customWidth="1"/>
    <col min="2" max="2" width="4.375" style="4" bestFit="1" customWidth="1"/>
    <col min="3" max="5" width="4.625" style="4" customWidth="1"/>
    <col min="6" max="6" width="5.875" style="4" bestFit="1" customWidth="1"/>
    <col min="7" max="7" width="4.625" style="4" customWidth="1"/>
    <col min="8" max="12" width="9" style="4" bestFit="1" customWidth="1"/>
    <col min="13" max="13" width="11" style="4" bestFit="1" customWidth="1"/>
    <col min="14" max="14" width="9" style="4" bestFit="1" customWidth="1"/>
    <col min="15" max="15" width="9" style="7" bestFit="1" customWidth="1"/>
    <col min="16" max="16" width="10.875" style="4" customWidth="1"/>
    <col min="17" max="16384" width="9" style="4"/>
  </cols>
  <sheetData>
    <row r="1" spans="1:16" ht="15">
      <c r="A1" s="24" t="s">
        <v>62</v>
      </c>
      <c r="B1" s="25" t="s">
        <v>63</v>
      </c>
      <c r="C1" s="25" t="s">
        <v>64</v>
      </c>
      <c r="D1" s="25" t="s">
        <v>65</v>
      </c>
      <c r="E1" s="25" t="s">
        <v>66</v>
      </c>
      <c r="F1" s="25" t="s">
        <v>67</v>
      </c>
      <c r="G1" s="25" t="s">
        <v>68</v>
      </c>
      <c r="H1" s="25" t="s">
        <v>69</v>
      </c>
      <c r="I1" s="25" t="s">
        <v>70</v>
      </c>
      <c r="J1" s="25" t="s">
        <v>71</v>
      </c>
      <c r="K1" s="25" t="s">
        <v>72</v>
      </c>
      <c r="L1" s="25" t="s">
        <v>73</v>
      </c>
      <c r="M1" s="25" t="s">
        <v>74</v>
      </c>
      <c r="N1" s="26" t="s">
        <v>75</v>
      </c>
      <c r="O1" s="27" t="s">
        <v>59</v>
      </c>
      <c r="P1" s="6" t="s">
        <v>107</v>
      </c>
    </row>
    <row r="2" spans="1:16">
      <c r="A2" s="9" t="s">
        <v>45</v>
      </c>
      <c r="B2" s="8"/>
      <c r="C2" s="8"/>
      <c r="D2" s="8"/>
      <c r="E2" s="8"/>
      <c r="F2" s="8" t="s">
        <v>113</v>
      </c>
      <c r="G2" s="8"/>
      <c r="H2" s="8">
        <v>9</v>
      </c>
      <c r="I2" s="8">
        <v>0</v>
      </c>
      <c r="J2" s="8">
        <v>3</v>
      </c>
      <c r="K2" s="8">
        <v>5</v>
      </c>
      <c r="L2" s="8">
        <f>SUM(IF(ISNUMBER(FIND("+",B2))=TRUE,(LEFT(B2,1)+RIGHT(B2,1)),B2)*3,IF(ISNUMBER(FIND("+",C2))=TRUE,(LEFT(C2,1)+RIGHT(C2,1)),C2)*2,IF(ISNUMBER(FIND("+",D2))=TRUE,(LEFT(D2,1)+RIGHT(D2,1)),D2)*2,IF(ISNUMBER(FIND("+",E2))=TRUE,(LEFT(E2,1)+RIGHT(E2,1)),E2)*2,IF(ISNUMBER(FIND("+",F2))=TRUE,(LEFT(F2,1)+RIGHT(F2,1)),F2)*1.5,IF(ISNUMBER(FIND("+",G2))=TRUE,(LEFT(G2,1)+RIGHT(G2,1)),G2)*1)*H2-K2*I2</f>
        <v>54</v>
      </c>
      <c r="M2" s="8">
        <f>L2/H2</f>
        <v>6</v>
      </c>
      <c r="N2" s="8">
        <f>L2-K2*J2</f>
        <v>39</v>
      </c>
      <c r="O2" s="10">
        <f>M2*N2/ATAN((-H2))/ATAN((-1-SUM(IF(B2="",0,1),IF(C2="",0,1),IF(D2="",0,1),IF(E2="",0,1),IF(F2="",0,1),IF(G2="",0,1))))/126.2</f>
        <v>1.1469812241212916</v>
      </c>
    </row>
    <row r="3" spans="1:16">
      <c r="A3" s="9" t="s">
        <v>48</v>
      </c>
      <c r="B3" s="8"/>
      <c r="C3" s="8" t="s">
        <v>30</v>
      </c>
      <c r="D3" s="8" t="s">
        <v>31</v>
      </c>
      <c r="E3" s="8"/>
      <c r="F3" s="8"/>
      <c r="G3" s="8"/>
      <c r="H3" s="8">
        <v>2</v>
      </c>
      <c r="I3" s="8">
        <v>2</v>
      </c>
      <c r="J3" s="8">
        <v>0</v>
      </c>
      <c r="K3" s="8">
        <v>6</v>
      </c>
      <c r="L3" s="8">
        <f>SUM(IF(ISNUMBER(FIND("+",B3))=TRUE,(LEFT(B3,1)+RIGHT(B3,1)),B3)*3,IF(ISNUMBER(FIND("+",C3))=TRUE,(LEFT(C3,1)+RIGHT(C3,1)),C3)*2,IF(ISNUMBER(FIND("+",D3))=TRUE,(LEFT(D3,1)+RIGHT(D3,1)),D3)*2,IF(ISNUMBER(FIND("+",E3))=TRUE,(LEFT(E3,1)+RIGHT(E3,1)),E3)*2,IF(ISNUMBER(FIND("+",F3))=TRUE,(LEFT(F3,1)+RIGHT(F3,1)),F3)*1.5,IF(ISNUMBER(FIND("+",G3))=TRUE,(LEFT(G3,1)+RIGHT(G3,1)),G3)*1)*H3-K3*I3</f>
        <v>20</v>
      </c>
      <c r="M3" s="8">
        <f>L3/H3</f>
        <v>10</v>
      </c>
      <c r="N3" s="8">
        <f>L3-K3*J3</f>
        <v>20</v>
      </c>
      <c r="O3" s="10">
        <f>M3*N3/ATAN((-H3))/ATAN((-1-SUM(IF(B3="",0,1),IF(C3="",0,1),IF(D3="",0,1),IF(E3="",0,1),IF(F3="",0,1),IF(G3="",0,1))))/126.2</f>
        <v>1.1460045068288194</v>
      </c>
    </row>
    <row r="4" spans="1:16">
      <c r="A4" s="9" t="s">
        <v>47</v>
      </c>
      <c r="B4" s="8"/>
      <c r="C4" s="8"/>
      <c r="D4" s="8" t="s">
        <v>106</v>
      </c>
      <c r="E4" s="8">
        <v>1</v>
      </c>
      <c r="F4" s="8"/>
      <c r="G4" s="8" t="s">
        <v>99</v>
      </c>
      <c r="H4" s="8">
        <v>6</v>
      </c>
      <c r="I4" s="8">
        <v>0</v>
      </c>
      <c r="J4" s="8">
        <v>1</v>
      </c>
      <c r="K4" s="8">
        <v>5</v>
      </c>
      <c r="L4" s="8">
        <f>SUM(IF(ISNUMBER(FIND("+",B4))=TRUE,(LEFT(B4,1)+RIGHT(B4,1)),B4)*3,IF(ISNUMBER(FIND("+",C4))=TRUE,(LEFT(C4,1)+RIGHT(C4,1)),C4)*2,IF(ISNUMBER(FIND("+",D4))=TRUE,(LEFT(D4,1)+RIGHT(D4,1)),D4)*2,IF(ISNUMBER(FIND("+",E4))=TRUE,(LEFT(E4,1)+RIGHT(E4,1)),E4)*2,IF(ISNUMBER(FIND("+",F4))=TRUE,(LEFT(F4,1)+RIGHT(F4,1)),F4)*1.5,IF(ISNUMBER(FIND("+",G4))=TRUE,(LEFT(G4,1)+RIGHT(G4,1)),G4)*1)*H4-K4*I4</f>
        <v>42</v>
      </c>
      <c r="M4" s="8">
        <f>L4/H4</f>
        <v>7</v>
      </c>
      <c r="N4" s="8">
        <f>L4-K4*J4</f>
        <v>37</v>
      </c>
      <c r="O4" s="10">
        <f>M4*N4/ATAN((-H4))/ATAN((-1-SUM(IF(B4="",0,1),IF(C4="",0,1),IF(D4="",0,1),IF(E4="",0,1),IF(F4="",0,1),IF(G4="",0,1))))/126.2</f>
        <v>1.101235334280674</v>
      </c>
    </row>
    <row r="5" spans="1:16">
      <c r="A5" s="9" t="s">
        <v>50</v>
      </c>
      <c r="B5" s="8"/>
      <c r="C5" s="8" t="s">
        <v>55</v>
      </c>
      <c r="D5" s="8"/>
      <c r="E5" s="8" t="s">
        <v>30</v>
      </c>
      <c r="F5" s="8"/>
      <c r="G5" s="8" t="s">
        <v>111</v>
      </c>
      <c r="H5" s="8">
        <v>2</v>
      </c>
      <c r="I5" s="8">
        <v>2</v>
      </c>
      <c r="J5" s="8">
        <v>0</v>
      </c>
      <c r="K5" s="8">
        <v>6</v>
      </c>
      <c r="L5" s="8">
        <f>SUM(IF(ISNUMBER(FIND("+",B5))=TRUE,(LEFT(B5,1)+RIGHT(B5,1)),B5)*3,IF(ISNUMBER(FIND("+",C5))=TRUE,(LEFT(C5,1)+RIGHT(C5,1)),C5)*2,IF(ISNUMBER(FIND("+",D5))=TRUE,(LEFT(D5,1)+RIGHT(D5,1)),D5)*2,IF(ISNUMBER(FIND("+",E5))=TRUE,(LEFT(E5,1)+RIGHT(E5,1)),E5)*2,IF(ISNUMBER(FIND("+",F5))=TRUE,(LEFT(F5,1)+RIGHT(F5,1)),F5)*1.5,IF(ISNUMBER(FIND("+",G5))=TRUE,(LEFT(G5,1)+RIGHT(G5,1)),G5)*1)*H5-K5*I5</f>
        <v>20</v>
      </c>
      <c r="M5" s="8">
        <f>L5/H5</f>
        <v>10</v>
      </c>
      <c r="N5" s="8">
        <f>L5-K5*J5</f>
        <v>20</v>
      </c>
      <c r="O5" s="10">
        <f>M5*N5/ATAN((-H5))/ATAN((-1-SUM(IF(B5="",0,1),IF(C5="",0,1),IF(D5="",0,1),IF(E5="",0,1),IF(F5="",0,1),IF(G5="",0,1))))/126.2</f>
        <v>1.079644753294138</v>
      </c>
    </row>
    <row r="6" spans="1:16">
      <c r="A6" s="9" t="s">
        <v>51</v>
      </c>
      <c r="B6" s="8"/>
      <c r="C6" s="8"/>
      <c r="D6" s="8" t="s">
        <v>110</v>
      </c>
      <c r="E6" s="8"/>
      <c r="F6" s="8" t="s">
        <v>35</v>
      </c>
      <c r="G6" s="8"/>
      <c r="H6" s="8">
        <v>1</v>
      </c>
      <c r="I6" s="8">
        <v>1</v>
      </c>
      <c r="J6" s="8">
        <v>0</v>
      </c>
      <c r="K6" s="8">
        <v>6</v>
      </c>
      <c r="L6" s="8">
        <f>SUM(IF(ISNUMBER(FIND("+",B6))=TRUE,(LEFT(B6,1)+RIGHT(B6,1)),B6)*3,IF(ISNUMBER(FIND("+",C6))=TRUE,(LEFT(C6,1)+RIGHT(C6,1)),C6)*2,IF(ISNUMBER(FIND("+",D6))=TRUE,(LEFT(D6,1)+RIGHT(D6,1)),D6)*2,IF(ISNUMBER(FIND("+",E6))=TRUE,(LEFT(E6,1)+RIGHT(E6,1)),E6)*2,IF(ISNUMBER(FIND("+",F6))=TRUE,(LEFT(F6,1)+RIGHT(F6,1)),F6)*1.5,IF(ISNUMBER(FIND("+",G6))=TRUE,(LEFT(G6,1)+RIGHT(G6,1)),G6)*1)*H6-K6*I6</f>
        <v>11.5</v>
      </c>
      <c r="M6" s="8">
        <f>L6/H6</f>
        <v>11.5</v>
      </c>
      <c r="N6" s="8">
        <f>L6-K6*J6</f>
        <v>11.5</v>
      </c>
      <c r="O6" s="10">
        <f>M6*N6/ATAN((-H6))/ATAN((-1-SUM(IF(B6="",0,1),IF(C6="",0,1),IF(D6="",0,1),IF(E6="",0,1),IF(F6="",0,1),IF(G6="",0,1))))/126.2</f>
        <v>1.0682381666879519</v>
      </c>
    </row>
    <row r="7" spans="1:16">
      <c r="A7" s="9" t="s">
        <v>42</v>
      </c>
      <c r="B7" s="8"/>
      <c r="C7" s="8"/>
      <c r="D7" s="8">
        <v>2</v>
      </c>
      <c r="E7" s="8"/>
      <c r="F7" s="8"/>
      <c r="G7" s="8" t="s">
        <v>55</v>
      </c>
      <c r="H7" s="8">
        <v>8</v>
      </c>
      <c r="I7" s="8">
        <v>0</v>
      </c>
      <c r="J7" s="8">
        <v>2</v>
      </c>
      <c r="K7" s="8">
        <v>4</v>
      </c>
      <c r="L7" s="8">
        <f>SUM(IF(ISNUMBER(FIND("+",B7))=TRUE,(LEFT(B7,1)+RIGHT(B7,1)),B7)*3,IF(ISNUMBER(FIND("+",C7))=TRUE,(LEFT(C7,1)+RIGHT(C7,1)),C7)*2,IF(ISNUMBER(FIND("+",D7))=TRUE,(LEFT(D7,1)+RIGHT(D7,1)),D7)*2,IF(ISNUMBER(FIND("+",E7))=TRUE,(LEFT(E7,1)+RIGHT(E7,1)),E7)*2,IF(ISNUMBER(FIND("+",F7))=TRUE,(LEFT(F7,1)+RIGHT(F7,1)),F7)*1.5,IF(ISNUMBER(FIND("+",G7))=TRUE,(LEFT(G7,1)+RIGHT(G7,1)),G7)*1)*H7-K7*I7</f>
        <v>48</v>
      </c>
      <c r="M7" s="8">
        <f>L7/H7</f>
        <v>6</v>
      </c>
      <c r="N7" s="8">
        <f>L7-K7*J7</f>
        <v>40</v>
      </c>
      <c r="O7" s="10">
        <f>M7*N7/ATAN((-H7))/ATAN((-1-SUM(IF(B7="",0,1),IF(C7="",0,1),IF(D7="",0,1),IF(E7="",0,1),IF(F7="",0,1),IF(G7="",0,1))))/126.2</f>
        <v>1.0526226473490587</v>
      </c>
    </row>
    <row r="8" spans="1:16">
      <c r="A8" s="9" t="s">
        <v>43</v>
      </c>
      <c r="B8" s="8"/>
      <c r="C8" s="8">
        <v>2</v>
      </c>
      <c r="D8" s="8"/>
      <c r="E8" s="8">
        <v>1</v>
      </c>
      <c r="F8" s="8"/>
      <c r="G8" s="8"/>
      <c r="H8" s="8">
        <v>8</v>
      </c>
      <c r="I8" s="8">
        <v>0</v>
      </c>
      <c r="J8" s="8">
        <v>2</v>
      </c>
      <c r="K8" s="8">
        <v>4</v>
      </c>
      <c r="L8" s="8">
        <f>SUM(IF(ISNUMBER(FIND("+",B8))=TRUE,(LEFT(B8,1)+RIGHT(B8,1)),B8)*3,IF(ISNUMBER(FIND("+",C8))=TRUE,(LEFT(C8,1)+RIGHT(C8,1)),C8)*2,IF(ISNUMBER(FIND("+",D8))=TRUE,(LEFT(D8,1)+RIGHT(D8,1)),D8)*2,IF(ISNUMBER(FIND("+",E8))=TRUE,(LEFT(E8,1)+RIGHT(E8,1)),E8)*2,IF(ISNUMBER(FIND("+",F8))=TRUE,(LEFT(F8,1)+RIGHT(F8,1)),F8)*1.5,IF(ISNUMBER(FIND("+",G8))=TRUE,(LEFT(G8,1)+RIGHT(G8,1)),G8)*1)*H8-K8*I8</f>
        <v>48</v>
      </c>
      <c r="M8" s="8">
        <f>L8/H8</f>
        <v>6</v>
      </c>
      <c r="N8" s="8">
        <f>L8-K8*J8</f>
        <v>40</v>
      </c>
      <c r="O8" s="10">
        <f>M8*N8/ATAN((-H8))/ATAN((-1-SUM(IF(B8="",0,1),IF(C8="",0,1),IF(D8="",0,1),IF(E8="",0,1),IF(F8="",0,1),IF(G8="",0,1))))/126.2</f>
        <v>1.0526226473490587</v>
      </c>
    </row>
    <row r="9" spans="1:16">
      <c r="A9" s="9" t="s">
        <v>52</v>
      </c>
      <c r="B9" s="8"/>
      <c r="C9" s="8"/>
      <c r="D9" s="8"/>
      <c r="E9" s="8" t="s">
        <v>31</v>
      </c>
      <c r="F9" s="8" t="s">
        <v>58</v>
      </c>
      <c r="G9" s="8"/>
      <c r="H9" s="8">
        <v>2</v>
      </c>
      <c r="I9" s="8">
        <v>2</v>
      </c>
      <c r="J9" s="8">
        <v>0</v>
      </c>
      <c r="K9" s="8">
        <v>6</v>
      </c>
      <c r="L9" s="8">
        <f>SUM(IF(ISNUMBER(FIND("+",B9))=TRUE,(LEFT(B9,1)+RIGHT(B9,1)),B9)*3,IF(ISNUMBER(FIND("+",C9))=TRUE,(LEFT(C9,1)+RIGHT(C9,1)),C9)*2,IF(ISNUMBER(FIND("+",D9))=TRUE,(LEFT(D9,1)+RIGHT(D9,1)),D9)*2,IF(ISNUMBER(FIND("+",E9))=TRUE,(LEFT(E9,1)+RIGHT(E9,1)),E9)*2,IF(ISNUMBER(FIND("+",F9))=TRUE,(LEFT(F9,1)+RIGHT(F9,1)),F9)*1.5,IF(ISNUMBER(FIND("+",G9))=TRUE,(LEFT(G9,1)+RIGHT(G9,1)),G9)*1)*H9-K9*I9</f>
        <v>19</v>
      </c>
      <c r="M9" s="8">
        <f>L9/H9</f>
        <v>9.5</v>
      </c>
      <c r="N9" s="8">
        <f>L9-K9*J9</f>
        <v>19</v>
      </c>
      <c r="O9" s="10">
        <f>M9*N9/ATAN((-H9))/ATAN((-1-SUM(IF(B9="",0,1),IF(C9="",0,1),IF(D9="",0,1),IF(E9="",0,1),IF(F9="",0,1),IF(G9="",0,1))))/126.2</f>
        <v>1.0342690674130093</v>
      </c>
    </row>
    <row r="10" spans="1:16">
      <c r="A10" s="9" t="s">
        <v>41</v>
      </c>
      <c r="B10" s="8"/>
      <c r="C10" s="8"/>
      <c r="D10" s="8"/>
      <c r="E10" s="8" t="s">
        <v>57</v>
      </c>
      <c r="F10" s="8"/>
      <c r="G10" s="8" t="s">
        <v>57</v>
      </c>
      <c r="H10" s="8">
        <v>9</v>
      </c>
      <c r="I10" s="8">
        <v>0</v>
      </c>
      <c r="J10" s="8">
        <v>3</v>
      </c>
      <c r="K10" s="8">
        <v>5</v>
      </c>
      <c r="L10" s="8">
        <f>SUM(IF(ISNUMBER(FIND("+",B10))=TRUE,(LEFT(B10,1)+RIGHT(B10,1)),B10)*3,IF(ISNUMBER(FIND("+",C10))=TRUE,(LEFT(C10,1)+RIGHT(C10,1)),C10)*2,IF(ISNUMBER(FIND("+",D10))=TRUE,(LEFT(D10,1)+RIGHT(D10,1)),D10)*2,IF(ISNUMBER(FIND("+",E10))=TRUE,(LEFT(E10,1)+RIGHT(E10,1)),E10)*2,IF(ISNUMBER(FIND("+",F10))=TRUE,(LEFT(F10,1)+RIGHT(F10,1)),F10)*1.5,IF(ISNUMBER(FIND("+",G10))=TRUE,(LEFT(G10,1)+RIGHT(G10,1)),G10)*1)*H10-K10*I10</f>
        <v>54</v>
      </c>
      <c r="M10" s="8">
        <f>L10/H10</f>
        <v>6</v>
      </c>
      <c r="N10" s="8">
        <f>L10-K10*J10</f>
        <v>39</v>
      </c>
      <c r="O10" s="10">
        <f>M10*N10/ATAN((-H10))/ATAN((-1-SUM(IF(B10="",0,1),IF(C10="",0,1),IF(D10="",0,1),IF(E10="",0,1),IF(F10="",0,1),IF(G10="",0,1))))/126.2</f>
        <v>1.0166791479398942</v>
      </c>
    </row>
    <row r="11" spans="1:16">
      <c r="A11" s="9" t="s">
        <v>49</v>
      </c>
      <c r="B11" s="8"/>
      <c r="C11" s="8" t="s">
        <v>56</v>
      </c>
      <c r="D11" s="8"/>
      <c r="E11" s="8" t="s">
        <v>98</v>
      </c>
      <c r="F11" s="8" t="s">
        <v>99</v>
      </c>
      <c r="G11" s="8"/>
      <c r="H11" s="8">
        <v>4</v>
      </c>
      <c r="I11" s="8">
        <v>4</v>
      </c>
      <c r="J11" s="8">
        <v>0</v>
      </c>
      <c r="K11" s="8">
        <v>6</v>
      </c>
      <c r="L11" s="8">
        <f>SUM(IF(ISNUMBER(FIND("+",B11))=TRUE,(LEFT(B11,1)+RIGHT(B11,1)),B11)*3,IF(ISNUMBER(FIND("+",C11))=TRUE,(LEFT(C11,1)+RIGHT(C11,1)),C11)*2,IF(ISNUMBER(FIND("+",D11))=TRUE,(LEFT(D11,1)+RIGHT(D11,1)),D11)*2,IF(ISNUMBER(FIND("+",E11))=TRUE,(LEFT(E11,1)+RIGHT(E11,1)),E11)*2,IF(ISNUMBER(FIND("+",F11))=TRUE,(LEFT(F11,1)+RIGHT(F11,1)),F11)*1.5,IF(ISNUMBER(FIND("+",G11))=TRUE,(LEFT(G11,1)+RIGHT(G11,1)),G11)*1)*H11-K11*I11</f>
        <v>30</v>
      </c>
      <c r="M11" s="8">
        <f>L11/H11</f>
        <v>7.5</v>
      </c>
      <c r="N11" s="8">
        <f>L11-K11*J11</f>
        <v>30</v>
      </c>
      <c r="O11" s="10">
        <f>M11*N11/ATAN((-H11))/ATAN((-1-SUM(IF(B11="",0,1),IF(C11="",0,1),IF(D11="",0,1),IF(E11="",0,1),IF(F11="",0,1),IF(G11="",0,1))))/126.2</f>
        <v>1.0142746277777517</v>
      </c>
    </row>
    <row r="12" spans="1:16">
      <c r="A12" s="34" t="s">
        <v>40</v>
      </c>
      <c r="B12" s="35">
        <v>1</v>
      </c>
      <c r="C12" s="35">
        <v>1.5</v>
      </c>
      <c r="D12" s="35"/>
      <c r="E12" s="35"/>
      <c r="F12" s="35"/>
      <c r="G12" s="35"/>
      <c r="H12" s="35">
        <v>8</v>
      </c>
      <c r="I12" s="35">
        <v>0</v>
      </c>
      <c r="J12" s="35">
        <v>2</v>
      </c>
      <c r="K12" s="35">
        <v>5</v>
      </c>
      <c r="L12" s="35">
        <f>SUM(IF(ISNUMBER(FIND("+",B12))=TRUE,(LEFT(B12,1)+RIGHT(B12,1)),B12)*3,IF(ISNUMBER(FIND("+",C12))=TRUE,(LEFT(C12,1)+RIGHT(C12,1)),C12)*2,IF(ISNUMBER(FIND("+",D12))=TRUE,(LEFT(D12,1)+RIGHT(D12,1)),D12)*2,IF(ISNUMBER(FIND("+",E12))=TRUE,(LEFT(E12,1)+RIGHT(E12,1)),E12)*2,IF(ISNUMBER(FIND("+",F12))=TRUE,(LEFT(F12,1)+RIGHT(F12,1)),F12)*1.5,IF(ISNUMBER(FIND("+",G12))=TRUE,(LEFT(G12,1)+RIGHT(G12,1)),G12)*1)*H12-K12*I12</f>
        <v>48</v>
      </c>
      <c r="M12" s="35">
        <f>L12/H12</f>
        <v>6</v>
      </c>
      <c r="N12" s="35">
        <f>L12-K12*J12</f>
        <v>38</v>
      </c>
      <c r="O12" s="36">
        <f>M12*N12/ATAN((-H12))/ATAN((-1-SUM(IF(B12="",0,1),IF(C12="",0,1),IF(D12="",0,1),IF(E12="",0,1),IF(F12="",0,1),IF(G12="",0,1))))/126.2</f>
        <v>0.99999151498160599</v>
      </c>
    </row>
    <row r="13" spans="1:16">
      <c r="A13" s="9" t="s">
        <v>44</v>
      </c>
      <c r="B13" s="8"/>
      <c r="C13" s="8"/>
      <c r="D13" s="8" t="s">
        <v>57</v>
      </c>
      <c r="E13" s="8"/>
      <c r="F13" s="8"/>
      <c r="G13" s="8" t="s">
        <v>57</v>
      </c>
      <c r="H13" s="8">
        <v>8</v>
      </c>
      <c r="I13" s="8">
        <v>0</v>
      </c>
      <c r="J13" s="8">
        <v>2</v>
      </c>
      <c r="K13" s="8">
        <v>5</v>
      </c>
      <c r="L13" s="8">
        <f>SUM(IF(ISNUMBER(FIND("+",B13))=TRUE,(LEFT(B13,1)+RIGHT(B13,1)),B13)*3,IF(ISNUMBER(FIND("+",C13))=TRUE,(LEFT(C13,1)+RIGHT(C13,1)),C13)*2,IF(ISNUMBER(FIND("+",D13))=TRUE,(LEFT(D13,1)+RIGHT(D13,1)),D13)*2,IF(ISNUMBER(FIND("+",E13))=TRUE,(LEFT(E13,1)+RIGHT(E13,1)),E13)*2,IF(ISNUMBER(FIND("+",F13))=TRUE,(LEFT(F13,1)+RIGHT(F13,1)),F13)*1.5,IF(ISNUMBER(FIND("+",G13))=TRUE,(LEFT(G13,1)+RIGHT(G13,1)),G13)*1)*H13-K13*I13</f>
        <v>48</v>
      </c>
      <c r="M13" s="8">
        <f>L13/H13</f>
        <v>6</v>
      </c>
      <c r="N13" s="8">
        <f>L13-K13*J13</f>
        <v>38</v>
      </c>
      <c r="O13" s="10">
        <f>M13*N13/ATAN((-H13))/ATAN((-1-SUM(IF(B13="",0,1),IF(C13="",0,1),IF(D13="",0,1),IF(E13="",0,1),IF(F13="",0,1),IF(G13="",0,1))))/126.2</f>
        <v>0.99999151498160599</v>
      </c>
    </row>
    <row r="14" spans="1:16">
      <c r="A14" s="11" t="s">
        <v>46</v>
      </c>
      <c r="B14" s="12"/>
      <c r="C14" s="12" t="s">
        <v>98</v>
      </c>
      <c r="D14" s="12"/>
      <c r="E14" s="12"/>
      <c r="F14" s="12"/>
      <c r="G14" s="12"/>
      <c r="H14" s="12">
        <v>6</v>
      </c>
      <c r="I14" s="12">
        <v>0</v>
      </c>
      <c r="J14" s="12">
        <v>1</v>
      </c>
      <c r="K14" s="12">
        <v>5</v>
      </c>
      <c r="L14" s="12">
        <f>SUM(IF(ISNUMBER(FIND("+",B14))=TRUE,(LEFT(B14,1)+RIGHT(B14,1)),B14)*3,IF(ISNUMBER(FIND("+",C14))=TRUE,(LEFT(C14,1)+RIGHT(C14,1)),C14)*2,IF(ISNUMBER(FIND("+",D14))=TRUE,(LEFT(D14,1)+RIGHT(D14,1)),D14)*2,IF(ISNUMBER(FIND("+",E14))=TRUE,(LEFT(E14,1)+RIGHT(E14,1)),E14)*2,IF(ISNUMBER(FIND("+",F14))=TRUE,(LEFT(F14,1)+RIGHT(F14,1)),F14)*1.5,IF(ISNUMBER(FIND("+",G14))=TRUE,(LEFT(G14,1)+RIGHT(G14,1)),G14)*1)*H14-K14*I14</f>
        <v>36</v>
      </c>
      <c r="M14" s="12">
        <f>L14/H14</f>
        <v>6</v>
      </c>
      <c r="N14" s="12">
        <f>L14-K14*J14</f>
        <v>31</v>
      </c>
      <c r="O14" s="13">
        <f>M14*N14/ATAN((-H14))/ATAN((-1-SUM(IF(B14="",0,1),IF(C14="",0,1),IF(D14="",0,1),IF(E14="",0,1),IF(F14="",0,1),IF(G14="",0,1))))/126.2</f>
        <v>0.94704618122651485</v>
      </c>
    </row>
    <row r="15" spans="1:16">
      <c r="A15" s="5" t="s">
        <v>53</v>
      </c>
    </row>
    <row r="16" spans="1:16">
      <c r="A16" s="5" t="s">
        <v>54</v>
      </c>
    </row>
  </sheetData>
  <sortState ref="A2:O14">
    <sortCondition descending="1" ref="O2:O1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O14" sqref="B2:O14"/>
    </sheetView>
  </sheetViews>
  <sheetFormatPr defaultColWidth="17.875" defaultRowHeight="14.25"/>
  <cols>
    <col min="1" max="1" width="19.25" style="6" bestFit="1" customWidth="1"/>
    <col min="2" max="2" width="11.375" style="5" bestFit="1" customWidth="1"/>
    <col min="3" max="3" width="6.625" style="5" bestFit="1" customWidth="1"/>
    <col min="4" max="4" width="9.125" style="5" bestFit="1" customWidth="1"/>
    <col min="5" max="5" width="8.375" style="5" bestFit="1" customWidth="1"/>
    <col min="6" max="6" width="8" style="5" bestFit="1" customWidth="1"/>
    <col min="7" max="7" width="6.25" style="5" bestFit="1" customWidth="1"/>
    <col min="8" max="8" width="6.625" style="5" bestFit="1" customWidth="1"/>
    <col min="9" max="9" width="15" style="5" bestFit="1" customWidth="1"/>
    <col min="10" max="10" width="15.5" style="5" bestFit="1" customWidth="1"/>
    <col min="11" max="11" width="12.375" style="5" bestFit="1" customWidth="1"/>
    <col min="12" max="12" width="6.5" style="5" bestFit="1" customWidth="1"/>
    <col min="13" max="13" width="15.875" style="5" bestFit="1" customWidth="1"/>
    <col min="14" max="14" width="12.125" style="5" bestFit="1" customWidth="1"/>
    <col min="15" max="15" width="10.125" style="5" bestFit="1" customWidth="1"/>
    <col min="16" max="16" width="13.75" style="5" customWidth="1"/>
    <col min="17" max="16384" width="17.875" style="5"/>
  </cols>
  <sheetData>
    <row r="1" spans="1:17" ht="15">
      <c r="A1" s="28" t="s">
        <v>76</v>
      </c>
      <c r="B1" s="29" t="s">
        <v>77</v>
      </c>
      <c r="C1" s="29" t="s">
        <v>78</v>
      </c>
      <c r="D1" s="29" t="s">
        <v>79</v>
      </c>
      <c r="E1" s="29" t="s">
        <v>80</v>
      </c>
      <c r="F1" s="29" t="s">
        <v>81</v>
      </c>
      <c r="G1" s="29" t="s">
        <v>82</v>
      </c>
      <c r="H1" s="29" t="s">
        <v>83</v>
      </c>
      <c r="I1" s="29" t="s">
        <v>84</v>
      </c>
      <c r="J1" s="29" t="s">
        <v>85</v>
      </c>
      <c r="K1" s="29" t="s">
        <v>86</v>
      </c>
      <c r="L1" s="29" t="s">
        <v>87</v>
      </c>
      <c r="M1" s="29" t="s">
        <v>88</v>
      </c>
      <c r="N1" s="29" t="s">
        <v>89</v>
      </c>
      <c r="O1" s="30" t="s">
        <v>90</v>
      </c>
      <c r="P1" s="22" t="s">
        <v>61</v>
      </c>
      <c r="Q1" s="23"/>
    </row>
    <row r="2" spans="1:17">
      <c r="A2" s="15" t="s">
        <v>32</v>
      </c>
      <c r="B2" s="8"/>
      <c r="C2" s="8"/>
      <c r="D2" s="8"/>
      <c r="E2" s="8"/>
      <c r="F2" s="8" t="s">
        <v>113</v>
      </c>
      <c r="G2" s="8"/>
      <c r="H2" s="8">
        <v>9</v>
      </c>
      <c r="I2" s="8">
        <v>0</v>
      </c>
      <c r="J2" s="8">
        <v>3</v>
      </c>
      <c r="K2" s="8">
        <v>5</v>
      </c>
      <c r="L2" s="8">
        <f>SUM(IF(ISNUMBER(FIND("+",B2))=TRUE,(LEFT(B2,1)+RIGHT(B2,1)),B2)*3,IF(ISNUMBER(FIND("+",C2))=TRUE,(LEFT(C2,1)+RIGHT(C2,1)),C2)*2,IF(ISNUMBER(FIND("+",D2))=TRUE,(LEFT(D2,1)+RIGHT(D2,1)),D2)*2,IF(ISNUMBER(FIND("+",E2))=TRUE,(LEFT(E2,1)+RIGHT(E2,1)),E2)*2,IF(ISNUMBER(FIND("+",F2))=TRUE,(LEFT(F2,1)+RIGHT(F2,1)),F2)*1.5,IF(ISNUMBER(FIND("+",G2))=TRUE,(LEFT(G2,1)+RIGHT(G2,1)),G2)*1)*H2-K2*I2</f>
        <v>54</v>
      </c>
      <c r="M2" s="8">
        <f>L2/H2</f>
        <v>6</v>
      </c>
      <c r="N2" s="8">
        <f>L2-K2*J2</f>
        <v>39</v>
      </c>
      <c r="O2" s="10">
        <f>M2*N2/ATAN((-H2))/ATAN((-1-SUM(IF(B2="",0,1),IF(C2="",0,1),IF(D2="",0,1),IF(E2="",0,1),IF(F2="",0,1),IF(G2="",0,1))))/126.2</f>
        <v>1.1469812241212916</v>
      </c>
    </row>
    <row r="3" spans="1:17">
      <c r="A3" s="15" t="s">
        <v>27</v>
      </c>
      <c r="B3" s="8"/>
      <c r="C3" s="8" t="s">
        <v>30</v>
      </c>
      <c r="D3" s="8" t="s">
        <v>31</v>
      </c>
      <c r="E3" s="8"/>
      <c r="F3" s="8"/>
      <c r="G3" s="8"/>
      <c r="H3" s="8">
        <v>2</v>
      </c>
      <c r="I3" s="8">
        <v>2</v>
      </c>
      <c r="J3" s="8">
        <v>0</v>
      </c>
      <c r="K3" s="8">
        <v>6</v>
      </c>
      <c r="L3" s="8">
        <f>SUM(IF(ISNUMBER(FIND("+",B3))=TRUE,(LEFT(B3,1)+RIGHT(B3,1)),B3)*3,IF(ISNUMBER(FIND("+",C3))=TRUE,(LEFT(C3,1)+RIGHT(C3,1)),C3)*2,IF(ISNUMBER(FIND("+",D3))=TRUE,(LEFT(D3,1)+RIGHT(D3,1)),D3)*2,IF(ISNUMBER(FIND("+",E3))=TRUE,(LEFT(E3,1)+RIGHT(E3,1)),E3)*2,IF(ISNUMBER(FIND("+",F3))=TRUE,(LEFT(F3,1)+RIGHT(F3,1)),F3)*1.5,IF(ISNUMBER(FIND("+",G3))=TRUE,(LEFT(G3,1)+RIGHT(G3,1)),G3)*1)*H3-K3*I3</f>
        <v>20</v>
      </c>
      <c r="M3" s="8">
        <f>L3/H3</f>
        <v>10</v>
      </c>
      <c r="N3" s="8">
        <f>L3-K3*J3</f>
        <v>20</v>
      </c>
      <c r="O3" s="10">
        <f>M3*N3/ATAN((-H3))/ATAN((-1-SUM(IF(B3="",0,1),IF(C3="",0,1),IF(D3="",0,1),IF(E3="",0,1),IF(F3="",0,1),IF(G3="",0,1))))/126.2</f>
        <v>1.1460045068288194</v>
      </c>
    </row>
    <row r="4" spans="1:17">
      <c r="A4" s="15" t="s">
        <v>37</v>
      </c>
      <c r="B4" s="8"/>
      <c r="C4" s="8"/>
      <c r="D4" s="8" t="s">
        <v>106</v>
      </c>
      <c r="E4" s="8">
        <v>1</v>
      </c>
      <c r="F4" s="8"/>
      <c r="G4" s="8" t="s">
        <v>99</v>
      </c>
      <c r="H4" s="8">
        <v>6</v>
      </c>
      <c r="I4" s="8">
        <v>0</v>
      </c>
      <c r="J4" s="8">
        <v>1</v>
      </c>
      <c r="K4" s="8">
        <v>5</v>
      </c>
      <c r="L4" s="8">
        <f>SUM(IF(ISNUMBER(FIND("+",B4))=TRUE,(LEFT(B4,1)+RIGHT(B4,1)),B4)*3,IF(ISNUMBER(FIND("+",C4))=TRUE,(LEFT(C4,1)+RIGHT(C4,1)),C4)*2,IF(ISNUMBER(FIND("+",D4))=TRUE,(LEFT(D4,1)+RIGHT(D4,1)),D4)*2,IF(ISNUMBER(FIND("+",E4))=TRUE,(LEFT(E4,1)+RIGHT(E4,1)),E4)*2,IF(ISNUMBER(FIND("+",F4))=TRUE,(LEFT(F4,1)+RIGHT(F4,1)),F4)*1.5,IF(ISNUMBER(FIND("+",G4))=TRUE,(LEFT(G4,1)+RIGHT(G4,1)),G4)*1)*H4-K4*I4</f>
        <v>42</v>
      </c>
      <c r="M4" s="8">
        <f>L4/H4</f>
        <v>7</v>
      </c>
      <c r="N4" s="8">
        <f>L4-K4*J4</f>
        <v>37</v>
      </c>
      <c r="O4" s="10">
        <f>M4*N4/ATAN((-H4))/ATAN((-1-SUM(IF(B4="",0,1),IF(C4="",0,1),IF(D4="",0,1),IF(E4="",0,1),IF(F4="",0,1),IF(G4="",0,1))))/126.2</f>
        <v>1.101235334280674</v>
      </c>
    </row>
    <row r="5" spans="1:17">
      <c r="A5" s="15" t="s">
        <v>21</v>
      </c>
      <c r="B5" s="8"/>
      <c r="C5" s="8" t="s">
        <v>55</v>
      </c>
      <c r="D5" s="8"/>
      <c r="E5" s="8" t="s">
        <v>30</v>
      </c>
      <c r="F5" s="8"/>
      <c r="G5" s="8" t="s">
        <v>111</v>
      </c>
      <c r="H5" s="8">
        <v>2</v>
      </c>
      <c r="I5" s="8">
        <v>2</v>
      </c>
      <c r="J5" s="8">
        <v>0</v>
      </c>
      <c r="K5" s="8">
        <v>6</v>
      </c>
      <c r="L5" s="8">
        <f>SUM(IF(ISNUMBER(FIND("+",B5))=TRUE,(LEFT(B5,1)+RIGHT(B5,1)),B5)*3,IF(ISNUMBER(FIND("+",C5))=TRUE,(LEFT(C5,1)+RIGHT(C5,1)),C5)*2,IF(ISNUMBER(FIND("+",D5))=TRUE,(LEFT(D5,1)+RIGHT(D5,1)),D5)*2,IF(ISNUMBER(FIND("+",E5))=TRUE,(LEFT(E5,1)+RIGHT(E5,1)),E5)*2,IF(ISNUMBER(FIND("+",F5))=TRUE,(LEFT(F5,1)+RIGHT(F5,1)),F5)*1.5,IF(ISNUMBER(FIND("+",G5))=TRUE,(LEFT(G5,1)+RIGHT(G5,1)),G5)*1)*H5-K5*I5</f>
        <v>20</v>
      </c>
      <c r="M5" s="8">
        <f>L5/H5</f>
        <v>10</v>
      </c>
      <c r="N5" s="8">
        <f>L5-K5*J5</f>
        <v>20</v>
      </c>
      <c r="O5" s="10">
        <f>M5*N5/ATAN((-H5))/ATAN((-1-SUM(IF(B5="",0,1),IF(C5="",0,1),IF(D5="",0,1),IF(E5="",0,1),IF(F5="",0,1),IF(G5="",0,1))))/126.2</f>
        <v>1.079644753294138</v>
      </c>
    </row>
    <row r="6" spans="1:17">
      <c r="A6" s="15" t="s">
        <v>22</v>
      </c>
      <c r="B6" s="8"/>
      <c r="C6" s="8"/>
      <c r="D6" s="8" t="s">
        <v>110</v>
      </c>
      <c r="E6" s="8"/>
      <c r="F6" s="8" t="s">
        <v>35</v>
      </c>
      <c r="G6" s="8"/>
      <c r="H6" s="8">
        <v>1</v>
      </c>
      <c r="I6" s="8">
        <v>1</v>
      </c>
      <c r="J6" s="8">
        <v>0</v>
      </c>
      <c r="K6" s="8">
        <v>6</v>
      </c>
      <c r="L6" s="8">
        <f>SUM(IF(ISNUMBER(FIND("+",B6))=TRUE,(LEFT(B6,1)+RIGHT(B6,1)),B6)*3,IF(ISNUMBER(FIND("+",C6))=TRUE,(LEFT(C6,1)+RIGHT(C6,1)),C6)*2,IF(ISNUMBER(FIND("+",D6))=TRUE,(LEFT(D6,1)+RIGHT(D6,1)),D6)*2,IF(ISNUMBER(FIND("+",E6))=TRUE,(LEFT(E6,1)+RIGHT(E6,1)),E6)*2,IF(ISNUMBER(FIND("+",F6))=TRUE,(LEFT(F6,1)+RIGHT(F6,1)),F6)*1.5,IF(ISNUMBER(FIND("+",G6))=TRUE,(LEFT(G6,1)+RIGHT(G6,1)),G6)*1)*H6-K6*I6</f>
        <v>11.5</v>
      </c>
      <c r="M6" s="8">
        <f>L6/H6</f>
        <v>11.5</v>
      </c>
      <c r="N6" s="8">
        <f>L6-K6*J6</f>
        <v>11.5</v>
      </c>
      <c r="O6" s="10">
        <f>M6*N6/ATAN((-H6))/ATAN((-1-SUM(IF(B6="",0,1),IF(C6="",0,1),IF(D6="",0,1),IF(E6="",0,1),IF(F6="",0,1),IF(G6="",0,1))))/126.2</f>
        <v>1.0682381666879519</v>
      </c>
    </row>
    <row r="7" spans="1:17">
      <c r="A7" s="15" t="s">
        <v>25</v>
      </c>
      <c r="B7" s="8"/>
      <c r="C7" s="8"/>
      <c r="D7" s="8">
        <v>2</v>
      </c>
      <c r="E7" s="8"/>
      <c r="F7" s="8"/>
      <c r="G7" s="8" t="s">
        <v>55</v>
      </c>
      <c r="H7" s="8">
        <v>8</v>
      </c>
      <c r="I7" s="8">
        <v>0</v>
      </c>
      <c r="J7" s="8">
        <v>2</v>
      </c>
      <c r="K7" s="8">
        <v>4</v>
      </c>
      <c r="L7" s="8">
        <f>SUM(IF(ISNUMBER(FIND("+",B7))=TRUE,(LEFT(B7,1)+RIGHT(B7,1)),B7)*3,IF(ISNUMBER(FIND("+",C7))=TRUE,(LEFT(C7,1)+RIGHT(C7,1)),C7)*2,IF(ISNUMBER(FIND("+",D7))=TRUE,(LEFT(D7,1)+RIGHT(D7,1)),D7)*2,IF(ISNUMBER(FIND("+",E7))=TRUE,(LEFT(E7,1)+RIGHT(E7,1)),E7)*2,IF(ISNUMBER(FIND("+",F7))=TRUE,(LEFT(F7,1)+RIGHT(F7,1)),F7)*1.5,IF(ISNUMBER(FIND("+",G7))=TRUE,(LEFT(G7,1)+RIGHT(G7,1)),G7)*1)*H7-K7*I7</f>
        <v>48</v>
      </c>
      <c r="M7" s="8">
        <f>L7/H7</f>
        <v>6</v>
      </c>
      <c r="N7" s="8">
        <f>L7-K7*J7</f>
        <v>40</v>
      </c>
      <c r="O7" s="10">
        <f>M7*N7/ATAN((-H7))/ATAN((-1-SUM(IF(B7="",0,1),IF(C7="",0,1),IF(D7="",0,1),IF(E7="",0,1),IF(F7="",0,1),IF(G7="",0,1))))/126.2</f>
        <v>1.0526226473490587</v>
      </c>
    </row>
    <row r="8" spans="1:17">
      <c r="A8" s="15" t="s">
        <v>24</v>
      </c>
      <c r="B8" s="8"/>
      <c r="C8" s="8">
        <v>2</v>
      </c>
      <c r="D8" s="8"/>
      <c r="E8" s="8">
        <v>1</v>
      </c>
      <c r="F8" s="8"/>
      <c r="G8" s="8"/>
      <c r="H8" s="8">
        <v>8</v>
      </c>
      <c r="I8" s="8">
        <v>0</v>
      </c>
      <c r="J8" s="8">
        <v>2</v>
      </c>
      <c r="K8" s="8">
        <v>4</v>
      </c>
      <c r="L8" s="8">
        <f>SUM(IF(ISNUMBER(FIND("+",B8))=TRUE,(LEFT(B8,1)+RIGHT(B8,1)),B8)*3,IF(ISNUMBER(FIND("+",C8))=TRUE,(LEFT(C8,1)+RIGHT(C8,1)),C8)*2,IF(ISNUMBER(FIND("+",D8))=TRUE,(LEFT(D8,1)+RIGHT(D8,1)),D8)*2,IF(ISNUMBER(FIND("+",E8))=TRUE,(LEFT(E8,1)+RIGHT(E8,1)),E8)*2,IF(ISNUMBER(FIND("+",F8))=TRUE,(LEFT(F8,1)+RIGHT(F8,1)),F8)*1.5,IF(ISNUMBER(FIND("+",G8))=TRUE,(LEFT(G8,1)+RIGHT(G8,1)),G8)*1)*H8-K8*I8</f>
        <v>48</v>
      </c>
      <c r="M8" s="8">
        <f>L8/H8</f>
        <v>6</v>
      </c>
      <c r="N8" s="8">
        <f>L8-K8*J8</f>
        <v>40</v>
      </c>
      <c r="O8" s="10">
        <f>M8*N8/ATAN((-H8))/ATAN((-1-SUM(IF(B8="",0,1),IF(C8="",0,1),IF(D8="",0,1),IF(E8="",0,1),IF(F8="",0,1),IF(G8="",0,1))))/126.2</f>
        <v>1.0526226473490587</v>
      </c>
    </row>
    <row r="9" spans="1:17">
      <c r="A9" s="15" t="s">
        <v>23</v>
      </c>
      <c r="B9" s="8"/>
      <c r="C9" s="8"/>
      <c r="D9" s="8"/>
      <c r="E9" s="8" t="s">
        <v>31</v>
      </c>
      <c r="F9" s="8" t="s">
        <v>58</v>
      </c>
      <c r="G9" s="8"/>
      <c r="H9" s="8">
        <v>2</v>
      </c>
      <c r="I9" s="8">
        <v>2</v>
      </c>
      <c r="J9" s="8">
        <v>0</v>
      </c>
      <c r="K9" s="8">
        <v>6</v>
      </c>
      <c r="L9" s="8">
        <f>SUM(IF(ISNUMBER(FIND("+",B9))=TRUE,(LEFT(B9,1)+RIGHT(B9,1)),B9)*3,IF(ISNUMBER(FIND("+",C9))=TRUE,(LEFT(C9,1)+RIGHT(C9,1)),C9)*2,IF(ISNUMBER(FIND("+",D9))=TRUE,(LEFT(D9,1)+RIGHT(D9,1)),D9)*2,IF(ISNUMBER(FIND("+",E9))=TRUE,(LEFT(E9,1)+RIGHT(E9,1)),E9)*2,IF(ISNUMBER(FIND("+",F9))=TRUE,(LEFT(F9,1)+RIGHT(F9,1)),F9)*1.5,IF(ISNUMBER(FIND("+",G9))=TRUE,(LEFT(G9,1)+RIGHT(G9,1)),G9)*1)*H9-K9*I9</f>
        <v>19</v>
      </c>
      <c r="M9" s="8">
        <f>L9/H9</f>
        <v>9.5</v>
      </c>
      <c r="N9" s="8">
        <f>L9-K9*J9</f>
        <v>19</v>
      </c>
      <c r="O9" s="10">
        <f>M9*N9/ATAN((-H9))/ATAN((-1-SUM(IF(B9="",0,1),IF(C9="",0,1),IF(D9="",0,1),IF(E9="",0,1),IF(F9="",0,1),IF(G9="",0,1))))/126.2</f>
        <v>1.0342690674130093</v>
      </c>
    </row>
    <row r="10" spans="1:17">
      <c r="A10" s="15" t="s">
        <v>34</v>
      </c>
      <c r="B10" s="8"/>
      <c r="C10" s="8"/>
      <c r="D10" s="8"/>
      <c r="E10" s="8" t="s">
        <v>57</v>
      </c>
      <c r="F10" s="8"/>
      <c r="G10" s="8" t="s">
        <v>57</v>
      </c>
      <c r="H10" s="8">
        <v>9</v>
      </c>
      <c r="I10" s="8">
        <v>0</v>
      </c>
      <c r="J10" s="8">
        <v>3</v>
      </c>
      <c r="K10" s="8">
        <v>5</v>
      </c>
      <c r="L10" s="8">
        <f>SUM(IF(ISNUMBER(FIND("+",B10))=TRUE,(LEFT(B10,1)+RIGHT(B10,1)),B10)*3,IF(ISNUMBER(FIND("+",C10))=TRUE,(LEFT(C10,1)+RIGHT(C10,1)),C10)*2,IF(ISNUMBER(FIND("+",D10))=TRUE,(LEFT(D10,1)+RIGHT(D10,1)),D10)*2,IF(ISNUMBER(FIND("+",E10))=TRUE,(LEFT(E10,1)+RIGHT(E10,1)),E10)*2,IF(ISNUMBER(FIND("+",F10))=TRUE,(LEFT(F10,1)+RIGHT(F10,1)),F10)*1.5,IF(ISNUMBER(FIND("+",G10))=TRUE,(LEFT(G10,1)+RIGHT(G10,1)),G10)*1)*H10-K10*I10</f>
        <v>54</v>
      </c>
      <c r="M10" s="8">
        <f>L10/H10</f>
        <v>6</v>
      </c>
      <c r="N10" s="8">
        <f>L10-K10*J10</f>
        <v>39</v>
      </c>
      <c r="O10" s="10">
        <f>M10*N10/ATAN((-H10))/ATAN((-1-SUM(IF(B10="",0,1),IF(C10="",0,1),IF(D10="",0,1),IF(E10="",0,1),IF(F10="",0,1),IF(G10="",0,1))))/126.2</f>
        <v>1.0166791479398942</v>
      </c>
    </row>
    <row r="11" spans="1:17">
      <c r="A11" s="15" t="s">
        <v>33</v>
      </c>
      <c r="B11" s="8"/>
      <c r="C11" s="8" t="s">
        <v>56</v>
      </c>
      <c r="D11" s="8"/>
      <c r="E11" s="8" t="s">
        <v>98</v>
      </c>
      <c r="F11" s="8" t="s">
        <v>99</v>
      </c>
      <c r="G11" s="8"/>
      <c r="H11" s="8">
        <v>4</v>
      </c>
      <c r="I11" s="8">
        <v>4</v>
      </c>
      <c r="J11" s="8">
        <v>0</v>
      </c>
      <c r="K11" s="8">
        <v>6</v>
      </c>
      <c r="L11" s="8">
        <f>SUM(IF(ISNUMBER(FIND("+",B11))=TRUE,(LEFT(B11,1)+RIGHT(B11,1)),B11)*3,IF(ISNUMBER(FIND("+",C11))=TRUE,(LEFT(C11,1)+RIGHT(C11,1)),C11)*2,IF(ISNUMBER(FIND("+",D11))=TRUE,(LEFT(D11,1)+RIGHT(D11,1)),D11)*2,IF(ISNUMBER(FIND("+",E11))=TRUE,(LEFT(E11,1)+RIGHT(E11,1)),E11)*2,IF(ISNUMBER(FIND("+",F11))=TRUE,(LEFT(F11,1)+RIGHT(F11,1)),F11)*1.5,IF(ISNUMBER(FIND("+",G11))=TRUE,(LEFT(G11,1)+RIGHT(G11,1)),G11)*1)*H11-K11*I11</f>
        <v>30</v>
      </c>
      <c r="M11" s="8">
        <f>L11/H11</f>
        <v>7.5</v>
      </c>
      <c r="N11" s="8">
        <f>L11-K11*J11</f>
        <v>30</v>
      </c>
      <c r="O11" s="10">
        <f>M11*N11/ATAN((-H11))/ATAN((-1-SUM(IF(B11="",0,1),IF(C11="",0,1),IF(D11="",0,1),IF(E11="",0,1),IF(F11="",0,1),IF(G11="",0,1))))/126.2</f>
        <v>1.0142746277777517</v>
      </c>
    </row>
    <row r="12" spans="1:17">
      <c r="A12" s="37" t="s">
        <v>36</v>
      </c>
      <c r="B12" s="35">
        <v>1</v>
      </c>
      <c r="C12" s="35">
        <v>1.5</v>
      </c>
      <c r="D12" s="35"/>
      <c r="E12" s="35"/>
      <c r="F12" s="35"/>
      <c r="G12" s="35"/>
      <c r="H12" s="35">
        <v>8</v>
      </c>
      <c r="I12" s="35">
        <v>0</v>
      </c>
      <c r="J12" s="35">
        <v>2</v>
      </c>
      <c r="K12" s="35">
        <v>5</v>
      </c>
      <c r="L12" s="35">
        <f>SUM(IF(ISNUMBER(FIND("+",B12))=TRUE,(LEFT(B12,1)+RIGHT(B12,1)),B12)*3,IF(ISNUMBER(FIND("+",C12))=TRUE,(LEFT(C12,1)+RIGHT(C12,1)),C12)*2,IF(ISNUMBER(FIND("+",D12))=TRUE,(LEFT(D12,1)+RIGHT(D12,1)),D12)*2,IF(ISNUMBER(FIND("+",E12))=TRUE,(LEFT(E12,1)+RIGHT(E12,1)),E12)*2,IF(ISNUMBER(FIND("+",F12))=TRUE,(LEFT(F12,1)+RIGHT(F12,1)),F12)*1.5,IF(ISNUMBER(FIND("+",G12))=TRUE,(LEFT(G12,1)+RIGHT(G12,1)),G12)*1)*H12-K12*I12</f>
        <v>48</v>
      </c>
      <c r="M12" s="35">
        <f>L12/H12</f>
        <v>6</v>
      </c>
      <c r="N12" s="35">
        <f>L12-K12*J12</f>
        <v>38</v>
      </c>
      <c r="O12" s="36">
        <f>M12*N12/ATAN((-H12))/ATAN((-1-SUM(IF(B12="",0,1),IF(C12="",0,1),IF(D12="",0,1),IF(E12="",0,1),IF(F12="",0,1),IF(G12="",0,1))))/126.2</f>
        <v>0.99999151498160599</v>
      </c>
    </row>
    <row r="13" spans="1:17">
      <c r="A13" s="15" t="s">
        <v>20</v>
      </c>
      <c r="B13" s="8"/>
      <c r="C13" s="8"/>
      <c r="D13" s="8" t="s">
        <v>57</v>
      </c>
      <c r="E13" s="8"/>
      <c r="F13" s="8"/>
      <c r="G13" s="8" t="s">
        <v>57</v>
      </c>
      <c r="H13" s="8">
        <v>8</v>
      </c>
      <c r="I13" s="8">
        <v>0</v>
      </c>
      <c r="J13" s="8">
        <v>2</v>
      </c>
      <c r="K13" s="8">
        <v>5</v>
      </c>
      <c r="L13" s="8">
        <f>SUM(IF(ISNUMBER(FIND("+",B13))=TRUE,(LEFT(B13,1)+RIGHT(B13,1)),B13)*3,IF(ISNUMBER(FIND("+",C13))=TRUE,(LEFT(C13,1)+RIGHT(C13,1)),C13)*2,IF(ISNUMBER(FIND("+",D13))=TRUE,(LEFT(D13,1)+RIGHT(D13,1)),D13)*2,IF(ISNUMBER(FIND("+",E13))=TRUE,(LEFT(E13,1)+RIGHT(E13,1)),E13)*2,IF(ISNUMBER(FIND("+",F13))=TRUE,(LEFT(F13,1)+RIGHT(F13,1)),F13)*1.5,IF(ISNUMBER(FIND("+",G13))=TRUE,(LEFT(G13,1)+RIGHT(G13,1)),G13)*1)*H13-K13*I13</f>
        <v>48</v>
      </c>
      <c r="M13" s="8">
        <f>L13/H13</f>
        <v>6</v>
      </c>
      <c r="N13" s="8">
        <f>L13-K13*J13</f>
        <v>38</v>
      </c>
      <c r="O13" s="10">
        <f>M13*N13/ATAN((-H13))/ATAN((-1-SUM(IF(B13="",0,1),IF(C13="",0,1),IF(D13="",0,1),IF(E13="",0,1),IF(F13="",0,1),IF(G13="",0,1))))/126.2</f>
        <v>0.99999151498160599</v>
      </c>
    </row>
    <row r="14" spans="1:17">
      <c r="A14" s="16" t="s">
        <v>28</v>
      </c>
      <c r="B14" s="12"/>
      <c r="C14" s="12" t="s">
        <v>98</v>
      </c>
      <c r="D14" s="12"/>
      <c r="E14" s="12"/>
      <c r="F14" s="12"/>
      <c r="G14" s="12"/>
      <c r="H14" s="12">
        <v>6</v>
      </c>
      <c r="I14" s="12">
        <v>0</v>
      </c>
      <c r="J14" s="12">
        <v>1</v>
      </c>
      <c r="K14" s="12">
        <v>5</v>
      </c>
      <c r="L14" s="12">
        <f>SUM(IF(ISNUMBER(FIND("+",B14))=TRUE,(LEFT(B14,1)+RIGHT(B14,1)),B14)*3,IF(ISNUMBER(FIND("+",C14))=TRUE,(LEFT(C14,1)+RIGHT(C14,1)),C14)*2,IF(ISNUMBER(FIND("+",D14))=TRUE,(LEFT(D14,1)+RIGHT(D14,1)),D14)*2,IF(ISNUMBER(FIND("+",E14))=TRUE,(LEFT(E14,1)+RIGHT(E14,1)),E14)*2,IF(ISNUMBER(FIND("+",F14))=TRUE,(LEFT(F14,1)+RIGHT(F14,1)),F14)*1.5,IF(ISNUMBER(FIND("+",G14))=TRUE,(LEFT(G14,1)+RIGHT(G14,1)),G14)*1)*H14-K14*I14</f>
        <v>36</v>
      </c>
      <c r="M14" s="12">
        <f>L14/H14</f>
        <v>6</v>
      </c>
      <c r="N14" s="12">
        <f>L14-K14*J14</f>
        <v>31</v>
      </c>
      <c r="O14" s="13">
        <f>M14*N14/ATAN((-H14))/ATAN((-1-SUM(IF(B14="",0,1),IF(C14="",0,1),IF(D14="",0,1),IF(E14="",0,1),IF(F14="",0,1),IF(G14="",0,1))))/126.2</f>
        <v>0.94704618122651485</v>
      </c>
    </row>
    <row r="15" spans="1:17">
      <c r="A15" s="6" t="s">
        <v>26</v>
      </c>
    </row>
    <row r="16" spans="1:17">
      <c r="A16" s="6" t="s">
        <v>29</v>
      </c>
    </row>
  </sheetData>
  <sortState ref="A2:O14">
    <sortCondition descending="1" ref="O2:O14"/>
  </sortState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1"/>
  <sheetViews>
    <sheetView tabSelected="1" workbookViewId="0">
      <selection activeCell="C6" sqref="C6"/>
    </sheetView>
  </sheetViews>
  <sheetFormatPr defaultRowHeight="14.25"/>
  <cols>
    <col min="1" max="1" width="5.5" style="38" bestFit="1" customWidth="1"/>
    <col min="2" max="5" width="4.5" style="44" bestFit="1" customWidth="1"/>
    <col min="6" max="6" width="6" style="44" bestFit="1" customWidth="1"/>
    <col min="7" max="7" width="4.5" style="44" bestFit="1" customWidth="1"/>
    <col min="8" max="8" width="9.75" style="38" bestFit="1" customWidth="1"/>
    <col min="9" max="9" width="5.5" style="38" bestFit="1" customWidth="1"/>
    <col min="10" max="10" width="7.75" style="38" bestFit="1" customWidth="1"/>
    <col min="11" max="16384" width="9" style="38"/>
  </cols>
  <sheetData>
    <row r="1" spans="1:10" ht="15">
      <c r="A1" s="25" t="s">
        <v>114</v>
      </c>
      <c r="B1" s="43" t="s">
        <v>115</v>
      </c>
      <c r="C1" s="43" t="s">
        <v>100</v>
      </c>
      <c r="D1" s="43" t="s">
        <v>101</v>
      </c>
      <c r="E1" s="43" t="s">
        <v>102</v>
      </c>
      <c r="F1" s="43" t="s">
        <v>103</v>
      </c>
      <c r="G1" s="43" t="s">
        <v>104</v>
      </c>
      <c r="H1" s="41" t="s">
        <v>105</v>
      </c>
      <c r="I1" s="39" t="s">
        <v>118</v>
      </c>
      <c r="J1" s="39" t="s">
        <v>119</v>
      </c>
    </row>
    <row r="2" spans="1:10" ht="15">
      <c r="A2" s="38" t="s">
        <v>168</v>
      </c>
      <c r="C2" s="44" t="s">
        <v>147</v>
      </c>
      <c r="G2" s="44" t="s">
        <v>97</v>
      </c>
      <c r="H2" s="41">
        <v>6</v>
      </c>
      <c r="I2" s="42">
        <f>SUM(IF(ISNUMBER(FIND("+",B2))=TRUE,(LEFT(B2,1)+RIGHT(B2,1)),(IF(ISNUMBER(FIND("-",B2))=TRUE,(LEFT(B2,1)-RIGHT(B2,1)),B2)))*3,IF(ISNUMBER(FIND("+",C2))=TRUE,(LEFT(C2,1)+RIGHT(C2,1)),(IF(ISNUMBER(FIND("-",C2))=TRUE,(LEFT(C2,1)-RIGHT(C2,1)),C2)))*2,IF(ISNUMBER(FIND("+",D2))=TRUE,(LEFT(D2,1)+RIGHT(D2,1)),(IF(ISNUMBER(FIND("-",D2))=TRUE,(LEFT(D2,1)-RIGHT(D2,1)),D2)))*2,IF(ISNUMBER(FIND("+",E2))=TRUE,(LEFT(E2,1)+RIGHT(E2,1)),(IF(ISNUMBER(FIND("-",E2))=TRUE,(LEFT(E2,1)-RIGHT(E2,1)),E2)))*2,IF(ISNUMBER(FIND("+",F2))=TRUE,(LEFT(F2,1)+RIGHT(F2,1)),(IF(ISNUMBER(FIND("-",F2))=TRUE,(LEFT(F2,1)-RIGHT(F2,1)),F2)))*1.5,IF(ISNUMBER(FIND("+",G2))=TRUE,(LEFT(G2,1)+RIGHT(G2,1)),(IF(ISNUMBER(FIND("-",G2))=TRUE,(LEFT(G2,1)-RIGHT(G2,1)),G2)))*1)</f>
        <v>3</v>
      </c>
      <c r="J2" s="38">
        <f>H2+I2</f>
        <v>9</v>
      </c>
    </row>
    <row r="3" spans="1:10">
      <c r="A3" s="38" t="s">
        <v>116</v>
      </c>
      <c r="B3" s="44" t="s">
        <v>97</v>
      </c>
      <c r="C3" s="44" t="s">
        <v>120</v>
      </c>
      <c r="H3" s="38">
        <v>4</v>
      </c>
      <c r="I3" s="42">
        <f>SUM(IF(ISNUMBER(FIND("+",B3))=TRUE,(LEFT(B3,1)+RIGHT(B3,1)),(IF(ISNUMBER(FIND("-",B3))=TRUE,(LEFT(B3,1)-RIGHT(B3,1)),B3)))*3,IF(ISNUMBER(FIND("+",C3))=TRUE,(LEFT(C3,1)+RIGHT(C3,1)),(IF(ISNUMBER(FIND("-",C3))=TRUE,(LEFT(C3,1)-RIGHT(C3,1)),C3)))*2,IF(ISNUMBER(FIND("+",D3))=TRUE,(LEFT(D3,1)+RIGHT(D3,1)),(IF(ISNUMBER(FIND("-",D3))=TRUE,(LEFT(D3,1)-RIGHT(D3,1)),D3)))*2,IF(ISNUMBER(FIND("+",E3))=TRUE,(LEFT(E3,1)+RIGHT(E3,1)),(IF(ISNUMBER(FIND("-",E3))=TRUE,(LEFT(E3,1)-RIGHT(E3,1)),E3)))*2,IF(ISNUMBER(FIND("+",F3))=TRUE,(LEFT(F3,1)+RIGHT(F3,1)),(IF(ISNUMBER(FIND("-",F3))=TRUE,(LEFT(F3,1)-RIGHT(F3,1)),F3)))*1.5,IF(ISNUMBER(FIND("+",G3))=TRUE,(LEFT(G3,1)+RIGHT(G3,1)),(IF(ISNUMBER(FIND("-",G3))=TRUE,(LEFT(G3,1)-RIGHT(G3,1)),G3)))*1)</f>
        <v>5</v>
      </c>
      <c r="J3" s="38">
        <f>H3+I3</f>
        <v>9</v>
      </c>
    </row>
    <row r="4" spans="1:10">
      <c r="A4" s="38" t="s">
        <v>121</v>
      </c>
      <c r="B4" s="44" t="s">
        <v>97</v>
      </c>
      <c r="G4" s="44">
        <v>2</v>
      </c>
      <c r="H4" s="38">
        <v>6</v>
      </c>
      <c r="I4" s="42">
        <f t="shared" ref="I4:I35" si="0">SUM(IF(ISNUMBER(FIND("+",B4))=TRUE,(LEFT(B4,1)+RIGHT(B4,1)),(IF(ISNUMBER(FIND("-",B4))=TRUE,(LEFT(B4,1)-RIGHT(B4,1)),B4)))*3,IF(ISNUMBER(FIND("+",C4))=TRUE,(LEFT(C4,1)+RIGHT(C4,1)),(IF(ISNUMBER(FIND("-",C4))=TRUE,(LEFT(C4,1)-RIGHT(C4,1)),C4)))*2,IF(ISNUMBER(FIND("+",D4))=TRUE,(LEFT(D4,1)+RIGHT(D4,1)),(IF(ISNUMBER(FIND("-",D4))=TRUE,(LEFT(D4,1)-RIGHT(D4,1)),D4)))*2,IF(ISNUMBER(FIND("+",E4))=TRUE,(LEFT(E4,1)+RIGHT(E4,1)),(IF(ISNUMBER(FIND("-",E4))=TRUE,(LEFT(E4,1)-RIGHT(E4,1)),E4)))*2,IF(ISNUMBER(FIND("+",F4))=TRUE,(LEFT(F4,1)+RIGHT(F4,1)),(IF(ISNUMBER(FIND("-",F4))=TRUE,(LEFT(F4,1)-RIGHT(F4,1)),F4)))*1.5,IF(ISNUMBER(FIND("+",G4))=TRUE,(LEFT(G4,1)+RIGHT(G4,1)),(IF(ISNUMBER(FIND("-",G4))=TRUE,(LEFT(G4,1)-RIGHT(G4,1)),G4)))*1)</f>
        <v>5</v>
      </c>
      <c r="J4" s="38">
        <f>H4+I4</f>
        <v>11</v>
      </c>
    </row>
    <row r="5" spans="1:10">
      <c r="A5" s="38" t="s">
        <v>122</v>
      </c>
      <c r="C5" s="44" t="s">
        <v>109</v>
      </c>
      <c r="G5" s="44">
        <v>2</v>
      </c>
      <c r="H5" s="38">
        <v>3</v>
      </c>
      <c r="I5" s="42">
        <f t="shared" si="0"/>
        <v>6</v>
      </c>
      <c r="J5" s="38">
        <f>H5+I5</f>
        <v>9</v>
      </c>
    </row>
    <row r="6" spans="1:10">
      <c r="A6" s="38" t="s">
        <v>123</v>
      </c>
      <c r="B6" s="44" t="s">
        <v>146</v>
      </c>
      <c r="C6" s="44" t="s">
        <v>109</v>
      </c>
      <c r="H6" s="38">
        <v>6</v>
      </c>
      <c r="I6" s="42">
        <f t="shared" si="0"/>
        <v>4</v>
      </c>
      <c r="J6" s="38">
        <f>H6+I6</f>
        <v>10</v>
      </c>
    </row>
    <row r="7" spans="1:10">
      <c r="A7" s="38" t="s">
        <v>124</v>
      </c>
      <c r="C7" s="44" t="s">
        <v>112</v>
      </c>
      <c r="H7" s="38">
        <v>3</v>
      </c>
      <c r="I7" s="42">
        <f t="shared" si="0"/>
        <v>4</v>
      </c>
      <c r="J7" s="38">
        <f>H7+I7</f>
        <v>7</v>
      </c>
    </row>
    <row r="8" spans="1:10">
      <c r="A8" s="38" t="s">
        <v>125</v>
      </c>
      <c r="C8" s="44" t="s">
        <v>112</v>
      </c>
      <c r="H8" s="38">
        <v>5</v>
      </c>
      <c r="I8" s="42">
        <f t="shared" si="0"/>
        <v>4</v>
      </c>
      <c r="J8" s="38">
        <f>H8+I8</f>
        <v>9</v>
      </c>
    </row>
    <row r="9" spans="1:10">
      <c r="A9" s="38" t="s">
        <v>126</v>
      </c>
      <c r="B9" s="44" t="s">
        <v>112</v>
      </c>
      <c r="H9" s="38">
        <v>4</v>
      </c>
      <c r="I9" s="42">
        <f t="shared" si="0"/>
        <v>6</v>
      </c>
      <c r="J9" s="38">
        <f>H9+I9</f>
        <v>10</v>
      </c>
    </row>
    <row r="10" spans="1:10">
      <c r="A10" s="38" t="s">
        <v>127</v>
      </c>
      <c r="C10" s="44" t="s">
        <v>112</v>
      </c>
      <c r="H10" s="38">
        <v>5</v>
      </c>
      <c r="I10" s="42">
        <f t="shared" si="0"/>
        <v>4</v>
      </c>
      <c r="J10" s="38">
        <f>H10+I10</f>
        <v>9</v>
      </c>
    </row>
    <row r="11" spans="1:10">
      <c r="A11" s="38" t="s">
        <v>128</v>
      </c>
      <c r="C11" s="44">
        <v>2</v>
      </c>
      <c r="G11" s="44" t="s">
        <v>109</v>
      </c>
      <c r="H11" s="38">
        <v>4</v>
      </c>
      <c r="I11" s="42">
        <f t="shared" si="0"/>
        <v>6</v>
      </c>
      <c r="J11" s="38">
        <f>H11+I11</f>
        <v>10</v>
      </c>
    </row>
    <row r="12" spans="1:10">
      <c r="A12" s="38" t="s">
        <v>129</v>
      </c>
      <c r="C12" s="44" t="s">
        <v>109</v>
      </c>
      <c r="G12" s="44" t="s">
        <v>169</v>
      </c>
      <c r="H12" s="38">
        <v>6</v>
      </c>
      <c r="I12" s="42">
        <f t="shared" si="0"/>
        <v>6</v>
      </c>
      <c r="J12" s="38">
        <f>H12+I12</f>
        <v>12</v>
      </c>
    </row>
    <row r="13" spans="1:10">
      <c r="A13" s="38" t="s">
        <v>130</v>
      </c>
      <c r="E13" s="44">
        <v>1</v>
      </c>
      <c r="G13" s="44" t="s">
        <v>117</v>
      </c>
      <c r="H13" s="38">
        <v>6</v>
      </c>
      <c r="I13" s="42">
        <f t="shared" si="0"/>
        <v>5</v>
      </c>
      <c r="J13" s="38">
        <f>H13+I13</f>
        <v>11</v>
      </c>
    </row>
    <row r="14" spans="1:10">
      <c r="A14" s="38" t="s">
        <v>131</v>
      </c>
      <c r="B14" s="44" t="s">
        <v>97</v>
      </c>
      <c r="G14" s="44" t="s">
        <v>151</v>
      </c>
      <c r="H14" s="38">
        <v>5</v>
      </c>
      <c r="I14" s="42">
        <f t="shared" si="0"/>
        <v>7</v>
      </c>
      <c r="J14" s="38">
        <f>H14+I14</f>
        <v>12</v>
      </c>
    </row>
    <row r="15" spans="1:10">
      <c r="A15" s="38" t="s">
        <v>132</v>
      </c>
      <c r="B15" s="44" t="s">
        <v>97</v>
      </c>
      <c r="G15" s="44" t="s">
        <v>151</v>
      </c>
      <c r="H15" s="38">
        <v>6</v>
      </c>
      <c r="I15" s="42">
        <f t="shared" si="0"/>
        <v>7</v>
      </c>
      <c r="J15" s="38">
        <f>H15+I15</f>
        <v>13</v>
      </c>
    </row>
    <row r="16" spans="1:10">
      <c r="A16" s="38" t="s">
        <v>133</v>
      </c>
      <c r="F16" s="44" t="s">
        <v>134</v>
      </c>
      <c r="G16" s="44" t="s">
        <v>135</v>
      </c>
      <c r="H16" s="38">
        <v>6</v>
      </c>
      <c r="I16" s="42">
        <f t="shared" si="0"/>
        <v>6</v>
      </c>
      <c r="J16" s="38">
        <f>H16+I16</f>
        <v>12</v>
      </c>
    </row>
    <row r="17" spans="1:10">
      <c r="A17" s="38" t="s">
        <v>136</v>
      </c>
      <c r="C17" s="44">
        <v>1</v>
      </c>
      <c r="G17" s="44" t="s">
        <v>137</v>
      </c>
      <c r="H17" s="38">
        <v>4</v>
      </c>
      <c r="I17" s="42">
        <f t="shared" si="0"/>
        <v>5</v>
      </c>
      <c r="J17" s="38">
        <f>H17+I17</f>
        <v>9</v>
      </c>
    </row>
    <row r="18" spans="1:10">
      <c r="A18" s="40" t="s">
        <v>138</v>
      </c>
      <c r="B18" s="44" t="s">
        <v>112</v>
      </c>
      <c r="G18" s="44" t="s">
        <v>112</v>
      </c>
      <c r="H18" s="38">
        <v>5</v>
      </c>
      <c r="I18" s="42">
        <f t="shared" si="0"/>
        <v>8</v>
      </c>
      <c r="J18" s="38">
        <f t="shared" ref="J18:J35" si="1">H18+I18</f>
        <v>13</v>
      </c>
    </row>
    <row r="19" spans="1:10">
      <c r="A19" s="40" t="s">
        <v>139</v>
      </c>
      <c r="E19" s="44" t="s">
        <v>109</v>
      </c>
      <c r="F19" s="44" t="s">
        <v>112</v>
      </c>
      <c r="H19" s="38">
        <v>4</v>
      </c>
      <c r="I19" s="42">
        <f t="shared" si="0"/>
        <v>7</v>
      </c>
      <c r="J19" s="38">
        <f t="shared" si="1"/>
        <v>11</v>
      </c>
    </row>
    <row r="20" spans="1:10">
      <c r="A20" s="40" t="s">
        <v>140</v>
      </c>
      <c r="B20" s="44">
        <v>1</v>
      </c>
      <c r="G20" s="44" t="s">
        <v>108</v>
      </c>
      <c r="H20" s="38">
        <v>4</v>
      </c>
      <c r="I20" s="42">
        <f t="shared" si="0"/>
        <v>6</v>
      </c>
      <c r="J20" s="38">
        <f t="shared" si="1"/>
        <v>10</v>
      </c>
    </row>
    <row r="21" spans="1:10">
      <c r="A21" s="40" t="s">
        <v>141</v>
      </c>
      <c r="B21" s="44" t="s">
        <v>97</v>
      </c>
      <c r="E21" s="44" t="s">
        <v>112</v>
      </c>
      <c r="H21" s="38">
        <v>6</v>
      </c>
      <c r="I21" s="42">
        <f t="shared" si="0"/>
        <v>7</v>
      </c>
      <c r="J21" s="38">
        <f t="shared" si="1"/>
        <v>13</v>
      </c>
    </row>
    <row r="22" spans="1:10">
      <c r="A22" s="40" t="s">
        <v>142</v>
      </c>
      <c r="B22" s="44" t="s">
        <v>109</v>
      </c>
      <c r="E22" s="44">
        <v>1</v>
      </c>
      <c r="H22" s="38">
        <v>4</v>
      </c>
      <c r="I22" s="42">
        <f t="shared" si="0"/>
        <v>8</v>
      </c>
      <c r="J22" s="38">
        <f t="shared" si="1"/>
        <v>12</v>
      </c>
    </row>
    <row r="23" spans="1:10">
      <c r="A23" s="40" t="s">
        <v>143</v>
      </c>
      <c r="B23" s="44" t="s">
        <v>97</v>
      </c>
      <c r="D23" s="44" t="s">
        <v>112</v>
      </c>
      <c r="H23" s="38">
        <v>6</v>
      </c>
      <c r="I23" s="42">
        <f t="shared" si="0"/>
        <v>7</v>
      </c>
      <c r="J23" s="38">
        <f t="shared" si="1"/>
        <v>13</v>
      </c>
    </row>
    <row r="24" spans="1:10">
      <c r="A24" s="40" t="s">
        <v>144</v>
      </c>
      <c r="F24" s="44" t="s">
        <v>108</v>
      </c>
      <c r="G24" s="44" t="s">
        <v>117</v>
      </c>
      <c r="H24" s="38">
        <v>4</v>
      </c>
      <c r="I24" s="42">
        <f t="shared" si="0"/>
        <v>7.5</v>
      </c>
      <c r="J24" s="38">
        <f t="shared" si="1"/>
        <v>11.5</v>
      </c>
    </row>
    <row r="25" spans="1:10">
      <c r="A25" s="40" t="s">
        <v>145</v>
      </c>
      <c r="B25" s="44" t="s">
        <v>97</v>
      </c>
      <c r="C25" s="44" t="s">
        <v>112</v>
      </c>
      <c r="G25" s="44" t="s">
        <v>146</v>
      </c>
      <c r="H25" s="38">
        <v>6</v>
      </c>
      <c r="I25" s="42">
        <f t="shared" si="0"/>
        <v>7</v>
      </c>
      <c r="J25" s="38">
        <f t="shared" si="1"/>
        <v>13</v>
      </c>
    </row>
    <row r="26" spans="1:10">
      <c r="A26" s="40" t="s">
        <v>148</v>
      </c>
      <c r="E26" s="44" t="s">
        <v>112</v>
      </c>
      <c r="G26" s="44" t="s">
        <v>109</v>
      </c>
      <c r="H26" s="38">
        <v>6</v>
      </c>
      <c r="I26" s="42">
        <f t="shared" si="0"/>
        <v>6</v>
      </c>
      <c r="J26" s="38">
        <f t="shared" si="1"/>
        <v>12</v>
      </c>
    </row>
    <row r="27" spans="1:10">
      <c r="A27" s="40" t="s">
        <v>150</v>
      </c>
      <c r="B27" s="44" t="s">
        <v>97</v>
      </c>
      <c r="G27" s="44" t="s">
        <v>151</v>
      </c>
      <c r="H27" s="38">
        <v>6</v>
      </c>
      <c r="I27" s="42">
        <f t="shared" si="0"/>
        <v>7</v>
      </c>
      <c r="J27" s="38">
        <f t="shared" si="1"/>
        <v>13</v>
      </c>
    </row>
    <row r="28" spans="1:10">
      <c r="A28" s="40" t="s">
        <v>152</v>
      </c>
      <c r="C28" s="44" t="s">
        <v>149</v>
      </c>
      <c r="G28" s="44" t="s">
        <v>109</v>
      </c>
      <c r="H28" s="38">
        <v>6</v>
      </c>
      <c r="I28" s="42">
        <f t="shared" si="0"/>
        <v>6</v>
      </c>
      <c r="J28" s="38">
        <f t="shared" si="1"/>
        <v>12</v>
      </c>
    </row>
    <row r="29" spans="1:10">
      <c r="A29" s="40" t="s">
        <v>153</v>
      </c>
      <c r="C29" s="44" t="s">
        <v>149</v>
      </c>
      <c r="G29" s="44" t="s">
        <v>109</v>
      </c>
      <c r="H29" s="38">
        <v>6</v>
      </c>
      <c r="I29" s="42">
        <f t="shared" si="0"/>
        <v>6</v>
      </c>
      <c r="J29" s="38">
        <f t="shared" si="1"/>
        <v>12</v>
      </c>
    </row>
    <row r="30" spans="1:10">
      <c r="A30" s="40" t="s">
        <v>154</v>
      </c>
      <c r="D30" s="44" t="s">
        <v>112</v>
      </c>
      <c r="G30" s="44" t="s">
        <v>109</v>
      </c>
      <c r="H30" s="38">
        <v>5</v>
      </c>
      <c r="I30" s="42">
        <f t="shared" si="0"/>
        <v>6</v>
      </c>
      <c r="J30" s="38">
        <f t="shared" si="1"/>
        <v>11</v>
      </c>
    </row>
    <row r="31" spans="1:10">
      <c r="A31" s="40" t="s">
        <v>155</v>
      </c>
      <c r="D31" s="44" t="s">
        <v>109</v>
      </c>
      <c r="F31" s="44" t="s">
        <v>112</v>
      </c>
      <c r="H31" s="38">
        <v>6</v>
      </c>
      <c r="I31" s="42">
        <f t="shared" si="0"/>
        <v>7</v>
      </c>
      <c r="J31" s="38">
        <f t="shared" si="1"/>
        <v>13</v>
      </c>
    </row>
    <row r="32" spans="1:10">
      <c r="A32" s="40" t="s">
        <v>156</v>
      </c>
      <c r="C32" s="44" t="s">
        <v>97</v>
      </c>
      <c r="G32" s="44" t="s">
        <v>157</v>
      </c>
      <c r="H32" s="38">
        <v>6</v>
      </c>
      <c r="I32" s="42">
        <f t="shared" si="0"/>
        <v>5</v>
      </c>
      <c r="J32" s="38">
        <f t="shared" si="1"/>
        <v>11</v>
      </c>
    </row>
    <row r="33" spans="1:10">
      <c r="A33" s="40" t="s">
        <v>158</v>
      </c>
      <c r="C33" s="44" t="s">
        <v>112</v>
      </c>
      <c r="G33" s="44" t="s">
        <v>112</v>
      </c>
      <c r="H33" s="38">
        <v>4</v>
      </c>
      <c r="I33" s="42">
        <f t="shared" si="0"/>
        <v>6</v>
      </c>
      <c r="J33" s="38">
        <f t="shared" si="1"/>
        <v>10</v>
      </c>
    </row>
    <row r="34" spans="1:10">
      <c r="A34" s="40" t="s">
        <v>159</v>
      </c>
      <c r="C34" s="44" t="s">
        <v>147</v>
      </c>
      <c r="E34" s="44" t="s">
        <v>109</v>
      </c>
      <c r="G34" s="44" t="s">
        <v>146</v>
      </c>
      <c r="H34" s="38">
        <v>5</v>
      </c>
      <c r="I34" s="42">
        <f t="shared" si="0"/>
        <v>6</v>
      </c>
      <c r="J34" s="38">
        <f t="shared" si="1"/>
        <v>11</v>
      </c>
    </row>
    <row r="35" spans="1:10">
      <c r="A35" s="40" t="s">
        <v>160</v>
      </c>
      <c r="B35" s="44" t="s">
        <v>112</v>
      </c>
      <c r="C35" s="44" t="s">
        <v>147</v>
      </c>
      <c r="H35" s="38">
        <v>5</v>
      </c>
      <c r="I35" s="42">
        <f t="shared" si="0"/>
        <v>8</v>
      </c>
      <c r="J35" s="38">
        <f t="shared" si="1"/>
        <v>13</v>
      </c>
    </row>
    <row r="36" spans="1:10">
      <c r="A36" s="40" t="s">
        <v>161</v>
      </c>
      <c r="B36" s="44" t="s">
        <v>97</v>
      </c>
      <c r="D36" s="44" t="s">
        <v>112</v>
      </c>
      <c r="H36" s="38">
        <v>6</v>
      </c>
      <c r="I36" s="42">
        <f t="shared" ref="I36:I41" si="2">SUM(IF(ISNUMBER(FIND("+",B36))=TRUE,(LEFT(B36,1)+RIGHT(B36,1)),(IF(ISNUMBER(FIND("-",B36))=TRUE,(LEFT(B36,1)-RIGHT(B36,1)),B36)))*3,IF(ISNUMBER(FIND("+",C36))=TRUE,(LEFT(C36,1)+RIGHT(C36,1)),(IF(ISNUMBER(FIND("-",C36))=TRUE,(LEFT(C36,1)-RIGHT(C36,1)),C36)))*2,IF(ISNUMBER(FIND("+",D36))=TRUE,(LEFT(D36,1)+RIGHT(D36,1)),(IF(ISNUMBER(FIND("-",D36))=TRUE,(LEFT(D36,1)-RIGHT(D36,1)),D36)))*2,IF(ISNUMBER(FIND("+",E36))=TRUE,(LEFT(E36,1)+RIGHT(E36,1)),(IF(ISNUMBER(FIND("-",E36))=TRUE,(LEFT(E36,1)-RIGHT(E36,1)),E36)))*2,IF(ISNUMBER(FIND("+",F36))=TRUE,(LEFT(F36,1)+RIGHT(F36,1)),(IF(ISNUMBER(FIND("-",F36))=TRUE,(LEFT(F36,1)-RIGHT(F36,1)),F36)))*1.5,IF(ISNUMBER(FIND("+",G36))=TRUE,(LEFT(G36,1)+RIGHT(G36,1)),(IF(ISNUMBER(FIND("-",G36))=TRUE,(LEFT(G36,1)-RIGHT(G36,1)),G36)))*1)</f>
        <v>7</v>
      </c>
      <c r="J36" s="38">
        <f t="shared" ref="J36:J41" si="3">H36+I36</f>
        <v>13</v>
      </c>
    </row>
    <row r="37" spans="1:10">
      <c r="A37" s="40" t="s">
        <v>162</v>
      </c>
      <c r="B37" s="44" t="s">
        <v>112</v>
      </c>
      <c r="C37" s="44" t="s">
        <v>147</v>
      </c>
      <c r="H37" s="38">
        <v>4</v>
      </c>
      <c r="I37" s="42">
        <f t="shared" si="2"/>
        <v>8</v>
      </c>
      <c r="J37" s="38">
        <f t="shared" si="3"/>
        <v>12</v>
      </c>
    </row>
    <row r="38" spans="1:10">
      <c r="A38" s="40" t="s">
        <v>163</v>
      </c>
      <c r="B38" s="44" t="s">
        <v>151</v>
      </c>
      <c r="H38" s="38">
        <v>4</v>
      </c>
      <c r="I38" s="42">
        <f t="shared" si="2"/>
        <v>12</v>
      </c>
      <c r="J38" s="38">
        <f t="shared" si="3"/>
        <v>16</v>
      </c>
    </row>
    <row r="39" spans="1:10">
      <c r="A39" s="40" t="s">
        <v>164</v>
      </c>
      <c r="B39" s="44" t="s">
        <v>170</v>
      </c>
      <c r="H39" s="38">
        <v>5</v>
      </c>
      <c r="I39" s="42">
        <f t="shared" si="2"/>
        <v>9</v>
      </c>
      <c r="J39" s="38">
        <f t="shared" si="3"/>
        <v>14</v>
      </c>
    </row>
    <row r="40" spans="1:10">
      <c r="A40" s="40" t="s">
        <v>165</v>
      </c>
      <c r="B40" s="44" t="s">
        <v>109</v>
      </c>
      <c r="D40" s="44" t="s">
        <v>108</v>
      </c>
      <c r="H40" s="38">
        <v>4</v>
      </c>
      <c r="I40" s="42">
        <f t="shared" si="2"/>
        <v>12</v>
      </c>
      <c r="J40" s="38">
        <f t="shared" si="3"/>
        <v>16</v>
      </c>
    </row>
    <row r="41" spans="1:10">
      <c r="A41" s="40" t="s">
        <v>166</v>
      </c>
      <c r="B41" s="44" t="s">
        <v>149</v>
      </c>
      <c r="D41" s="44" t="s">
        <v>167</v>
      </c>
      <c r="H41" s="38">
        <v>5</v>
      </c>
      <c r="I41" s="42">
        <f t="shared" si="2"/>
        <v>14</v>
      </c>
      <c r="J41" s="38">
        <f t="shared" si="3"/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奇观价值计算</vt:lpstr>
      <vt:lpstr>平衡后的奇观</vt:lpstr>
      <vt:lpstr>Wonder_Balance</vt:lpstr>
      <vt:lpstr>Resource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2017-01-23T07:34:19Z</dcterms:created>
  <dcterms:modified xsi:type="dcterms:W3CDTF">2017-01-24T11:00:30Z</dcterms:modified>
</cp:coreProperties>
</file>