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0" yWindow="1395" windowWidth="18135" windowHeight="7890"/>
  </bookViews>
  <sheets>
    <sheet name="Sheet1" sheetId="1" r:id="rId1"/>
    <sheet name="Ribbon lookup" sheetId="2" r:id="rId2"/>
    <sheet name="Ribbons used" sheetId="3" r:id="rId3"/>
  </sheets>
  <calcPr calcId="145621"/>
  <pivotCaches>
    <pivotCache cacheId="1" r:id="rId4"/>
  </pivotCaches>
</workbook>
</file>

<file path=xl/calcChain.xml><?xml version="1.0" encoding="utf-8"?>
<calcChain xmlns="http://schemas.openxmlformats.org/spreadsheetml/2006/main">
  <c r="AF7" i="1" l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68" i="1"/>
  <c r="AG68" i="1"/>
  <c r="AH68" i="1"/>
  <c r="AI68" i="1"/>
  <c r="AF69" i="1"/>
  <c r="AG69" i="1"/>
  <c r="AH69" i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I72" i="1"/>
  <c r="AF73" i="1"/>
  <c r="AG73" i="1"/>
  <c r="AH73" i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H6" i="1"/>
  <c r="AG6" i="1"/>
  <c r="AF6" i="1"/>
  <c r="AL5" i="1" l="1"/>
  <c r="Z28" i="1" l="1"/>
  <c r="Z29" i="1"/>
  <c r="Z30" i="1"/>
  <c r="Z31" i="1"/>
  <c r="A76" i="3" l="1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B3" i="3"/>
  <c r="A3" i="3"/>
  <c r="A272" i="3"/>
  <c r="B272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B183" i="3"/>
  <c r="A18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B93" i="3"/>
  <c r="A93" i="3"/>
  <c r="A2" i="3"/>
  <c r="B2" i="3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B12" i="1"/>
  <c r="AA12" i="1"/>
  <c r="V12" i="1" l="1"/>
  <c r="U12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V13" i="1"/>
  <c r="U13" i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6" i="1"/>
  <c r="AI6" i="1"/>
  <c r="AJ7" i="1"/>
  <c r="AK7" i="1"/>
  <c r="AJ8" i="1"/>
  <c r="AK8" i="1"/>
  <c r="AJ9" i="1"/>
  <c r="AK9" i="1"/>
  <c r="AJ10" i="1"/>
  <c r="AK10" i="1"/>
  <c r="AJ11" i="1"/>
  <c r="AK11" i="1"/>
  <c r="AK6" i="1"/>
  <c r="AJ6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K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K13" i="1"/>
  <c r="AK14" i="1"/>
  <c r="AK12" i="1"/>
  <c r="AJ13" i="1"/>
  <c r="AJ14" i="1"/>
  <c r="AJ15" i="1"/>
  <c r="AJ12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13" i="1"/>
  <c r="AL13" i="1" s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12" i="1"/>
  <c r="AL12" i="1" s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12" i="1"/>
  <c r="T13" i="1"/>
  <c r="T14" i="1"/>
  <c r="T15" i="1"/>
  <c r="T16" i="1"/>
  <c r="U6" i="1"/>
  <c r="U7" i="1"/>
  <c r="V7" i="1"/>
  <c r="V8" i="1"/>
  <c r="U9" i="1"/>
  <c r="V9" i="1"/>
  <c r="U10" i="1"/>
  <c r="U11" i="1"/>
  <c r="V11" i="1"/>
  <c r="V10" i="1"/>
  <c r="V6" i="1"/>
  <c r="U8" i="1"/>
  <c r="AL6" i="1" l="1"/>
  <c r="AL10" i="1"/>
  <c r="AL8" i="1"/>
  <c r="AL11" i="1"/>
  <c r="AL9" i="1"/>
  <c r="AL7" i="1"/>
  <c r="AL80" i="1"/>
  <c r="AL14" i="1"/>
  <c r="AK95" i="1"/>
  <c r="AL95" i="1" s="1"/>
  <c r="AK94" i="1"/>
  <c r="AL94" i="1" s="1"/>
  <c r="AK93" i="1"/>
  <c r="AL93" i="1" s="1"/>
  <c r="AK92" i="1"/>
  <c r="AL92" i="1" s="1"/>
  <c r="AK91" i="1"/>
  <c r="AL91" i="1" s="1"/>
  <c r="AK90" i="1"/>
  <c r="AL90" i="1" s="1"/>
  <c r="AK89" i="1"/>
  <c r="AL89" i="1" s="1"/>
  <c r="AK88" i="1"/>
  <c r="AL88" i="1" s="1"/>
  <c r="AK87" i="1"/>
  <c r="AL87" i="1" s="1"/>
  <c r="AK86" i="1"/>
  <c r="AL86" i="1" s="1"/>
  <c r="AK85" i="1"/>
  <c r="AL85" i="1" s="1"/>
  <c r="AK84" i="1"/>
  <c r="AL84" i="1" s="1"/>
  <c r="AK83" i="1"/>
  <c r="AL83" i="1" s="1"/>
  <c r="AK82" i="1"/>
  <c r="AL82" i="1" s="1"/>
  <c r="AK81" i="1"/>
  <c r="AL81" i="1" s="1"/>
  <c r="AK79" i="1"/>
  <c r="AL79" i="1" s="1"/>
  <c r="AK78" i="1"/>
  <c r="AL78" i="1" s="1"/>
  <c r="AK77" i="1"/>
  <c r="AL77" i="1" s="1"/>
  <c r="AK76" i="1"/>
  <c r="AL76" i="1" s="1"/>
  <c r="AK75" i="1"/>
  <c r="AL75" i="1" s="1"/>
  <c r="AK74" i="1"/>
  <c r="AL74" i="1" s="1"/>
  <c r="AK73" i="1"/>
  <c r="AL73" i="1" s="1"/>
  <c r="AK72" i="1"/>
  <c r="AL72" i="1" s="1"/>
  <c r="AK71" i="1"/>
  <c r="AL71" i="1" s="1"/>
  <c r="AK70" i="1"/>
  <c r="AL70" i="1" s="1"/>
  <c r="AK69" i="1"/>
  <c r="AL69" i="1" s="1"/>
  <c r="AK68" i="1"/>
  <c r="AL68" i="1" s="1"/>
  <c r="AK67" i="1"/>
  <c r="AL67" i="1" s="1"/>
  <c r="AK66" i="1"/>
  <c r="AL66" i="1" s="1"/>
  <c r="AK65" i="1"/>
  <c r="AL65" i="1" s="1"/>
  <c r="AK64" i="1"/>
  <c r="AL64" i="1" s="1"/>
  <c r="AK63" i="1"/>
  <c r="AL63" i="1" s="1"/>
  <c r="AK62" i="1"/>
  <c r="AL62" i="1" s="1"/>
  <c r="AK61" i="1"/>
  <c r="AL61" i="1" s="1"/>
  <c r="AK60" i="1"/>
  <c r="AL60" i="1" s="1"/>
  <c r="AK59" i="1"/>
  <c r="AL59" i="1" s="1"/>
  <c r="AK58" i="1"/>
  <c r="AL58" i="1" s="1"/>
  <c r="AK57" i="1"/>
  <c r="AL57" i="1" s="1"/>
  <c r="AK56" i="1"/>
  <c r="AL56" i="1" s="1"/>
  <c r="AK55" i="1"/>
  <c r="AL55" i="1" s="1"/>
  <c r="AK54" i="1"/>
  <c r="AL54" i="1" s="1"/>
  <c r="AK53" i="1"/>
  <c r="AL53" i="1" s="1"/>
  <c r="AK52" i="1"/>
  <c r="AL52" i="1" s="1"/>
  <c r="AK51" i="1"/>
  <c r="AL51" i="1" s="1"/>
  <c r="AK50" i="1"/>
  <c r="AL50" i="1" s="1"/>
  <c r="AK49" i="1"/>
  <c r="AL49" i="1" s="1"/>
  <c r="AK48" i="1"/>
  <c r="AL48" i="1" s="1"/>
  <c r="AK47" i="1"/>
  <c r="AL47" i="1" s="1"/>
  <c r="AK46" i="1"/>
  <c r="AL46" i="1" s="1"/>
  <c r="AK45" i="1"/>
  <c r="AL45" i="1" s="1"/>
  <c r="AK44" i="1"/>
  <c r="AL44" i="1" s="1"/>
  <c r="AK43" i="1"/>
  <c r="AL43" i="1" s="1"/>
  <c r="AK42" i="1"/>
  <c r="AL42" i="1" s="1"/>
  <c r="AK41" i="1"/>
  <c r="AL41" i="1" s="1"/>
  <c r="AK40" i="1"/>
  <c r="AL40" i="1" s="1"/>
  <c r="AK39" i="1"/>
  <c r="AL39" i="1" s="1"/>
  <c r="AK38" i="1"/>
  <c r="AL38" i="1" s="1"/>
  <c r="AK37" i="1"/>
  <c r="AL37" i="1" s="1"/>
  <c r="AK36" i="1"/>
  <c r="AL36" i="1" s="1"/>
  <c r="AK35" i="1"/>
  <c r="AL35" i="1" s="1"/>
  <c r="AK34" i="1"/>
  <c r="AL34" i="1" s="1"/>
  <c r="AK33" i="1"/>
  <c r="AL33" i="1" s="1"/>
  <c r="AK32" i="1"/>
  <c r="AL32" i="1" s="1"/>
  <c r="AK31" i="1"/>
  <c r="AL31" i="1" s="1"/>
  <c r="AK30" i="1"/>
  <c r="AL30" i="1" s="1"/>
  <c r="AK29" i="1"/>
  <c r="AL29" i="1" s="1"/>
  <c r="AK28" i="1"/>
  <c r="AL28" i="1" s="1"/>
  <c r="AK27" i="1"/>
  <c r="AL27" i="1" s="1"/>
  <c r="AK26" i="1"/>
  <c r="AL26" i="1" s="1"/>
  <c r="AK25" i="1"/>
  <c r="AL25" i="1" s="1"/>
  <c r="AK24" i="1"/>
  <c r="AL24" i="1" s="1"/>
  <c r="AK23" i="1"/>
  <c r="AL23" i="1" s="1"/>
  <c r="AK22" i="1"/>
  <c r="AL22" i="1" s="1"/>
  <c r="AK21" i="1"/>
  <c r="AL21" i="1" s="1"/>
  <c r="AK20" i="1"/>
  <c r="AL20" i="1" s="1"/>
  <c r="AK19" i="1"/>
  <c r="AL19" i="1" s="1"/>
  <c r="AK18" i="1"/>
  <c r="AL18" i="1" s="1"/>
  <c r="AK17" i="1"/>
  <c r="AL17" i="1" s="1"/>
  <c r="AK16" i="1"/>
  <c r="AL16" i="1" s="1"/>
  <c r="AK15" i="1"/>
  <c r="AL15" i="1" s="1"/>
  <c r="AS44" i="1"/>
  <c r="AT44" i="1"/>
  <c r="AZ44" i="1"/>
  <c r="BA44" i="1"/>
  <c r="BB44" i="1"/>
  <c r="AS45" i="1"/>
  <c r="AT45" i="1"/>
  <c r="AZ45" i="1"/>
  <c r="BA45" i="1"/>
  <c r="BB45" i="1"/>
  <c r="AS46" i="1"/>
  <c r="AT46" i="1"/>
  <c r="AZ46" i="1"/>
  <c r="BA46" i="1"/>
  <c r="BB46" i="1"/>
  <c r="AS47" i="1"/>
  <c r="AT47" i="1"/>
  <c r="AZ47" i="1"/>
  <c r="BA47" i="1"/>
  <c r="BB47" i="1"/>
  <c r="AS48" i="1"/>
  <c r="AT48" i="1"/>
  <c r="AZ48" i="1"/>
  <c r="BA48" i="1"/>
  <c r="BB48" i="1"/>
  <c r="AS49" i="1"/>
  <c r="AT49" i="1"/>
  <c r="AZ49" i="1"/>
  <c r="BA49" i="1"/>
  <c r="BB49" i="1"/>
  <c r="AS50" i="1"/>
  <c r="AT50" i="1"/>
  <c r="AZ50" i="1"/>
  <c r="BA50" i="1"/>
  <c r="BB50" i="1"/>
  <c r="AQ46" i="1"/>
  <c r="AP46" i="1"/>
  <c r="AO46" i="1"/>
  <c r="AN46" i="1"/>
  <c r="BC49" i="1" l="1"/>
  <c r="BC47" i="1"/>
  <c r="BC45" i="1"/>
  <c r="BC50" i="1"/>
  <c r="BC48" i="1"/>
  <c r="BC46" i="1"/>
  <c r="BC44" i="1"/>
  <c r="AV9" i="1"/>
  <c r="AW9" i="1"/>
  <c r="AV10" i="1"/>
  <c r="AW10" i="1"/>
  <c r="AV11" i="1"/>
  <c r="AW11" i="1"/>
  <c r="AU15" i="1"/>
  <c r="AU12" i="1"/>
  <c r="AU13" i="1"/>
  <c r="AU14" i="1"/>
  <c r="AV6" i="1"/>
  <c r="AW6" i="1"/>
  <c r="AV7" i="1"/>
  <c r="AW7" i="1"/>
  <c r="AV8" i="1"/>
  <c r="AW8" i="1"/>
  <c r="AS12" i="1"/>
  <c r="AT12" i="1"/>
  <c r="AS13" i="1"/>
  <c r="AT13" i="1"/>
  <c r="AS14" i="1"/>
  <c r="AT14" i="1"/>
  <c r="AS7" i="1"/>
  <c r="AT7" i="1"/>
  <c r="AS8" i="1"/>
  <c r="AT8" i="1"/>
  <c r="AS9" i="1"/>
  <c r="AT9" i="1"/>
  <c r="AS10" i="1"/>
  <c r="AT10" i="1"/>
  <c r="AS11" i="1"/>
  <c r="AT11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T6" i="1"/>
  <c r="AS6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BA12" i="1"/>
  <c r="BB12" i="1"/>
  <c r="BA13" i="1"/>
  <c r="BB13" i="1"/>
  <c r="BA14" i="1"/>
  <c r="BB14" i="1"/>
  <c r="BA6" i="1"/>
  <c r="BB6" i="1"/>
  <c r="BA7" i="1"/>
  <c r="BB7" i="1"/>
  <c r="BA8" i="1"/>
  <c r="BB8" i="1"/>
  <c r="BA9" i="1"/>
  <c r="BB9" i="1"/>
  <c r="BA10" i="1"/>
  <c r="BB10" i="1"/>
  <c r="BA11" i="1"/>
  <c r="BB11" i="1"/>
  <c r="AZ12" i="1"/>
  <c r="AZ13" i="1"/>
  <c r="AZ14" i="1"/>
  <c r="AZ6" i="1"/>
  <c r="AZ7" i="1"/>
  <c r="AZ8" i="1"/>
  <c r="AZ9" i="1"/>
  <c r="AZ10" i="1"/>
  <c r="AZ11" i="1"/>
  <c r="AZ15" i="1"/>
  <c r="BA16" i="1"/>
  <c r="BB16" i="1"/>
  <c r="BA17" i="1"/>
  <c r="BB17" i="1"/>
  <c r="BA18" i="1"/>
  <c r="BB18" i="1"/>
  <c r="BA19" i="1"/>
  <c r="BB19" i="1"/>
  <c r="BA20" i="1"/>
  <c r="BB20" i="1"/>
  <c r="BA21" i="1"/>
  <c r="BB21" i="1"/>
  <c r="BA22" i="1"/>
  <c r="BB22" i="1"/>
  <c r="BA23" i="1"/>
  <c r="BB23" i="1"/>
  <c r="BA24" i="1"/>
  <c r="BB24" i="1"/>
  <c r="BA25" i="1"/>
  <c r="BB25" i="1"/>
  <c r="BA26" i="1"/>
  <c r="BB26" i="1"/>
  <c r="BA27" i="1"/>
  <c r="BB27" i="1"/>
  <c r="BA28" i="1"/>
  <c r="BB28" i="1"/>
  <c r="BA29" i="1"/>
  <c r="BB29" i="1"/>
  <c r="BA30" i="1"/>
  <c r="BB30" i="1"/>
  <c r="BA31" i="1"/>
  <c r="BB31" i="1"/>
  <c r="BA32" i="1"/>
  <c r="BB32" i="1"/>
  <c r="BA33" i="1"/>
  <c r="BB33" i="1"/>
  <c r="BA34" i="1"/>
  <c r="BB34" i="1"/>
  <c r="BA35" i="1"/>
  <c r="BB35" i="1"/>
  <c r="BA36" i="1"/>
  <c r="BB36" i="1"/>
  <c r="BA37" i="1"/>
  <c r="BB37" i="1"/>
  <c r="BA38" i="1"/>
  <c r="BB38" i="1"/>
  <c r="BA39" i="1"/>
  <c r="BB39" i="1"/>
  <c r="BA40" i="1"/>
  <c r="BB40" i="1"/>
  <c r="BA41" i="1"/>
  <c r="BB41" i="1"/>
  <c r="BA42" i="1"/>
  <c r="BB42" i="1"/>
  <c r="BA43" i="1"/>
  <c r="BB43" i="1"/>
  <c r="BA51" i="1"/>
  <c r="BB51" i="1"/>
  <c r="BA52" i="1"/>
  <c r="BB52" i="1"/>
  <c r="BA53" i="1"/>
  <c r="BB53" i="1"/>
  <c r="BA54" i="1"/>
  <c r="BB54" i="1"/>
  <c r="BA55" i="1"/>
  <c r="BB55" i="1"/>
  <c r="BA56" i="1"/>
  <c r="BB56" i="1"/>
  <c r="BA57" i="1"/>
  <c r="BB57" i="1"/>
  <c r="BA58" i="1"/>
  <c r="BB58" i="1"/>
  <c r="BA59" i="1"/>
  <c r="BB59" i="1"/>
  <c r="BA60" i="1"/>
  <c r="BB60" i="1"/>
  <c r="BA61" i="1"/>
  <c r="BB61" i="1"/>
  <c r="BA62" i="1"/>
  <c r="BB62" i="1"/>
  <c r="BA63" i="1"/>
  <c r="BB63" i="1"/>
  <c r="BA64" i="1"/>
  <c r="BB64" i="1"/>
  <c r="BA65" i="1"/>
  <c r="BB65" i="1"/>
  <c r="BB15" i="1"/>
  <c r="BA15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13" i="1"/>
  <c r="AQ14" i="1"/>
  <c r="AQ6" i="1"/>
  <c r="AQ7" i="1"/>
  <c r="AQ8" i="1"/>
  <c r="AQ9" i="1"/>
  <c r="AQ10" i="1"/>
  <c r="AQ11" i="1"/>
  <c r="AQ15" i="1"/>
  <c r="AQ16" i="1"/>
  <c r="AQ17" i="1"/>
  <c r="AQ18" i="1"/>
  <c r="AQ19" i="1"/>
  <c r="AQ20" i="1"/>
  <c r="AQ21" i="1"/>
  <c r="AQ22" i="1"/>
  <c r="AQ23" i="1"/>
  <c r="AQ12" i="1"/>
  <c r="AV13" i="1" s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13" i="1"/>
  <c r="AP14" i="1"/>
  <c r="AP6" i="1"/>
  <c r="AP7" i="1"/>
  <c r="AP8" i="1"/>
  <c r="AP9" i="1"/>
  <c r="AP10" i="1"/>
  <c r="AP11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12" i="1"/>
  <c r="AN89" i="1"/>
  <c r="AN90" i="1"/>
  <c r="AN91" i="1"/>
  <c r="AN92" i="1"/>
  <c r="AN93" i="1"/>
  <c r="AN94" i="1"/>
  <c r="AN95" i="1"/>
  <c r="AO80" i="1"/>
  <c r="AN78" i="1"/>
  <c r="AN79" i="1"/>
  <c r="AN80" i="1"/>
  <c r="AN81" i="1"/>
  <c r="AN82" i="1"/>
  <c r="AN83" i="1"/>
  <c r="AN84" i="1"/>
  <c r="AN85" i="1"/>
  <c r="AN86" i="1"/>
  <c r="AN87" i="1"/>
  <c r="AN88" i="1"/>
  <c r="AN74" i="1"/>
  <c r="AN75" i="1"/>
  <c r="AN76" i="1"/>
  <c r="AN77" i="1"/>
  <c r="AO73" i="1"/>
  <c r="AO70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42" i="1"/>
  <c r="AO42" i="1"/>
  <c r="AN43" i="1"/>
  <c r="AO43" i="1"/>
  <c r="AN44" i="1"/>
  <c r="AO44" i="1"/>
  <c r="AN45" i="1"/>
  <c r="AO45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O41" i="1"/>
  <c r="AN41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O29" i="1"/>
  <c r="AN29" i="1"/>
  <c r="AO28" i="1"/>
  <c r="AN28" i="1"/>
  <c r="AN22" i="1"/>
  <c r="AO22" i="1"/>
  <c r="AO21" i="1"/>
  <c r="AN21" i="1"/>
  <c r="AO15" i="1"/>
  <c r="AN15" i="1"/>
  <c r="AV27" i="1" l="1"/>
  <c r="AW14" i="1"/>
  <c r="AW13" i="1"/>
  <c r="AX13" i="1" s="1"/>
  <c r="AW12" i="1"/>
  <c r="AV14" i="1"/>
  <c r="AV12" i="1"/>
  <c r="AU6" i="1"/>
  <c r="AU10" i="1"/>
  <c r="AX10" i="1" s="1"/>
  <c r="BC15" i="1"/>
  <c r="BC94" i="1"/>
  <c r="BC92" i="1"/>
  <c r="BC90" i="1"/>
  <c r="BC88" i="1"/>
  <c r="BC86" i="1"/>
  <c r="BC84" i="1"/>
  <c r="BC82" i="1"/>
  <c r="BC80" i="1"/>
  <c r="BC78" i="1"/>
  <c r="BC76" i="1"/>
  <c r="BC74" i="1"/>
  <c r="BC72" i="1"/>
  <c r="BC70" i="1"/>
  <c r="BC68" i="1"/>
  <c r="BC66" i="1"/>
  <c r="AW23" i="1"/>
  <c r="AV44" i="1"/>
  <c r="AV45" i="1"/>
  <c r="AU46" i="1"/>
  <c r="AW46" i="1"/>
  <c r="AU47" i="1"/>
  <c r="AW47" i="1"/>
  <c r="AU48" i="1"/>
  <c r="AU49" i="1"/>
  <c r="AW49" i="1"/>
  <c r="AU50" i="1"/>
  <c r="AW50" i="1"/>
  <c r="AU42" i="1"/>
  <c r="AW42" i="1"/>
  <c r="AV43" i="1"/>
  <c r="AU45" i="1"/>
  <c r="AV46" i="1"/>
  <c r="AV47" i="1"/>
  <c r="AU43" i="1"/>
  <c r="AW43" i="1"/>
  <c r="AW44" i="1"/>
  <c r="AU83" i="1"/>
  <c r="AV49" i="1"/>
  <c r="AV50" i="1"/>
  <c r="AV42" i="1"/>
  <c r="AU44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1" i="1"/>
  <c r="BC10" i="1"/>
  <c r="BC9" i="1"/>
  <c r="BC8" i="1"/>
  <c r="BC7" i="1"/>
  <c r="BC6" i="1"/>
  <c r="BC14" i="1"/>
  <c r="BC13" i="1"/>
  <c r="BC12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67" i="1"/>
  <c r="AU7" i="1"/>
  <c r="AX7" i="1" s="1"/>
  <c r="AW15" i="1"/>
  <c r="AU11" i="1"/>
  <c r="AX11" i="1" s="1"/>
  <c r="AU9" i="1"/>
  <c r="AX9" i="1" s="1"/>
  <c r="AU8" i="1"/>
  <c r="AX8" i="1" s="1"/>
  <c r="AW45" i="1"/>
  <c r="AW48" i="1"/>
  <c r="AV48" i="1"/>
  <c r="AV15" i="1"/>
  <c r="AX6" i="1"/>
  <c r="AW21" i="1"/>
  <c r="AW31" i="1"/>
  <c r="AU31" i="1"/>
  <c r="AV30" i="1"/>
  <c r="AW29" i="1"/>
  <c r="AU29" i="1"/>
  <c r="AV28" i="1"/>
  <c r="AW27" i="1"/>
  <c r="AU27" i="1"/>
  <c r="AV26" i="1"/>
  <c r="AW25" i="1"/>
  <c r="AU25" i="1"/>
  <c r="AV24" i="1"/>
  <c r="AU23" i="1"/>
  <c r="AV22" i="1"/>
  <c r="AV95" i="1"/>
  <c r="AW94" i="1"/>
  <c r="AU94" i="1"/>
  <c r="AV93" i="1"/>
  <c r="AW92" i="1"/>
  <c r="AU92" i="1"/>
  <c r="AV91" i="1"/>
  <c r="AW90" i="1"/>
  <c r="AU90" i="1"/>
  <c r="AV89" i="1"/>
  <c r="AW88" i="1"/>
  <c r="AU88" i="1"/>
  <c r="AV87" i="1"/>
  <c r="AW86" i="1"/>
  <c r="AU86" i="1"/>
  <c r="AV85" i="1"/>
  <c r="AW84" i="1"/>
  <c r="AU84" i="1"/>
  <c r="AU17" i="1"/>
  <c r="AV18" i="1"/>
  <c r="AU19" i="1"/>
  <c r="AV20" i="1"/>
  <c r="AW32" i="1"/>
  <c r="AV33" i="1"/>
  <c r="AU34" i="1"/>
  <c r="AW34" i="1"/>
  <c r="AU16" i="1"/>
  <c r="AV17" i="1"/>
  <c r="AW18" i="1"/>
  <c r="AU20" i="1"/>
  <c r="AV32" i="1"/>
  <c r="AU33" i="1"/>
  <c r="AW33" i="1"/>
  <c r="AV16" i="1"/>
  <c r="AW17" i="1"/>
  <c r="AW19" i="1"/>
  <c r="AU32" i="1"/>
  <c r="AV35" i="1"/>
  <c r="AU36" i="1"/>
  <c r="AW36" i="1"/>
  <c r="AV37" i="1"/>
  <c r="AU38" i="1"/>
  <c r="AW38" i="1"/>
  <c r="AV39" i="1"/>
  <c r="AU40" i="1"/>
  <c r="AW40" i="1"/>
  <c r="AV41" i="1"/>
  <c r="AU51" i="1"/>
  <c r="AW51" i="1"/>
  <c r="AV52" i="1"/>
  <c r="AU53" i="1"/>
  <c r="AW53" i="1"/>
  <c r="AV54" i="1"/>
  <c r="AU55" i="1"/>
  <c r="AW55" i="1"/>
  <c r="AV56" i="1"/>
  <c r="AU57" i="1"/>
  <c r="AW57" i="1"/>
  <c r="AV58" i="1"/>
  <c r="AU59" i="1"/>
  <c r="AW59" i="1"/>
  <c r="AV60" i="1"/>
  <c r="AU61" i="1"/>
  <c r="AW61" i="1"/>
  <c r="AV62" i="1"/>
  <c r="AU63" i="1"/>
  <c r="AW63" i="1"/>
  <c r="AV64" i="1"/>
  <c r="AU65" i="1"/>
  <c r="AW65" i="1"/>
  <c r="AV66" i="1"/>
  <c r="AU67" i="1"/>
  <c r="AW67" i="1"/>
  <c r="AV68" i="1"/>
  <c r="AU69" i="1"/>
  <c r="AW69" i="1"/>
  <c r="AV70" i="1"/>
  <c r="AU71" i="1"/>
  <c r="AW71" i="1"/>
  <c r="AV72" i="1"/>
  <c r="AU73" i="1"/>
  <c r="AW73" i="1"/>
  <c r="AV74" i="1"/>
  <c r="AU75" i="1"/>
  <c r="AW75" i="1"/>
  <c r="AV76" i="1"/>
  <c r="AU77" i="1"/>
  <c r="AW77" i="1"/>
  <c r="AV78" i="1"/>
  <c r="AU79" i="1"/>
  <c r="AW79" i="1"/>
  <c r="AV80" i="1"/>
  <c r="AU81" i="1"/>
  <c r="AW81" i="1"/>
  <c r="AV82" i="1"/>
  <c r="AW16" i="1"/>
  <c r="AU18" i="1"/>
  <c r="AV19" i="1"/>
  <c r="AW20" i="1"/>
  <c r="AV34" i="1"/>
  <c r="AU35" i="1"/>
  <c r="AW35" i="1"/>
  <c r="AV36" i="1"/>
  <c r="AU37" i="1"/>
  <c r="AW37" i="1"/>
  <c r="AV38" i="1"/>
  <c r="AU39" i="1"/>
  <c r="AW39" i="1"/>
  <c r="AV40" i="1"/>
  <c r="AU41" i="1"/>
  <c r="AW41" i="1"/>
  <c r="AV51" i="1"/>
  <c r="AU52" i="1"/>
  <c r="AW52" i="1"/>
  <c r="AV53" i="1"/>
  <c r="AU54" i="1"/>
  <c r="AW54" i="1"/>
  <c r="AV55" i="1"/>
  <c r="AU56" i="1"/>
  <c r="AW56" i="1"/>
  <c r="AV57" i="1"/>
  <c r="AU58" i="1"/>
  <c r="AW58" i="1"/>
  <c r="AV59" i="1"/>
  <c r="AU60" i="1"/>
  <c r="AW60" i="1"/>
  <c r="AV61" i="1"/>
  <c r="AU62" i="1"/>
  <c r="AW62" i="1"/>
  <c r="AV63" i="1"/>
  <c r="AU64" i="1"/>
  <c r="AW64" i="1"/>
  <c r="AV65" i="1"/>
  <c r="AU66" i="1"/>
  <c r="AW66" i="1"/>
  <c r="AV67" i="1"/>
  <c r="AU68" i="1"/>
  <c r="AW68" i="1"/>
  <c r="AV69" i="1"/>
  <c r="AU70" i="1"/>
  <c r="AW70" i="1"/>
  <c r="AV71" i="1"/>
  <c r="AU72" i="1"/>
  <c r="AW72" i="1"/>
  <c r="AV73" i="1"/>
  <c r="AU74" i="1"/>
  <c r="AW74" i="1"/>
  <c r="AV75" i="1"/>
  <c r="AU76" i="1"/>
  <c r="AW76" i="1"/>
  <c r="AV77" i="1"/>
  <c r="AU78" i="1"/>
  <c r="AW78" i="1"/>
  <c r="AV79" i="1"/>
  <c r="AU80" i="1"/>
  <c r="AW80" i="1"/>
  <c r="AV81" i="1"/>
  <c r="AU82" i="1"/>
  <c r="AW82" i="1"/>
  <c r="AV83" i="1"/>
  <c r="AU21" i="1"/>
  <c r="AV21" i="1"/>
  <c r="AV31" i="1"/>
  <c r="AW30" i="1"/>
  <c r="AU30" i="1"/>
  <c r="AV29" i="1"/>
  <c r="AW28" i="1"/>
  <c r="AU28" i="1"/>
  <c r="AW26" i="1"/>
  <c r="AU26" i="1"/>
  <c r="AV25" i="1"/>
  <c r="AW24" i="1"/>
  <c r="AU24" i="1"/>
  <c r="AV23" i="1"/>
  <c r="AW22" i="1"/>
  <c r="AU22" i="1"/>
  <c r="AW95" i="1"/>
  <c r="AU95" i="1"/>
  <c r="AV94" i="1"/>
  <c r="AW93" i="1"/>
  <c r="AU93" i="1"/>
  <c r="AV92" i="1"/>
  <c r="AW91" i="1"/>
  <c r="AU91" i="1"/>
  <c r="AV90" i="1"/>
  <c r="AW89" i="1"/>
  <c r="AU89" i="1"/>
  <c r="AV88" i="1"/>
  <c r="AW87" i="1"/>
  <c r="AU87" i="1"/>
  <c r="AV86" i="1"/>
  <c r="AW85" i="1"/>
  <c r="AU85" i="1"/>
  <c r="AV84" i="1"/>
  <c r="AW83" i="1"/>
  <c r="AX12" i="1" l="1"/>
  <c r="AX14" i="1"/>
  <c r="AX45" i="1"/>
  <c r="AX48" i="1"/>
  <c r="AX50" i="1"/>
  <c r="AX49" i="1"/>
  <c r="AX44" i="1"/>
  <c r="AX47" i="1"/>
  <c r="AX46" i="1"/>
  <c r="AX18" i="1"/>
  <c r="AX33" i="1"/>
  <c r="AX15" i="1"/>
  <c r="AX27" i="1"/>
  <c r="AX87" i="1"/>
  <c r="AX91" i="1"/>
  <c r="AX95" i="1"/>
  <c r="AX24" i="1"/>
  <c r="AX30" i="1"/>
  <c r="AX32" i="1"/>
  <c r="AX21" i="1"/>
  <c r="AX80" i="1"/>
  <c r="AX68" i="1"/>
  <c r="AX76" i="1"/>
  <c r="AX72" i="1"/>
  <c r="AX64" i="1"/>
  <c r="AX60" i="1"/>
  <c r="AX56" i="1"/>
  <c r="AX52" i="1"/>
  <c r="AX43" i="1"/>
  <c r="AX39" i="1"/>
  <c r="AX35" i="1"/>
  <c r="AX83" i="1"/>
  <c r="AX81" i="1"/>
  <c r="AX77" i="1"/>
  <c r="AX73" i="1"/>
  <c r="AX69" i="1"/>
  <c r="AX65" i="1"/>
  <c r="AX61" i="1"/>
  <c r="AX57" i="1"/>
  <c r="AX53" i="1"/>
  <c r="AX40" i="1"/>
  <c r="AX36" i="1"/>
  <c r="AX16" i="1"/>
  <c r="AX86" i="1"/>
  <c r="AX90" i="1"/>
  <c r="AX94" i="1"/>
  <c r="AX23" i="1"/>
  <c r="AX25" i="1"/>
  <c r="AX29" i="1"/>
  <c r="AX85" i="1"/>
  <c r="AX89" i="1"/>
  <c r="AX93" i="1"/>
  <c r="AX22" i="1"/>
  <c r="AX26" i="1"/>
  <c r="AX28" i="1"/>
  <c r="AX82" i="1"/>
  <c r="AX78" i="1"/>
  <c r="AX74" i="1"/>
  <c r="AX70" i="1"/>
  <c r="AX66" i="1"/>
  <c r="AX62" i="1"/>
  <c r="AX58" i="1"/>
  <c r="AX54" i="1"/>
  <c r="AX41" i="1"/>
  <c r="AX37" i="1"/>
  <c r="AX79" i="1"/>
  <c r="AX75" i="1"/>
  <c r="AX71" i="1"/>
  <c r="AX67" i="1"/>
  <c r="AX63" i="1"/>
  <c r="AX59" i="1"/>
  <c r="AX55" i="1"/>
  <c r="AX51" i="1"/>
  <c r="AX42" i="1"/>
  <c r="AX38" i="1"/>
  <c r="AX20" i="1"/>
  <c r="AX34" i="1"/>
  <c r="AX19" i="1"/>
  <c r="AX17" i="1"/>
  <c r="AX84" i="1"/>
  <c r="AX88" i="1"/>
  <c r="AX92" i="1"/>
  <c r="AX31" i="1"/>
</calcChain>
</file>

<file path=xl/comments1.xml><?xml version="1.0" encoding="utf-8"?>
<comments xmlns="http://schemas.openxmlformats.org/spreadsheetml/2006/main">
  <authors>
    <author>Chris H. Moller</author>
  </authors>
  <commentList>
    <comment ref="J12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May not be used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May not be used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May not be used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Change 1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Change 6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Change 4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Change 6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Change 3</t>
        </r>
      </text>
    </comment>
    <comment ref="O50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Change 2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Change 5</t>
        </r>
      </text>
    </comment>
    <comment ref="O56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Change 7</t>
        </r>
      </text>
    </comment>
    <comment ref="O83" authorId="0">
      <text>
        <r>
          <rPr>
            <b/>
            <sz val="9"/>
            <color indexed="81"/>
            <rFont val="Tahoma"/>
            <family val="2"/>
          </rPr>
          <t>Chris H. Moller:</t>
        </r>
        <r>
          <rPr>
            <sz val="9"/>
            <color indexed="81"/>
            <rFont val="Tahoma"/>
            <family val="2"/>
          </rPr>
          <t xml:space="preserve">
Change 2</t>
        </r>
      </text>
    </comment>
  </commentList>
</comments>
</file>

<file path=xl/sharedStrings.xml><?xml version="1.0" encoding="utf-8"?>
<sst xmlns="http://schemas.openxmlformats.org/spreadsheetml/2006/main" count="1127" uniqueCount="350">
  <si>
    <t>Description</t>
  </si>
  <si>
    <t>Switch line</t>
  </si>
  <si>
    <t>LED line W</t>
  </si>
  <si>
    <t>LED line R</t>
  </si>
  <si>
    <t>Down Carriage Siding</t>
  </si>
  <si>
    <t>Down Platform 1</t>
  </si>
  <si>
    <t>Down Platform 4</t>
  </si>
  <si>
    <t>Down Main</t>
  </si>
  <si>
    <t>Down Platform 8</t>
  </si>
  <si>
    <t>Down Engine Siding</t>
  </si>
  <si>
    <t>Comment</t>
  </si>
  <si>
    <t>Input from East</t>
  </si>
  <si>
    <t>Input</t>
  </si>
  <si>
    <t>Point 25 Carriage Brch to Sdng</t>
  </si>
  <si>
    <t>Point 26 Carriage Brch to Sdng</t>
  </si>
  <si>
    <t xml:space="preserve">Point 27 Coal depot </t>
  </si>
  <si>
    <t>Point 28 Carriage Sdg</t>
  </si>
  <si>
    <t>Point 29 Carriage Sdg</t>
  </si>
  <si>
    <t>Point 30 Carriage Sdg</t>
  </si>
  <si>
    <t>Point 51 Engine Sheds</t>
  </si>
  <si>
    <t>Point 52 Engine Sheds</t>
  </si>
  <si>
    <t>Point 53 Engine Sheds</t>
  </si>
  <si>
    <t>Point 54 Engine Sheds</t>
  </si>
  <si>
    <t>Point 55 Engine Sheds</t>
  </si>
  <si>
    <t>Point 76 Up Gds to P8</t>
  </si>
  <si>
    <t>Point 85 Up Bays</t>
  </si>
  <si>
    <t>Point 87 P8/Engine Sdg</t>
  </si>
  <si>
    <t>Point 90 Shunter sdng</t>
  </si>
  <si>
    <t>Point 116 Dn on Up Gds to Dn Brch</t>
  </si>
  <si>
    <t>Point 127 Dn Platforms to Dn Main</t>
  </si>
  <si>
    <t>Point 141 Platform 2</t>
  </si>
  <si>
    <t>Point 86 Platform 7</t>
  </si>
  <si>
    <t>Point 142 Platform 4 to Dn Brch</t>
  </si>
  <si>
    <t>Point 143 P3/P4 to Dn Brch</t>
  </si>
  <si>
    <t>Point 144 Siding</t>
  </si>
  <si>
    <t>Track Pt37 to Dn Main Dep</t>
  </si>
  <si>
    <t>Track Pt37 to Dn Gds Dep</t>
  </si>
  <si>
    <t>Track Carriage Sdng Pt 30</t>
  </si>
  <si>
    <t>Track Carriage Sdng Pt 28</t>
  </si>
  <si>
    <t>Track Carriage Sdng Pt 29</t>
  </si>
  <si>
    <t>Track Pt154 to Dep Dn Brch</t>
  </si>
  <si>
    <t>Track Up Gds Pt76-Pt91</t>
  </si>
  <si>
    <t>Group</t>
  </si>
  <si>
    <t>Arr Sgnls</t>
  </si>
  <si>
    <t>Points</t>
  </si>
  <si>
    <t>Up Gds</t>
  </si>
  <si>
    <t>Up Main</t>
  </si>
  <si>
    <t>Up Brch</t>
  </si>
  <si>
    <t>Track Platform 8</t>
  </si>
  <si>
    <t>Engine Sdgs</t>
  </si>
  <si>
    <t>Coal siding (Pt27)</t>
  </si>
  <si>
    <t>Engine Siding (Pt.51)</t>
  </si>
  <si>
    <t>Engine Siding (Pt.52)</t>
  </si>
  <si>
    <t>Engine Siding (Pt.53)</t>
  </si>
  <si>
    <t>Engine Siding (Pt.54)</t>
  </si>
  <si>
    <t>Engine Siding (Pt.55)</t>
  </si>
  <si>
    <t>Engine Siding</t>
  </si>
  <si>
    <t>(8)</t>
  </si>
  <si>
    <t>(5)</t>
  </si>
  <si>
    <t>From East</t>
  </si>
  <si>
    <t>Track Platform 4</t>
  </si>
  <si>
    <t>Down</t>
  </si>
  <si>
    <t>(6)</t>
  </si>
  <si>
    <t>Track Down Main from East</t>
  </si>
  <si>
    <t>Track Platform 3</t>
  </si>
  <si>
    <t>Track Platform 2</t>
  </si>
  <si>
    <t>Track Platform 1</t>
  </si>
  <si>
    <t>(4)</t>
  </si>
  <si>
    <t>Carriage Sdngs</t>
  </si>
  <si>
    <t>Track Siding Pt26</t>
  </si>
  <si>
    <t>Track Siding Pt25</t>
  </si>
  <si>
    <t>Track Pt136 to Pt28</t>
  </si>
  <si>
    <t>Track Siding Pt144</t>
  </si>
  <si>
    <t>Track Platform 6</t>
  </si>
  <si>
    <t>Track Platform 7</t>
  </si>
  <si>
    <t>Track Shunter siding (Pt 90)</t>
  </si>
  <si>
    <t>Switches in parallel, or press-button</t>
  </si>
  <si>
    <t>Point 37 Dn Main to Dn Gds W</t>
  </si>
  <si>
    <t>Point 37 Dn Main to Dn Gds E</t>
  </si>
  <si>
    <t>Point 70 Up Brch to Up Gds/Main W</t>
  </si>
  <si>
    <t>Point 70 Up Brch to Up Gds/Main E</t>
  </si>
  <si>
    <t>Point 91 Up Main to P5/Up Goods W</t>
  </si>
  <si>
    <t>Point 91 Up Main to P5/Up Goods E</t>
  </si>
  <si>
    <t>Point 94 P6 to P5 W</t>
  </si>
  <si>
    <t>Point 94 P6 to P5 E</t>
  </si>
  <si>
    <t>Point 145 Platform 4 to Dn Main W</t>
  </si>
  <si>
    <t>Point 145 Platform 4 to Dn Main E</t>
  </si>
  <si>
    <t>Entity#</t>
  </si>
  <si>
    <t>Routing</t>
  </si>
  <si>
    <t>Point</t>
  </si>
  <si>
    <t>Point 117 X-over to Dn Brch W</t>
  </si>
  <si>
    <t>Point 154 Dn Main to Dn Brch W</t>
  </si>
  <si>
    <t>Point 154 Dn Main to Dn Brch E</t>
  </si>
  <si>
    <t>Dbl-slip LED is 117</t>
  </si>
  <si>
    <t>Dbl-slip LED is 72</t>
  </si>
  <si>
    <t>Point 136 Carriage Loop to Dn tracks W</t>
  </si>
  <si>
    <t>Point 136 Carriage Loop to Dn tracks E</t>
  </si>
  <si>
    <t>West?</t>
  </si>
  <si>
    <t>Leads</t>
  </si>
  <si>
    <t>A</t>
  </si>
  <si>
    <t>leads to</t>
  </si>
  <si>
    <t>B</t>
  </si>
  <si>
    <t>C</t>
  </si>
  <si>
    <t>Y</t>
  </si>
  <si>
    <t>N</t>
  </si>
  <si>
    <t>Point 69 Up Brch to Up Main W</t>
  </si>
  <si>
    <t>Point 69 Up Brch to Up Main E</t>
  </si>
  <si>
    <t>Serves 127,154 E as well</t>
  </si>
  <si>
    <t>Point 72 Up Gds to Dn W</t>
  </si>
  <si>
    <t>Point 72 Up Gds to Dn E</t>
  </si>
  <si>
    <t>Point 88 Up Brch to Engine Sdng W</t>
  </si>
  <si>
    <t>Point 88 Up Brch to Engine Sdng E</t>
  </si>
  <si>
    <t>X</t>
  </si>
  <si>
    <t>Track Platform 5</t>
  </si>
  <si>
    <t>Plat 4 Stop (lever 169)</t>
  </si>
  <si>
    <t>Plat 1 Stop (lever 164)</t>
  </si>
  <si>
    <t>Down Main Stop (lever 170)</t>
  </si>
  <si>
    <t>Down Main Stop to Pt145</t>
  </si>
  <si>
    <t>Up Brch to Plat 8</t>
  </si>
  <si>
    <t>Board + line number</t>
  </si>
  <si>
    <t>Track or Point</t>
  </si>
  <si>
    <t>P127</t>
  </si>
  <si>
    <t>L62</t>
  </si>
  <si>
    <t>P37E</t>
  </si>
  <si>
    <t>L46</t>
  </si>
  <si>
    <t>P27</t>
  </si>
  <si>
    <t>P54</t>
  </si>
  <si>
    <t>P52</t>
  </si>
  <si>
    <t>L45</t>
  </si>
  <si>
    <t>L44</t>
  </si>
  <si>
    <t>P37W</t>
  </si>
  <si>
    <t>L67</t>
  </si>
  <si>
    <t>P30</t>
  </si>
  <si>
    <t>P55</t>
  </si>
  <si>
    <t>L43</t>
  </si>
  <si>
    <t>L42</t>
  </si>
  <si>
    <t>P70W</t>
  </si>
  <si>
    <t>P70E</t>
  </si>
  <si>
    <t>P69E</t>
  </si>
  <si>
    <t>P91W</t>
  </si>
  <si>
    <t>P69W</t>
  </si>
  <si>
    <t>L75</t>
  </si>
  <si>
    <t>L48</t>
  </si>
  <si>
    <t>P76</t>
  </si>
  <si>
    <t>P116</t>
  </si>
  <si>
    <t>L77</t>
  </si>
  <si>
    <t>P117W</t>
  </si>
  <si>
    <t>P72E</t>
  </si>
  <si>
    <t>P154W</t>
  </si>
  <si>
    <t>P72W</t>
  </si>
  <si>
    <t>P53</t>
  </si>
  <si>
    <t>L79</t>
  </si>
  <si>
    <t>P85</t>
  </si>
  <si>
    <t>Output table</t>
  </si>
  <si>
    <t>Red</t>
  </si>
  <si>
    <t>White</t>
  </si>
  <si>
    <t>Entity</t>
  </si>
  <si>
    <t>P28</t>
  </si>
  <si>
    <t>L50</t>
  </si>
  <si>
    <t>L52</t>
  </si>
  <si>
    <t>L51</t>
  </si>
  <si>
    <t>L53</t>
  </si>
  <si>
    <t>P29</t>
  </si>
  <si>
    <t>P51</t>
  </si>
  <si>
    <t>L47</t>
  </si>
  <si>
    <t>P25</t>
  </si>
  <si>
    <t>L54</t>
  </si>
  <si>
    <t>L55</t>
  </si>
  <si>
    <t>P26</t>
  </si>
  <si>
    <t>P136E</t>
  </si>
  <si>
    <t>Routing Table</t>
  </si>
  <si>
    <t>Facing</t>
  </si>
  <si>
    <t>Point?</t>
  </si>
  <si>
    <t>L58</t>
  </si>
  <si>
    <t>L70</t>
  </si>
  <si>
    <t>L66</t>
  </si>
  <si>
    <t>L71</t>
  </si>
  <si>
    <t>P88E</t>
  </si>
  <si>
    <t>P86</t>
  </si>
  <si>
    <t>P94W</t>
  </si>
  <si>
    <t>P87</t>
  </si>
  <si>
    <t>L72</t>
  </si>
  <si>
    <t>P88W</t>
  </si>
  <si>
    <t>L74</t>
  </si>
  <si>
    <t>L73</t>
  </si>
  <si>
    <t>P91E</t>
  </si>
  <si>
    <t>L76</t>
  </si>
  <si>
    <t>P94E</t>
  </si>
  <si>
    <t>P90</t>
  </si>
  <si>
    <t>L78</t>
  </si>
  <si>
    <t>P117E</t>
  </si>
  <si>
    <t>Point 117 X-over to Dn Brch E</t>
  </si>
  <si>
    <t>P154E</t>
  </si>
  <si>
    <t>P144</t>
  </si>
  <si>
    <t>P141</t>
  </si>
  <si>
    <t>P136W</t>
  </si>
  <si>
    <t>P143</t>
  </si>
  <si>
    <t>L59</t>
  </si>
  <si>
    <t>L60</t>
  </si>
  <si>
    <t>P145E</t>
  </si>
  <si>
    <t>P142</t>
  </si>
  <si>
    <t>L49</t>
  </si>
  <si>
    <t>L63</t>
  </si>
  <si>
    <t>P145W</t>
  </si>
  <si>
    <t>L61</t>
  </si>
  <si>
    <t>What goes in the routing table code</t>
  </si>
  <si>
    <t>Output table code</t>
  </si>
  <si>
    <t>Lever</t>
  </si>
  <si>
    <t>fed from E</t>
  </si>
  <si>
    <t>Inputs</t>
  </si>
  <si>
    <t>L80</t>
  </si>
  <si>
    <t>Information from the layout itself</t>
  </si>
  <si>
    <t>Labelled</t>
  </si>
  <si>
    <t>on diagram</t>
  </si>
  <si>
    <t>(3)</t>
  </si>
  <si>
    <t>(7)</t>
  </si>
  <si>
    <r>
      <rPr>
        <sz val="11"/>
        <color rgb="FFFF0000"/>
        <rFont val="Calibri"/>
        <family val="2"/>
        <scheme val="minor"/>
      </rPr>
      <t>80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</si>
  <si>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79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</si>
  <si>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78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</si>
  <si>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77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</si>
  <si>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75</t>
    </r>
    <r>
      <rPr>
        <sz val="11"/>
        <color rgb="FF0070C0"/>
        <rFont val="Verdana"/>
        <family val="2"/>
      </rPr>
      <t>●</t>
    </r>
  </si>
  <si>
    <t>Track Up Main Pt94-East</t>
  </si>
  <si>
    <r>
      <rPr>
        <sz val="11"/>
        <color rgb="FFFF0000"/>
        <rFont val="Calibri"/>
        <family val="2"/>
        <scheme val="minor"/>
      </rPr>
      <t>76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</si>
  <si>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74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</si>
  <si>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73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</si>
  <si>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72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</si>
  <si>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71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</si>
  <si>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70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</si>
  <si>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69/68</t>
    </r>
    <r>
      <rPr>
        <sz val="11"/>
        <color rgb="FFFF0000"/>
        <rFont val="Calibri"/>
        <family val="2"/>
      </rPr>
      <t>Ø</t>
    </r>
  </si>
  <si>
    <r>
      <rPr>
        <sz val="11"/>
        <color rgb="FFFF0000"/>
        <rFont val="Calibri"/>
        <family val="2"/>
        <scheme val="minor"/>
      </rPr>
      <t>67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</si>
  <si>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66</t>
    </r>
    <r>
      <rPr>
        <sz val="11"/>
        <color rgb="FF0070C0"/>
        <rFont val="Verdana"/>
        <family val="2"/>
      </rPr>
      <t>●</t>
    </r>
  </si>
  <si>
    <r>
      <t>65/64</t>
    </r>
    <r>
      <rPr>
        <sz val="11"/>
        <color rgb="FFFF0000"/>
        <rFont val="Calibri"/>
        <family val="2"/>
      </rPr>
      <t>Ø</t>
    </r>
  </si>
  <si>
    <r>
      <rPr>
        <sz val="11"/>
        <color rgb="FFFF0000"/>
        <rFont val="Calibri"/>
        <family val="2"/>
        <scheme val="minor"/>
      </rPr>
      <t>62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</si>
  <si>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61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</si>
  <si>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60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</si>
  <si>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59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</si>
  <si>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58</t>
    </r>
    <r>
      <rPr>
        <sz val="11"/>
        <color rgb="FF0070C0"/>
        <rFont val="Verdana"/>
        <family val="2"/>
      </rPr>
      <t>●</t>
    </r>
  </si>
  <si>
    <r>
      <t>57/56</t>
    </r>
    <r>
      <rPr>
        <sz val="11"/>
        <color rgb="FFFF0000"/>
        <rFont val="Calibri"/>
        <family val="2"/>
      </rPr>
      <t>Ø</t>
    </r>
  </si>
  <si>
    <r>
      <rPr>
        <sz val="11"/>
        <color rgb="FFFF0000"/>
        <rFont val="Calibri"/>
        <family val="2"/>
        <scheme val="minor"/>
      </rPr>
      <t>55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</si>
  <si>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54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</si>
  <si>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53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</si>
  <si>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52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</si>
  <si>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51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</si>
  <si>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50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</si>
  <si>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49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</si>
  <si>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48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</si>
  <si>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47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</si>
  <si>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46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</si>
  <si>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45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</si>
  <si>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44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</si>
  <si>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43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</si>
  <si>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42</t>
    </r>
    <r>
      <rPr>
        <sz val="11"/>
        <color rgb="FF0070C0"/>
        <rFont val="Verdana"/>
        <family val="2"/>
      </rPr>
      <t>●</t>
    </r>
  </si>
  <si>
    <r>
      <t>25,</t>
    </r>
    <r>
      <rPr>
        <sz val="11"/>
        <color rgb="FFFF0000"/>
        <rFont val="Calibri"/>
        <family val="2"/>
        <scheme val="minor"/>
      </rPr>
      <t>125/126</t>
    </r>
  </si>
  <si>
    <t>P170</t>
  </si>
  <si>
    <r>
      <rPr>
        <sz val="11"/>
        <color rgb="FFFF0000"/>
        <rFont val="Calibri"/>
        <family val="2"/>
        <scheme val="minor"/>
      </rPr>
      <t>63</t>
    </r>
    <r>
      <rPr>
        <sz val="11"/>
        <color rgb="FF0070C0"/>
        <rFont val="Verdana"/>
        <family val="2"/>
      </rPr>
      <t>●</t>
    </r>
  </si>
  <si>
    <t>P164</t>
  </si>
  <si>
    <t>Outputs</t>
  </si>
  <si>
    <t>Arduino software assignments</t>
  </si>
  <si>
    <t>D8</t>
  </si>
  <si>
    <t>Arduino board markings</t>
  </si>
  <si>
    <r>
      <rPr>
        <sz val="11"/>
        <color rgb="FFFF0000"/>
        <rFont val="Calibri"/>
        <family val="2"/>
        <scheme val="minor"/>
      </rPr>
      <t>41</t>
    </r>
    <r>
      <rPr>
        <sz val="11"/>
        <color rgb="FF0070C0"/>
        <rFont val="Verdana"/>
        <family val="2"/>
      </rPr>
      <t>●</t>
    </r>
  </si>
  <si>
    <t>Ribbon cable pin assignments</t>
  </si>
  <si>
    <t>Ribbon</t>
  </si>
  <si>
    <t>Connector</t>
  </si>
  <si>
    <t>White LED</t>
  </si>
  <si>
    <t>LED line</t>
  </si>
  <si>
    <t>Red LED</t>
  </si>
  <si>
    <t>Top</t>
  </si>
  <si>
    <t>Mid</t>
  </si>
  <si>
    <t>Ribbon cable connections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</si>
  <si>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</si>
  <si>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</si>
  <si>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</si>
  <si>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</si>
  <si>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</si>
  <si>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</si>
  <si>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</si>
  <si>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</si>
  <si>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</si>
  <si>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/>
  </si>
  <si>
    <t>Net name</t>
  </si>
  <si>
    <t>P169</t>
  </si>
  <si>
    <t>L41</t>
  </si>
  <si>
    <t>entity</t>
  </si>
  <si>
    <t>LeadsW</t>
  </si>
  <si>
    <t>Aleads</t>
  </si>
  <si>
    <t>Bleads</t>
  </si>
  <si>
    <t>Cleads</t>
  </si>
  <si>
    <t>Coding</t>
  </si>
  <si>
    <r>
      <t>69</t>
    </r>
    <r>
      <rPr>
        <sz val="11"/>
        <color rgb="FFFF0000"/>
        <rFont val="Calibri"/>
        <family val="2"/>
        <scheme val="minor"/>
      </rPr>
      <t>,121/120</t>
    </r>
  </si>
  <si>
    <r>
      <t>70,</t>
    </r>
    <r>
      <rPr>
        <sz val="11"/>
        <color rgb="FFFF0000"/>
        <rFont val="Calibri"/>
        <family val="2"/>
        <scheme val="minor"/>
      </rPr>
      <t>118/117</t>
    </r>
  </si>
  <si>
    <r>
      <t>72,</t>
    </r>
    <r>
      <rPr>
        <sz val="11"/>
        <color rgb="FFFF0000"/>
        <rFont val="Calibri"/>
        <family val="2"/>
        <scheme val="minor"/>
      </rPr>
      <t>115/113</t>
    </r>
  </si>
  <si>
    <r>
      <t>76,</t>
    </r>
    <r>
      <rPr>
        <sz val="11"/>
        <color rgb="FFFF0000"/>
        <rFont val="Calibri"/>
        <family val="2"/>
        <scheme val="minor"/>
      </rPr>
      <t>112/111</t>
    </r>
  </si>
  <si>
    <r>
      <t>85,</t>
    </r>
    <r>
      <rPr>
        <sz val="11"/>
        <color rgb="FFFF0000"/>
        <rFont val="Calibri"/>
        <family val="2"/>
        <scheme val="minor"/>
      </rPr>
      <t>110/109</t>
    </r>
  </si>
  <si>
    <r>
      <t>86,</t>
    </r>
    <r>
      <rPr>
        <sz val="11"/>
        <color rgb="FFFF0000"/>
        <rFont val="Calibri"/>
        <family val="2"/>
        <scheme val="minor"/>
      </rPr>
      <t>108/107</t>
    </r>
  </si>
  <si>
    <r>
      <t>87,</t>
    </r>
    <r>
      <rPr>
        <sz val="11"/>
        <color rgb="FFFF0000"/>
        <rFont val="Calibri"/>
        <family val="2"/>
        <scheme val="minor"/>
      </rPr>
      <t>106/105</t>
    </r>
  </si>
  <si>
    <r>
      <t>88,</t>
    </r>
    <r>
      <rPr>
        <sz val="11"/>
        <color rgb="FFFF0000"/>
        <rFont val="Calibri"/>
        <family val="2"/>
        <scheme val="minor"/>
      </rPr>
      <t>104/103</t>
    </r>
  </si>
  <si>
    <r>
      <t>91,</t>
    </r>
    <r>
      <rPr>
        <sz val="11"/>
        <color rgb="FFFF0000"/>
        <rFont val="Calibri"/>
        <family val="2"/>
        <scheme val="minor"/>
      </rPr>
      <t>101/100</t>
    </r>
  </si>
  <si>
    <r>
      <t>94,</t>
    </r>
    <r>
      <rPr>
        <sz val="11"/>
        <color rgb="FFFF0000"/>
        <rFont val="Calibri"/>
        <family val="2"/>
        <scheme val="minor"/>
      </rPr>
      <t>98/97</t>
    </r>
  </si>
  <si>
    <r>
      <t>116,</t>
    </r>
    <r>
      <rPr>
        <sz val="11"/>
        <color rgb="FFFF0000"/>
        <rFont val="Calibri"/>
        <family val="2"/>
        <scheme val="minor"/>
      </rPr>
      <t>115/113</t>
    </r>
  </si>
  <si>
    <r>
      <t>136,</t>
    </r>
    <r>
      <rPr>
        <sz val="11"/>
        <color rgb="FFFF0000"/>
        <rFont val="Calibri"/>
        <family val="2"/>
        <scheme val="minor"/>
      </rPr>
      <t>94/93</t>
    </r>
  </si>
  <si>
    <r>
      <t>141,</t>
    </r>
    <r>
      <rPr>
        <sz val="11"/>
        <color rgb="FFFF0000"/>
        <rFont val="Calibri"/>
        <family val="2"/>
        <scheme val="minor"/>
      </rPr>
      <t>91/90</t>
    </r>
  </si>
  <si>
    <r>
      <t>142,</t>
    </r>
    <r>
      <rPr>
        <sz val="11"/>
        <color rgb="FFFF0000"/>
        <rFont val="Calibri"/>
        <family val="2"/>
        <scheme val="minor"/>
      </rPr>
      <t>89/88</t>
    </r>
  </si>
  <si>
    <r>
      <t>143,</t>
    </r>
    <r>
      <rPr>
        <sz val="11"/>
        <color rgb="FFFF0000"/>
        <rFont val="Calibri"/>
        <family val="2"/>
        <scheme val="minor"/>
      </rPr>
      <t>87/86</t>
    </r>
  </si>
  <si>
    <r>
      <t>144,</t>
    </r>
    <r>
      <rPr>
        <sz val="11"/>
        <color rgb="FFFF0000"/>
        <rFont val="Calibri"/>
        <family val="2"/>
        <scheme val="minor"/>
      </rPr>
      <t>85/84</t>
    </r>
  </si>
  <si>
    <r>
      <t>145,</t>
    </r>
    <r>
      <rPr>
        <sz val="11"/>
        <color rgb="FFFF0000"/>
        <rFont val="Calibri"/>
        <family val="2"/>
        <scheme val="minor"/>
      </rPr>
      <t>83/82</t>
    </r>
  </si>
  <si>
    <r>
      <t>154,</t>
    </r>
    <r>
      <rPr>
        <sz val="11"/>
        <color rgb="FFFF0000"/>
        <rFont val="Calibri"/>
        <family val="2"/>
        <scheme val="minor"/>
      </rPr>
      <t>115/113</t>
    </r>
  </si>
  <si>
    <t>Switch</t>
  </si>
  <si>
    <t>CODE</t>
  </si>
  <si>
    <t>Serves 116,154W as well</t>
  </si>
  <si>
    <r>
      <t>Sw/</t>
    </r>
    <r>
      <rPr>
        <sz val="11"/>
        <color rgb="FFFF0000"/>
        <rFont val="Calibri"/>
        <family val="2"/>
        <scheme val="minor"/>
      </rPr>
      <t>Wht/Red</t>
    </r>
  </si>
  <si>
    <r>
      <t>28,</t>
    </r>
    <r>
      <rPr>
        <sz val="11"/>
        <color rgb="FFFF0000"/>
        <rFont val="Calibri"/>
        <family val="2"/>
        <scheme val="minor"/>
      </rPr>
      <t>998/999</t>
    </r>
  </si>
  <si>
    <r>
      <t>37,</t>
    </r>
    <r>
      <rPr>
        <sz val="11"/>
        <color rgb="FFFF0000"/>
        <rFont val="Calibri"/>
        <family val="2"/>
        <scheme val="minor"/>
      </rPr>
      <t>124/123</t>
    </r>
  </si>
  <si>
    <t>Out2</t>
  </si>
  <si>
    <t>D9</t>
  </si>
  <si>
    <t>D10</t>
  </si>
  <si>
    <r>
      <t>37,</t>
    </r>
    <r>
      <rPr>
        <sz val="11"/>
        <color rgb="FF00B050"/>
        <rFont val="Calibri"/>
        <family val="2"/>
        <scheme val="minor"/>
      </rPr>
      <t>124</t>
    </r>
    <r>
      <rPr>
        <sz val="11"/>
        <color rgb="FFFF0000"/>
        <rFont val="Calibri"/>
        <family val="2"/>
        <scheme val="minor"/>
      </rPr>
      <t>/122</t>
    </r>
  </si>
  <si>
    <r>
      <t>69,</t>
    </r>
    <r>
      <rPr>
        <sz val="11"/>
        <color rgb="FF00B050"/>
        <rFont val="Calibri"/>
        <family val="2"/>
        <scheme val="minor"/>
      </rPr>
      <t>121</t>
    </r>
    <r>
      <rPr>
        <sz val="11"/>
        <color rgb="FFFF0000"/>
        <rFont val="Calibri"/>
        <family val="2"/>
        <scheme val="minor"/>
      </rPr>
      <t>/119</t>
    </r>
  </si>
  <si>
    <r>
      <t>70,</t>
    </r>
    <r>
      <rPr>
        <sz val="11"/>
        <color rgb="FF00B050"/>
        <rFont val="Calibri"/>
        <family val="2"/>
        <scheme val="minor"/>
      </rPr>
      <t>118</t>
    </r>
    <r>
      <rPr>
        <sz val="11"/>
        <color rgb="FFFF0000"/>
        <rFont val="Calibri"/>
        <family val="2"/>
        <scheme val="minor"/>
      </rPr>
      <t>/116</t>
    </r>
  </si>
  <si>
    <r>
      <t>88,</t>
    </r>
    <r>
      <rPr>
        <sz val="11"/>
        <color rgb="FF00B050"/>
        <rFont val="Calibri"/>
        <family val="2"/>
        <scheme val="minor"/>
      </rPr>
      <t>104</t>
    </r>
    <r>
      <rPr>
        <sz val="11"/>
        <color rgb="FFFF0000"/>
        <rFont val="Calibri"/>
        <family val="2"/>
        <scheme val="minor"/>
      </rPr>
      <t>/102</t>
    </r>
  </si>
  <si>
    <r>
      <t>91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101</t>
    </r>
    <r>
      <rPr>
        <sz val="11"/>
        <color rgb="FFFF0000"/>
        <rFont val="Calibri"/>
        <family val="2"/>
        <scheme val="minor"/>
      </rPr>
      <t>/99</t>
    </r>
  </si>
  <si>
    <r>
      <t>94</t>
    </r>
    <r>
      <rPr>
        <sz val="11"/>
        <color rgb="FF00B050"/>
        <rFont val="Calibri"/>
        <family val="2"/>
        <scheme val="minor"/>
      </rPr>
      <t>,98</t>
    </r>
    <r>
      <rPr>
        <sz val="11"/>
        <color rgb="FFFF0000"/>
        <rFont val="Calibri"/>
        <family val="2"/>
        <scheme val="minor"/>
      </rPr>
      <t>/96</t>
    </r>
  </si>
  <si>
    <r>
      <t>117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114</t>
    </r>
    <r>
      <rPr>
        <sz val="11"/>
        <color rgb="FFFF0000"/>
        <rFont val="Calibri"/>
        <family val="2"/>
        <scheme val="minor"/>
      </rPr>
      <t>/95</t>
    </r>
  </si>
  <si>
    <r>
      <t>136,</t>
    </r>
    <r>
      <rPr>
        <sz val="11"/>
        <color rgb="FF00B050"/>
        <rFont val="Calibri"/>
        <family val="2"/>
        <scheme val="minor"/>
      </rPr>
      <t>94</t>
    </r>
    <r>
      <rPr>
        <sz val="11"/>
        <color rgb="FFFF0000"/>
        <rFont val="Calibri"/>
        <family val="2"/>
        <scheme val="minor"/>
      </rPr>
      <t>/92</t>
    </r>
  </si>
  <si>
    <r>
      <t>145,</t>
    </r>
    <r>
      <rPr>
        <sz val="11"/>
        <color rgb="FF00B050"/>
        <rFont val="Calibri"/>
        <family val="2"/>
        <scheme val="minor"/>
      </rPr>
      <t>83</t>
    </r>
    <r>
      <rPr>
        <sz val="11"/>
        <color rgb="FFFF0000"/>
        <rFont val="Calibri"/>
        <family val="2"/>
        <scheme val="minor"/>
      </rPr>
      <t>/81</t>
    </r>
  </si>
  <si>
    <r>
      <t>154,</t>
    </r>
    <r>
      <rPr>
        <sz val="11"/>
        <color rgb="FF00B050"/>
        <rFont val="Calibri"/>
        <family val="2"/>
        <scheme val="minor"/>
      </rPr>
      <t>114</t>
    </r>
    <r>
      <rPr>
        <sz val="11"/>
        <color rgb="FFFF0000"/>
        <rFont val="Calibri"/>
        <family val="2"/>
        <scheme val="minor"/>
      </rPr>
      <t>/95</t>
    </r>
  </si>
  <si>
    <r>
      <t>117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114/95</t>
    </r>
  </si>
  <si>
    <r>
      <t>127,</t>
    </r>
    <r>
      <rPr>
        <sz val="11"/>
        <color rgb="FF00B050"/>
        <rFont val="Calibri"/>
        <family val="2"/>
        <scheme val="minor"/>
      </rPr>
      <t>114/95</t>
    </r>
  </si>
  <si>
    <t>D11</t>
  </si>
  <si>
    <t>Output To East D2</t>
  </si>
  <si>
    <t>Output To East D3</t>
  </si>
  <si>
    <t>Output To East D4</t>
  </si>
  <si>
    <t>Output To East D5</t>
  </si>
  <si>
    <t>Output to East D6</t>
  </si>
  <si>
    <t>D12</t>
  </si>
  <si>
    <t>Output to East D7</t>
  </si>
  <si>
    <t>D13</t>
  </si>
  <si>
    <t>Row Labels</t>
  </si>
  <si>
    <t>Grand Total</t>
  </si>
  <si>
    <t>Ard</t>
  </si>
  <si>
    <t>Arriving Up Goods Signal 3</t>
  </si>
  <si>
    <t>Arriving Up Main Signal 4</t>
  </si>
  <si>
    <t>Arriving Up Branch Signal 5</t>
  </si>
  <si>
    <t>New Routing West - 21Jul2019</t>
  </si>
  <si>
    <t>Track Arr Up Brch to Signal 5</t>
  </si>
  <si>
    <t>S3</t>
  </si>
  <si>
    <t>S4</t>
  </si>
  <si>
    <t>S5</t>
  </si>
  <si>
    <t>Track Arr Up Main Signal 4</t>
  </si>
  <si>
    <t>Track Arr Up Gds toSignal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</si>
</sst>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70C0"/>
      <name val="Verdana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1" xfId="0" applyFont="1" applyBorder="1"/>
    <xf numFmtId="0" fontId="0" fillId="0" borderId="1" xfId="0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Continuous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H. Moller" refreshedDate="43661.932733796297" createdVersion="4" refreshedVersion="4" minRefreshableVersion="3" recordCount="270">
  <cacheSource type="worksheet">
    <worksheetSource ref="A2:B272" sheet="Ribbons used"/>
  </cacheSource>
  <cacheFields count="2">
    <cacheField name="Connector" numFmtId="0">
      <sharedItems containsMixedTypes="1" containsNumber="1" containsInteger="1" minValue="0" maxValue="0" count="11">
        <n v="0"/>
        <s v="R3"/>
        <s v="R1"/>
        <s v="R2"/>
        <s v=""/>
        <s v="R0"/>
        <s v="R8"/>
        <s v="R5"/>
        <s v="R6"/>
        <s v="R7"/>
        <s v="R4"/>
      </sharedItems>
    </cacheField>
    <cacheField name="LED line" numFmtId="0">
      <sharedItems containsMixedTypes="1" containsNumber="1" containsInteger="1" minValue="0" maxValue="16" count="18">
        <n v="0"/>
        <n v="8"/>
        <n v="2"/>
        <n v="1"/>
        <n v="3"/>
        <n v="4"/>
        <n v="5"/>
        <n v="6"/>
        <n v="7"/>
        <n v="9"/>
        <n v="10"/>
        <n v="11"/>
        <n v="12"/>
        <n v="13"/>
        <n v="14"/>
        <n v="15"/>
        <n v="16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1"/>
  </r>
  <r>
    <x v="2"/>
    <x v="9"/>
  </r>
  <r>
    <x v="2"/>
    <x v="9"/>
  </r>
  <r>
    <x v="2"/>
    <x v="10"/>
  </r>
  <r>
    <x v="2"/>
    <x v="11"/>
  </r>
  <r>
    <x v="2"/>
    <x v="12"/>
  </r>
  <r>
    <x v="2"/>
    <x v="13"/>
  </r>
  <r>
    <x v="2"/>
    <x v="14"/>
  </r>
  <r>
    <x v="2"/>
    <x v="15"/>
  </r>
  <r>
    <x v="2"/>
    <x v="15"/>
  </r>
  <r>
    <x v="2"/>
    <x v="16"/>
  </r>
  <r>
    <x v="2"/>
    <x v="16"/>
  </r>
  <r>
    <x v="3"/>
    <x v="3"/>
  </r>
  <r>
    <x v="3"/>
    <x v="3"/>
  </r>
  <r>
    <x v="3"/>
    <x v="2"/>
  </r>
  <r>
    <x v="3"/>
    <x v="4"/>
  </r>
  <r>
    <x v="3"/>
    <x v="5"/>
  </r>
  <r>
    <x v="3"/>
    <x v="6"/>
  </r>
  <r>
    <x v="3"/>
    <x v="7"/>
  </r>
  <r>
    <x v="3"/>
    <x v="7"/>
  </r>
  <r>
    <x v="3"/>
    <x v="8"/>
  </r>
  <r>
    <x v="3"/>
    <x v="1"/>
  </r>
  <r>
    <x v="3"/>
    <x v="1"/>
  </r>
  <r>
    <x v="3"/>
    <x v="9"/>
  </r>
  <r>
    <x v="3"/>
    <x v="9"/>
  </r>
  <r>
    <x v="3"/>
    <x v="10"/>
  </r>
  <r>
    <x v="3"/>
    <x v="11"/>
  </r>
  <r>
    <x v="3"/>
    <x v="11"/>
  </r>
  <r>
    <x v="3"/>
    <x v="12"/>
  </r>
  <r>
    <x v="3"/>
    <x v="13"/>
  </r>
  <r>
    <x v="3"/>
    <x v="13"/>
  </r>
  <r>
    <x v="3"/>
    <x v="14"/>
  </r>
  <r>
    <x v="3"/>
    <x v="15"/>
  </r>
  <r>
    <x v="3"/>
    <x v="16"/>
  </r>
  <r>
    <x v="1"/>
    <x v="3"/>
  </r>
  <r>
    <x v="1"/>
    <x v="2"/>
  </r>
  <r>
    <x v="1"/>
    <x v="2"/>
  </r>
  <r>
    <x v="1"/>
    <x v="4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1"/>
    <x v="5"/>
  </r>
  <r>
    <x v="4"/>
    <x v="17"/>
  </r>
  <r>
    <x v="4"/>
    <x v="17"/>
  </r>
  <r>
    <x v="1"/>
    <x v="6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1"/>
    <x v="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5"/>
    <x v="6"/>
  </r>
  <r>
    <x v="5"/>
    <x v="4"/>
  </r>
  <r>
    <x v="5"/>
    <x v="8"/>
  </r>
  <r>
    <x v="6"/>
    <x v="14"/>
  </r>
  <r>
    <x v="4"/>
    <x v="17"/>
  </r>
  <r>
    <x v="4"/>
    <x v="17"/>
  </r>
  <r>
    <x v="6"/>
    <x v="16"/>
  </r>
  <r>
    <x v="4"/>
    <x v="17"/>
  </r>
  <r>
    <x v="4"/>
    <x v="17"/>
  </r>
  <r>
    <x v="7"/>
    <x v="4"/>
  </r>
  <r>
    <x v="6"/>
    <x v="12"/>
  </r>
  <r>
    <x v="4"/>
    <x v="17"/>
  </r>
  <r>
    <x v="4"/>
    <x v="17"/>
  </r>
  <r>
    <x v="4"/>
    <x v="17"/>
  </r>
  <r>
    <x v="4"/>
    <x v="17"/>
  </r>
  <r>
    <x v="4"/>
    <x v="17"/>
  </r>
  <r>
    <x v="6"/>
    <x v="9"/>
  </r>
  <r>
    <x v="8"/>
    <x v="8"/>
  </r>
  <r>
    <x v="7"/>
    <x v="11"/>
  </r>
  <r>
    <x v="6"/>
    <x v="7"/>
  </r>
  <r>
    <x v="6"/>
    <x v="4"/>
  </r>
  <r>
    <x v="6"/>
    <x v="4"/>
  </r>
  <r>
    <x v="9"/>
    <x v="16"/>
  </r>
  <r>
    <x v="9"/>
    <x v="14"/>
  </r>
  <r>
    <x v="9"/>
    <x v="12"/>
  </r>
  <r>
    <x v="9"/>
    <x v="10"/>
  </r>
  <r>
    <x v="9"/>
    <x v="10"/>
  </r>
  <r>
    <x v="9"/>
    <x v="1"/>
  </r>
  <r>
    <x v="4"/>
    <x v="17"/>
  </r>
  <r>
    <x v="8"/>
    <x v="8"/>
  </r>
  <r>
    <x v="9"/>
    <x v="6"/>
  </r>
  <r>
    <x v="9"/>
    <x v="2"/>
  </r>
  <r>
    <x v="7"/>
    <x v="14"/>
  </r>
  <r>
    <x v="6"/>
    <x v="4"/>
  </r>
  <r>
    <x v="6"/>
    <x v="2"/>
  </r>
  <r>
    <x v="6"/>
    <x v="2"/>
  </r>
  <r>
    <x v="6"/>
    <x v="2"/>
  </r>
  <r>
    <x v="8"/>
    <x v="14"/>
  </r>
  <r>
    <x v="10"/>
    <x v="6"/>
  </r>
  <r>
    <x v="8"/>
    <x v="11"/>
  </r>
  <r>
    <x v="8"/>
    <x v="9"/>
  </r>
  <r>
    <x v="8"/>
    <x v="6"/>
  </r>
  <r>
    <x v="8"/>
    <x v="6"/>
  </r>
  <r>
    <x v="8"/>
    <x v="4"/>
  </r>
  <r>
    <x v="1"/>
    <x v="8"/>
  </r>
  <r>
    <x v="6"/>
    <x v="4"/>
  </r>
  <r>
    <x v="6"/>
    <x v="2"/>
  </r>
  <r>
    <x v="7"/>
    <x v="16"/>
  </r>
  <r>
    <x v="7"/>
    <x v="15"/>
  </r>
  <r>
    <x v="7"/>
    <x v="14"/>
  </r>
  <r>
    <x v="7"/>
    <x v="13"/>
  </r>
  <r>
    <x v="7"/>
    <x v="12"/>
  </r>
  <r>
    <x v="7"/>
    <x v="11"/>
  </r>
  <r>
    <x v="7"/>
    <x v="10"/>
  </r>
  <r>
    <x v="7"/>
    <x v="9"/>
  </r>
  <r>
    <x v="7"/>
    <x v="1"/>
  </r>
  <r>
    <x v="7"/>
    <x v="8"/>
  </r>
  <r>
    <x v="7"/>
    <x v="7"/>
  </r>
  <r>
    <x v="7"/>
    <x v="6"/>
  </r>
  <r>
    <x v="7"/>
    <x v="4"/>
  </r>
  <r>
    <x v="7"/>
    <x v="2"/>
  </r>
  <r>
    <x v="7"/>
    <x v="3"/>
  </r>
  <r>
    <x v="10"/>
    <x v="15"/>
  </r>
  <r>
    <x v="10"/>
    <x v="14"/>
  </r>
  <r>
    <x v="10"/>
    <x v="13"/>
  </r>
  <r>
    <x v="10"/>
    <x v="12"/>
  </r>
  <r>
    <x v="10"/>
    <x v="11"/>
  </r>
  <r>
    <x v="10"/>
    <x v="10"/>
  </r>
  <r>
    <x v="10"/>
    <x v="9"/>
  </r>
  <r>
    <x v="10"/>
    <x v="8"/>
  </r>
  <r>
    <x v="10"/>
    <x v="7"/>
  </r>
  <r>
    <x v="6"/>
    <x v="16"/>
  </r>
  <r>
    <x v="10"/>
    <x v="5"/>
  </r>
  <r>
    <x v="10"/>
    <x v="4"/>
  </r>
  <r>
    <x v="10"/>
    <x v="2"/>
  </r>
  <r>
    <x v="10"/>
    <x v="3"/>
  </r>
  <r>
    <x v="1"/>
    <x v="16"/>
  </r>
  <r>
    <x v="1"/>
    <x v="15"/>
  </r>
  <r>
    <x v="1"/>
    <x v="14"/>
  </r>
  <r>
    <x v="1"/>
    <x v="13"/>
  </r>
  <r>
    <x v="1"/>
    <x v="12"/>
  </r>
  <r>
    <x v="1"/>
    <x v="11"/>
  </r>
  <r>
    <x v="1"/>
    <x v="10"/>
  </r>
  <r>
    <x v="1"/>
    <x v="9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5"/>
    <x v="5"/>
  </r>
  <r>
    <x v="5"/>
    <x v="2"/>
  </r>
  <r>
    <x v="5"/>
    <x v="7"/>
  </r>
  <r>
    <x v="6"/>
    <x v="13"/>
  </r>
  <r>
    <x v="4"/>
    <x v="17"/>
  </r>
  <r>
    <x v="4"/>
    <x v="17"/>
  </r>
  <r>
    <x v="6"/>
    <x v="15"/>
  </r>
  <r>
    <x v="4"/>
    <x v="17"/>
  </r>
  <r>
    <x v="4"/>
    <x v="17"/>
  </r>
  <r>
    <x v="6"/>
    <x v="11"/>
  </r>
  <r>
    <x v="6"/>
    <x v="10"/>
  </r>
  <r>
    <x v="4"/>
    <x v="17"/>
  </r>
  <r>
    <x v="4"/>
    <x v="17"/>
  </r>
  <r>
    <x v="4"/>
    <x v="17"/>
  </r>
  <r>
    <x v="4"/>
    <x v="17"/>
  </r>
  <r>
    <x v="4"/>
    <x v="17"/>
  </r>
  <r>
    <x v="6"/>
    <x v="1"/>
  </r>
  <r>
    <x v="6"/>
    <x v="8"/>
  </r>
  <r>
    <x v="6"/>
    <x v="6"/>
  </r>
  <r>
    <x v="6"/>
    <x v="5"/>
  </r>
  <r>
    <x v="6"/>
    <x v="3"/>
  </r>
  <r>
    <x v="6"/>
    <x v="3"/>
  </r>
  <r>
    <x v="9"/>
    <x v="15"/>
  </r>
  <r>
    <x v="9"/>
    <x v="13"/>
  </r>
  <r>
    <x v="9"/>
    <x v="11"/>
  </r>
  <r>
    <x v="9"/>
    <x v="9"/>
  </r>
  <r>
    <x v="9"/>
    <x v="8"/>
  </r>
  <r>
    <x v="9"/>
    <x v="7"/>
  </r>
  <r>
    <x v="4"/>
    <x v="17"/>
  </r>
  <r>
    <x v="9"/>
    <x v="5"/>
  </r>
  <r>
    <x v="9"/>
    <x v="4"/>
  </r>
  <r>
    <x v="9"/>
    <x v="3"/>
  </r>
  <r>
    <x v="8"/>
    <x v="16"/>
  </r>
  <r>
    <x v="6"/>
    <x v="3"/>
  </r>
  <r>
    <x v="8"/>
    <x v="15"/>
  </r>
  <r>
    <x v="8"/>
    <x v="15"/>
  </r>
  <r>
    <x v="8"/>
    <x v="15"/>
  </r>
  <r>
    <x v="8"/>
    <x v="13"/>
  </r>
  <r>
    <x v="8"/>
    <x v="12"/>
  </r>
  <r>
    <x v="8"/>
    <x v="10"/>
  </r>
  <r>
    <x v="8"/>
    <x v="1"/>
  </r>
  <r>
    <x v="8"/>
    <x v="7"/>
  </r>
  <r>
    <x v="8"/>
    <x v="5"/>
  </r>
  <r>
    <x v="8"/>
    <x v="2"/>
  </r>
  <r>
    <x v="8"/>
    <x v="3"/>
  </r>
  <r>
    <x v="6"/>
    <x v="3"/>
  </r>
  <r>
    <x v="8"/>
    <x v="15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7"/>
    <x v="5"/>
  </r>
  <r>
    <x v="4"/>
    <x v="17"/>
  </r>
  <r>
    <x v="4"/>
    <x v="17"/>
  </r>
  <r>
    <x v="10"/>
    <x v="16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10"/>
    <x v="1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  <r>
    <x v="4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D151" firstHeaderRow="1" firstDataRow="1" firstDataCol="1"/>
  <pivotFields count="2">
    <pivotField axis="axisRow" showAll="0" sortType="ascending">
      <items count="12">
        <item x="0"/>
        <item x="4"/>
        <item x="5"/>
        <item x="2"/>
        <item x="3"/>
        <item x="1"/>
        <item x="10"/>
        <item x="7"/>
        <item x="8"/>
        <item x="9"/>
        <item x="6"/>
        <item t="default"/>
      </items>
    </pivotField>
    <pivotField axis="axisRow" showAll="0" sortType="ascending" defaultSubtotal="0">
      <items count="18">
        <item x="0"/>
        <item x="3"/>
        <item x="2"/>
        <item x="4"/>
        <item x="5"/>
        <item x="6"/>
        <item x="7"/>
        <item x="8"/>
        <item x="1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2">
    <field x="0"/>
    <field x="1"/>
  </rowFields>
  <rowItems count="148">
    <i>
      <x/>
    </i>
    <i r="1">
      <x/>
    </i>
    <i>
      <x v="1"/>
    </i>
    <i r="1">
      <x v="17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95"/>
  <sheetViews>
    <sheetView tabSelected="1" zoomScale="70" zoomScaleNormal="70" workbookViewId="0">
      <pane xSplit="2" ySplit="5" topLeftCell="C21" activePane="bottomRight" state="frozen"/>
      <selection pane="topRight" activeCell="B1" sqref="B1"/>
      <selection pane="bottomLeft" activeCell="A4" sqref="A4"/>
      <selection pane="bottomRight" activeCell="H29" sqref="H29"/>
    </sheetView>
  </sheetViews>
  <sheetFormatPr defaultRowHeight="15" x14ac:dyDescent="0.25"/>
  <cols>
    <col min="1" max="1" width="11" customWidth="1"/>
    <col min="2" max="2" width="37.42578125" customWidth="1"/>
    <col min="3" max="3" width="13" style="3" customWidth="1"/>
    <col min="4" max="4" width="16.42578125" style="3" customWidth="1"/>
    <col min="5" max="5" width="10.140625" style="3" customWidth="1"/>
    <col min="6" max="6" width="7.85546875" style="3" customWidth="1"/>
    <col min="7" max="9" width="9.140625" style="3"/>
    <col min="10" max="10" width="35.85546875" style="3" customWidth="1"/>
    <col min="11" max="11" width="2.85546875" style="3" customWidth="1"/>
    <col min="12" max="13" width="10.5703125" style="3" customWidth="1"/>
    <col min="14" max="14" width="2.85546875" style="3" customWidth="1"/>
    <col min="15" max="18" width="10" style="3" customWidth="1"/>
    <col min="19" max="19" width="2.85546875" style="3" customWidth="1"/>
    <col min="20" max="22" width="12.28515625" style="3" customWidth="1"/>
    <col min="23" max="23" width="8.140625" style="3" customWidth="1"/>
    <col min="24" max="24" width="3" style="3" customWidth="1"/>
    <col min="25" max="25" width="2.28515625" style="3" customWidth="1"/>
    <col min="26" max="26" width="10.28515625" style="3" customWidth="1"/>
    <col min="27" max="28" width="11" style="3" customWidth="1"/>
    <col min="29" max="29" width="3" style="3" customWidth="1"/>
    <col min="30" max="37" width="8.5703125" style="3" customWidth="1"/>
    <col min="38" max="38" width="34.28515625" style="6" customWidth="1"/>
    <col min="39" max="39" width="8.5703125" style="3" customWidth="1"/>
    <col min="40" max="41" width="8.7109375" style="3" hidden="1" customWidth="1"/>
    <col min="42" max="43" width="7.85546875" style="6" hidden="1" customWidth="1"/>
    <col min="44" max="46" width="8.5703125" style="3" hidden="1" customWidth="1"/>
    <col min="47" max="49" width="0" style="3" hidden="1" customWidth="1"/>
    <col min="50" max="50" width="31.85546875" style="3" hidden="1" customWidth="1"/>
    <col min="51" max="54" width="0" hidden="1" customWidth="1"/>
    <col min="55" max="55" width="29.7109375" hidden="1" customWidth="1"/>
  </cols>
  <sheetData>
    <row r="1" spans="1:55" ht="21" x14ac:dyDescent="0.35">
      <c r="A1" s="1" t="s">
        <v>343</v>
      </c>
      <c r="G1" s="9"/>
      <c r="H1" s="9"/>
      <c r="I1" s="9"/>
      <c r="J1" s="9"/>
      <c r="K1" s="5"/>
      <c r="L1" s="5"/>
      <c r="M1" s="5"/>
      <c r="N1" s="5"/>
      <c r="O1" s="5"/>
      <c r="P1" s="5"/>
      <c r="Q1" s="5"/>
      <c r="R1" s="5"/>
      <c r="S1" s="5"/>
      <c r="T1" s="5"/>
      <c r="X1" s="5"/>
      <c r="Y1" s="5"/>
      <c r="Z1" s="5"/>
      <c r="AC1" s="5"/>
      <c r="AD1" s="5"/>
      <c r="AE1" s="5"/>
      <c r="AF1" s="5"/>
      <c r="AG1" s="5"/>
      <c r="AH1" s="5"/>
      <c r="AI1" s="5"/>
      <c r="AJ1" s="5"/>
      <c r="AK1" s="5"/>
      <c r="AL1" s="28"/>
      <c r="AM1" s="5"/>
      <c r="AR1" s="12" t="s">
        <v>170</v>
      </c>
      <c r="AS1" s="12"/>
      <c r="AT1" s="12"/>
      <c r="AU1" s="12"/>
      <c r="AV1" s="12"/>
      <c r="AW1" s="12"/>
      <c r="AX1" s="17"/>
    </row>
    <row r="2" spans="1:55" ht="21" x14ac:dyDescent="0.35">
      <c r="A2" s="12"/>
      <c r="B2" s="12"/>
      <c r="C2" s="12" t="s">
        <v>211</v>
      </c>
      <c r="D2" s="12"/>
      <c r="E2" s="12"/>
      <c r="F2" s="12"/>
      <c r="G2" s="12"/>
      <c r="H2" s="12"/>
      <c r="I2" s="12"/>
      <c r="J2" s="12"/>
      <c r="K2" s="5"/>
      <c r="L2" s="5"/>
      <c r="M2" s="5"/>
      <c r="N2" s="5"/>
      <c r="O2" s="5"/>
      <c r="P2" s="5"/>
      <c r="Q2" s="5"/>
      <c r="R2" s="5"/>
      <c r="S2" s="5"/>
      <c r="X2" s="5"/>
      <c r="Y2" s="5"/>
      <c r="AC2" s="5"/>
      <c r="AD2" s="5"/>
      <c r="AE2" s="5"/>
      <c r="AF2" s="5"/>
      <c r="AG2" s="5"/>
      <c r="AH2" s="5"/>
      <c r="AI2" s="5"/>
      <c r="AJ2" s="5"/>
      <c r="AK2" s="5"/>
      <c r="AL2" s="28"/>
      <c r="AM2" s="5"/>
      <c r="AR2" s="12"/>
      <c r="AS2" s="12"/>
      <c r="AT2" s="12"/>
      <c r="AU2" s="12"/>
      <c r="AV2" s="12"/>
      <c r="AW2" s="12"/>
      <c r="AX2" s="17"/>
    </row>
    <row r="3" spans="1:55" ht="21" x14ac:dyDescent="0.35">
      <c r="A3" s="20"/>
      <c r="B3" s="14"/>
      <c r="C3" s="15"/>
      <c r="D3" s="15" t="s">
        <v>310</v>
      </c>
      <c r="E3" s="15"/>
      <c r="F3" s="15"/>
      <c r="G3" s="12" t="s">
        <v>120</v>
      </c>
      <c r="H3" s="12"/>
      <c r="I3" s="12"/>
      <c r="J3" s="16"/>
      <c r="K3" s="5"/>
      <c r="L3" s="12" t="s">
        <v>209</v>
      </c>
      <c r="M3" s="12"/>
      <c r="N3" s="5"/>
      <c r="O3" s="12" t="s">
        <v>269</v>
      </c>
      <c r="P3" s="12"/>
      <c r="Q3" s="12"/>
      <c r="R3" s="12"/>
      <c r="S3" s="5"/>
      <c r="T3" s="12" t="s">
        <v>259</v>
      </c>
      <c r="U3" s="24"/>
      <c r="V3" s="24"/>
      <c r="W3" s="24"/>
      <c r="X3" s="5"/>
      <c r="Y3" s="5"/>
      <c r="Z3" s="12" t="s">
        <v>257</v>
      </c>
      <c r="AA3" s="24"/>
      <c r="AB3" s="24"/>
      <c r="AC3" s="5"/>
      <c r="AD3" s="26" t="s">
        <v>288</v>
      </c>
      <c r="AE3" s="27"/>
      <c r="AF3" s="27"/>
      <c r="AG3" s="27"/>
      <c r="AH3" s="27"/>
      <c r="AI3" s="27"/>
      <c r="AJ3" s="27"/>
      <c r="AK3" s="27"/>
      <c r="AL3" s="28"/>
      <c r="AM3" s="5"/>
      <c r="AR3" s="12"/>
      <c r="AS3" s="12"/>
      <c r="AT3" s="12"/>
      <c r="AU3" s="12"/>
      <c r="AV3" s="12"/>
      <c r="AW3" s="12"/>
      <c r="AX3" s="17"/>
    </row>
    <row r="4" spans="1:55" s="2" customFormat="1" x14ac:dyDescent="0.25">
      <c r="A4" s="13"/>
      <c r="B4" s="13"/>
      <c r="C4" s="16" t="s">
        <v>209</v>
      </c>
      <c r="D4" s="16" t="s">
        <v>212</v>
      </c>
      <c r="E4" s="16"/>
      <c r="F4" s="16" t="s">
        <v>98</v>
      </c>
      <c r="G4" s="16" t="s">
        <v>99</v>
      </c>
      <c r="H4" s="16" t="s">
        <v>101</v>
      </c>
      <c r="I4" s="16" t="s">
        <v>102</v>
      </c>
      <c r="J4" s="16"/>
      <c r="K4" s="4"/>
      <c r="L4" s="16" t="s">
        <v>262</v>
      </c>
      <c r="M4" s="16" t="s">
        <v>12</v>
      </c>
      <c r="N4" s="4"/>
      <c r="O4" s="12" t="s">
        <v>264</v>
      </c>
      <c r="P4" s="12"/>
      <c r="Q4" s="12" t="s">
        <v>266</v>
      </c>
      <c r="R4" s="12"/>
      <c r="S4" s="4"/>
      <c r="T4" s="16" t="s">
        <v>12</v>
      </c>
      <c r="U4" s="12" t="s">
        <v>256</v>
      </c>
      <c r="V4" s="12"/>
      <c r="W4" s="12"/>
      <c r="X4" s="4"/>
      <c r="Y4" s="4"/>
      <c r="Z4" s="16" t="s">
        <v>12</v>
      </c>
      <c r="AA4" s="12" t="s">
        <v>256</v>
      </c>
      <c r="AB4" s="12"/>
      <c r="AC4" s="4"/>
      <c r="AD4" s="16" t="s">
        <v>88</v>
      </c>
      <c r="AE4" s="16"/>
      <c r="AF4" s="16"/>
      <c r="AG4" s="16"/>
      <c r="AH4" s="16"/>
      <c r="AI4" s="16"/>
      <c r="AJ4" s="16"/>
      <c r="AK4" s="16"/>
      <c r="AL4" s="4" t="s">
        <v>308</v>
      </c>
      <c r="AM4" s="4"/>
      <c r="AN4" s="10" t="s">
        <v>119</v>
      </c>
      <c r="AO4" s="10"/>
      <c r="AP4" s="7"/>
      <c r="AQ4" s="7"/>
      <c r="AR4" s="16" t="s">
        <v>88</v>
      </c>
      <c r="AS4" s="16" t="s">
        <v>171</v>
      </c>
      <c r="AT4" s="16"/>
      <c r="AU4" s="16" t="s">
        <v>99</v>
      </c>
      <c r="AV4" s="16" t="s">
        <v>101</v>
      </c>
      <c r="AW4" s="16" t="s">
        <v>102</v>
      </c>
      <c r="AX4" s="18"/>
      <c r="AZ4" s="12" t="s">
        <v>153</v>
      </c>
      <c r="BA4" s="12"/>
      <c r="BB4" s="12"/>
    </row>
    <row r="5" spans="1:55" s="2" customFormat="1" x14ac:dyDescent="0.25">
      <c r="A5" s="13" t="s">
        <v>42</v>
      </c>
      <c r="B5" s="13" t="s">
        <v>0</v>
      </c>
      <c r="C5" s="16" t="s">
        <v>207</v>
      </c>
      <c r="D5" s="16" t="s">
        <v>213</v>
      </c>
      <c r="E5" s="16" t="s">
        <v>280</v>
      </c>
      <c r="F5" s="16" t="s">
        <v>97</v>
      </c>
      <c r="G5" s="16" t="s">
        <v>100</v>
      </c>
      <c r="H5" s="16" t="s">
        <v>100</v>
      </c>
      <c r="I5" s="16" t="s">
        <v>100</v>
      </c>
      <c r="J5" s="16" t="s">
        <v>10</v>
      </c>
      <c r="K5" s="4"/>
      <c r="L5" s="16" t="s">
        <v>263</v>
      </c>
      <c r="M5" s="16" t="s">
        <v>1</v>
      </c>
      <c r="N5" s="4"/>
      <c r="O5" s="16" t="s">
        <v>263</v>
      </c>
      <c r="P5" s="16" t="s">
        <v>265</v>
      </c>
      <c r="Q5" s="16" t="s">
        <v>263</v>
      </c>
      <c r="R5" s="16" t="s">
        <v>265</v>
      </c>
      <c r="S5" s="4"/>
      <c r="T5" s="16" t="s">
        <v>1</v>
      </c>
      <c r="U5" s="16" t="s">
        <v>2</v>
      </c>
      <c r="V5" s="16" t="s">
        <v>3</v>
      </c>
      <c r="W5" s="16" t="s">
        <v>313</v>
      </c>
      <c r="X5" s="4"/>
      <c r="Y5" s="4"/>
      <c r="Z5" s="16" t="s">
        <v>1</v>
      </c>
      <c r="AA5" s="16" t="s">
        <v>2</v>
      </c>
      <c r="AB5" s="16" t="s">
        <v>3</v>
      </c>
      <c r="AC5" s="4"/>
      <c r="AD5" s="16" t="s">
        <v>283</v>
      </c>
      <c r="AE5" s="16" t="s">
        <v>284</v>
      </c>
      <c r="AF5" s="16" t="s">
        <v>285</v>
      </c>
      <c r="AG5" s="16" t="s">
        <v>286</v>
      </c>
      <c r="AH5" s="16" t="s">
        <v>287</v>
      </c>
      <c r="AI5" s="16" t="s">
        <v>307</v>
      </c>
      <c r="AJ5" s="16" t="s">
        <v>155</v>
      </c>
      <c r="AK5" s="16" t="s">
        <v>154</v>
      </c>
      <c r="AL5" s="7" t="str">
        <f>"//"&amp;A1</f>
        <v>//New Routing West - 21Jul2019</v>
      </c>
      <c r="AM5" s="4"/>
      <c r="AN5" s="11" t="s">
        <v>2</v>
      </c>
      <c r="AO5" s="11" t="s">
        <v>3</v>
      </c>
      <c r="AP5" s="7" t="s">
        <v>89</v>
      </c>
      <c r="AQ5" s="7"/>
      <c r="AR5" s="16" t="s">
        <v>87</v>
      </c>
      <c r="AS5" s="16" t="s">
        <v>97</v>
      </c>
      <c r="AT5" s="16" t="s">
        <v>172</v>
      </c>
      <c r="AU5" s="16" t="s">
        <v>100</v>
      </c>
      <c r="AV5" s="16" t="s">
        <v>100</v>
      </c>
      <c r="AW5" s="16" t="s">
        <v>100</v>
      </c>
      <c r="AX5" s="18" t="s">
        <v>205</v>
      </c>
      <c r="AZ5" s="13" t="s">
        <v>156</v>
      </c>
      <c r="BA5" s="13" t="s">
        <v>155</v>
      </c>
      <c r="BB5" s="13" t="s">
        <v>154</v>
      </c>
      <c r="BC5" s="2" t="s">
        <v>206</v>
      </c>
    </row>
    <row r="6" spans="1:55" x14ac:dyDescent="0.25">
      <c r="A6" s="14" t="s">
        <v>59</v>
      </c>
      <c r="B6" s="14" t="s">
        <v>4</v>
      </c>
      <c r="C6" s="15" t="s">
        <v>208</v>
      </c>
      <c r="D6" s="22" t="s">
        <v>214</v>
      </c>
      <c r="E6" s="22"/>
      <c r="F6" s="15" t="s">
        <v>103</v>
      </c>
      <c r="G6" s="15" t="s">
        <v>165</v>
      </c>
      <c r="H6" s="15" t="s">
        <v>112</v>
      </c>
      <c r="I6" s="15" t="s">
        <v>112</v>
      </c>
      <c r="J6" s="15" t="s">
        <v>11</v>
      </c>
      <c r="L6" s="15"/>
      <c r="M6" s="30"/>
      <c r="O6" s="15" t="s">
        <v>279</v>
      </c>
      <c r="P6" s="15" t="s">
        <v>279</v>
      </c>
      <c r="Q6" s="15" t="s">
        <v>279</v>
      </c>
      <c r="R6" s="15" t="s">
        <v>279</v>
      </c>
      <c r="T6" s="30"/>
      <c r="U6" s="15" t="str">
        <f>IF(LEFT(O6,1)="P",VLOOKUP(O6,'Ribbon lookup'!$C$4:$E$11,2,FALSE)&amp;" "&amp;TEXT((RIGHT(O6,1)-1)*16+VLOOKUP(P6,'Ribbon lookup'!$A$4:$B$19,2,FALSE)-INT((RIGHT(O6,1)-1)/4)*64,"#0"),"")</f>
        <v/>
      </c>
      <c r="V6" s="15" t="str">
        <f>IF(LEFT(Q6,1)="P",VLOOKUP(Q6,'Ribbon lookup'!$C$4:$E$11,2,FALSE)&amp;" "&amp;TEXT((RIGHT(Q6,1)-1)*16+VLOOKUP(R6,'Ribbon lookup'!$A$4:$B$19,2,FALSE)-INT((RIGHT(Q6,1)-1)/4)*64,"#0"),"")</f>
        <v/>
      </c>
      <c r="W6" s="15"/>
      <c r="Z6" s="15"/>
      <c r="AA6" s="15"/>
      <c r="AB6" s="15"/>
      <c r="AD6" s="15">
        <v>0</v>
      </c>
      <c r="AE6" s="15" t="str">
        <f>IF(F6="Y","true","false")</f>
        <v>true</v>
      </c>
      <c r="AF6" s="15">
        <f>IF(G6="X",255,VLOOKUP(G6,$E$12:$AD$95,26,FALSE))</f>
        <v>9</v>
      </c>
      <c r="AG6" s="15">
        <f>IF(H6="X",255,VLOOKUP(H6,$E$12:$AD$95,26,FALSE))</f>
        <v>255</v>
      </c>
      <c r="AH6" s="15">
        <f>IF(I6="X",255,VLOOKUP(I6,$E$12:$AD$95,26,FALSE))</f>
        <v>255</v>
      </c>
      <c r="AI6" s="15">
        <f t="shared" ref="AI6:AI11" si="0">IF(ISNUMBER(Z6),Z6,255)</f>
        <v>255</v>
      </c>
      <c r="AJ6" s="15">
        <f>IF(ISNUMBER(AA6),AA6,255)</f>
        <v>255</v>
      </c>
      <c r="AK6" s="15">
        <f>IF(ISNUMBER(AB6),AB6,255)</f>
        <v>255</v>
      </c>
      <c r="AL6" s="6" t="str">
        <f t="shared" ref="AL6:AL37" si="1">"{"&amp;TEXT(AF6,"0")&amp;","
&amp;TEXT(AG6,"0")&amp;","
&amp;TEXT(AH6,"0")&amp;","
&amp;TEXT(IF(AND(AE6="true",AI6&lt;255),128,0)+AI6,"0")&amp;","
&amp;TEXT(AJ6,"0")&amp;","
&amp;TEXT(AK6,"0")&amp;"},"</f>
        <v>{9,255,255,255,255,255},</v>
      </c>
      <c r="AP6" s="6" t="str">
        <f t="shared" ref="AP6:AP37" si="2">IF(LEFT(B6,5)="Point","P"&amp;TRIM(MID(B6,7,3))&amp;IF(RIGHT(B6,1)="E","E",IF(RIGHT(B6,1)="W","W","")),"")</f>
        <v/>
      </c>
      <c r="AQ6" s="6" t="str">
        <f>IF(ISNUMBER(#REF!),"L"&amp;TEXT(#REF!,"0"),"")</f>
        <v/>
      </c>
      <c r="AR6" s="15">
        <v>3</v>
      </c>
      <c r="AS6" s="15" t="str">
        <f t="shared" ref="AS6:AS37" si="3">IF(F6="Y","TRUE","FALSE")</f>
        <v>TRUE</v>
      </c>
      <c r="AT6" s="15" t="e">
        <f>IF(#REF!="Point","TRUE","FALSE")</f>
        <v>#REF!</v>
      </c>
      <c r="AU6" s="15" t="e">
        <f t="shared" ref="AU6:AU37" si="4">IF(LEFT(G6,1)="X",255,IF(LEFT(G6,1)="P",VLOOKUP(G6,$AP$12:$AR$95,7,FALSE),VLOOKUP(G6,$AQ$12:$AR$95,6,FALSE)))</f>
        <v>#REF!</v>
      </c>
      <c r="AV6" s="15">
        <f t="shared" ref="AV6:AV37" si="5">IF(LEFT(H6,1)="X",255,IF(LEFT(H6,1)="P",VLOOKUP(H6,$AP$12:$AR$95,7,FALSE),VLOOKUP(H6,$AQ$12:$AR$95,6,FALSE)))</f>
        <v>255</v>
      </c>
      <c r="AW6" s="15">
        <f t="shared" ref="AW6:AW37" si="6">IF(LEFT(I6,1)="X",255,IF(LEFT(I6,1)="P",VLOOKUP(I6,$AP$12:$AR$95,7,FALSE),VLOOKUP(I6,$AQ$12:$AR$95,6,FALSE)))</f>
        <v>255</v>
      </c>
      <c r="AX6" s="19" t="e">
        <f t="shared" ref="AX6:AX12" si="7">"{ "&amp; AS6&amp;", "&amp; AT6 &amp; ", " &amp; TEXT(AU6,"0") &amp; ", " &amp; TEXT(AV6,"0") &amp; ", " &amp; TEXT(AW6,"0") &amp; "},"</f>
        <v>#REF!</v>
      </c>
      <c r="AZ6" s="14">
        <f t="shared" ref="AZ6:AZ11" si="8">AR6</f>
        <v>3</v>
      </c>
      <c r="BA6" s="14">
        <f>IF(ISNUMBER(#REF!),#REF!,255)</f>
        <v>255</v>
      </c>
      <c r="BB6" s="14">
        <f>IF(ISNUMBER(#REF!),#REF!,255)</f>
        <v>255</v>
      </c>
      <c r="BC6" t="str">
        <f t="shared" ref="BC6:BC12" si="9">"{ "&amp; TEXT(BA6,"0") &amp; ", " &amp; TEXT(BB6,"0") &amp; "},"</f>
        <v>{ 255, 255},</v>
      </c>
    </row>
    <row r="7" spans="1:55" x14ac:dyDescent="0.25">
      <c r="A7" s="14"/>
      <c r="B7" s="14" t="s">
        <v>5</v>
      </c>
      <c r="C7" s="15" t="s">
        <v>208</v>
      </c>
      <c r="D7" s="22" t="s">
        <v>67</v>
      </c>
      <c r="E7" s="22"/>
      <c r="F7" s="15" t="s">
        <v>103</v>
      </c>
      <c r="G7" s="15" t="s">
        <v>173</v>
      </c>
      <c r="H7" s="15" t="s">
        <v>112</v>
      </c>
      <c r="I7" s="15" t="s">
        <v>112</v>
      </c>
      <c r="J7" s="15" t="s">
        <v>11</v>
      </c>
      <c r="L7" s="15"/>
      <c r="M7" s="30"/>
      <c r="O7" s="15" t="s">
        <v>279</v>
      </c>
      <c r="P7" s="15" t="s">
        <v>279</v>
      </c>
      <c r="Q7" s="15" t="s">
        <v>279</v>
      </c>
      <c r="R7" s="15" t="s">
        <v>279</v>
      </c>
      <c r="T7" s="30"/>
      <c r="U7" s="15" t="str">
        <f>IF(LEFT(O7,1)="P",VLOOKUP(O7,'Ribbon lookup'!$C$4:$E$11,2,FALSE)&amp;" "&amp;TEXT((RIGHT(O7,1)-1)*16+VLOOKUP(P7,'Ribbon lookup'!$A$4:$B$19,2,FALSE)-INT((RIGHT(O7,1)-1)/4)*64,"#0"),"")</f>
        <v/>
      </c>
      <c r="V7" s="15" t="str">
        <f>IF(LEFT(Q7,1)="P",VLOOKUP(Q7,'Ribbon lookup'!$C$4:$E$11,2,FALSE)&amp;" "&amp;TEXT((RIGHT(Q7,1)-1)*16+VLOOKUP(R7,'Ribbon lookup'!$A$4:$B$19,2,FALSE)-INT((RIGHT(Q7,1)-1)/4)*64,"#0"),"")</f>
        <v/>
      </c>
      <c r="W7" s="15"/>
      <c r="Z7" s="15"/>
      <c r="AA7" s="15"/>
      <c r="AB7" s="15"/>
      <c r="AD7" s="15">
        <v>1</v>
      </c>
      <c r="AE7" s="15" t="str">
        <f t="shared" ref="AE7:AE70" si="10">IF(F7="Y","true","false")</f>
        <v>true</v>
      </c>
      <c r="AF7" s="15">
        <f t="shared" ref="AF7:AF70" si="11">IF(G7="X",255,VLOOKUP(G7,$E$12:$AD$95,26,FALSE))</f>
        <v>73</v>
      </c>
      <c r="AG7" s="15">
        <f t="shared" ref="AG7:AG70" si="12">IF(H7="X",255,VLOOKUP(H7,$E$12:$AD$95,26,FALSE))</f>
        <v>255</v>
      </c>
      <c r="AH7" s="15">
        <f t="shared" ref="AH7:AH70" si="13">IF(I7="X",255,VLOOKUP(I7,$E$12:$AD$95,26,FALSE))</f>
        <v>255</v>
      </c>
      <c r="AI7" s="15">
        <f t="shared" ref="AI7:AI70" si="14">IF(ISNUMBER(Z7),Z7,255)</f>
        <v>255</v>
      </c>
      <c r="AJ7" s="15">
        <f t="shared" ref="AJ7:AJ70" si="15">IF(ISNUMBER(AA7),AA7,255)</f>
        <v>255</v>
      </c>
      <c r="AK7" s="15">
        <f t="shared" ref="AK7:AK38" si="16">IF(ISNUMBER(AB7),AB7,255)</f>
        <v>255</v>
      </c>
      <c r="AL7" s="6" t="str">
        <f t="shared" si="1"/>
        <v>{73,255,255,255,255,255},</v>
      </c>
      <c r="AP7" s="6" t="str">
        <f t="shared" si="2"/>
        <v/>
      </c>
      <c r="AQ7" s="6" t="str">
        <f>IF(ISNUMBER(#REF!),"L"&amp;TEXT(#REF!,"0"),"")</f>
        <v/>
      </c>
      <c r="AR7" s="15">
        <v>4</v>
      </c>
      <c r="AS7" s="15" t="str">
        <f t="shared" si="3"/>
        <v>TRUE</v>
      </c>
      <c r="AT7" s="15" t="e">
        <f>IF(#REF!="Point","TRUE","FALSE")</f>
        <v>#REF!</v>
      </c>
      <c r="AU7" s="15" t="e">
        <f t="shared" si="4"/>
        <v>#N/A</v>
      </c>
      <c r="AV7" s="15">
        <f t="shared" si="5"/>
        <v>255</v>
      </c>
      <c r="AW7" s="15">
        <f t="shared" si="6"/>
        <v>255</v>
      </c>
      <c r="AX7" s="19" t="e">
        <f t="shared" si="7"/>
        <v>#REF!</v>
      </c>
      <c r="AZ7" s="14">
        <f t="shared" si="8"/>
        <v>4</v>
      </c>
      <c r="BA7" s="14">
        <f>IF(ISNUMBER(#REF!),#REF!,255)</f>
        <v>255</v>
      </c>
      <c r="BB7" s="14">
        <f>IF(ISNUMBER(#REF!),#REF!,255)</f>
        <v>255</v>
      </c>
      <c r="BC7" t="str">
        <f t="shared" si="9"/>
        <v>{ 255, 255},</v>
      </c>
    </row>
    <row r="8" spans="1:55" x14ac:dyDescent="0.25">
      <c r="A8" s="14"/>
      <c r="B8" s="14" t="s">
        <v>6</v>
      </c>
      <c r="C8" s="15" t="s">
        <v>208</v>
      </c>
      <c r="D8" s="22" t="s">
        <v>58</v>
      </c>
      <c r="E8" s="22"/>
      <c r="F8" s="15" t="s">
        <v>103</v>
      </c>
      <c r="G8" s="15" t="s">
        <v>174</v>
      </c>
      <c r="H8" s="15" t="s">
        <v>112</v>
      </c>
      <c r="I8" s="15" t="s">
        <v>112</v>
      </c>
      <c r="J8" s="15" t="s">
        <v>11</v>
      </c>
      <c r="L8" s="15"/>
      <c r="M8" s="30"/>
      <c r="O8" s="15" t="s">
        <v>279</v>
      </c>
      <c r="P8" s="15" t="s">
        <v>279</v>
      </c>
      <c r="Q8" s="15" t="s">
        <v>279</v>
      </c>
      <c r="R8" s="15" t="s">
        <v>279</v>
      </c>
      <c r="T8" s="30"/>
      <c r="U8" s="15" t="str">
        <f>IF(LEFT(O8,1)="P",VLOOKUP(O8,'Ribbon lookup'!$C$4:$E$11,2,FALSE)&amp;" "&amp;TEXT((RIGHT(O8,1)-1)*16+VLOOKUP(P8,'Ribbon lookup'!$A$4:$B$19,2,FALSE)-INT((RIGHT(O8,1)-1)/4)*64,"#0"),"")</f>
        <v/>
      </c>
      <c r="V8" s="15" t="str">
        <f>IF(LEFT(Q8,1)="P",VLOOKUP(Q8,'Ribbon lookup'!$C$4:$E$11,2,FALSE)&amp;" "&amp;TEXT((RIGHT(Q8,1)-1)*16+VLOOKUP(R8,'Ribbon lookup'!$A$4:$B$19,2,FALSE)-INT((RIGHT(Q8,1)-1)/4)*64,"#0"),"")</f>
        <v/>
      </c>
      <c r="W8" s="15"/>
      <c r="Z8" s="15"/>
      <c r="AA8" s="15"/>
      <c r="AB8" s="15"/>
      <c r="AD8" s="15">
        <v>2</v>
      </c>
      <c r="AE8" s="15" t="str">
        <f t="shared" si="10"/>
        <v>true</v>
      </c>
      <c r="AF8" s="15">
        <f t="shared" si="11"/>
        <v>63</v>
      </c>
      <c r="AG8" s="15">
        <f t="shared" si="12"/>
        <v>255</v>
      </c>
      <c r="AH8" s="15">
        <f t="shared" si="13"/>
        <v>255</v>
      </c>
      <c r="AI8" s="15">
        <f t="shared" si="14"/>
        <v>255</v>
      </c>
      <c r="AJ8" s="15">
        <f t="shared" si="15"/>
        <v>255</v>
      </c>
      <c r="AK8" s="15">
        <f t="shared" si="16"/>
        <v>255</v>
      </c>
      <c r="AL8" s="6" t="str">
        <f t="shared" si="1"/>
        <v>{63,255,255,255,255,255},</v>
      </c>
      <c r="AP8" s="6" t="str">
        <f t="shared" si="2"/>
        <v/>
      </c>
      <c r="AQ8" s="6" t="str">
        <f>IF(ISNUMBER(#REF!),"L"&amp;TEXT(#REF!,"0"),"")</f>
        <v/>
      </c>
      <c r="AR8" s="15">
        <v>5</v>
      </c>
      <c r="AS8" s="15" t="str">
        <f t="shared" si="3"/>
        <v>TRUE</v>
      </c>
      <c r="AT8" s="15" t="e">
        <f>IF(#REF!="Point","TRUE","FALSE")</f>
        <v>#REF!</v>
      </c>
      <c r="AU8" s="15" t="e">
        <f t="shared" si="4"/>
        <v>#N/A</v>
      </c>
      <c r="AV8" s="15">
        <f t="shared" si="5"/>
        <v>255</v>
      </c>
      <c r="AW8" s="15">
        <f t="shared" si="6"/>
        <v>255</v>
      </c>
      <c r="AX8" s="19" t="e">
        <f t="shared" si="7"/>
        <v>#REF!</v>
      </c>
      <c r="AZ8" s="14">
        <f t="shared" si="8"/>
        <v>5</v>
      </c>
      <c r="BA8" s="14">
        <f>IF(ISNUMBER(#REF!),#REF!,255)</f>
        <v>255</v>
      </c>
      <c r="BB8" s="14">
        <f>IF(ISNUMBER(#REF!),#REF!,255)</f>
        <v>255</v>
      </c>
      <c r="BC8" t="str">
        <f t="shared" si="9"/>
        <v>{ 255, 255},</v>
      </c>
    </row>
    <row r="9" spans="1:55" x14ac:dyDescent="0.25">
      <c r="A9" s="14"/>
      <c r="B9" s="14" t="s">
        <v>7</v>
      </c>
      <c r="C9" s="15" t="s">
        <v>208</v>
      </c>
      <c r="D9" s="22" t="s">
        <v>62</v>
      </c>
      <c r="E9" s="22"/>
      <c r="F9" s="15" t="s">
        <v>103</v>
      </c>
      <c r="G9" s="15" t="s">
        <v>175</v>
      </c>
      <c r="H9" s="15" t="s">
        <v>112</v>
      </c>
      <c r="I9" s="15" t="s">
        <v>112</v>
      </c>
      <c r="J9" s="15" t="s">
        <v>11</v>
      </c>
      <c r="L9" s="15"/>
      <c r="M9" s="30"/>
      <c r="O9" s="15" t="s">
        <v>279</v>
      </c>
      <c r="P9" s="15" t="s">
        <v>279</v>
      </c>
      <c r="Q9" s="15" t="s">
        <v>279</v>
      </c>
      <c r="R9" s="15" t="s">
        <v>279</v>
      </c>
      <c r="T9" s="30"/>
      <c r="U9" s="15" t="str">
        <f>IF(LEFT(O9,1)="P",VLOOKUP(O9,'Ribbon lookup'!$C$4:$E$11,2,FALSE)&amp;" "&amp;TEXT((RIGHT(O9,1)-1)*16+VLOOKUP(P9,'Ribbon lookup'!$A$4:$B$19,2,FALSE)-INT((RIGHT(O9,1)-1)/4)*64,"#0"),"")</f>
        <v/>
      </c>
      <c r="V9" s="15" t="str">
        <f>IF(LEFT(Q9,1)="P",VLOOKUP(Q9,'Ribbon lookup'!$C$4:$E$11,2,FALSE)&amp;" "&amp;TEXT((RIGHT(Q9,1)-1)*16+VLOOKUP(R9,'Ribbon lookup'!$A$4:$B$19,2,FALSE)-INT((RIGHT(Q9,1)-1)/4)*64,"#0"),"")</f>
        <v/>
      </c>
      <c r="W9" s="15"/>
      <c r="Z9" s="15"/>
      <c r="AA9" s="15"/>
      <c r="AB9" s="15"/>
      <c r="AD9" s="15">
        <v>3</v>
      </c>
      <c r="AE9" s="15" t="str">
        <f t="shared" si="10"/>
        <v>true</v>
      </c>
      <c r="AF9" s="15">
        <f t="shared" si="11"/>
        <v>66</v>
      </c>
      <c r="AG9" s="15">
        <f t="shared" si="12"/>
        <v>255</v>
      </c>
      <c r="AH9" s="15">
        <f t="shared" si="13"/>
        <v>255</v>
      </c>
      <c r="AI9" s="15">
        <f t="shared" si="14"/>
        <v>255</v>
      </c>
      <c r="AJ9" s="15">
        <f t="shared" si="15"/>
        <v>255</v>
      </c>
      <c r="AK9" s="15">
        <f t="shared" si="16"/>
        <v>255</v>
      </c>
      <c r="AL9" s="6" t="str">
        <f t="shared" si="1"/>
        <v>{66,255,255,255,255,255},</v>
      </c>
      <c r="AP9" s="6" t="str">
        <f t="shared" si="2"/>
        <v/>
      </c>
      <c r="AQ9" s="6" t="str">
        <f>IF(ISNUMBER(#REF!),"L"&amp;TEXT(#REF!,"0"),"")</f>
        <v/>
      </c>
      <c r="AR9" s="15">
        <v>6</v>
      </c>
      <c r="AS9" s="15" t="str">
        <f t="shared" si="3"/>
        <v>TRUE</v>
      </c>
      <c r="AT9" s="15" t="e">
        <f>IF(#REF!="Point","TRUE","FALSE")</f>
        <v>#REF!</v>
      </c>
      <c r="AU9" s="15" t="e">
        <f t="shared" si="4"/>
        <v>#N/A</v>
      </c>
      <c r="AV9" s="15">
        <f t="shared" si="5"/>
        <v>255</v>
      </c>
      <c r="AW9" s="15">
        <f t="shared" si="6"/>
        <v>255</v>
      </c>
      <c r="AX9" s="19" t="e">
        <f t="shared" si="7"/>
        <v>#REF!</v>
      </c>
      <c r="AZ9" s="14">
        <f t="shared" si="8"/>
        <v>6</v>
      </c>
      <c r="BA9" s="14">
        <f>IF(ISNUMBER(#REF!),#REF!,255)</f>
        <v>255</v>
      </c>
      <c r="BB9" s="14">
        <f>IF(ISNUMBER(#REF!),#REF!,255)</f>
        <v>255</v>
      </c>
      <c r="BC9" t="str">
        <f t="shared" si="9"/>
        <v>{ 255, 255},</v>
      </c>
    </row>
    <row r="10" spans="1:55" x14ac:dyDescent="0.25">
      <c r="A10" s="14"/>
      <c r="B10" s="14" t="s">
        <v>8</v>
      </c>
      <c r="C10" s="15" t="s">
        <v>208</v>
      </c>
      <c r="D10" s="22" t="s">
        <v>215</v>
      </c>
      <c r="E10" s="22"/>
      <c r="F10" s="15" t="s">
        <v>103</v>
      </c>
      <c r="G10" s="15" t="s">
        <v>176</v>
      </c>
      <c r="H10" s="15" t="s">
        <v>112</v>
      </c>
      <c r="I10" s="15" t="s">
        <v>112</v>
      </c>
      <c r="J10" s="15" t="s">
        <v>11</v>
      </c>
      <c r="L10" s="15"/>
      <c r="M10" s="30"/>
      <c r="O10" s="15" t="s">
        <v>279</v>
      </c>
      <c r="P10" s="15" t="s">
        <v>279</v>
      </c>
      <c r="Q10" s="15" t="s">
        <v>279</v>
      </c>
      <c r="R10" s="15" t="s">
        <v>279</v>
      </c>
      <c r="T10" s="30"/>
      <c r="U10" s="15" t="str">
        <f>IF(LEFT(O10,1)="P",VLOOKUP(O10,'Ribbon lookup'!$C$4:$E$11,2,FALSE)&amp;" "&amp;TEXT((RIGHT(O10,1)-1)*16+VLOOKUP(P10,'Ribbon lookup'!$A$4:$B$19,2,FALSE)-INT((RIGHT(O10,1)-1)/4)*64,"#0"),"")</f>
        <v/>
      </c>
      <c r="V10" s="15" t="str">
        <f>IF(LEFT(Q10,1)="P",VLOOKUP(Q10,'Ribbon lookup'!$C$4:$E$11,2,FALSE)&amp;" "&amp;TEXT((RIGHT(Q10,1)-1)*16+VLOOKUP(R10,'Ribbon lookup'!$A$4:$B$19,2,FALSE)-INT((RIGHT(Q10,1)-1)/4)*64,"#0"),"")</f>
        <v/>
      </c>
      <c r="W10" s="15"/>
      <c r="Z10" s="15"/>
      <c r="AA10" s="15"/>
      <c r="AB10" s="15"/>
      <c r="AD10" s="15">
        <v>4</v>
      </c>
      <c r="AE10" s="15" t="str">
        <f t="shared" si="10"/>
        <v>true</v>
      </c>
      <c r="AF10" s="15">
        <f t="shared" si="11"/>
        <v>62</v>
      </c>
      <c r="AG10" s="15">
        <f t="shared" si="12"/>
        <v>255</v>
      </c>
      <c r="AH10" s="15">
        <f t="shared" si="13"/>
        <v>255</v>
      </c>
      <c r="AI10" s="15">
        <f t="shared" si="14"/>
        <v>255</v>
      </c>
      <c r="AJ10" s="15">
        <f t="shared" si="15"/>
        <v>255</v>
      </c>
      <c r="AK10" s="15">
        <f t="shared" si="16"/>
        <v>255</v>
      </c>
      <c r="AL10" s="6" t="str">
        <f t="shared" si="1"/>
        <v>{62,255,255,255,255,255},</v>
      </c>
      <c r="AP10" s="6" t="str">
        <f t="shared" si="2"/>
        <v/>
      </c>
      <c r="AQ10" s="6" t="str">
        <f>IF(ISNUMBER(#REF!),"L"&amp;TEXT(#REF!,"0"),"")</f>
        <v/>
      </c>
      <c r="AR10" s="15">
        <v>7</v>
      </c>
      <c r="AS10" s="15" t="str">
        <f t="shared" si="3"/>
        <v>TRUE</v>
      </c>
      <c r="AT10" s="15" t="e">
        <f>IF(#REF!="Point","TRUE","FALSE")</f>
        <v>#REF!</v>
      </c>
      <c r="AU10" s="15" t="e">
        <f t="shared" si="4"/>
        <v>#N/A</v>
      </c>
      <c r="AV10" s="15">
        <f t="shared" si="5"/>
        <v>255</v>
      </c>
      <c r="AW10" s="15">
        <f t="shared" si="6"/>
        <v>255</v>
      </c>
      <c r="AX10" s="19" t="e">
        <f t="shared" si="7"/>
        <v>#REF!</v>
      </c>
      <c r="AZ10" s="14">
        <f t="shared" si="8"/>
        <v>7</v>
      </c>
      <c r="BA10" s="14">
        <f>IF(ISNUMBER(#REF!),#REF!,255)</f>
        <v>255</v>
      </c>
      <c r="BB10" s="14">
        <f>IF(ISNUMBER(#REF!),#REF!,255)</f>
        <v>255</v>
      </c>
      <c r="BC10" t="str">
        <f t="shared" si="9"/>
        <v>{ 255, 255},</v>
      </c>
    </row>
    <row r="11" spans="1:55" x14ac:dyDescent="0.25">
      <c r="A11" s="14"/>
      <c r="B11" s="14" t="s">
        <v>9</v>
      </c>
      <c r="C11" s="15" t="s">
        <v>208</v>
      </c>
      <c r="D11" s="22" t="s">
        <v>57</v>
      </c>
      <c r="E11" s="22"/>
      <c r="F11" s="15" t="s">
        <v>103</v>
      </c>
      <c r="G11" s="15" t="s">
        <v>177</v>
      </c>
      <c r="H11" s="15" t="s">
        <v>112</v>
      </c>
      <c r="I11" s="15" t="s">
        <v>112</v>
      </c>
      <c r="J11" s="15" t="s">
        <v>11</v>
      </c>
      <c r="L11" s="15"/>
      <c r="M11" s="30"/>
      <c r="O11" s="15" t="s">
        <v>279</v>
      </c>
      <c r="P11" s="15" t="s">
        <v>279</v>
      </c>
      <c r="Q11" s="15" t="s">
        <v>279</v>
      </c>
      <c r="R11" s="15" t="s">
        <v>279</v>
      </c>
      <c r="T11" s="30"/>
      <c r="U11" s="15" t="str">
        <f>IF(LEFT(O11,1)="P",VLOOKUP(O11,'Ribbon lookup'!$C$4:$E$11,2,FALSE)&amp;" "&amp;TEXT((RIGHT(O11,1)-1)*16+VLOOKUP(P11,'Ribbon lookup'!$A$4:$B$19,2,FALSE)-INT((RIGHT(O11,1)-1)/4)*64,"#0"),"")</f>
        <v/>
      </c>
      <c r="V11" s="15" t="str">
        <f>IF(LEFT(Q11,1)="P",VLOOKUP(Q11,'Ribbon lookup'!$C$4:$E$11,2,FALSE)&amp;" "&amp;TEXT((RIGHT(Q11,1)-1)*16+VLOOKUP(R11,'Ribbon lookup'!$A$4:$B$19,2,FALSE)-INT((RIGHT(Q11,1)-1)/4)*64,"#0"),"")</f>
        <v/>
      </c>
      <c r="W11" s="15"/>
      <c r="Z11" s="15"/>
      <c r="AA11" s="15"/>
      <c r="AB11" s="15"/>
      <c r="AD11" s="15">
        <v>5</v>
      </c>
      <c r="AE11" s="15" t="str">
        <f t="shared" si="10"/>
        <v>true</v>
      </c>
      <c r="AF11" s="15">
        <f t="shared" si="11"/>
        <v>33</v>
      </c>
      <c r="AG11" s="15">
        <f t="shared" si="12"/>
        <v>255</v>
      </c>
      <c r="AH11" s="15">
        <f t="shared" si="13"/>
        <v>255</v>
      </c>
      <c r="AI11" s="15">
        <f t="shared" si="14"/>
        <v>255</v>
      </c>
      <c r="AJ11" s="15">
        <f t="shared" si="15"/>
        <v>255</v>
      </c>
      <c r="AK11" s="15">
        <f t="shared" si="16"/>
        <v>255</v>
      </c>
      <c r="AL11" s="6" t="str">
        <f t="shared" si="1"/>
        <v>{33,255,255,255,255,255},</v>
      </c>
      <c r="AP11" s="6" t="str">
        <f t="shared" si="2"/>
        <v/>
      </c>
      <c r="AQ11" s="6" t="str">
        <f>IF(ISNUMBER(#REF!),"L"&amp;TEXT(#REF!,"0"),"")</f>
        <v/>
      </c>
      <c r="AR11" s="15">
        <v>8</v>
      </c>
      <c r="AS11" s="15" t="str">
        <f t="shared" si="3"/>
        <v>TRUE</v>
      </c>
      <c r="AT11" s="15" t="e">
        <f>IF(#REF!="Point","TRUE","FALSE")</f>
        <v>#REF!</v>
      </c>
      <c r="AU11" s="15" t="e">
        <f t="shared" si="4"/>
        <v>#REF!</v>
      </c>
      <c r="AV11" s="15">
        <f t="shared" si="5"/>
        <v>255</v>
      </c>
      <c r="AW11" s="15">
        <f t="shared" si="6"/>
        <v>255</v>
      </c>
      <c r="AX11" s="19" t="e">
        <f t="shared" si="7"/>
        <v>#REF!</v>
      </c>
      <c r="AZ11" s="14">
        <f t="shared" si="8"/>
        <v>8</v>
      </c>
      <c r="BA11" s="14">
        <f>IF(ISNUMBER(#REF!),#REF!,255)</f>
        <v>255</v>
      </c>
      <c r="BB11" s="14">
        <f>IF(ISNUMBER(#REF!),#REF!,255)</f>
        <v>255</v>
      </c>
      <c r="BC11" t="str">
        <f t="shared" si="9"/>
        <v>{ 255, 255},</v>
      </c>
    </row>
    <row r="12" spans="1:55" x14ac:dyDescent="0.25">
      <c r="A12" s="14" t="s">
        <v>43</v>
      </c>
      <c r="B12" s="14" t="s">
        <v>340</v>
      </c>
      <c r="C12" s="15">
        <v>3</v>
      </c>
      <c r="D12" s="15">
        <v>3</v>
      </c>
      <c r="E12" s="15" t="s">
        <v>345</v>
      </c>
      <c r="F12" s="15" t="s">
        <v>104</v>
      </c>
      <c r="G12" s="15" t="s">
        <v>210</v>
      </c>
      <c r="H12" s="15" t="s">
        <v>112</v>
      </c>
      <c r="I12" s="15" t="s">
        <v>149</v>
      </c>
      <c r="J12" s="15" t="s">
        <v>76</v>
      </c>
      <c r="L12" s="15" t="s">
        <v>271</v>
      </c>
      <c r="M12" s="15">
        <v>2</v>
      </c>
      <c r="O12" s="15" t="s">
        <v>270</v>
      </c>
      <c r="P12" s="15">
        <v>3</v>
      </c>
      <c r="Q12" s="15" t="s">
        <v>270</v>
      </c>
      <c r="R12" s="15">
        <v>2</v>
      </c>
      <c r="T12" s="15" t="str">
        <f>IF(LEFT(L12,1)="R",VLOOKUP(L12,'Ribbon lookup'!$C$4:$E$11,2,FALSE)&amp;" "&amp;TEXT((RIGHT(L12,1)-1)*16+VLOOKUP(M12,'Ribbon lookup'!$A$4:$B$19,2,FALSE),"#0"),"")</f>
        <v>Mid 8</v>
      </c>
      <c r="U12" s="15" t="str">
        <f>IF(O12="R0","Ard D"&amp;TEXT(P12,"#0"),
IF(LEFT(O12,1)="R",VLOOKUP(O12,'Ribbon lookup'!$C$4:$E$11,2,FALSE)&amp;" "&amp;TEXT((RIGHT(O12,1)-1)*16+VLOOKUP(P12,'Ribbon lookup'!$A$4:$B$19,2,FALSE)-INT((RIGHT(O12,1)-1)/4)*64,"#0"),""))</f>
        <v>Ard D3</v>
      </c>
      <c r="V12" s="15" t="str">
        <f>IF(Q12="R0","Ard D"&amp;TEXT(R12,"#0"),
IF(LEFT(Q12,1)="R",VLOOKUP(Q12,'Ribbon lookup'!$C$4:$E$11,2,FALSE)&amp;" "&amp;TEXT((RIGHT(Q12,1)-1)*16+VLOOKUP(R12,'Ribbon lookup'!$A$4:$B$19,2,FALSE)-INT((RIGHT(Q12,1)-1)/4)*64,"#0"),""))</f>
        <v>Ard D2</v>
      </c>
      <c r="W12" s="15"/>
      <c r="Z12" s="15">
        <f>IF(LEFT(L12,1)="R",(RIGHT(L12,1)-1)*16+VLOOKUP(M12,'Ribbon lookup'!$A$4:$B$19,2,FALSE),"")</f>
        <v>8</v>
      </c>
      <c r="AA12" s="25">
        <f>IF(O12="R0",192+P12,
   IF(LEFT(O12,1)="R",(RIGHT(O12,1)-1)*16+VLOOKUP(P12,'Ribbon lookup'!$A$4:$B$19,2,FALSE),""))</f>
        <v>195</v>
      </c>
      <c r="AB12" s="25">
        <f>IF(Q12="R0",192+R12,
IF(LEFT(Q12,1)="R",(RIGHT(Q12,1)-1)*16+VLOOKUP(R12,'Ribbon lookup'!$A$4:$B$19,2,FALSE),""))</f>
        <v>194</v>
      </c>
      <c r="AD12" s="15">
        <v>6</v>
      </c>
      <c r="AE12" s="15" t="str">
        <f t="shared" si="10"/>
        <v>false</v>
      </c>
      <c r="AF12" s="15">
        <f t="shared" si="11"/>
        <v>53</v>
      </c>
      <c r="AG12" s="15">
        <f t="shared" si="12"/>
        <v>255</v>
      </c>
      <c r="AH12" s="15">
        <f t="shared" si="13"/>
        <v>26</v>
      </c>
      <c r="AI12" s="15">
        <f t="shared" si="14"/>
        <v>8</v>
      </c>
      <c r="AJ12" s="15">
        <f t="shared" si="15"/>
        <v>195</v>
      </c>
      <c r="AK12" s="15">
        <f t="shared" si="16"/>
        <v>194</v>
      </c>
      <c r="AL12" s="6" t="str">
        <f t="shared" si="1"/>
        <v>{53,255,26,8,195,194},</v>
      </c>
      <c r="AP12" s="6" t="str">
        <f t="shared" si="2"/>
        <v/>
      </c>
      <c r="AQ12" s="6" t="str">
        <f>IF(ISNUMBER(#REF!),"L"&amp;TEXT(#REF!,"0"),"")</f>
        <v/>
      </c>
      <c r="AR12" s="15">
        <v>0</v>
      </c>
      <c r="AS12" s="15" t="str">
        <f t="shared" si="3"/>
        <v>FALSE</v>
      </c>
      <c r="AT12" s="15" t="e">
        <f>IF(#REF!="Point","TRUE","FALSE")</f>
        <v>#REF!</v>
      </c>
      <c r="AU12" s="15" t="e">
        <f t="shared" si="4"/>
        <v>#N/A</v>
      </c>
      <c r="AV12" s="15">
        <f t="shared" si="5"/>
        <v>255</v>
      </c>
      <c r="AW12" s="15" t="e">
        <f t="shared" si="6"/>
        <v>#REF!</v>
      </c>
      <c r="AX12" s="19" t="e">
        <f t="shared" si="7"/>
        <v>#REF!</v>
      </c>
      <c r="AZ12" s="14">
        <f t="shared" ref="AZ12:AZ14" si="17">AR12</f>
        <v>0</v>
      </c>
      <c r="BA12" s="14">
        <f>IF(ISNUMBER(#REF!),#REF!,255)</f>
        <v>255</v>
      </c>
      <c r="BB12" s="14">
        <f>IF(ISNUMBER(#REF!),#REF!,255)</f>
        <v>255</v>
      </c>
      <c r="BC12" t="str">
        <f t="shared" si="9"/>
        <v>{ 255, 255},</v>
      </c>
    </row>
    <row r="13" spans="1:55" x14ac:dyDescent="0.25">
      <c r="A13" s="14"/>
      <c r="B13" s="14" t="s">
        <v>341</v>
      </c>
      <c r="C13" s="15">
        <v>4</v>
      </c>
      <c r="D13" s="15">
        <v>4</v>
      </c>
      <c r="E13" s="15" t="s">
        <v>346</v>
      </c>
      <c r="F13" s="15" t="s">
        <v>104</v>
      </c>
      <c r="G13" s="15" t="s">
        <v>145</v>
      </c>
      <c r="H13" s="15" t="s">
        <v>112</v>
      </c>
      <c r="I13" s="15" t="s">
        <v>138</v>
      </c>
      <c r="J13" s="15" t="s">
        <v>76</v>
      </c>
      <c r="L13" s="15" t="s">
        <v>273</v>
      </c>
      <c r="M13" s="15">
        <v>8</v>
      </c>
      <c r="O13" s="15" t="s">
        <v>270</v>
      </c>
      <c r="P13" s="15">
        <v>5</v>
      </c>
      <c r="Q13" s="15" t="s">
        <v>270</v>
      </c>
      <c r="R13" s="15">
        <v>4</v>
      </c>
      <c r="T13" s="15" t="str">
        <f>IF(LEFT(L13,1)="R",VLOOKUP(L13,'Ribbon lookup'!$C$4:$E$11,2,FALSE)&amp;" "&amp;TEXT((RIGHT(L13,1)-1)*16+VLOOKUP(M13,'Ribbon lookup'!$A$4:$B$19,2,FALSE),"#0"),"")</f>
        <v>Mid 43</v>
      </c>
      <c r="U13" s="15" t="str">
        <f>IF(O13="R0","Ard D"&amp;TEXT(P13,"#0"),
IF(LEFT(O13,1)="R",VLOOKUP(O13,'Ribbon lookup'!$C$4:$E$11,2,FALSE)&amp;" "&amp;TEXT((RIGHT(O13,1)-1)*16+VLOOKUP(P13,'Ribbon lookup'!$A$4:$B$19,2,FALSE)-INT((RIGHT(O13,1)-1)/4)*64,"#0"),""))</f>
        <v>Ard D5</v>
      </c>
      <c r="V13" s="15" t="str">
        <f>IF(Q13="R0","Ard D"&amp;TEXT(R13,"#0"),
IF(LEFT(Q13,1)="R",VLOOKUP(Q13,'Ribbon lookup'!$C$4:$E$11,2,FALSE)&amp;" "&amp;TEXT((RIGHT(Q13,1)-1)*16+VLOOKUP(R13,'Ribbon lookup'!$A$4:$B$19,2,FALSE)-INT((RIGHT(Q13,1)-1)/4)*64,"#0"),""))</f>
        <v>Ard D4</v>
      </c>
      <c r="W13" s="15"/>
      <c r="Z13" s="15">
        <f>IF(LEFT(L13,1)="R",(RIGHT(L13,1)-1)*16+VLOOKUP(M13,'Ribbon lookup'!$A$4:$B$19,2,FALSE),"")</f>
        <v>43</v>
      </c>
      <c r="AA13" s="25">
        <f>IF(O13="R0",192+P13,
   IF(LEFT(O13,1)="R",(RIGHT(O13,1)-1)*16+VLOOKUP(P13,'Ribbon lookup'!$A$4:$B$19,2,FALSE),""))</f>
        <v>197</v>
      </c>
      <c r="AB13" s="25">
        <f>IF(Q13="R0",192+R13,
IF(LEFT(Q13,1)="R",(RIGHT(Q13,1)-1)*16+VLOOKUP(R13,'Ribbon lookup'!$A$4:$B$19,2,FALSE),""))</f>
        <v>196</v>
      </c>
      <c r="AD13" s="15">
        <v>7</v>
      </c>
      <c r="AE13" s="15" t="str">
        <f t="shared" si="10"/>
        <v>false</v>
      </c>
      <c r="AF13" s="15">
        <f t="shared" si="11"/>
        <v>56</v>
      </c>
      <c r="AG13" s="15">
        <f t="shared" si="12"/>
        <v>255</v>
      </c>
      <c r="AH13" s="15">
        <f t="shared" si="13"/>
        <v>23</v>
      </c>
      <c r="AI13" s="15">
        <f t="shared" si="14"/>
        <v>43</v>
      </c>
      <c r="AJ13" s="15">
        <f t="shared" si="15"/>
        <v>197</v>
      </c>
      <c r="AK13" s="15">
        <f t="shared" si="16"/>
        <v>196</v>
      </c>
      <c r="AL13" s="6" t="str">
        <f t="shared" si="1"/>
        <v>{56,255,23,43,197,196},</v>
      </c>
      <c r="AP13" s="6" t="str">
        <f t="shared" si="2"/>
        <v/>
      </c>
      <c r="AQ13" s="6" t="str">
        <f>IF(ISNUMBER(#REF!),"L"&amp;TEXT(#REF!,"0"),"")</f>
        <v/>
      </c>
      <c r="AR13" s="15">
        <v>1</v>
      </c>
      <c r="AS13" s="15" t="str">
        <f t="shared" si="3"/>
        <v>FALSE</v>
      </c>
      <c r="AT13" s="15" t="e">
        <f>IF(#REF!="Point","TRUE","FALSE")</f>
        <v>#REF!</v>
      </c>
      <c r="AU13" s="15" t="e">
        <f t="shared" si="4"/>
        <v>#N/A</v>
      </c>
      <c r="AV13" s="15">
        <f t="shared" si="5"/>
        <v>255</v>
      </c>
      <c r="AW13" s="15" t="e">
        <f t="shared" si="6"/>
        <v>#REF!</v>
      </c>
      <c r="AX13" s="19" t="e">
        <f t="shared" ref="AX13:AX71" si="18">"{ "&amp; AS13&amp;", "&amp; AT13 &amp; ", " &amp; TEXT(AU13,"0") &amp; ", " &amp; TEXT(AV13,"0") &amp; ", " &amp; TEXT(AW13,"0") &amp; "},"</f>
        <v>#REF!</v>
      </c>
      <c r="AZ13" s="14">
        <f t="shared" si="17"/>
        <v>1</v>
      </c>
      <c r="BA13" s="14">
        <f>IF(ISNUMBER(#REF!),#REF!,255)</f>
        <v>255</v>
      </c>
      <c r="BB13" s="14">
        <f>IF(ISNUMBER(#REF!),#REF!,255)</f>
        <v>255</v>
      </c>
      <c r="BC13" t="str">
        <f t="shared" ref="BC13:BC70" si="19">"{ "&amp; TEXT(BA13,"0") &amp; ", " &amp; TEXT(BB13,"0") &amp; "},"</f>
        <v>{ 255, 255},</v>
      </c>
    </row>
    <row r="14" spans="1:55" x14ac:dyDescent="0.25">
      <c r="A14" s="14"/>
      <c r="B14" s="14" t="s">
        <v>342</v>
      </c>
      <c r="C14" s="15">
        <v>5</v>
      </c>
      <c r="D14" s="15">
        <v>5</v>
      </c>
      <c r="E14" s="15" t="s">
        <v>347</v>
      </c>
      <c r="F14" s="15" t="s">
        <v>104</v>
      </c>
      <c r="G14" s="15" t="s">
        <v>141</v>
      </c>
      <c r="H14" s="15" t="s">
        <v>112</v>
      </c>
      <c r="I14" s="15" t="s">
        <v>136</v>
      </c>
      <c r="J14" s="15" t="s">
        <v>76</v>
      </c>
      <c r="L14" s="15" t="s">
        <v>271</v>
      </c>
      <c r="M14" s="15">
        <v>1</v>
      </c>
      <c r="O14" s="15" t="s">
        <v>270</v>
      </c>
      <c r="P14" s="15">
        <v>7</v>
      </c>
      <c r="Q14" s="15" t="s">
        <v>270</v>
      </c>
      <c r="R14" s="15">
        <v>6</v>
      </c>
      <c r="T14" s="15" t="str">
        <f>IF(LEFT(L14,1)="R",VLOOKUP(L14,'Ribbon lookup'!$C$4:$E$11,2,FALSE)&amp;" "&amp;TEXT((RIGHT(L14,1)-1)*16+VLOOKUP(M14,'Ribbon lookup'!$A$4:$B$19,2,FALSE),"#0"),"")</f>
        <v>Mid 7</v>
      </c>
      <c r="U14" s="15" t="str">
        <f>IF(O14="R0","Ard D"&amp;TEXT(P14,"#0"),
IF(LEFT(O14,1)="R",VLOOKUP(O14,'Ribbon lookup'!$C$4:$E$11,2,FALSE)&amp;" "&amp;TEXT((RIGHT(O14,1)-1)*16+VLOOKUP(P14,'Ribbon lookup'!$A$4:$B$19,2,FALSE)-INT((RIGHT(O14,1)-1)/4)*64,"#0"),""))</f>
        <v>Ard D7</v>
      </c>
      <c r="V14" s="15" t="str">
        <f>IF(Q14="R0","Ard D"&amp;TEXT(R14,"#0"),
IF(LEFT(Q14,1)="R",VLOOKUP(Q14,'Ribbon lookup'!$C$4:$E$11,2,FALSE)&amp;" "&amp;TEXT((RIGHT(Q14,1)-1)*16+VLOOKUP(R14,'Ribbon lookup'!$A$4:$B$19,2,FALSE)-INT((RIGHT(Q14,1)-1)/4)*64,"#0"),""))</f>
        <v>Ard D6</v>
      </c>
      <c r="W14" s="15"/>
      <c r="Z14" s="15">
        <f>IF(LEFT(L14,1)="R",(RIGHT(L14,1)-1)*16+VLOOKUP(M14,'Ribbon lookup'!$A$4:$B$19,2,FALSE),"")</f>
        <v>7</v>
      </c>
      <c r="AA14" s="25">
        <f>IF(O14="R0",192+P14,
   IF(LEFT(O14,1)="R",(RIGHT(O14,1)-1)*16+VLOOKUP(P14,'Ribbon lookup'!$A$4:$B$19,2,FALSE),""))</f>
        <v>199</v>
      </c>
      <c r="AB14" s="25">
        <f>IF(Q14="R0",192+R14,
IF(LEFT(Q14,1)="R",(RIGHT(Q14,1)-1)*16+VLOOKUP(R14,'Ribbon lookup'!$A$4:$B$19,2,FALSE),""))</f>
        <v>198</v>
      </c>
      <c r="AD14" s="15">
        <v>8</v>
      </c>
      <c r="AE14" s="15" t="str">
        <f t="shared" si="10"/>
        <v>false</v>
      </c>
      <c r="AF14" s="15">
        <f t="shared" si="11"/>
        <v>58</v>
      </c>
      <c r="AG14" s="15">
        <f t="shared" si="12"/>
        <v>255</v>
      </c>
      <c r="AH14" s="15">
        <f t="shared" si="13"/>
        <v>24</v>
      </c>
      <c r="AI14" s="15">
        <f t="shared" si="14"/>
        <v>7</v>
      </c>
      <c r="AJ14" s="15">
        <f t="shared" si="15"/>
        <v>199</v>
      </c>
      <c r="AK14" s="15">
        <f t="shared" si="16"/>
        <v>198</v>
      </c>
      <c r="AL14" s="6" t="str">
        <f t="shared" si="1"/>
        <v>{58,255,24,7,199,198},</v>
      </c>
      <c r="AP14" s="6" t="str">
        <f t="shared" si="2"/>
        <v/>
      </c>
      <c r="AQ14" s="6" t="str">
        <f>IF(ISNUMBER(#REF!),"L"&amp;TEXT(#REF!,"0"),"")</f>
        <v/>
      </c>
      <c r="AR14" s="15">
        <v>2</v>
      </c>
      <c r="AS14" s="15" t="str">
        <f t="shared" si="3"/>
        <v>FALSE</v>
      </c>
      <c r="AT14" s="15" t="e">
        <f>IF(#REF!="Point","TRUE","FALSE")</f>
        <v>#REF!</v>
      </c>
      <c r="AU14" s="15" t="e">
        <f t="shared" si="4"/>
        <v>#N/A</v>
      </c>
      <c r="AV14" s="15">
        <f t="shared" si="5"/>
        <v>255</v>
      </c>
      <c r="AW14" s="15" t="e">
        <f t="shared" si="6"/>
        <v>#REF!</v>
      </c>
      <c r="AX14" s="19" t="e">
        <f t="shared" si="18"/>
        <v>#REF!</v>
      </c>
      <c r="AZ14" s="14">
        <f t="shared" si="17"/>
        <v>2</v>
      </c>
      <c r="BA14" s="14">
        <f>IF(ISNUMBER(#REF!),#REF!,255)</f>
        <v>255</v>
      </c>
      <c r="BB14" s="14">
        <f>IF(ISNUMBER(#REF!),#REF!,255)</f>
        <v>255</v>
      </c>
      <c r="BC14" t="str">
        <f t="shared" si="19"/>
        <v>{ 255, 255},</v>
      </c>
    </row>
    <row r="15" spans="1:55" x14ac:dyDescent="0.25">
      <c r="A15" s="14" t="s">
        <v>44</v>
      </c>
      <c r="B15" s="14" t="s">
        <v>13</v>
      </c>
      <c r="C15" s="15">
        <v>25</v>
      </c>
      <c r="D15" s="15" t="s">
        <v>252</v>
      </c>
      <c r="E15" s="15" t="s">
        <v>165</v>
      </c>
      <c r="F15" s="15" t="s">
        <v>103</v>
      </c>
      <c r="G15" s="15" t="s">
        <v>112</v>
      </c>
      <c r="H15" s="15" t="s">
        <v>169</v>
      </c>
      <c r="I15" s="15" t="s">
        <v>168</v>
      </c>
      <c r="J15" s="15" t="s">
        <v>335</v>
      </c>
      <c r="L15" s="15" t="s">
        <v>271</v>
      </c>
      <c r="M15" s="15">
        <v>3</v>
      </c>
      <c r="O15" s="15" t="s">
        <v>278</v>
      </c>
      <c r="P15" s="15">
        <v>14</v>
      </c>
      <c r="Q15" s="15" t="s">
        <v>278</v>
      </c>
      <c r="R15" s="15">
        <v>13</v>
      </c>
      <c r="T15" s="15" t="str">
        <f>IF(LEFT(L15,1)="R",VLOOKUP(L15,'Ribbon lookup'!$C$4:$E$11,2,FALSE)&amp;" "&amp;TEXT((RIGHT(L15,1)-1)*16+VLOOKUP(M15,'Ribbon lookup'!$A$4:$B$19,2,FALSE),"#0"),"")</f>
        <v>Mid 6</v>
      </c>
      <c r="U15" s="15" t="str">
        <f>IF(O15="R0","Ard D"&amp;TEXT(P15,"#0"),
IF(LEFT(O15,1)="R",VLOOKUP(O15,'Ribbon lookup'!$C$4:$E$11,2,FALSE)&amp;" "&amp;TEXT((RIGHT(O15,1)-1)*16+VLOOKUP(P15,'Ribbon lookup'!$A$4:$B$19,2,FALSE)-INT((RIGHT(O15,1)-1)/4)*64,"#0"),""))</f>
        <v>Top 62</v>
      </c>
      <c r="V15" s="15" t="str">
        <f>IF(Q15="R0","Ard D"&amp;TEXT(R15,"#0"),
IF(LEFT(Q15,1)="R",VLOOKUP(Q15,'Ribbon lookup'!$C$4:$E$11,2,FALSE)&amp;" "&amp;TEXT((RIGHT(Q15,1)-1)*16+VLOOKUP(R15,'Ribbon lookup'!$A$4:$B$19,2,FALSE)-INT((RIGHT(Q15,1)-1)/4)*64,"#0"),""))</f>
        <v>Top 49</v>
      </c>
      <c r="W15" s="30" t="s">
        <v>336</v>
      </c>
      <c r="Z15" s="15">
        <f>IF(LEFT(L15,1)="R",(RIGHT(L15,1)-1)*16+VLOOKUP(M15,'Ribbon lookup'!$A$4:$B$19,2,FALSE),"")</f>
        <v>6</v>
      </c>
      <c r="AA15" s="25">
        <f>IF(O15="R0",192+P15,
   IF(LEFT(O15,1)="R",(RIGHT(O15,1)-1)*16+VLOOKUP(P15,'Ribbon lookup'!$A$4:$B$19,2,FALSE),""))</f>
        <v>126</v>
      </c>
      <c r="AB15" s="25">
        <f>IF(Q15="R0",192+R15,
IF(LEFT(Q15,1)="R",(RIGHT(Q15,1)-1)*16+VLOOKUP(R15,'Ribbon lookup'!$A$4:$B$19,2,FALSE),""))</f>
        <v>113</v>
      </c>
      <c r="AD15" s="15">
        <v>9</v>
      </c>
      <c r="AE15" s="15" t="str">
        <f t="shared" si="10"/>
        <v>true</v>
      </c>
      <c r="AF15" s="15">
        <f t="shared" si="11"/>
        <v>255</v>
      </c>
      <c r="AG15" s="15">
        <f t="shared" si="12"/>
        <v>44</v>
      </c>
      <c r="AH15" s="15">
        <f t="shared" si="13"/>
        <v>10</v>
      </c>
      <c r="AI15" s="15">
        <f t="shared" si="14"/>
        <v>6</v>
      </c>
      <c r="AJ15" s="15">
        <f t="shared" si="15"/>
        <v>126</v>
      </c>
      <c r="AK15" s="15">
        <f t="shared" si="16"/>
        <v>113</v>
      </c>
      <c r="AL15" s="6" t="str">
        <f t="shared" si="1"/>
        <v>{255,44,10,134,126,113},</v>
      </c>
      <c r="AN15" s="3" t="e">
        <f>IF(#REF!&gt;63,IF(#REF! &gt; 127,
   "D"&amp;TEXT((#REF!-126),"0"),
       "T"&amp;TEXT((#REF!-64),"0")),
           "M"&amp;TEXT((#REF!),"0"))</f>
        <v>#REF!</v>
      </c>
      <c r="AO15" s="3" t="e">
        <f>IF(#REF!&gt;63,IF(#REF! &gt; 127,
   "D"&amp;TEXT((#REF!-126),"0"),
       "T"&amp;TEXT((#REF!-64),"0")),
           "M"&amp;TEXT((#REF!),"0"))</f>
        <v>#REF!</v>
      </c>
      <c r="AP15" s="6" t="str">
        <f t="shared" si="2"/>
        <v>P25</v>
      </c>
      <c r="AQ15" s="6" t="str">
        <f>IF(ISNUMBER(#REF!),"L"&amp;TEXT(#REF!,"0"),"")</f>
        <v/>
      </c>
      <c r="AR15" s="15">
        <v>9</v>
      </c>
      <c r="AS15" s="15" t="str">
        <f t="shared" si="3"/>
        <v>TRUE</v>
      </c>
      <c r="AT15" s="15" t="e">
        <f>IF(#REF!="Point","TRUE","FALSE")</f>
        <v>#REF!</v>
      </c>
      <c r="AU15" s="15">
        <f t="shared" si="4"/>
        <v>255</v>
      </c>
      <c r="AV15" s="15" t="e">
        <f t="shared" si="5"/>
        <v>#REF!</v>
      </c>
      <c r="AW15" s="15" t="e">
        <f t="shared" si="6"/>
        <v>#REF!</v>
      </c>
      <c r="AX15" s="19" t="e">
        <f t="shared" si="18"/>
        <v>#REF!</v>
      </c>
      <c r="AZ15" s="14">
        <f t="shared" ref="AZ15:AZ43" si="20">AR15</f>
        <v>9</v>
      </c>
      <c r="BA15" s="14">
        <f>IF(ISNUMBER(#REF!),#REF!,255)</f>
        <v>255</v>
      </c>
      <c r="BB15" s="14">
        <f>IF(ISNUMBER(#REF!),#REF!,255)</f>
        <v>255</v>
      </c>
      <c r="BC15" t="str">
        <f t="shared" si="19"/>
        <v>{ 255, 255},</v>
      </c>
    </row>
    <row r="16" spans="1:55" x14ac:dyDescent="0.25">
      <c r="A16" s="14"/>
      <c r="B16" s="14" t="s">
        <v>14</v>
      </c>
      <c r="C16" s="15">
        <v>26</v>
      </c>
      <c r="D16" s="15">
        <v>26</v>
      </c>
      <c r="E16" s="15" t="s">
        <v>168</v>
      </c>
      <c r="F16" s="15" t="s">
        <v>103</v>
      </c>
      <c r="G16" s="15" t="s">
        <v>165</v>
      </c>
      <c r="H16" s="15" t="s">
        <v>166</v>
      </c>
      <c r="I16" s="15" t="s">
        <v>167</v>
      </c>
      <c r="J16" s="15"/>
      <c r="L16" s="15" t="s">
        <v>271</v>
      </c>
      <c r="M16" s="15">
        <v>4</v>
      </c>
      <c r="O16" s="15" t="s">
        <v>279</v>
      </c>
      <c r="P16" s="15" t="s">
        <v>279</v>
      </c>
      <c r="Q16" s="15" t="s">
        <v>279</v>
      </c>
      <c r="R16" s="15" t="s">
        <v>279</v>
      </c>
      <c r="T16" s="15" t="str">
        <f>IF(LEFT(L16,1)="R",VLOOKUP(L16,'Ribbon lookup'!$C$4:$E$11,2,FALSE)&amp;" "&amp;TEXT((RIGHT(L16,1)-1)*16+VLOOKUP(M16,'Ribbon lookup'!$A$4:$B$19,2,FALSE),"#0"),"")</f>
        <v>Mid 9</v>
      </c>
      <c r="U16" s="15" t="str">
        <f>IF(O16="R0","Ard D"&amp;TEXT(P16,"#0"),
IF(LEFT(O16,1)="R",VLOOKUP(O16,'Ribbon lookup'!$C$4:$E$11,2,FALSE)&amp;" "&amp;TEXT((RIGHT(O16,1)-1)*16+VLOOKUP(P16,'Ribbon lookup'!$A$4:$B$19,2,FALSE)-INT((RIGHT(O16,1)-1)/4)*64,"#0"),""))</f>
        <v/>
      </c>
      <c r="V16" s="15" t="str">
        <f>IF(Q16="R0","Ard D"&amp;TEXT(R16,"#0"),
IF(LEFT(Q16,1)="R",VLOOKUP(Q16,'Ribbon lookup'!$C$4:$E$11,2,FALSE)&amp;" "&amp;TEXT((RIGHT(Q16,1)-1)*16+VLOOKUP(R16,'Ribbon lookup'!$A$4:$B$19,2,FALSE)-INT((RIGHT(Q16,1)-1)/4)*64,"#0"),""))</f>
        <v/>
      </c>
      <c r="W16" s="15"/>
      <c r="Z16" s="15">
        <f>IF(LEFT(L16,1)="R",(RIGHT(L16,1)-1)*16+VLOOKUP(M16,'Ribbon lookup'!$A$4:$B$19,2,FALSE),"")</f>
        <v>9</v>
      </c>
      <c r="AA16" s="25" t="str">
        <f>IF(O16="R0",192+P16,
   IF(LEFT(O16,1)="R",(RIGHT(O16,1)-1)*16+VLOOKUP(P16,'Ribbon lookup'!$A$4:$B$19,2,FALSE),""))</f>
        <v/>
      </c>
      <c r="AB16" s="25" t="str">
        <f>IF(Q16="R0",192+R16,
IF(LEFT(Q16,1)="R",(RIGHT(Q16,1)-1)*16+VLOOKUP(R16,'Ribbon lookup'!$A$4:$B$19,2,FALSE),""))</f>
        <v/>
      </c>
      <c r="AD16" s="15">
        <v>10</v>
      </c>
      <c r="AE16" s="15" t="str">
        <f t="shared" si="10"/>
        <v>true</v>
      </c>
      <c r="AF16" s="15">
        <f t="shared" si="11"/>
        <v>9</v>
      </c>
      <c r="AG16" s="15">
        <f t="shared" si="12"/>
        <v>76</v>
      </c>
      <c r="AH16" s="15">
        <f t="shared" si="13"/>
        <v>75</v>
      </c>
      <c r="AI16" s="15">
        <f t="shared" si="14"/>
        <v>9</v>
      </c>
      <c r="AJ16" s="15">
        <f t="shared" si="15"/>
        <v>255</v>
      </c>
      <c r="AK16" s="15">
        <f t="shared" si="16"/>
        <v>255</v>
      </c>
      <c r="AL16" s="6" t="str">
        <f t="shared" si="1"/>
        <v>{9,76,75,137,255,255},</v>
      </c>
      <c r="AP16" s="6" t="str">
        <f t="shared" si="2"/>
        <v>P26</v>
      </c>
      <c r="AQ16" s="6" t="str">
        <f>IF(ISNUMBER(#REF!),"L"&amp;TEXT(#REF!,"0"),"")</f>
        <v/>
      </c>
      <c r="AR16" s="15">
        <v>10</v>
      </c>
      <c r="AS16" s="15" t="str">
        <f t="shared" si="3"/>
        <v>TRUE</v>
      </c>
      <c r="AT16" s="15" t="e">
        <f>IF(#REF!="Point","TRUE","FALSE")</f>
        <v>#REF!</v>
      </c>
      <c r="AU16" s="15" t="e">
        <f t="shared" si="4"/>
        <v>#REF!</v>
      </c>
      <c r="AV16" s="15" t="e">
        <f t="shared" si="5"/>
        <v>#N/A</v>
      </c>
      <c r="AW16" s="15" t="e">
        <f t="shared" si="6"/>
        <v>#N/A</v>
      </c>
      <c r="AX16" s="19" t="e">
        <f t="shared" si="18"/>
        <v>#REF!</v>
      </c>
      <c r="AZ16" s="14">
        <f t="shared" si="20"/>
        <v>10</v>
      </c>
      <c r="BA16" s="14">
        <f>IF(ISNUMBER(#REF!),#REF!,255)</f>
        <v>255</v>
      </c>
      <c r="BB16" s="14">
        <f>IF(ISNUMBER(#REF!),#REF!,255)</f>
        <v>255</v>
      </c>
      <c r="BC16" t="str">
        <f t="shared" si="19"/>
        <v>{ 255, 255},</v>
      </c>
    </row>
    <row r="17" spans="1:55" x14ac:dyDescent="0.25">
      <c r="A17" s="14"/>
      <c r="B17" s="14" t="s">
        <v>15</v>
      </c>
      <c r="C17" s="15">
        <v>27</v>
      </c>
      <c r="D17" s="15">
        <v>27</v>
      </c>
      <c r="E17" s="15" t="s">
        <v>125</v>
      </c>
      <c r="F17" s="15" t="s">
        <v>103</v>
      </c>
      <c r="G17" s="15" t="s">
        <v>163</v>
      </c>
      <c r="H17" s="15" t="s">
        <v>127</v>
      </c>
      <c r="I17" s="15" t="s">
        <v>164</v>
      </c>
      <c r="J17" s="15"/>
      <c r="L17" s="15" t="s">
        <v>271</v>
      </c>
      <c r="M17" s="15">
        <v>5</v>
      </c>
      <c r="O17" s="15" t="s">
        <v>279</v>
      </c>
      <c r="P17" s="15" t="s">
        <v>279</v>
      </c>
      <c r="Q17" s="15" t="s">
        <v>279</v>
      </c>
      <c r="R17" s="15" t="s">
        <v>279</v>
      </c>
      <c r="T17" s="15" t="str">
        <f>IF(LEFT(L17,1)="R",VLOOKUP(L17,'Ribbon lookup'!$C$4:$E$11,2,FALSE)&amp;" "&amp;TEXT((RIGHT(L17,1)-1)*16+VLOOKUP(M17,'Ribbon lookup'!$A$4:$B$19,2,FALSE),"#0"),"")</f>
        <v>Mid 5</v>
      </c>
      <c r="U17" s="15" t="str">
        <f>IF(O17="R0","Ard D"&amp;TEXT(P17,"#0"),
IF(LEFT(O17,1)="R",VLOOKUP(O17,'Ribbon lookup'!$C$4:$E$11,2,FALSE)&amp;" "&amp;TEXT((RIGHT(O17,1)-1)*16+VLOOKUP(P17,'Ribbon lookup'!$A$4:$B$19,2,FALSE)-INT((RIGHT(O17,1)-1)/4)*64,"#0"),""))</f>
        <v/>
      </c>
      <c r="V17" s="15" t="str">
        <f>IF(Q17="R0","Ard D"&amp;TEXT(R17,"#0"),
IF(LEFT(Q17,1)="R",VLOOKUP(Q17,'Ribbon lookup'!$C$4:$E$11,2,FALSE)&amp;" "&amp;TEXT((RIGHT(Q17,1)-1)*16+VLOOKUP(R17,'Ribbon lookup'!$A$4:$B$19,2,FALSE)-INT((RIGHT(Q17,1)-1)/4)*64,"#0"),""))</f>
        <v/>
      </c>
      <c r="W17" s="15"/>
      <c r="Z17" s="15">
        <f>IF(LEFT(L17,1)="R",(RIGHT(L17,1)-1)*16+VLOOKUP(M17,'Ribbon lookup'!$A$4:$B$19,2,FALSE),"")</f>
        <v>5</v>
      </c>
      <c r="AA17" s="25" t="str">
        <f>IF(O17="R0",192+P17,
   IF(LEFT(O17,1)="R",(RIGHT(O17,1)-1)*16+VLOOKUP(P17,'Ribbon lookup'!$A$4:$B$19,2,FALSE),""))</f>
        <v/>
      </c>
      <c r="AB17" s="25" t="str">
        <f>IF(Q17="R0",192+R17,
IF(LEFT(Q17,1)="R",(RIGHT(Q17,1)-1)*16+VLOOKUP(R17,'Ribbon lookup'!$A$4:$B$19,2,FALSE),""))</f>
        <v/>
      </c>
      <c r="AD17" s="15">
        <v>11</v>
      </c>
      <c r="AE17" s="15" t="str">
        <f t="shared" si="10"/>
        <v>true</v>
      </c>
      <c r="AF17" s="15">
        <f t="shared" si="11"/>
        <v>17</v>
      </c>
      <c r="AG17" s="15">
        <f t="shared" si="12"/>
        <v>18</v>
      </c>
      <c r="AH17" s="15">
        <f t="shared" si="13"/>
        <v>83</v>
      </c>
      <c r="AI17" s="15">
        <f t="shared" si="14"/>
        <v>5</v>
      </c>
      <c r="AJ17" s="15">
        <f t="shared" si="15"/>
        <v>255</v>
      </c>
      <c r="AK17" s="15">
        <f t="shared" si="16"/>
        <v>255</v>
      </c>
      <c r="AL17" s="6" t="str">
        <f t="shared" si="1"/>
        <v>{17,18,83,133,255,255},</v>
      </c>
      <c r="AP17" s="6" t="str">
        <f t="shared" si="2"/>
        <v>P27</v>
      </c>
      <c r="AQ17" s="6" t="str">
        <f>IF(ISNUMBER(#REF!),"L"&amp;TEXT(#REF!,"0"),"")</f>
        <v/>
      </c>
      <c r="AR17" s="15">
        <v>11</v>
      </c>
      <c r="AS17" s="15" t="str">
        <f t="shared" si="3"/>
        <v>TRUE</v>
      </c>
      <c r="AT17" s="15" t="e">
        <f>IF(#REF!="Point","TRUE","FALSE")</f>
        <v>#REF!</v>
      </c>
      <c r="AU17" s="15" t="e">
        <f t="shared" si="4"/>
        <v>#REF!</v>
      </c>
      <c r="AV17" s="15" t="e">
        <f t="shared" si="5"/>
        <v>#REF!</v>
      </c>
      <c r="AW17" s="15" t="e">
        <f t="shared" si="6"/>
        <v>#N/A</v>
      </c>
      <c r="AX17" s="19" t="e">
        <f t="shared" si="18"/>
        <v>#REF!</v>
      </c>
      <c r="AZ17" s="14">
        <f t="shared" si="20"/>
        <v>11</v>
      </c>
      <c r="BA17" s="14">
        <f>IF(ISNUMBER(#REF!),#REF!,255)</f>
        <v>255</v>
      </c>
      <c r="BB17" s="14">
        <f>IF(ISNUMBER(#REF!),#REF!,255)</f>
        <v>255</v>
      </c>
      <c r="BC17" t="str">
        <f t="shared" si="19"/>
        <v>{ 255, 255},</v>
      </c>
    </row>
    <row r="18" spans="1:55" x14ac:dyDescent="0.25">
      <c r="A18" s="14"/>
      <c r="B18" s="14" t="s">
        <v>16</v>
      </c>
      <c r="C18" s="15">
        <v>28</v>
      </c>
      <c r="D18" s="30" t="s">
        <v>311</v>
      </c>
      <c r="E18" s="15" t="s">
        <v>157</v>
      </c>
      <c r="F18" s="15" t="s">
        <v>103</v>
      </c>
      <c r="G18" s="15" t="s">
        <v>161</v>
      </c>
      <c r="H18" s="15" t="s">
        <v>132</v>
      </c>
      <c r="I18" s="15" t="s">
        <v>162</v>
      </c>
      <c r="J18" s="15"/>
      <c r="L18" s="15" t="s">
        <v>271</v>
      </c>
      <c r="M18" s="15">
        <v>6</v>
      </c>
      <c r="O18" s="15" t="s">
        <v>278</v>
      </c>
      <c r="P18" s="15">
        <v>16</v>
      </c>
      <c r="Q18" s="15" t="s">
        <v>278</v>
      </c>
      <c r="R18" s="15">
        <v>15</v>
      </c>
      <c r="T18" s="15" t="str">
        <f>IF(LEFT(L18,1)="R",VLOOKUP(L18,'Ribbon lookup'!$C$4:$E$11,2,FALSE)&amp;" "&amp;TEXT((RIGHT(L18,1)-1)*16+VLOOKUP(M18,'Ribbon lookup'!$A$4:$B$19,2,FALSE),"#0"),"")</f>
        <v>Mid 10</v>
      </c>
      <c r="U18" s="15" t="str">
        <f>IF(O18="R0","Ard D"&amp;TEXT(P18,"#0"),
IF(LEFT(O18,1)="R",VLOOKUP(O18,'Ribbon lookup'!$C$4:$E$11,2,FALSE)&amp;" "&amp;TEXT((RIGHT(O18,1)-1)*16+VLOOKUP(P18,'Ribbon lookup'!$A$4:$B$19,2,FALSE)-INT((RIGHT(O18,1)-1)/4)*64,"#0"),""))</f>
        <v>Top 63</v>
      </c>
      <c r="V18" s="15" t="str">
        <f>IF(Q18="R0","Ard D"&amp;TEXT(R18,"#0"),
IF(LEFT(Q18,1)="R",VLOOKUP(Q18,'Ribbon lookup'!$C$4:$E$11,2,FALSE)&amp;" "&amp;TEXT((RIGHT(Q18,1)-1)*16+VLOOKUP(R18,'Ribbon lookup'!$A$4:$B$19,2,FALSE)-INT((RIGHT(Q18,1)-1)/4)*64,"#0"),""))</f>
        <v>Top 48</v>
      </c>
      <c r="W18" s="15"/>
      <c r="Z18" s="15">
        <f>IF(LEFT(L18,1)="R",(RIGHT(L18,1)-1)*16+VLOOKUP(M18,'Ribbon lookup'!$A$4:$B$19,2,FALSE),"")</f>
        <v>10</v>
      </c>
      <c r="AA18" s="25">
        <f>IF(O18="R0",192+P18,
   IF(LEFT(O18,1)="R",(RIGHT(O18,1)-1)*16+VLOOKUP(P18,'Ribbon lookup'!$A$4:$B$19,2,FALSE),""))</f>
        <v>127</v>
      </c>
      <c r="AB18" s="25">
        <f>IF(Q18="R0",192+R18,
IF(LEFT(Q18,1)="R",(RIGHT(Q18,1)-1)*16+VLOOKUP(R18,'Ribbon lookup'!$A$4:$B$19,2,FALSE),""))</f>
        <v>112</v>
      </c>
      <c r="AD18" s="15">
        <v>12</v>
      </c>
      <c r="AE18" s="15" t="str">
        <f t="shared" si="10"/>
        <v>true</v>
      </c>
      <c r="AF18" s="15">
        <f t="shared" si="11"/>
        <v>77</v>
      </c>
      <c r="AG18" s="15">
        <f t="shared" si="12"/>
        <v>14</v>
      </c>
      <c r="AH18" s="15">
        <f t="shared" si="13"/>
        <v>13</v>
      </c>
      <c r="AI18" s="15">
        <f t="shared" si="14"/>
        <v>10</v>
      </c>
      <c r="AJ18" s="15">
        <f t="shared" si="15"/>
        <v>127</v>
      </c>
      <c r="AK18" s="15">
        <f t="shared" si="16"/>
        <v>112</v>
      </c>
      <c r="AL18" s="6" t="str">
        <f t="shared" si="1"/>
        <v>{77,14,13,138,127,112},</v>
      </c>
      <c r="AP18" s="6" t="str">
        <f t="shared" si="2"/>
        <v>P28</v>
      </c>
      <c r="AQ18" s="6" t="str">
        <f>IF(ISNUMBER(#REF!),"L"&amp;TEXT(#REF!,"0"),"")</f>
        <v/>
      </c>
      <c r="AR18" s="15">
        <v>12</v>
      </c>
      <c r="AS18" s="15" t="str">
        <f t="shared" si="3"/>
        <v>TRUE</v>
      </c>
      <c r="AT18" s="15" t="e">
        <f>IF(#REF!="Point","TRUE","FALSE")</f>
        <v>#REF!</v>
      </c>
      <c r="AU18" s="15" t="e">
        <f t="shared" si="4"/>
        <v>#N/A</v>
      </c>
      <c r="AV18" s="15" t="e">
        <f t="shared" si="5"/>
        <v>#REF!</v>
      </c>
      <c r="AW18" s="15" t="e">
        <f t="shared" si="6"/>
        <v>#REF!</v>
      </c>
      <c r="AX18" s="19" t="e">
        <f t="shared" si="18"/>
        <v>#REF!</v>
      </c>
      <c r="AZ18" s="14">
        <f t="shared" si="20"/>
        <v>12</v>
      </c>
      <c r="BA18" s="14">
        <f>IF(ISNUMBER(#REF!),#REF!,255)</f>
        <v>255</v>
      </c>
      <c r="BB18" s="14">
        <f>IF(ISNUMBER(#REF!),#REF!,255)</f>
        <v>255</v>
      </c>
      <c r="BC18" t="str">
        <f t="shared" si="19"/>
        <v>{ 255, 255},</v>
      </c>
    </row>
    <row r="19" spans="1:55" x14ac:dyDescent="0.25">
      <c r="A19" s="14"/>
      <c r="B19" s="14" t="s">
        <v>17</v>
      </c>
      <c r="C19" s="15">
        <v>29</v>
      </c>
      <c r="D19" s="15">
        <v>29</v>
      </c>
      <c r="E19" s="15" t="s">
        <v>162</v>
      </c>
      <c r="F19" s="15" t="s">
        <v>103</v>
      </c>
      <c r="G19" s="15" t="s">
        <v>157</v>
      </c>
      <c r="H19" s="15" t="s">
        <v>159</v>
      </c>
      <c r="I19" s="15" t="s">
        <v>160</v>
      </c>
      <c r="J19" s="15"/>
      <c r="L19" s="15" t="s">
        <v>271</v>
      </c>
      <c r="M19" s="15">
        <v>7</v>
      </c>
      <c r="O19" s="15" t="s">
        <v>279</v>
      </c>
      <c r="P19" s="15" t="s">
        <v>279</v>
      </c>
      <c r="Q19" s="15" t="s">
        <v>279</v>
      </c>
      <c r="R19" s="15" t="s">
        <v>279</v>
      </c>
      <c r="T19" s="15" t="str">
        <f>IF(LEFT(L19,1)="R",VLOOKUP(L19,'Ribbon lookup'!$C$4:$E$11,2,FALSE)&amp;" "&amp;TEXT((RIGHT(L19,1)-1)*16+VLOOKUP(M19,'Ribbon lookup'!$A$4:$B$19,2,FALSE),"#0"),"")</f>
        <v>Mid 4</v>
      </c>
      <c r="U19" s="15" t="str">
        <f>IF(O19="R0","Ard D"&amp;TEXT(P19,"#0"),
IF(LEFT(O19,1)="R",VLOOKUP(O19,'Ribbon lookup'!$C$4:$E$11,2,FALSE)&amp;" "&amp;TEXT((RIGHT(O19,1)-1)*16+VLOOKUP(P19,'Ribbon lookup'!$A$4:$B$19,2,FALSE)-INT((RIGHT(O19,1)-1)/4)*64,"#0"),""))</f>
        <v/>
      </c>
      <c r="V19" s="15" t="str">
        <f>IF(Q19="R0","Ard D"&amp;TEXT(R19,"#0"),
IF(LEFT(Q19,1)="R",VLOOKUP(Q19,'Ribbon lookup'!$C$4:$E$11,2,FALSE)&amp;" "&amp;TEXT((RIGHT(Q19,1)-1)*16+VLOOKUP(R19,'Ribbon lookup'!$A$4:$B$19,2,FALSE)-INT((RIGHT(Q19,1)-1)/4)*64,"#0"),""))</f>
        <v/>
      </c>
      <c r="W19" s="15"/>
      <c r="Z19" s="15">
        <f>IF(LEFT(L19,1)="R",(RIGHT(L19,1)-1)*16+VLOOKUP(M19,'Ribbon lookup'!$A$4:$B$19,2,FALSE),"")</f>
        <v>4</v>
      </c>
      <c r="AA19" s="25" t="str">
        <f>IF(O19="R0",192+P19,
   IF(LEFT(O19,1)="R",(RIGHT(O19,1)-1)*16+VLOOKUP(P19,'Ribbon lookup'!$A$4:$B$19,2,FALSE),""))</f>
        <v/>
      </c>
      <c r="AB19" s="25" t="str">
        <f>IF(Q19="R0",192+R19,
IF(LEFT(Q19,1)="R",(RIGHT(Q19,1)-1)*16+VLOOKUP(R19,'Ribbon lookup'!$A$4:$B$19,2,FALSE),""))</f>
        <v/>
      </c>
      <c r="AD19" s="15">
        <v>13</v>
      </c>
      <c r="AE19" s="15" t="str">
        <f t="shared" si="10"/>
        <v>true</v>
      </c>
      <c r="AF19" s="15">
        <f t="shared" si="11"/>
        <v>12</v>
      </c>
      <c r="AG19" s="15">
        <f t="shared" si="12"/>
        <v>78</v>
      </c>
      <c r="AH19" s="15">
        <f t="shared" si="13"/>
        <v>79</v>
      </c>
      <c r="AI19" s="15">
        <f t="shared" si="14"/>
        <v>4</v>
      </c>
      <c r="AJ19" s="15">
        <f t="shared" si="15"/>
        <v>255</v>
      </c>
      <c r="AK19" s="15">
        <f t="shared" si="16"/>
        <v>255</v>
      </c>
      <c r="AL19" s="6" t="str">
        <f t="shared" si="1"/>
        <v>{12,78,79,132,255,255},</v>
      </c>
      <c r="AP19" s="6" t="str">
        <f t="shared" si="2"/>
        <v>P29</v>
      </c>
      <c r="AQ19" s="6" t="str">
        <f>IF(ISNUMBER(#REF!),"L"&amp;TEXT(#REF!,"0"),"")</f>
        <v/>
      </c>
      <c r="AR19" s="15">
        <v>13</v>
      </c>
      <c r="AS19" s="15" t="str">
        <f t="shared" si="3"/>
        <v>TRUE</v>
      </c>
      <c r="AT19" s="15" t="e">
        <f>IF(#REF!="Point","TRUE","FALSE")</f>
        <v>#REF!</v>
      </c>
      <c r="AU19" s="15" t="e">
        <f t="shared" si="4"/>
        <v>#REF!</v>
      </c>
      <c r="AV19" s="15" t="e">
        <f t="shared" si="5"/>
        <v>#N/A</v>
      </c>
      <c r="AW19" s="15" t="e">
        <f t="shared" si="6"/>
        <v>#N/A</v>
      </c>
      <c r="AX19" s="19" t="e">
        <f t="shared" si="18"/>
        <v>#REF!</v>
      </c>
      <c r="AZ19" s="14">
        <f t="shared" si="20"/>
        <v>13</v>
      </c>
      <c r="BA19" s="14">
        <f>IF(ISNUMBER(#REF!),#REF!,255)</f>
        <v>255</v>
      </c>
      <c r="BB19" s="14">
        <f>IF(ISNUMBER(#REF!),#REF!,255)</f>
        <v>255</v>
      </c>
      <c r="BC19" t="str">
        <f t="shared" si="19"/>
        <v>{ 255, 255},</v>
      </c>
    </row>
    <row r="20" spans="1:55" x14ac:dyDescent="0.25">
      <c r="A20" s="14"/>
      <c r="B20" s="14" t="s">
        <v>18</v>
      </c>
      <c r="C20" s="15">
        <v>30</v>
      </c>
      <c r="D20" s="15">
        <v>30</v>
      </c>
      <c r="E20" s="15" t="s">
        <v>132</v>
      </c>
      <c r="F20" s="15" t="s">
        <v>103</v>
      </c>
      <c r="G20" s="15" t="s">
        <v>157</v>
      </c>
      <c r="H20" s="15" t="s">
        <v>130</v>
      </c>
      <c r="I20" s="15" t="s">
        <v>158</v>
      </c>
      <c r="J20" s="15"/>
      <c r="L20" s="15" t="s">
        <v>271</v>
      </c>
      <c r="M20" s="15">
        <v>8</v>
      </c>
      <c r="O20" s="15" t="s">
        <v>279</v>
      </c>
      <c r="P20" s="15" t="s">
        <v>279</v>
      </c>
      <c r="Q20" s="15" t="s">
        <v>279</v>
      </c>
      <c r="R20" s="15" t="s">
        <v>279</v>
      </c>
      <c r="T20" s="15" t="str">
        <f>IF(LEFT(L20,1)="R",VLOOKUP(L20,'Ribbon lookup'!$C$4:$E$11,2,FALSE)&amp;" "&amp;TEXT((RIGHT(L20,1)-1)*16+VLOOKUP(M20,'Ribbon lookup'!$A$4:$B$19,2,FALSE),"#0"),"")</f>
        <v>Mid 11</v>
      </c>
      <c r="U20" s="15" t="str">
        <f>IF(O20="R0","Ard D"&amp;TEXT(P20,"#0"),
IF(LEFT(O20,1)="R",VLOOKUP(O20,'Ribbon lookup'!$C$4:$E$11,2,FALSE)&amp;" "&amp;TEXT((RIGHT(O20,1)-1)*16+VLOOKUP(P20,'Ribbon lookup'!$A$4:$B$19,2,FALSE)-INT((RIGHT(O20,1)-1)/4)*64,"#0"),""))</f>
        <v/>
      </c>
      <c r="V20" s="15" t="str">
        <f>IF(Q20="R0","Ard D"&amp;TEXT(R20,"#0"),
IF(LEFT(Q20,1)="R",VLOOKUP(Q20,'Ribbon lookup'!$C$4:$E$11,2,FALSE)&amp;" "&amp;TEXT((RIGHT(Q20,1)-1)*16+VLOOKUP(R20,'Ribbon lookup'!$A$4:$B$19,2,FALSE)-INT((RIGHT(Q20,1)-1)/4)*64,"#0"),""))</f>
        <v/>
      </c>
      <c r="W20" s="15"/>
      <c r="Z20" s="15">
        <f>IF(LEFT(L20,1)="R",(RIGHT(L20,1)-1)*16+VLOOKUP(M20,'Ribbon lookup'!$A$4:$B$19,2,FALSE),"")</f>
        <v>11</v>
      </c>
      <c r="AA20" s="25" t="str">
        <f>IF(O20="R0",192+P20,
   IF(LEFT(O20,1)="R",(RIGHT(O20,1)-1)*16+VLOOKUP(P20,'Ribbon lookup'!$A$4:$B$19,2,FALSE),""))</f>
        <v/>
      </c>
      <c r="AB20" s="25" t="str">
        <f>IF(Q20="R0",192+R20,
IF(LEFT(Q20,1)="R",(RIGHT(Q20,1)-1)*16+VLOOKUP(R20,'Ribbon lookup'!$A$4:$B$19,2,FALSE),""))</f>
        <v/>
      </c>
      <c r="AD20" s="15">
        <v>14</v>
      </c>
      <c r="AE20" s="15" t="str">
        <f t="shared" si="10"/>
        <v>true</v>
      </c>
      <c r="AF20" s="15">
        <f t="shared" si="11"/>
        <v>12</v>
      </c>
      <c r="AG20" s="15">
        <f t="shared" si="12"/>
        <v>15</v>
      </c>
      <c r="AH20" s="15">
        <f t="shared" si="13"/>
        <v>80</v>
      </c>
      <c r="AI20" s="15">
        <f t="shared" si="14"/>
        <v>11</v>
      </c>
      <c r="AJ20" s="15">
        <f t="shared" si="15"/>
        <v>255</v>
      </c>
      <c r="AK20" s="15">
        <f t="shared" si="16"/>
        <v>255</v>
      </c>
      <c r="AL20" s="6" t="str">
        <f t="shared" si="1"/>
        <v>{12,15,80,139,255,255},</v>
      </c>
      <c r="AP20" s="6" t="str">
        <f t="shared" si="2"/>
        <v>P30</v>
      </c>
      <c r="AQ20" s="6" t="str">
        <f>IF(ISNUMBER(#REF!),"L"&amp;TEXT(#REF!,"0"),"")</f>
        <v/>
      </c>
      <c r="AR20" s="15">
        <v>14</v>
      </c>
      <c r="AS20" s="15" t="str">
        <f t="shared" si="3"/>
        <v>TRUE</v>
      </c>
      <c r="AT20" s="15" t="e">
        <f>IF(#REF!="Point","TRUE","FALSE")</f>
        <v>#REF!</v>
      </c>
      <c r="AU20" s="15" t="e">
        <f t="shared" si="4"/>
        <v>#REF!</v>
      </c>
      <c r="AV20" s="15" t="e">
        <f t="shared" si="5"/>
        <v>#REF!</v>
      </c>
      <c r="AW20" s="15" t="e">
        <f t="shared" si="6"/>
        <v>#N/A</v>
      </c>
      <c r="AX20" s="19" t="e">
        <f t="shared" si="18"/>
        <v>#REF!</v>
      </c>
      <c r="AZ20" s="14">
        <f t="shared" si="20"/>
        <v>14</v>
      </c>
      <c r="BA20" s="14">
        <f>IF(ISNUMBER(#REF!),#REF!,255)</f>
        <v>255</v>
      </c>
      <c r="BB20" s="14">
        <f>IF(ISNUMBER(#REF!),#REF!,255)</f>
        <v>255</v>
      </c>
      <c r="BC20" t="str">
        <f t="shared" si="19"/>
        <v>{ 255, 255},</v>
      </c>
    </row>
    <row r="21" spans="1:55" x14ac:dyDescent="0.25">
      <c r="A21" s="14"/>
      <c r="B21" s="14" t="s">
        <v>77</v>
      </c>
      <c r="C21" s="15">
        <v>37</v>
      </c>
      <c r="D21" s="15" t="s">
        <v>312</v>
      </c>
      <c r="E21" s="15" t="s">
        <v>130</v>
      </c>
      <c r="F21" s="15" t="s">
        <v>104</v>
      </c>
      <c r="G21" s="15" t="s">
        <v>131</v>
      </c>
      <c r="H21" s="15" t="s">
        <v>132</v>
      </c>
      <c r="I21" s="15" t="s">
        <v>123</v>
      </c>
      <c r="J21" s="15"/>
      <c r="L21" s="15" t="s">
        <v>271</v>
      </c>
      <c r="M21" s="15">
        <v>9</v>
      </c>
      <c r="O21" s="31" t="s">
        <v>275</v>
      </c>
      <c r="P21" s="31">
        <v>3</v>
      </c>
      <c r="Q21" s="15" t="s">
        <v>278</v>
      </c>
      <c r="R21" s="15">
        <v>11</v>
      </c>
      <c r="T21" s="15" t="str">
        <f>IF(LEFT(L21,1)="R",VLOOKUP(L21,'Ribbon lookup'!$C$4:$E$11,2,FALSE)&amp;" "&amp;TEXT((RIGHT(L21,1)-1)*16+VLOOKUP(M21,'Ribbon lookup'!$A$4:$B$19,2,FALSE),"#0"),"")</f>
        <v>Mid 3</v>
      </c>
      <c r="U21" s="15" t="str">
        <f>IF(O21="R0","Ard D"&amp;TEXT(P21,"#0"),
IF(LEFT(O21,1)="R",VLOOKUP(O21,'Ribbon lookup'!$C$4:$E$11,2,FALSE)&amp;" "&amp;TEXT((RIGHT(O21,1)-1)*16+VLOOKUP(P21,'Ribbon lookup'!$A$4:$B$19,2,FALSE)-INT((RIGHT(O21,1)-1)/4)*64,"#0"),""))</f>
        <v>Top 6</v>
      </c>
      <c r="V21" s="15" t="str">
        <f>IF(Q21="R0","Ard D"&amp;TEXT(R21,"#0"),
IF(LEFT(Q21,1)="R",VLOOKUP(Q21,'Ribbon lookup'!$C$4:$E$11,2,FALSE)&amp;" "&amp;TEXT((RIGHT(Q21,1)-1)*16+VLOOKUP(R21,'Ribbon lookup'!$A$4:$B$19,2,FALSE)-INT((RIGHT(Q21,1)-1)/4)*64,"#0"),""))</f>
        <v>Top 50</v>
      </c>
      <c r="W21" s="15"/>
      <c r="Z21" s="15">
        <f>IF(LEFT(L21,1)="R",(RIGHT(L21,1)-1)*16+VLOOKUP(M21,'Ribbon lookup'!$A$4:$B$19,2,FALSE),"")</f>
        <v>3</v>
      </c>
      <c r="AA21" s="25">
        <f>IF(O21="R0",192+P21,
   IF(LEFT(O21,1)="R",(RIGHT(O21,1)-1)*16+VLOOKUP(P21,'Ribbon lookup'!$A$4:$B$19,2,FALSE),""))</f>
        <v>70</v>
      </c>
      <c r="AB21" s="25">
        <f>IF(Q21="R0",192+R21,
IF(LEFT(Q21,1)="R",(RIGHT(Q21,1)-1)*16+VLOOKUP(R21,'Ribbon lookup'!$A$4:$B$19,2,FALSE),""))</f>
        <v>114</v>
      </c>
      <c r="AD21" s="15">
        <v>15</v>
      </c>
      <c r="AE21" s="15" t="str">
        <f t="shared" si="10"/>
        <v>false</v>
      </c>
      <c r="AF21" s="15">
        <f t="shared" si="11"/>
        <v>65</v>
      </c>
      <c r="AG21" s="15">
        <f t="shared" si="12"/>
        <v>14</v>
      </c>
      <c r="AH21" s="15">
        <f t="shared" si="13"/>
        <v>16</v>
      </c>
      <c r="AI21" s="15">
        <f t="shared" si="14"/>
        <v>3</v>
      </c>
      <c r="AJ21" s="15">
        <f t="shared" si="15"/>
        <v>70</v>
      </c>
      <c r="AK21" s="15">
        <f t="shared" si="16"/>
        <v>114</v>
      </c>
      <c r="AL21" s="6" t="str">
        <f t="shared" si="1"/>
        <v>{65,14,16,3,70,114},</v>
      </c>
      <c r="AN21" s="3" t="e">
        <f>IF(#REF!&gt;63,IF(#REF! &gt; 127,
   "D"&amp;TEXT((#REF!-126),"0"),
       "T"&amp;TEXT((#REF!-64),"0")),
           "M"&amp;TEXT((#REF!),"0"))</f>
        <v>#REF!</v>
      </c>
      <c r="AO21" s="3" t="e">
        <f>IF(#REF!&gt;63,IF(#REF! &gt; 127,
   "D"&amp;TEXT((#REF!-126),"0"),
       "T"&amp;TEXT((#REF!-64),"0")),
           "M"&amp;TEXT((#REF!),"0"))</f>
        <v>#REF!</v>
      </c>
      <c r="AP21" s="6" t="str">
        <f t="shared" si="2"/>
        <v>P37W</v>
      </c>
      <c r="AQ21" s="6" t="str">
        <f>IF(ISNUMBER(#REF!),"L"&amp;TEXT(#REF!,"0"),"")</f>
        <v/>
      </c>
      <c r="AR21" s="15">
        <v>15</v>
      </c>
      <c r="AS21" s="15" t="str">
        <f t="shared" si="3"/>
        <v>FALSE</v>
      </c>
      <c r="AT21" s="15" t="e">
        <f>IF(#REF!="Point","TRUE","FALSE")</f>
        <v>#REF!</v>
      </c>
      <c r="AU21" s="15" t="e">
        <f t="shared" si="4"/>
        <v>#N/A</v>
      </c>
      <c r="AV21" s="15" t="e">
        <f t="shared" si="5"/>
        <v>#REF!</v>
      </c>
      <c r="AW21" s="15" t="e">
        <f t="shared" si="6"/>
        <v>#REF!</v>
      </c>
      <c r="AX21" s="19" t="e">
        <f t="shared" si="18"/>
        <v>#REF!</v>
      </c>
      <c r="AZ21" s="14">
        <f t="shared" si="20"/>
        <v>15</v>
      </c>
      <c r="BA21" s="14">
        <f>IF(ISNUMBER(#REF!),#REF!,255)</f>
        <v>255</v>
      </c>
      <c r="BB21" s="14">
        <f>IF(ISNUMBER(#REF!),#REF!,255)</f>
        <v>255</v>
      </c>
      <c r="BC21" t="str">
        <f t="shared" si="19"/>
        <v>{ 255, 255},</v>
      </c>
    </row>
    <row r="22" spans="1:55" x14ac:dyDescent="0.25">
      <c r="A22" s="14"/>
      <c r="B22" s="14" t="s">
        <v>78</v>
      </c>
      <c r="C22" s="15">
        <v>37</v>
      </c>
      <c r="D22" s="15" t="s">
        <v>316</v>
      </c>
      <c r="E22" s="15" t="s">
        <v>123</v>
      </c>
      <c r="F22" s="15" t="s">
        <v>103</v>
      </c>
      <c r="G22" s="15" t="s">
        <v>121</v>
      </c>
      <c r="H22" s="15" t="s">
        <v>122</v>
      </c>
      <c r="I22" s="15" t="s">
        <v>130</v>
      </c>
      <c r="J22" s="15"/>
      <c r="L22" s="15" t="s">
        <v>271</v>
      </c>
      <c r="M22" s="15">
        <v>9</v>
      </c>
      <c r="O22" s="25" t="s">
        <v>278</v>
      </c>
      <c r="P22" s="25">
        <v>12</v>
      </c>
      <c r="Q22" s="15" t="s">
        <v>278</v>
      </c>
      <c r="R22" s="15">
        <v>10</v>
      </c>
      <c r="T22" s="15" t="str">
        <f>IF(LEFT(L22,1)="R",VLOOKUP(L22,'Ribbon lookup'!$C$4:$E$11,2,FALSE)&amp;" "&amp;TEXT((RIGHT(L22,1)-1)*16+VLOOKUP(M22,'Ribbon lookup'!$A$4:$B$19,2,FALSE),"#0"),"")</f>
        <v>Mid 3</v>
      </c>
      <c r="U22" s="15" t="str">
        <f>IF(O22="R0","Ard D"&amp;TEXT(P22,"#0"),
IF(LEFT(O22,1)="R",VLOOKUP(O22,'Ribbon lookup'!$C$4:$E$11,2,FALSE)&amp;" "&amp;TEXT((RIGHT(O22,1)-1)*16+VLOOKUP(P22,'Ribbon lookup'!$A$4:$B$19,2,FALSE)-INT((RIGHT(O22,1)-1)/4)*64,"#0"),""))</f>
        <v>Top 61</v>
      </c>
      <c r="V22" s="15" t="str">
        <f>IF(Q22="R0","Ard D"&amp;TEXT(R22,"#0"),
IF(LEFT(Q22,1)="R",VLOOKUP(Q22,'Ribbon lookup'!$C$4:$E$11,2,FALSE)&amp;" "&amp;TEXT((RIGHT(Q22,1)-1)*16+VLOOKUP(R22,'Ribbon lookup'!$A$4:$B$19,2,FALSE)-INT((RIGHT(Q22,1)-1)/4)*64,"#0"),""))</f>
        <v>Top 60</v>
      </c>
      <c r="W22" s="15"/>
      <c r="Z22" s="15">
        <f>IF(LEFT(L22,1)="R",(RIGHT(L22,1)-1)*16+VLOOKUP(M22,'Ribbon lookup'!$A$4:$B$19,2,FALSE),"")</f>
        <v>3</v>
      </c>
      <c r="AA22" s="25">
        <f>IF(O22="R0",192+P22,
   IF(LEFT(O22,1)="R",(RIGHT(O22,1)-1)*16+VLOOKUP(P22,'Ribbon lookup'!$A$4:$B$19,2,FALSE),""))</f>
        <v>125</v>
      </c>
      <c r="AB22" s="25">
        <f>IF(Q22="R0",192+R22,
IF(LEFT(Q22,1)="R",(RIGHT(Q22,1)-1)*16+VLOOKUP(R22,'Ribbon lookup'!$A$4:$B$19,2,FALSE),""))</f>
        <v>124</v>
      </c>
      <c r="AD22" s="15">
        <v>16</v>
      </c>
      <c r="AE22" s="15" t="str">
        <f t="shared" si="10"/>
        <v>true</v>
      </c>
      <c r="AF22" s="15">
        <f t="shared" si="11"/>
        <v>42</v>
      </c>
      <c r="AG22" s="15">
        <f t="shared" si="12"/>
        <v>69</v>
      </c>
      <c r="AH22" s="15">
        <f t="shared" si="13"/>
        <v>15</v>
      </c>
      <c r="AI22" s="15">
        <f t="shared" si="14"/>
        <v>3</v>
      </c>
      <c r="AJ22" s="15">
        <f t="shared" si="15"/>
        <v>125</v>
      </c>
      <c r="AK22" s="15">
        <f t="shared" si="16"/>
        <v>124</v>
      </c>
      <c r="AL22" s="6" t="str">
        <f t="shared" si="1"/>
        <v>{42,69,15,131,125,124},</v>
      </c>
      <c r="AN22" s="3" t="e">
        <f>IF(#REF!&gt;63,IF(#REF! &gt; 127,
   "D"&amp;TEXT((#REF!-126),"0"),
       "T"&amp;TEXT((#REF!-64),"0")),
           "M"&amp;TEXT((#REF!),"0"))</f>
        <v>#REF!</v>
      </c>
      <c r="AO22" s="3" t="e">
        <f>IF(#REF!&gt;63,IF(#REF! &gt; 127,
   "D"&amp;TEXT((#REF!-126),"0"),
       "T"&amp;TEXT((#REF!-64),"0")),
           "M"&amp;TEXT((#REF!),"0"))</f>
        <v>#REF!</v>
      </c>
      <c r="AP22" s="6" t="str">
        <f t="shared" si="2"/>
        <v>P37E</v>
      </c>
      <c r="AQ22" s="6" t="str">
        <f>IF(ISNUMBER(#REF!),"L"&amp;TEXT(#REF!,"0"),"")</f>
        <v/>
      </c>
      <c r="AR22" s="15">
        <v>16</v>
      </c>
      <c r="AS22" s="15" t="str">
        <f t="shared" si="3"/>
        <v>TRUE</v>
      </c>
      <c r="AT22" s="15" t="e">
        <f>IF(#REF!="Point","TRUE","FALSE")</f>
        <v>#REF!</v>
      </c>
      <c r="AU22" s="15" t="e">
        <f t="shared" si="4"/>
        <v>#REF!</v>
      </c>
      <c r="AV22" s="15" t="e">
        <f t="shared" si="5"/>
        <v>#N/A</v>
      </c>
      <c r="AW22" s="15" t="e">
        <f t="shared" si="6"/>
        <v>#REF!</v>
      </c>
      <c r="AX22" s="19" t="e">
        <f t="shared" si="18"/>
        <v>#REF!</v>
      </c>
      <c r="AZ22" s="14">
        <f t="shared" si="20"/>
        <v>16</v>
      </c>
      <c r="BA22" s="14">
        <f>IF(ISNUMBER(#REF!),#REF!,255)</f>
        <v>255</v>
      </c>
      <c r="BB22" s="14">
        <f>IF(ISNUMBER(#REF!),#REF!,255)</f>
        <v>255</v>
      </c>
      <c r="BC22" t="str">
        <f t="shared" si="19"/>
        <v>{ 255, 255},</v>
      </c>
    </row>
    <row r="23" spans="1:55" x14ac:dyDescent="0.25">
      <c r="A23" s="14"/>
      <c r="B23" s="14" t="s">
        <v>19</v>
      </c>
      <c r="C23" s="15">
        <v>51</v>
      </c>
      <c r="D23" s="15">
        <v>51</v>
      </c>
      <c r="E23" s="15" t="s">
        <v>163</v>
      </c>
      <c r="F23" s="15" t="s">
        <v>103</v>
      </c>
      <c r="G23" s="15" t="s">
        <v>282</v>
      </c>
      <c r="H23" s="15" t="s">
        <v>124</v>
      </c>
      <c r="I23" s="15" t="s">
        <v>125</v>
      </c>
      <c r="J23" s="15"/>
      <c r="L23" s="15" t="s">
        <v>271</v>
      </c>
      <c r="M23" s="15">
        <v>10</v>
      </c>
      <c r="O23" s="15" t="s">
        <v>279</v>
      </c>
      <c r="P23" s="15" t="s">
        <v>279</v>
      </c>
      <c r="Q23" s="15" t="s">
        <v>279</v>
      </c>
      <c r="R23" s="15" t="s">
        <v>279</v>
      </c>
      <c r="T23" s="15" t="str">
        <f>IF(LEFT(L23,1)="R",VLOOKUP(L23,'Ribbon lookup'!$C$4:$E$11,2,FALSE)&amp;" "&amp;TEXT((RIGHT(L23,1)-1)*16+VLOOKUP(M23,'Ribbon lookup'!$A$4:$B$19,2,FALSE),"#0"),"")</f>
        <v>Mid 12</v>
      </c>
      <c r="U23" s="15" t="str">
        <f>IF(O23="R0","Ard D"&amp;TEXT(P23,"#0"),
IF(LEFT(O23,1)="R",VLOOKUP(O23,'Ribbon lookup'!$C$4:$E$11,2,FALSE)&amp;" "&amp;TEXT((RIGHT(O23,1)-1)*16+VLOOKUP(P23,'Ribbon lookup'!$A$4:$B$19,2,FALSE)-INT((RIGHT(O23,1)-1)/4)*64,"#0"),""))</f>
        <v/>
      </c>
      <c r="V23" s="15" t="str">
        <f>IF(Q23="R0","Ard D"&amp;TEXT(R23,"#0"),
IF(LEFT(Q23,1)="R",VLOOKUP(Q23,'Ribbon lookup'!$C$4:$E$11,2,FALSE)&amp;" "&amp;TEXT((RIGHT(Q23,1)-1)*16+VLOOKUP(R23,'Ribbon lookup'!$A$4:$B$19,2,FALSE)-INT((RIGHT(Q23,1)-1)/4)*64,"#0"),""))</f>
        <v/>
      </c>
      <c r="W23" s="15"/>
      <c r="Z23" s="15">
        <f>IF(LEFT(L23,1)="R",(RIGHT(L23,1)-1)*16+VLOOKUP(M23,'Ribbon lookup'!$A$4:$B$19,2,FALSE),"")</f>
        <v>12</v>
      </c>
      <c r="AA23" s="25" t="str">
        <f>IF(O23="R0",192+P23,
   IF(LEFT(O23,1)="R",(RIGHT(O23,1)-1)*16+VLOOKUP(P23,'Ribbon lookup'!$A$4:$B$19,2,FALSE),""))</f>
        <v/>
      </c>
      <c r="AB23" s="25" t="str">
        <f>IF(Q23="R0",192+R23,
IF(LEFT(Q23,1)="R",(RIGHT(Q23,1)-1)*16+VLOOKUP(R23,'Ribbon lookup'!$A$4:$B$19,2,FALSE),""))</f>
        <v/>
      </c>
      <c r="AD23" s="15">
        <v>17</v>
      </c>
      <c r="AE23" s="15" t="str">
        <f t="shared" si="10"/>
        <v>true</v>
      </c>
      <c r="AF23" s="15">
        <f t="shared" si="11"/>
        <v>89</v>
      </c>
      <c r="AG23" s="15">
        <f t="shared" si="12"/>
        <v>84</v>
      </c>
      <c r="AH23" s="15">
        <f t="shared" si="13"/>
        <v>11</v>
      </c>
      <c r="AI23" s="15">
        <f t="shared" si="14"/>
        <v>12</v>
      </c>
      <c r="AJ23" s="15">
        <f t="shared" si="15"/>
        <v>255</v>
      </c>
      <c r="AK23" s="15">
        <f t="shared" si="16"/>
        <v>255</v>
      </c>
      <c r="AL23" s="6" t="str">
        <f t="shared" si="1"/>
        <v>{89,84,11,140,255,255},</v>
      </c>
      <c r="AP23" s="6" t="str">
        <f t="shared" si="2"/>
        <v>P51</v>
      </c>
      <c r="AQ23" s="6" t="str">
        <f>IF(ISNUMBER(#REF!),"L"&amp;TEXT(#REF!,"0"),"")</f>
        <v/>
      </c>
      <c r="AR23" s="15">
        <v>17</v>
      </c>
      <c r="AS23" s="15" t="str">
        <f t="shared" si="3"/>
        <v>TRUE</v>
      </c>
      <c r="AT23" s="15" t="e">
        <f>IF(#REF!="Point","TRUE","FALSE")</f>
        <v>#REF!</v>
      </c>
      <c r="AU23" s="15" t="e">
        <f t="shared" si="4"/>
        <v>#N/A</v>
      </c>
      <c r="AV23" s="15" t="e">
        <f t="shared" si="5"/>
        <v>#N/A</v>
      </c>
      <c r="AW23" s="15" t="e">
        <f t="shared" si="6"/>
        <v>#REF!</v>
      </c>
      <c r="AX23" s="19" t="e">
        <f t="shared" si="18"/>
        <v>#REF!</v>
      </c>
      <c r="AZ23" s="14">
        <f t="shared" si="20"/>
        <v>17</v>
      </c>
      <c r="BA23" s="14">
        <f>IF(ISNUMBER(#REF!),#REF!,255)</f>
        <v>255</v>
      </c>
      <c r="BB23" s="14">
        <f>IF(ISNUMBER(#REF!),#REF!,255)</f>
        <v>255</v>
      </c>
      <c r="BC23" t="str">
        <f t="shared" si="19"/>
        <v>{ 255, 255},</v>
      </c>
    </row>
    <row r="24" spans="1:55" x14ac:dyDescent="0.25">
      <c r="A24" s="14"/>
      <c r="B24" s="14" t="s">
        <v>20</v>
      </c>
      <c r="C24" s="15">
        <v>52</v>
      </c>
      <c r="D24" s="15">
        <v>52</v>
      </c>
      <c r="E24" s="15" t="s">
        <v>127</v>
      </c>
      <c r="F24" s="15" t="s">
        <v>103</v>
      </c>
      <c r="G24" s="15" t="s">
        <v>125</v>
      </c>
      <c r="H24" s="15" t="s">
        <v>126</v>
      </c>
      <c r="I24" s="15" t="s">
        <v>150</v>
      </c>
      <c r="J24" s="15"/>
      <c r="L24" s="15" t="s">
        <v>271</v>
      </c>
      <c r="M24" s="15">
        <v>11</v>
      </c>
      <c r="O24" s="15" t="s">
        <v>279</v>
      </c>
      <c r="P24" s="15" t="s">
        <v>279</v>
      </c>
      <c r="Q24" s="15" t="s">
        <v>279</v>
      </c>
      <c r="R24" s="15" t="s">
        <v>279</v>
      </c>
      <c r="T24" s="15" t="str">
        <f>IF(LEFT(L24,1)="R",VLOOKUP(L24,'Ribbon lookup'!$C$4:$E$11,2,FALSE)&amp;" "&amp;TEXT((RIGHT(L24,1)-1)*16+VLOOKUP(M24,'Ribbon lookup'!$A$4:$B$19,2,FALSE),"#0"),"")</f>
        <v>Mid 2</v>
      </c>
      <c r="U24" s="15" t="str">
        <f>IF(O24="R0","Ard D"&amp;TEXT(P24,"#0"),
IF(LEFT(O24,1)="R",VLOOKUP(O24,'Ribbon lookup'!$C$4:$E$11,2,FALSE)&amp;" "&amp;TEXT((RIGHT(O24,1)-1)*16+VLOOKUP(P24,'Ribbon lookup'!$A$4:$B$19,2,FALSE)-INT((RIGHT(O24,1)-1)/4)*64,"#0"),""))</f>
        <v/>
      </c>
      <c r="V24" s="15" t="str">
        <f>IF(Q24="R0","Ard D"&amp;TEXT(R24,"#0"),
IF(LEFT(Q24,1)="R",VLOOKUP(Q24,'Ribbon lookup'!$C$4:$E$11,2,FALSE)&amp;" "&amp;TEXT((RIGHT(Q24,1)-1)*16+VLOOKUP(R24,'Ribbon lookup'!$A$4:$B$19,2,FALSE)-INT((RIGHT(Q24,1)-1)/4)*64,"#0"),""))</f>
        <v/>
      </c>
      <c r="W24" s="15"/>
      <c r="Z24" s="15">
        <f>IF(LEFT(L24,1)="R",(RIGHT(L24,1)-1)*16+VLOOKUP(M24,'Ribbon lookup'!$A$4:$B$19,2,FALSE),"")</f>
        <v>2</v>
      </c>
      <c r="AA24" s="25" t="str">
        <f>IF(O24="R0",192+P24,
   IF(LEFT(O24,1)="R",(RIGHT(O24,1)-1)*16+VLOOKUP(P24,'Ribbon lookup'!$A$4:$B$19,2,FALSE),""))</f>
        <v/>
      </c>
      <c r="AB24" s="25" t="str">
        <f>IF(Q24="R0",192+R24,
IF(LEFT(Q24,1)="R",(RIGHT(Q24,1)-1)*16+VLOOKUP(R24,'Ribbon lookup'!$A$4:$B$19,2,FALSE),""))</f>
        <v/>
      </c>
      <c r="AD24" s="15">
        <v>18</v>
      </c>
      <c r="AE24" s="15" t="str">
        <f t="shared" si="10"/>
        <v>true</v>
      </c>
      <c r="AF24" s="15">
        <f t="shared" si="11"/>
        <v>11</v>
      </c>
      <c r="AG24" s="15">
        <f t="shared" si="12"/>
        <v>20</v>
      </c>
      <c r="AH24" s="15">
        <f t="shared" si="13"/>
        <v>19</v>
      </c>
      <c r="AI24" s="15">
        <f t="shared" si="14"/>
        <v>2</v>
      </c>
      <c r="AJ24" s="15">
        <f t="shared" si="15"/>
        <v>255</v>
      </c>
      <c r="AK24" s="15">
        <f t="shared" si="16"/>
        <v>255</v>
      </c>
      <c r="AL24" s="6" t="str">
        <f t="shared" si="1"/>
        <v>{11,20,19,130,255,255},</v>
      </c>
      <c r="AP24" s="6" t="str">
        <f t="shared" si="2"/>
        <v>P52</v>
      </c>
      <c r="AQ24" s="6" t="str">
        <f>IF(ISNUMBER(#REF!),"L"&amp;TEXT(#REF!,"0"),"")</f>
        <v/>
      </c>
      <c r="AR24" s="15">
        <v>18</v>
      </c>
      <c r="AS24" s="15" t="str">
        <f t="shared" si="3"/>
        <v>TRUE</v>
      </c>
      <c r="AT24" s="15" t="e">
        <f>IF(#REF!="Point","TRUE","FALSE")</f>
        <v>#REF!</v>
      </c>
      <c r="AU24" s="15" t="e">
        <f t="shared" si="4"/>
        <v>#REF!</v>
      </c>
      <c r="AV24" s="15" t="e">
        <f t="shared" si="5"/>
        <v>#REF!</v>
      </c>
      <c r="AW24" s="15" t="e">
        <f t="shared" si="6"/>
        <v>#REF!</v>
      </c>
      <c r="AX24" s="19" t="e">
        <f t="shared" si="18"/>
        <v>#REF!</v>
      </c>
      <c r="AZ24" s="14">
        <f t="shared" si="20"/>
        <v>18</v>
      </c>
      <c r="BA24" s="14">
        <f>IF(ISNUMBER(#REF!),#REF!,255)</f>
        <v>255</v>
      </c>
      <c r="BB24" s="14">
        <f>IF(ISNUMBER(#REF!),#REF!,255)</f>
        <v>255</v>
      </c>
      <c r="BC24" t="str">
        <f t="shared" si="19"/>
        <v>{ 255, 255},</v>
      </c>
    </row>
    <row r="25" spans="1:55" x14ac:dyDescent="0.25">
      <c r="A25" s="14"/>
      <c r="B25" s="14" t="s">
        <v>21</v>
      </c>
      <c r="C25" s="15">
        <v>53</v>
      </c>
      <c r="D25" s="15">
        <v>53</v>
      </c>
      <c r="E25" s="15" t="s">
        <v>150</v>
      </c>
      <c r="F25" s="15" t="s">
        <v>103</v>
      </c>
      <c r="G25" s="15" t="s">
        <v>127</v>
      </c>
      <c r="H25" s="15" t="s">
        <v>128</v>
      </c>
      <c r="I25" s="15" t="s">
        <v>129</v>
      </c>
      <c r="J25" s="15"/>
      <c r="L25" s="15" t="s">
        <v>271</v>
      </c>
      <c r="M25" s="15">
        <v>12</v>
      </c>
      <c r="O25" s="15" t="s">
        <v>279</v>
      </c>
      <c r="P25" s="15" t="s">
        <v>279</v>
      </c>
      <c r="Q25" s="15" t="s">
        <v>279</v>
      </c>
      <c r="R25" s="15" t="s">
        <v>279</v>
      </c>
      <c r="T25" s="15" t="str">
        <f>IF(LEFT(L25,1)="R",VLOOKUP(L25,'Ribbon lookup'!$C$4:$E$11,2,FALSE)&amp;" "&amp;TEXT((RIGHT(L25,1)-1)*16+VLOOKUP(M25,'Ribbon lookup'!$A$4:$B$19,2,FALSE),"#0"),"")</f>
        <v>Mid 13</v>
      </c>
      <c r="U25" s="15" t="str">
        <f>IF(O25="R0","Ard D"&amp;TEXT(P25,"#0"),
IF(LEFT(O25,1)="R",VLOOKUP(O25,'Ribbon lookup'!$C$4:$E$11,2,FALSE)&amp;" "&amp;TEXT((RIGHT(O25,1)-1)*16+VLOOKUP(P25,'Ribbon lookup'!$A$4:$B$19,2,FALSE)-INT((RIGHT(O25,1)-1)/4)*64,"#0"),""))</f>
        <v/>
      </c>
      <c r="V25" s="15" t="str">
        <f>IF(Q25="R0","Ard D"&amp;TEXT(R25,"#0"),
IF(LEFT(Q25,1)="R",VLOOKUP(Q25,'Ribbon lookup'!$C$4:$E$11,2,FALSE)&amp;" "&amp;TEXT((RIGHT(Q25,1)-1)*16+VLOOKUP(R25,'Ribbon lookup'!$A$4:$B$19,2,FALSE)-INT((RIGHT(Q25,1)-1)/4)*64,"#0"),""))</f>
        <v/>
      </c>
      <c r="W25" s="15"/>
      <c r="Z25" s="15">
        <f>IF(LEFT(L25,1)="R",(RIGHT(L25,1)-1)*16+VLOOKUP(M25,'Ribbon lookup'!$A$4:$B$19,2,FALSE),"")</f>
        <v>13</v>
      </c>
      <c r="AA25" s="25" t="str">
        <f>IF(O25="R0",192+P25,
   IF(LEFT(O25,1)="R",(RIGHT(O25,1)-1)*16+VLOOKUP(P25,'Ribbon lookup'!$A$4:$B$19,2,FALSE),""))</f>
        <v/>
      </c>
      <c r="AB25" s="25" t="str">
        <f>IF(Q25="R0",192+R25,
IF(LEFT(Q25,1)="R",(RIGHT(Q25,1)-1)*16+VLOOKUP(R25,'Ribbon lookup'!$A$4:$B$19,2,FALSE),""))</f>
        <v/>
      </c>
      <c r="AD25" s="15">
        <v>19</v>
      </c>
      <c r="AE25" s="15" t="str">
        <f t="shared" si="10"/>
        <v>true</v>
      </c>
      <c r="AF25" s="15">
        <f t="shared" si="11"/>
        <v>18</v>
      </c>
      <c r="AG25" s="15">
        <f t="shared" si="12"/>
        <v>85</v>
      </c>
      <c r="AH25" s="15">
        <f t="shared" si="13"/>
        <v>86</v>
      </c>
      <c r="AI25" s="15">
        <f t="shared" si="14"/>
        <v>13</v>
      </c>
      <c r="AJ25" s="15">
        <f t="shared" si="15"/>
        <v>255</v>
      </c>
      <c r="AK25" s="15">
        <f t="shared" si="16"/>
        <v>255</v>
      </c>
      <c r="AL25" s="6" t="str">
        <f t="shared" si="1"/>
        <v>{18,85,86,141,255,255},</v>
      </c>
      <c r="AP25" s="6" t="str">
        <f t="shared" si="2"/>
        <v>P53</v>
      </c>
      <c r="AQ25" s="6" t="str">
        <f>IF(ISNUMBER(#REF!),"L"&amp;TEXT(#REF!,"0"),"")</f>
        <v/>
      </c>
      <c r="AR25" s="15">
        <v>19</v>
      </c>
      <c r="AS25" s="15" t="str">
        <f t="shared" si="3"/>
        <v>TRUE</v>
      </c>
      <c r="AT25" s="15" t="e">
        <f>IF(#REF!="Point","TRUE","FALSE")</f>
        <v>#REF!</v>
      </c>
      <c r="AU25" s="15" t="e">
        <f t="shared" si="4"/>
        <v>#REF!</v>
      </c>
      <c r="AV25" s="15" t="e">
        <f t="shared" si="5"/>
        <v>#N/A</v>
      </c>
      <c r="AW25" s="15" t="e">
        <f t="shared" si="6"/>
        <v>#N/A</v>
      </c>
      <c r="AX25" s="19" t="e">
        <f t="shared" si="18"/>
        <v>#REF!</v>
      </c>
      <c r="AZ25" s="14">
        <f t="shared" si="20"/>
        <v>19</v>
      </c>
      <c r="BA25" s="14">
        <f>IF(ISNUMBER(#REF!),#REF!,255)</f>
        <v>255</v>
      </c>
      <c r="BB25" s="14">
        <f>IF(ISNUMBER(#REF!),#REF!,255)</f>
        <v>255</v>
      </c>
      <c r="BC25" t="str">
        <f t="shared" si="19"/>
        <v>{ 255, 255},</v>
      </c>
    </row>
    <row r="26" spans="1:55" x14ac:dyDescent="0.25">
      <c r="A26" s="14"/>
      <c r="B26" s="14" t="s">
        <v>22</v>
      </c>
      <c r="C26" s="15">
        <v>54</v>
      </c>
      <c r="D26" s="15">
        <v>54</v>
      </c>
      <c r="E26" s="15" t="s">
        <v>126</v>
      </c>
      <c r="F26" s="15" t="s">
        <v>103</v>
      </c>
      <c r="G26" s="15" t="s">
        <v>127</v>
      </c>
      <c r="H26" s="15" t="s">
        <v>133</v>
      </c>
      <c r="I26" s="15" t="s">
        <v>134</v>
      </c>
      <c r="J26" s="15"/>
      <c r="L26" s="15" t="s">
        <v>271</v>
      </c>
      <c r="M26" s="15">
        <v>13</v>
      </c>
      <c r="O26" s="15" t="s">
        <v>279</v>
      </c>
      <c r="P26" s="15" t="s">
        <v>279</v>
      </c>
      <c r="Q26" s="15" t="s">
        <v>279</v>
      </c>
      <c r="R26" s="15" t="s">
        <v>279</v>
      </c>
      <c r="T26" s="15" t="str">
        <f>IF(LEFT(L26,1)="R",VLOOKUP(L26,'Ribbon lookup'!$C$4:$E$11,2,FALSE)&amp;" "&amp;TEXT((RIGHT(L26,1)-1)*16+VLOOKUP(M26,'Ribbon lookup'!$A$4:$B$19,2,FALSE),"#0"),"")</f>
        <v>Mid 1</v>
      </c>
      <c r="U26" s="15" t="str">
        <f>IF(O26="R0","Ard D"&amp;TEXT(P26,"#0"),
IF(LEFT(O26,1)="R",VLOOKUP(O26,'Ribbon lookup'!$C$4:$E$11,2,FALSE)&amp;" "&amp;TEXT((RIGHT(O26,1)-1)*16+VLOOKUP(P26,'Ribbon lookup'!$A$4:$B$19,2,FALSE)-INT((RIGHT(O26,1)-1)/4)*64,"#0"),""))</f>
        <v/>
      </c>
      <c r="V26" s="15" t="str">
        <f>IF(Q26="R0","Ard D"&amp;TEXT(R26,"#0"),
IF(LEFT(Q26,1)="R",VLOOKUP(Q26,'Ribbon lookup'!$C$4:$E$11,2,FALSE)&amp;" "&amp;TEXT((RIGHT(Q26,1)-1)*16+VLOOKUP(R26,'Ribbon lookup'!$A$4:$B$19,2,FALSE)-INT((RIGHT(Q26,1)-1)/4)*64,"#0"),""))</f>
        <v/>
      </c>
      <c r="W26" s="15"/>
      <c r="Z26" s="15">
        <f>IF(LEFT(L26,1)="R",(RIGHT(L26,1)-1)*16+VLOOKUP(M26,'Ribbon lookup'!$A$4:$B$19,2,FALSE),"")</f>
        <v>1</v>
      </c>
      <c r="AA26" s="25" t="str">
        <f>IF(O26="R0",192+P26,
   IF(LEFT(O26,1)="R",(RIGHT(O26,1)-1)*16+VLOOKUP(P26,'Ribbon lookup'!$A$4:$B$19,2,FALSE),""))</f>
        <v/>
      </c>
      <c r="AB26" s="25" t="str">
        <f>IF(Q26="R0",192+R26,
IF(LEFT(Q26,1)="R",(RIGHT(Q26,1)-1)*16+VLOOKUP(R26,'Ribbon lookup'!$A$4:$B$19,2,FALSE),""))</f>
        <v/>
      </c>
      <c r="AD26" s="15">
        <v>20</v>
      </c>
      <c r="AE26" s="15" t="str">
        <f t="shared" si="10"/>
        <v>true</v>
      </c>
      <c r="AF26" s="15">
        <f t="shared" si="11"/>
        <v>18</v>
      </c>
      <c r="AG26" s="15">
        <f t="shared" si="12"/>
        <v>21</v>
      </c>
      <c r="AH26" s="15">
        <f t="shared" si="13"/>
        <v>87</v>
      </c>
      <c r="AI26" s="15">
        <f t="shared" si="14"/>
        <v>1</v>
      </c>
      <c r="AJ26" s="15">
        <f t="shared" si="15"/>
        <v>255</v>
      </c>
      <c r="AK26" s="15">
        <f t="shared" si="16"/>
        <v>255</v>
      </c>
      <c r="AL26" s="6" t="str">
        <f t="shared" si="1"/>
        <v>{18,21,87,129,255,255},</v>
      </c>
      <c r="AP26" s="6" t="str">
        <f t="shared" si="2"/>
        <v>P54</v>
      </c>
      <c r="AQ26" s="6" t="str">
        <f>IF(ISNUMBER(#REF!),"L"&amp;TEXT(#REF!,"0"),"")</f>
        <v/>
      </c>
      <c r="AR26" s="15">
        <v>20</v>
      </c>
      <c r="AS26" s="15" t="str">
        <f t="shared" si="3"/>
        <v>TRUE</v>
      </c>
      <c r="AT26" s="15" t="e">
        <f>IF(#REF!="Point","TRUE","FALSE")</f>
        <v>#REF!</v>
      </c>
      <c r="AU26" s="15" t="e">
        <f t="shared" si="4"/>
        <v>#REF!</v>
      </c>
      <c r="AV26" s="15" t="e">
        <f t="shared" si="5"/>
        <v>#REF!</v>
      </c>
      <c r="AW26" s="15" t="e">
        <f t="shared" si="6"/>
        <v>#N/A</v>
      </c>
      <c r="AX26" s="19" t="e">
        <f t="shared" si="18"/>
        <v>#REF!</v>
      </c>
      <c r="AZ26" s="14">
        <f t="shared" si="20"/>
        <v>20</v>
      </c>
      <c r="BA26" s="14">
        <f>IF(ISNUMBER(#REF!),#REF!,255)</f>
        <v>255</v>
      </c>
      <c r="BB26" s="14">
        <f>IF(ISNUMBER(#REF!),#REF!,255)</f>
        <v>255</v>
      </c>
      <c r="BC26" t="str">
        <f t="shared" si="19"/>
        <v>{ 255, 255},</v>
      </c>
    </row>
    <row r="27" spans="1:55" x14ac:dyDescent="0.25">
      <c r="A27" s="14"/>
      <c r="B27" s="14" t="s">
        <v>23</v>
      </c>
      <c r="C27" s="15">
        <v>55</v>
      </c>
      <c r="D27" s="15">
        <v>55</v>
      </c>
      <c r="E27" s="15" t="s">
        <v>133</v>
      </c>
      <c r="F27" s="15" t="s">
        <v>103</v>
      </c>
      <c r="G27" s="15" t="s">
        <v>126</v>
      </c>
      <c r="H27" s="15" t="s">
        <v>135</v>
      </c>
      <c r="I27" s="15" t="s">
        <v>112</v>
      </c>
      <c r="J27" s="15"/>
      <c r="L27" s="15" t="s">
        <v>271</v>
      </c>
      <c r="M27" s="15">
        <v>14</v>
      </c>
      <c r="O27" s="15" t="s">
        <v>279</v>
      </c>
      <c r="P27" s="15" t="s">
        <v>279</v>
      </c>
      <c r="Q27" s="15" t="s">
        <v>279</v>
      </c>
      <c r="R27" s="15" t="s">
        <v>279</v>
      </c>
      <c r="T27" s="15" t="str">
        <f>IF(LEFT(L27,1)="R",VLOOKUP(L27,'Ribbon lookup'!$C$4:$E$11,2,FALSE)&amp;" "&amp;TEXT((RIGHT(L27,1)-1)*16+VLOOKUP(M27,'Ribbon lookup'!$A$4:$B$19,2,FALSE),"#0"),"")</f>
        <v>Mid 14</v>
      </c>
      <c r="U27" s="15" t="str">
        <f>IF(O27="R0","Ard D"&amp;TEXT(P27,"#0"),
IF(LEFT(O27,1)="R",VLOOKUP(O27,'Ribbon lookup'!$C$4:$E$11,2,FALSE)&amp;" "&amp;TEXT((RIGHT(O27,1)-1)*16+VLOOKUP(P27,'Ribbon lookup'!$A$4:$B$19,2,FALSE)-INT((RIGHT(O27,1)-1)/4)*64,"#0"),""))</f>
        <v/>
      </c>
      <c r="V27" s="15" t="str">
        <f>IF(Q27="R0","Ard D"&amp;TEXT(R27,"#0"),
IF(LEFT(Q27,1)="R",VLOOKUP(Q27,'Ribbon lookup'!$C$4:$E$11,2,FALSE)&amp;" "&amp;TEXT((RIGHT(Q27,1)-1)*16+VLOOKUP(R27,'Ribbon lookup'!$A$4:$B$19,2,FALSE)-INT((RIGHT(Q27,1)-1)/4)*64,"#0"),""))</f>
        <v/>
      </c>
      <c r="W27" s="15"/>
      <c r="Z27" s="15">
        <f>IF(LEFT(L27,1)="R",(RIGHT(L27,1)-1)*16+VLOOKUP(M27,'Ribbon lookup'!$A$4:$B$19,2,FALSE),"")</f>
        <v>14</v>
      </c>
      <c r="AA27" s="25" t="str">
        <f>IF(O27="R0",192+P27,
   IF(LEFT(O27,1)="R",(RIGHT(O27,1)-1)*16+VLOOKUP(P27,'Ribbon lookup'!$A$4:$B$19,2,FALSE),""))</f>
        <v/>
      </c>
      <c r="AB27" s="25" t="str">
        <f>IF(Q27="R0",192+R27,
IF(LEFT(Q27,1)="R",(RIGHT(Q27,1)-1)*16+VLOOKUP(R27,'Ribbon lookup'!$A$4:$B$19,2,FALSE),""))</f>
        <v/>
      </c>
      <c r="AD27" s="15">
        <v>21</v>
      </c>
      <c r="AE27" s="15" t="str">
        <f t="shared" si="10"/>
        <v>true</v>
      </c>
      <c r="AF27" s="15">
        <f t="shared" si="11"/>
        <v>20</v>
      </c>
      <c r="AG27" s="15">
        <f t="shared" si="12"/>
        <v>88</v>
      </c>
      <c r="AH27" s="15">
        <f t="shared" si="13"/>
        <v>255</v>
      </c>
      <c r="AI27" s="15">
        <f t="shared" si="14"/>
        <v>14</v>
      </c>
      <c r="AJ27" s="15">
        <f t="shared" si="15"/>
        <v>255</v>
      </c>
      <c r="AK27" s="15">
        <f t="shared" si="16"/>
        <v>255</v>
      </c>
      <c r="AL27" s="6" t="str">
        <f t="shared" si="1"/>
        <v>{20,88,255,142,255,255},</v>
      </c>
      <c r="AP27" s="6" t="str">
        <f t="shared" si="2"/>
        <v>P55</v>
      </c>
      <c r="AQ27" s="6" t="str">
        <f>IF(ISNUMBER(#REF!),"L"&amp;TEXT(#REF!,"0"),"")</f>
        <v/>
      </c>
      <c r="AR27" s="15">
        <v>21</v>
      </c>
      <c r="AS27" s="15" t="str">
        <f t="shared" si="3"/>
        <v>TRUE</v>
      </c>
      <c r="AT27" s="15" t="e">
        <f>IF(#REF!="Point","TRUE","FALSE")</f>
        <v>#REF!</v>
      </c>
      <c r="AU27" s="15" t="e">
        <f t="shared" si="4"/>
        <v>#REF!</v>
      </c>
      <c r="AV27" s="15" t="e">
        <f t="shared" si="5"/>
        <v>#N/A</v>
      </c>
      <c r="AW27" s="15">
        <f t="shared" si="6"/>
        <v>255</v>
      </c>
      <c r="AX27" s="19" t="e">
        <f t="shared" si="18"/>
        <v>#REF!</v>
      </c>
      <c r="AZ27" s="14">
        <f t="shared" si="20"/>
        <v>21</v>
      </c>
      <c r="BA27" s="14">
        <f>IF(ISNUMBER(#REF!),#REF!,255)</f>
        <v>255</v>
      </c>
      <c r="BB27" s="14">
        <f>IF(ISNUMBER(#REF!),#REF!,255)</f>
        <v>255</v>
      </c>
      <c r="BC27" t="str">
        <f t="shared" si="19"/>
        <v>{ 255, 255},</v>
      </c>
    </row>
    <row r="28" spans="1:55" x14ac:dyDescent="0.25">
      <c r="A28" s="14"/>
      <c r="B28" s="14" t="s">
        <v>105</v>
      </c>
      <c r="C28" s="15">
        <v>69</v>
      </c>
      <c r="D28" s="15" t="s">
        <v>289</v>
      </c>
      <c r="E28" s="15" t="s">
        <v>140</v>
      </c>
      <c r="F28" s="15" t="s">
        <v>104</v>
      </c>
      <c r="G28" s="15" t="s">
        <v>136</v>
      </c>
      <c r="H28" s="15" t="s">
        <v>137</v>
      </c>
      <c r="I28" s="15" t="s">
        <v>138</v>
      </c>
      <c r="J28" s="15"/>
      <c r="L28" s="15" t="s">
        <v>271</v>
      </c>
      <c r="M28" s="15">
        <v>15</v>
      </c>
      <c r="O28" s="15" t="s">
        <v>278</v>
      </c>
      <c r="P28" s="15">
        <v>9</v>
      </c>
      <c r="Q28" s="15" t="s">
        <v>278</v>
      </c>
      <c r="R28" s="15">
        <v>8</v>
      </c>
      <c r="T28" s="15" t="str">
        <f>IF(LEFT(L28,1)="R",VLOOKUP(L28,'Ribbon lookup'!$C$4:$E$11,2,FALSE)&amp;" "&amp;TEXT((RIGHT(L28,1)-1)*16+VLOOKUP(M28,'Ribbon lookup'!$A$4:$B$19,2,FALSE),"#0"),"")</f>
        <v>Mid 0</v>
      </c>
      <c r="U28" s="15" t="str">
        <f>IF(O28="R0","Ard D"&amp;TEXT(P28,"#0"),
IF(LEFT(O28,1)="R",VLOOKUP(O28,'Ribbon lookup'!$C$4:$E$11,2,FALSE)&amp;" "&amp;TEXT((RIGHT(O28,1)-1)*16+VLOOKUP(P28,'Ribbon lookup'!$A$4:$B$19,2,FALSE)-INT((RIGHT(O28,1)-1)/4)*64,"#0"),""))</f>
        <v>Top 51</v>
      </c>
      <c r="V28" s="15" t="str">
        <f>IF(Q28="R0","Ard D"&amp;TEXT(R28,"#0"),
IF(LEFT(Q28,1)="R",VLOOKUP(Q28,'Ribbon lookup'!$C$4:$E$11,2,FALSE)&amp;" "&amp;TEXT((RIGHT(Q28,1)-1)*16+VLOOKUP(R28,'Ribbon lookup'!$A$4:$B$19,2,FALSE)-INT((RIGHT(Q28,1)-1)/4)*64,"#0"),""))</f>
        <v>Top 59</v>
      </c>
      <c r="W28" s="15"/>
      <c r="Z28" s="15">
        <f>IF(LEFT(L28,1)="R",(RIGHT(L28,1)-1)*16+VLOOKUP(M28,'Ribbon lookup'!$A$4:$B$19,2,FALSE),"")</f>
        <v>0</v>
      </c>
      <c r="AA28" s="25">
        <f>IF(O28="R0",192+P28,
   IF(LEFT(O28,1)="R",(RIGHT(O28,1)-1)*16+VLOOKUP(P28,'Ribbon lookup'!$A$4:$B$19,2,FALSE),""))</f>
        <v>115</v>
      </c>
      <c r="AB28" s="25">
        <f>IF(Q28="R0",192+R28,
IF(LEFT(Q28,1)="R",(RIGHT(Q28,1)-1)*16+VLOOKUP(R28,'Ribbon lookup'!$A$4:$B$19,2,FALSE),""))</f>
        <v>123</v>
      </c>
      <c r="AD28" s="15">
        <v>22</v>
      </c>
      <c r="AE28" s="15" t="str">
        <f t="shared" si="10"/>
        <v>false</v>
      </c>
      <c r="AF28" s="15">
        <f t="shared" si="11"/>
        <v>24</v>
      </c>
      <c r="AG28" s="15">
        <f t="shared" si="12"/>
        <v>25</v>
      </c>
      <c r="AH28" s="15">
        <f t="shared" si="13"/>
        <v>23</v>
      </c>
      <c r="AI28" s="15">
        <f t="shared" si="14"/>
        <v>0</v>
      </c>
      <c r="AJ28" s="15">
        <f t="shared" si="15"/>
        <v>115</v>
      </c>
      <c r="AK28" s="15">
        <f t="shared" si="16"/>
        <v>123</v>
      </c>
      <c r="AL28" s="6" t="str">
        <f t="shared" si="1"/>
        <v>{24,25,23,0,115,123},</v>
      </c>
      <c r="AN28" s="3" t="e">
        <f>IF(#REF!&gt;63,IF(#REF! &gt; 127,
   "D"&amp;TEXT((#REF!-126),"0"),
       "T"&amp;TEXT((#REF!-64),"0")),
           "M"&amp;TEXT((#REF!),"0"))</f>
        <v>#REF!</v>
      </c>
      <c r="AO28" s="3" t="e">
        <f>IF(#REF!&gt;63,IF(#REF! &gt; 127,
   "D"&amp;TEXT((#REF!-126),"0"),
       "T"&amp;TEXT((#REF!-64),"0")),
           "M"&amp;TEXT((#REF!),"0"))</f>
        <v>#REF!</v>
      </c>
      <c r="AP28" s="6" t="str">
        <f t="shared" si="2"/>
        <v>P69W</v>
      </c>
      <c r="AQ28" s="6" t="str">
        <f>IF(ISNUMBER(#REF!),"L"&amp;TEXT(#REF!,"0"),"")</f>
        <v/>
      </c>
      <c r="AR28" s="15">
        <v>22</v>
      </c>
      <c r="AS28" s="15" t="str">
        <f t="shared" si="3"/>
        <v>FALSE</v>
      </c>
      <c r="AT28" s="15" t="e">
        <f>IF(#REF!="Point","TRUE","FALSE")</f>
        <v>#REF!</v>
      </c>
      <c r="AU28" s="15" t="e">
        <f t="shared" si="4"/>
        <v>#REF!</v>
      </c>
      <c r="AV28" s="15" t="e">
        <f t="shared" si="5"/>
        <v>#REF!</v>
      </c>
      <c r="AW28" s="15" t="e">
        <f t="shared" si="6"/>
        <v>#REF!</v>
      </c>
      <c r="AX28" s="19" t="e">
        <f t="shared" si="18"/>
        <v>#REF!</v>
      </c>
      <c r="AZ28" s="14">
        <f t="shared" si="20"/>
        <v>22</v>
      </c>
      <c r="BA28" s="14">
        <f>IF(ISNUMBER(#REF!),#REF!,255)</f>
        <v>255</v>
      </c>
      <c r="BB28" s="14">
        <f>IF(ISNUMBER(#REF!),#REF!,255)</f>
        <v>255</v>
      </c>
      <c r="BC28" t="str">
        <f t="shared" si="19"/>
        <v>{ 255, 255},</v>
      </c>
    </row>
    <row r="29" spans="1:55" x14ac:dyDescent="0.25">
      <c r="A29" s="14"/>
      <c r="B29" s="14" t="s">
        <v>106</v>
      </c>
      <c r="C29" s="15">
        <v>69</v>
      </c>
      <c r="D29" s="15" t="s">
        <v>317</v>
      </c>
      <c r="E29" s="15" t="s">
        <v>138</v>
      </c>
      <c r="F29" s="15" t="s">
        <v>103</v>
      </c>
      <c r="G29" s="15" t="s">
        <v>139</v>
      </c>
      <c r="H29" s="15" t="s">
        <v>346</v>
      </c>
      <c r="I29" s="15" t="s">
        <v>140</v>
      </c>
      <c r="J29" s="15"/>
      <c r="L29" s="15" t="s">
        <v>271</v>
      </c>
      <c r="M29" s="15">
        <v>15</v>
      </c>
      <c r="O29" s="31" t="s">
        <v>276</v>
      </c>
      <c r="P29" s="31">
        <v>7</v>
      </c>
      <c r="Q29" s="15" t="s">
        <v>278</v>
      </c>
      <c r="R29" s="15">
        <v>7</v>
      </c>
      <c r="T29" s="15" t="str">
        <f>IF(LEFT(L29,1)="R",VLOOKUP(L29,'Ribbon lookup'!$C$4:$E$11,2,FALSE)&amp;" "&amp;TEXT((RIGHT(L29,1)-1)*16+VLOOKUP(M29,'Ribbon lookup'!$A$4:$B$19,2,FALSE),"#0"),"")</f>
        <v>Mid 0</v>
      </c>
      <c r="U29" s="15" t="str">
        <f>IF(O29="R0","Ard D"&amp;TEXT(P29,"#0"),
IF(LEFT(O29,1)="R",VLOOKUP(O29,'Ribbon lookup'!$C$4:$E$11,2,FALSE)&amp;" "&amp;TEXT((RIGHT(O29,1)-1)*16+VLOOKUP(P29,'Ribbon lookup'!$A$4:$B$19,2,FALSE)-INT((RIGHT(O29,1)-1)/4)*64,"#0"),""))</f>
        <v>Top 20</v>
      </c>
      <c r="V29" s="15" t="str">
        <f>IF(Q29="R0","Ard D"&amp;TEXT(R29,"#0"),
IF(LEFT(Q29,1)="R",VLOOKUP(Q29,'Ribbon lookup'!$C$4:$E$11,2,FALSE)&amp;" "&amp;TEXT((RIGHT(Q29,1)-1)*16+VLOOKUP(R29,'Ribbon lookup'!$A$4:$B$19,2,FALSE)-INT((RIGHT(Q29,1)-1)/4)*64,"#0"),""))</f>
        <v>Top 52</v>
      </c>
      <c r="W29" s="15"/>
      <c r="Z29" s="15">
        <f>IF(LEFT(L29,1)="R",(RIGHT(L29,1)-1)*16+VLOOKUP(M29,'Ribbon lookup'!$A$4:$B$19,2,FALSE),"")</f>
        <v>0</v>
      </c>
      <c r="AA29" s="25">
        <f>IF(O29="R0",192+P29,
   IF(LEFT(O29,1)="R",(RIGHT(O29,1)-1)*16+VLOOKUP(P29,'Ribbon lookup'!$A$4:$B$19,2,FALSE),""))</f>
        <v>84</v>
      </c>
      <c r="AB29" s="25">
        <f>IF(Q29="R0",192+R29,
IF(LEFT(Q29,1)="R",(RIGHT(Q29,1)-1)*16+VLOOKUP(R29,'Ribbon lookup'!$A$4:$B$19,2,FALSE),""))</f>
        <v>116</v>
      </c>
      <c r="AD29" s="15">
        <v>23</v>
      </c>
      <c r="AE29" s="15" t="str">
        <f t="shared" si="10"/>
        <v>true</v>
      </c>
      <c r="AF29" s="15">
        <f t="shared" si="11"/>
        <v>35</v>
      </c>
      <c r="AG29" s="15">
        <f t="shared" si="12"/>
        <v>7</v>
      </c>
      <c r="AH29" s="15">
        <f t="shared" si="13"/>
        <v>22</v>
      </c>
      <c r="AI29" s="15">
        <f t="shared" si="14"/>
        <v>0</v>
      </c>
      <c r="AJ29" s="15">
        <f t="shared" si="15"/>
        <v>84</v>
      </c>
      <c r="AK29" s="15">
        <f t="shared" si="16"/>
        <v>116</v>
      </c>
      <c r="AL29" s="6" t="str">
        <f t="shared" si="1"/>
        <v>{35,7,22,128,84,116},</v>
      </c>
      <c r="AN29" s="3" t="e">
        <f>IF(#REF!&gt;63,IF(#REF! &gt; 127,
   "D"&amp;TEXT((#REF!-126),"0"),
       "T"&amp;TEXT((#REF!-64),"0")),
           "M"&amp;TEXT((#REF!),"0"))</f>
        <v>#REF!</v>
      </c>
      <c r="AO29" s="3" t="e">
        <f>IF(#REF!&gt;63,IF(#REF! &gt; 127,
   "D"&amp;TEXT((#REF!-126),"0"),
       "T"&amp;TEXT((#REF!-64),"0")),
           "M"&amp;TEXT((#REF!),"0"))</f>
        <v>#REF!</v>
      </c>
      <c r="AP29" s="6" t="str">
        <f t="shared" si="2"/>
        <v>P69E</v>
      </c>
      <c r="AQ29" s="6" t="str">
        <f>IF(ISNUMBER(#REF!),"L"&amp;TEXT(#REF!,"0"),"")</f>
        <v/>
      </c>
      <c r="AR29" s="15">
        <v>23</v>
      </c>
      <c r="AS29" s="15" t="str">
        <f t="shared" si="3"/>
        <v>TRUE</v>
      </c>
      <c r="AT29" s="15" t="e">
        <f>IF(#REF!="Point","TRUE","FALSE")</f>
        <v>#REF!</v>
      </c>
      <c r="AU29" s="15" t="e">
        <f t="shared" si="4"/>
        <v>#REF!</v>
      </c>
      <c r="AV29" s="15" t="e">
        <f t="shared" si="5"/>
        <v>#N/A</v>
      </c>
      <c r="AW29" s="15" t="e">
        <f t="shared" si="6"/>
        <v>#REF!</v>
      </c>
      <c r="AX29" s="19" t="e">
        <f t="shared" si="18"/>
        <v>#REF!</v>
      </c>
      <c r="AZ29" s="14">
        <f t="shared" si="20"/>
        <v>23</v>
      </c>
      <c r="BA29" s="14">
        <f>IF(ISNUMBER(#REF!),#REF!,255)</f>
        <v>255</v>
      </c>
      <c r="BB29" s="14">
        <f>IF(ISNUMBER(#REF!),#REF!,255)</f>
        <v>255</v>
      </c>
      <c r="BC29" t="str">
        <f t="shared" si="19"/>
        <v>{ 255, 255},</v>
      </c>
    </row>
    <row r="30" spans="1:55" x14ac:dyDescent="0.25">
      <c r="A30" s="14"/>
      <c r="B30" s="14" t="s">
        <v>79</v>
      </c>
      <c r="C30" s="15">
        <v>70</v>
      </c>
      <c r="D30" s="15" t="s">
        <v>290</v>
      </c>
      <c r="E30" s="15" t="s">
        <v>136</v>
      </c>
      <c r="F30" s="15" t="s">
        <v>104</v>
      </c>
      <c r="G30" s="15" t="s">
        <v>347</v>
      </c>
      <c r="H30" s="15" t="s">
        <v>142</v>
      </c>
      <c r="I30" s="15" t="s">
        <v>140</v>
      </c>
      <c r="J30" s="15"/>
      <c r="L30" s="15" t="s">
        <v>271</v>
      </c>
      <c r="M30" s="15">
        <v>16</v>
      </c>
      <c r="O30" s="31" t="s">
        <v>275</v>
      </c>
      <c r="P30" s="31">
        <v>11</v>
      </c>
      <c r="Q30" s="15" t="s">
        <v>278</v>
      </c>
      <c r="R30" s="15">
        <v>5</v>
      </c>
      <c r="T30" s="15" t="str">
        <f>IF(LEFT(L30,1)="R",VLOOKUP(L30,'Ribbon lookup'!$C$4:$E$11,2,FALSE)&amp;" "&amp;TEXT((RIGHT(L30,1)-1)*16+VLOOKUP(M30,'Ribbon lookup'!$A$4:$B$19,2,FALSE),"#0"),"")</f>
        <v>Mid 15</v>
      </c>
      <c r="U30" s="15" t="str">
        <f>IF(O30="R0","Ard D"&amp;TEXT(P30,"#0"),
IF(LEFT(O30,1)="R",VLOOKUP(O30,'Ribbon lookup'!$C$4:$E$11,2,FALSE)&amp;" "&amp;TEXT((RIGHT(O30,1)-1)*16+VLOOKUP(P30,'Ribbon lookup'!$A$4:$B$19,2,FALSE)-INT((RIGHT(O30,1)-1)/4)*64,"#0"),""))</f>
        <v>Top 2</v>
      </c>
      <c r="V30" s="15" t="str">
        <f>IF(Q30="R0","Ard D"&amp;TEXT(R30,"#0"),
IF(LEFT(Q30,1)="R",VLOOKUP(Q30,'Ribbon lookup'!$C$4:$E$11,2,FALSE)&amp;" "&amp;TEXT((RIGHT(Q30,1)-1)*16+VLOOKUP(R30,'Ribbon lookup'!$A$4:$B$19,2,FALSE)-INT((RIGHT(Q30,1)-1)/4)*64,"#0"),""))</f>
        <v>Top 53</v>
      </c>
      <c r="W30" s="15"/>
      <c r="Z30" s="15">
        <f>IF(LEFT(L30,1)="R",(RIGHT(L30,1)-1)*16+VLOOKUP(M30,'Ribbon lookup'!$A$4:$B$19,2,FALSE),"")</f>
        <v>15</v>
      </c>
      <c r="AA30" s="25">
        <f>IF(O30="R0",192+P30,
   IF(LEFT(O30,1)="R",(RIGHT(O30,1)-1)*16+VLOOKUP(P30,'Ribbon lookup'!$A$4:$B$19,2,FALSE),""))</f>
        <v>66</v>
      </c>
      <c r="AB30" s="25">
        <f>IF(Q30="R0",192+R30,
IF(LEFT(Q30,1)="R",(RIGHT(Q30,1)-1)*16+VLOOKUP(R30,'Ribbon lookup'!$A$4:$B$19,2,FALSE),""))</f>
        <v>117</v>
      </c>
      <c r="AD30" s="15">
        <v>24</v>
      </c>
      <c r="AE30" s="15" t="str">
        <f t="shared" si="10"/>
        <v>false</v>
      </c>
      <c r="AF30" s="15">
        <f t="shared" si="11"/>
        <v>8</v>
      </c>
      <c r="AG30" s="15">
        <f t="shared" si="12"/>
        <v>82</v>
      </c>
      <c r="AH30" s="15">
        <f t="shared" si="13"/>
        <v>22</v>
      </c>
      <c r="AI30" s="15">
        <f t="shared" si="14"/>
        <v>15</v>
      </c>
      <c r="AJ30" s="15">
        <f t="shared" si="15"/>
        <v>66</v>
      </c>
      <c r="AK30" s="15">
        <f t="shared" si="16"/>
        <v>117</v>
      </c>
      <c r="AL30" s="6" t="str">
        <f t="shared" si="1"/>
        <v>{8,82,22,15,66,117},</v>
      </c>
      <c r="AN30" s="3" t="e">
        <f>IF(#REF!&gt;63,IF(#REF! &gt; 127,
   "D"&amp;TEXT((#REF!-126),"0"),
       "T"&amp;TEXT((#REF!-64),"0")),
           "M"&amp;TEXT((#REF!),"0"))</f>
        <v>#REF!</v>
      </c>
      <c r="AO30" s="3" t="e">
        <f>IF(#REF!&gt;63,IF(#REF! &gt; 127,
   "D"&amp;TEXT((#REF!-126),"0"),
       "T"&amp;TEXT((#REF!-64),"0")),
           "M"&amp;TEXT((#REF!),"0"))</f>
        <v>#REF!</v>
      </c>
      <c r="AP30" s="6" t="str">
        <f t="shared" si="2"/>
        <v>P70W</v>
      </c>
      <c r="AQ30" s="6" t="str">
        <f>IF(ISNUMBER(#REF!),"L"&amp;TEXT(#REF!,"0"),"")</f>
        <v/>
      </c>
      <c r="AR30" s="15">
        <v>24</v>
      </c>
      <c r="AS30" s="15" t="str">
        <f t="shared" si="3"/>
        <v>FALSE</v>
      </c>
      <c r="AT30" s="15" t="e">
        <f>IF(#REF!="Point","TRUE","FALSE")</f>
        <v>#REF!</v>
      </c>
      <c r="AU30" s="15" t="e">
        <f t="shared" si="4"/>
        <v>#N/A</v>
      </c>
      <c r="AV30" s="15" t="e">
        <f t="shared" si="5"/>
        <v>#N/A</v>
      </c>
      <c r="AW30" s="15" t="e">
        <f t="shared" si="6"/>
        <v>#REF!</v>
      </c>
      <c r="AX30" s="19" t="e">
        <f t="shared" si="18"/>
        <v>#REF!</v>
      </c>
      <c r="AZ30" s="14">
        <f t="shared" si="20"/>
        <v>24</v>
      </c>
      <c r="BA30" s="14">
        <f>IF(ISNUMBER(#REF!),#REF!,255)</f>
        <v>255</v>
      </c>
      <c r="BB30" s="14">
        <f>IF(ISNUMBER(#REF!),#REF!,255)</f>
        <v>255</v>
      </c>
      <c r="BC30" t="str">
        <f t="shared" si="19"/>
        <v>{ 255, 255},</v>
      </c>
    </row>
    <row r="31" spans="1:55" x14ac:dyDescent="0.25">
      <c r="A31" s="14"/>
      <c r="B31" s="14" t="s">
        <v>80</v>
      </c>
      <c r="C31" s="15">
        <v>70</v>
      </c>
      <c r="D31" s="15" t="s">
        <v>318</v>
      </c>
      <c r="E31" s="15" t="s">
        <v>137</v>
      </c>
      <c r="F31" s="15" t="s">
        <v>103</v>
      </c>
      <c r="G31" s="15" t="s">
        <v>143</v>
      </c>
      <c r="H31" s="15" t="s">
        <v>144</v>
      </c>
      <c r="I31" s="15" t="s">
        <v>140</v>
      </c>
      <c r="J31" s="15"/>
      <c r="L31" s="15" t="s">
        <v>271</v>
      </c>
      <c r="M31" s="15">
        <v>16</v>
      </c>
      <c r="O31" s="25" t="s">
        <v>278</v>
      </c>
      <c r="P31" s="25">
        <v>6</v>
      </c>
      <c r="Q31" s="25" t="s">
        <v>278</v>
      </c>
      <c r="R31" s="25">
        <v>4</v>
      </c>
      <c r="T31" s="15" t="str">
        <f>IF(LEFT(L31,1)="R",VLOOKUP(L31,'Ribbon lookup'!$C$4:$E$11,2,FALSE)&amp;" "&amp;TEXT((RIGHT(L31,1)-1)*16+VLOOKUP(M31,'Ribbon lookup'!$A$4:$B$19,2,FALSE),"#0"),"")</f>
        <v>Mid 15</v>
      </c>
      <c r="U31" s="15" t="str">
        <f>IF(O31="R0","Ard D"&amp;TEXT(P31,"#0"),
IF(LEFT(O31,1)="R",VLOOKUP(O31,'Ribbon lookup'!$C$4:$E$11,2,FALSE)&amp;" "&amp;TEXT((RIGHT(O31,1)-1)*16+VLOOKUP(P31,'Ribbon lookup'!$A$4:$B$19,2,FALSE)-INT((RIGHT(O31,1)-1)/4)*64,"#0"),""))</f>
        <v>Top 58</v>
      </c>
      <c r="V31" s="15" t="str">
        <f>IF(Q31="R0","Ard D"&amp;TEXT(R31,"#0"),
IF(LEFT(Q31,1)="R",VLOOKUP(Q31,'Ribbon lookup'!$C$4:$E$11,2,FALSE)&amp;" "&amp;TEXT((RIGHT(Q31,1)-1)*16+VLOOKUP(R31,'Ribbon lookup'!$A$4:$B$19,2,FALSE)-INT((RIGHT(Q31,1)-1)/4)*64,"#0"),""))</f>
        <v>Top 57</v>
      </c>
      <c r="W31" s="15"/>
      <c r="Z31" s="15">
        <f>IF(LEFT(L31,1)="R",(RIGHT(L31,1)-1)*16+VLOOKUP(M31,'Ribbon lookup'!$A$4:$B$19,2,FALSE),"")</f>
        <v>15</v>
      </c>
      <c r="AA31" s="25">
        <f>IF(O31="R0",192+P31,
   IF(LEFT(O31,1)="R",(RIGHT(O31,1)-1)*16+VLOOKUP(P31,'Ribbon lookup'!$A$4:$B$19,2,FALSE),""))</f>
        <v>122</v>
      </c>
      <c r="AB31" s="25">
        <f>IF(Q31="R0",192+R31,
IF(LEFT(Q31,1)="R",(RIGHT(Q31,1)-1)*16+VLOOKUP(R31,'Ribbon lookup'!$A$4:$B$19,2,FALSE),""))</f>
        <v>121</v>
      </c>
      <c r="AD31" s="15">
        <v>25</v>
      </c>
      <c r="AE31" s="15" t="str">
        <f t="shared" si="10"/>
        <v>true</v>
      </c>
      <c r="AF31" s="15">
        <f t="shared" si="11"/>
        <v>28</v>
      </c>
      <c r="AG31" s="15">
        <f t="shared" si="12"/>
        <v>39</v>
      </c>
      <c r="AH31" s="15">
        <f t="shared" si="13"/>
        <v>22</v>
      </c>
      <c r="AI31" s="15">
        <f t="shared" si="14"/>
        <v>15</v>
      </c>
      <c r="AJ31" s="15">
        <f t="shared" si="15"/>
        <v>122</v>
      </c>
      <c r="AK31" s="15">
        <f t="shared" si="16"/>
        <v>121</v>
      </c>
      <c r="AL31" s="6" t="str">
        <f t="shared" si="1"/>
        <v>{28,39,22,143,122,121},</v>
      </c>
      <c r="AN31" s="3" t="e">
        <f>IF(#REF!&gt;63,IF(#REF! &gt; 127,
   "D"&amp;TEXT((#REF!-126),"0"),
       "T"&amp;TEXT((#REF!-64),"0")),
           "M"&amp;TEXT((#REF!),"0"))</f>
        <v>#REF!</v>
      </c>
      <c r="AO31" s="3" t="e">
        <f>IF(#REF!&gt;63,IF(#REF! &gt; 127,
   "D"&amp;TEXT((#REF!-126),"0"),
       "T"&amp;TEXT((#REF!-64),"0")),
           "M"&amp;TEXT((#REF!),"0"))</f>
        <v>#REF!</v>
      </c>
      <c r="AP31" s="6" t="str">
        <f t="shared" si="2"/>
        <v>P70E</v>
      </c>
      <c r="AQ31" s="6" t="str">
        <f>IF(ISNUMBER(#REF!),"L"&amp;TEXT(#REF!,"0"),"")</f>
        <v/>
      </c>
      <c r="AR31" s="15">
        <v>25</v>
      </c>
      <c r="AS31" s="15" t="str">
        <f t="shared" si="3"/>
        <v>TRUE</v>
      </c>
      <c r="AT31" s="15" t="e">
        <f>IF(#REF!="Point","TRUE","FALSE")</f>
        <v>#REF!</v>
      </c>
      <c r="AU31" s="15" t="e">
        <f t="shared" si="4"/>
        <v>#REF!</v>
      </c>
      <c r="AV31" s="15" t="e">
        <f t="shared" si="5"/>
        <v>#REF!</v>
      </c>
      <c r="AW31" s="15" t="e">
        <f t="shared" si="6"/>
        <v>#REF!</v>
      </c>
      <c r="AX31" s="19" t="e">
        <f t="shared" si="18"/>
        <v>#REF!</v>
      </c>
      <c r="AZ31" s="14">
        <f t="shared" si="20"/>
        <v>25</v>
      </c>
      <c r="BA31" s="14">
        <f>IF(ISNUMBER(#REF!),#REF!,255)</f>
        <v>255</v>
      </c>
      <c r="BB31" s="14">
        <f>IF(ISNUMBER(#REF!),#REF!,255)</f>
        <v>255</v>
      </c>
      <c r="BC31" t="str">
        <f t="shared" si="19"/>
        <v>{ 255, 255},</v>
      </c>
    </row>
    <row r="32" spans="1:55" x14ac:dyDescent="0.25">
      <c r="A32" s="14"/>
      <c r="B32" s="14" t="s">
        <v>108</v>
      </c>
      <c r="C32" s="15">
        <v>72</v>
      </c>
      <c r="D32" s="29">
        <v>72</v>
      </c>
      <c r="E32" s="15" t="s">
        <v>149</v>
      </c>
      <c r="F32" s="15" t="s">
        <v>104</v>
      </c>
      <c r="G32" s="15" t="s">
        <v>345</v>
      </c>
      <c r="H32" s="15" t="s">
        <v>144</v>
      </c>
      <c r="I32" s="15" t="s">
        <v>147</v>
      </c>
      <c r="L32" s="15" t="s">
        <v>272</v>
      </c>
      <c r="M32" s="15">
        <v>1</v>
      </c>
      <c r="O32" s="25" t="s">
        <v>278</v>
      </c>
      <c r="P32" s="25">
        <v>3</v>
      </c>
      <c r="Q32" s="25" t="s">
        <v>278</v>
      </c>
      <c r="R32" s="25">
        <v>1</v>
      </c>
      <c r="T32" s="15" t="str">
        <f>IF(LEFT(L32,1)="R",VLOOKUP(L32,'Ribbon lookup'!$C$4:$E$11,2,FALSE)&amp;" "&amp;TEXT((RIGHT(L32,1)-1)*16+VLOOKUP(M32,'Ribbon lookup'!$A$4:$B$19,2,FALSE),"#0"),"")</f>
        <v>Mid 23</v>
      </c>
      <c r="U32" s="15" t="str">
        <f>IF(O32="R0","Ard D"&amp;TEXT(P32,"#0"),
IF(LEFT(O32,1)="R",VLOOKUP(O32,'Ribbon lookup'!$C$4:$E$11,2,FALSE)&amp;" "&amp;TEXT((RIGHT(O32,1)-1)*16+VLOOKUP(P32,'Ribbon lookup'!$A$4:$B$19,2,FALSE)-INT((RIGHT(O32,1)-1)/4)*64,"#0"),""))</f>
        <v>Top 54</v>
      </c>
      <c r="V32" s="15" t="str">
        <f>IF(Q32="R0","Ard D"&amp;TEXT(R32,"#0"),
IF(LEFT(Q32,1)="R",VLOOKUP(Q32,'Ribbon lookup'!$C$4:$E$11,2,FALSE)&amp;" "&amp;TEXT((RIGHT(Q32,1)-1)*16+VLOOKUP(R32,'Ribbon lookup'!$A$4:$B$19,2,FALSE)-INT((RIGHT(Q32,1)-1)/4)*64,"#0"),""))</f>
        <v>Top 55</v>
      </c>
      <c r="W32" s="15"/>
      <c r="Z32" s="15">
        <f>IF(LEFT(L32,1)="R",(RIGHT(L32,1)-1)*16+VLOOKUP(M32,'Ribbon lookup'!$A$4:$B$19,2,FALSE),"")</f>
        <v>23</v>
      </c>
      <c r="AA32" s="25">
        <f>IF(O32="R0",192+P32,
   IF(LEFT(O32,1)="R",(RIGHT(O32,1)-1)*16+VLOOKUP(P32,'Ribbon lookup'!$A$4:$B$19,2,FALSE),""))</f>
        <v>118</v>
      </c>
      <c r="AB32" s="25">
        <f>IF(Q32="R0",192+R32,
IF(LEFT(Q32,1)="R",(RIGHT(Q32,1)-1)*16+VLOOKUP(R32,'Ribbon lookup'!$A$4:$B$19,2,FALSE),""))</f>
        <v>119</v>
      </c>
      <c r="AD32" s="15">
        <v>26</v>
      </c>
      <c r="AE32" s="15" t="str">
        <f t="shared" si="10"/>
        <v>false</v>
      </c>
      <c r="AF32" s="15">
        <f t="shared" si="11"/>
        <v>6</v>
      </c>
      <c r="AG32" s="15">
        <f t="shared" si="12"/>
        <v>39</v>
      </c>
      <c r="AH32" s="15">
        <f t="shared" si="13"/>
        <v>27</v>
      </c>
      <c r="AI32" s="15">
        <f t="shared" si="14"/>
        <v>23</v>
      </c>
      <c r="AJ32" s="15">
        <f t="shared" si="15"/>
        <v>118</v>
      </c>
      <c r="AK32" s="15">
        <f t="shared" si="16"/>
        <v>119</v>
      </c>
      <c r="AL32" s="6" t="str">
        <f t="shared" si="1"/>
        <v>{6,39,27,23,118,119},</v>
      </c>
      <c r="AN32" s="3" t="e">
        <f>IF(#REF!&gt;63,IF(#REF! &gt; 127,
   "D"&amp;TEXT((#REF!-126),"0"),
       "T"&amp;TEXT((#REF!-64),"0")),
           "M"&amp;TEXT((#REF!),"0"))</f>
        <v>#REF!</v>
      </c>
      <c r="AO32" s="3" t="e">
        <f>IF(#REF!&gt;63,IF(#REF! &gt; 127,
   "D"&amp;TEXT((#REF!-126),"0"),
       "T"&amp;TEXT((#REF!-64),"0")),
           "M"&amp;TEXT((#REF!),"0"))</f>
        <v>#REF!</v>
      </c>
      <c r="AP32" s="6" t="str">
        <f t="shared" si="2"/>
        <v>P72W</v>
      </c>
      <c r="AQ32" s="6" t="str">
        <f>IF(ISNUMBER(#REF!),"L"&amp;TEXT(#REF!,"0"),"")</f>
        <v/>
      </c>
      <c r="AR32" s="15">
        <v>26</v>
      </c>
      <c r="AS32" s="15" t="str">
        <f t="shared" si="3"/>
        <v>FALSE</v>
      </c>
      <c r="AT32" s="15" t="e">
        <f>IF(#REF!="Point","TRUE","FALSE")</f>
        <v>#REF!</v>
      </c>
      <c r="AU32" s="15" t="e">
        <f t="shared" si="4"/>
        <v>#N/A</v>
      </c>
      <c r="AV32" s="15" t="e">
        <f t="shared" si="5"/>
        <v>#REF!</v>
      </c>
      <c r="AW32" s="15" t="e">
        <f t="shared" si="6"/>
        <v>#REF!</v>
      </c>
      <c r="AX32" s="19" t="e">
        <f t="shared" si="18"/>
        <v>#REF!</v>
      </c>
      <c r="AZ32" s="14">
        <f t="shared" si="20"/>
        <v>26</v>
      </c>
      <c r="BA32" s="14">
        <f>IF(ISNUMBER(#REF!),#REF!,255)</f>
        <v>255</v>
      </c>
      <c r="BB32" s="14">
        <f>IF(ISNUMBER(#REF!),#REF!,255)</f>
        <v>255</v>
      </c>
      <c r="BC32" t="str">
        <f t="shared" si="19"/>
        <v>{ 255, 255},</v>
      </c>
    </row>
    <row r="33" spans="1:55" x14ac:dyDescent="0.25">
      <c r="A33" s="14"/>
      <c r="B33" s="14" t="s">
        <v>109</v>
      </c>
      <c r="C33" s="15">
        <v>72</v>
      </c>
      <c r="D33" s="15" t="s">
        <v>291</v>
      </c>
      <c r="E33" s="15" t="s">
        <v>147</v>
      </c>
      <c r="F33" s="15" t="s">
        <v>103</v>
      </c>
      <c r="G33" s="15" t="s">
        <v>146</v>
      </c>
      <c r="H33" s="15" t="s">
        <v>148</v>
      </c>
      <c r="I33" s="15" t="s">
        <v>149</v>
      </c>
      <c r="J33" s="15" t="s">
        <v>309</v>
      </c>
      <c r="L33" s="15" t="s">
        <v>272</v>
      </c>
      <c r="M33" s="15">
        <v>1</v>
      </c>
      <c r="O33" s="25" t="s">
        <v>278</v>
      </c>
      <c r="P33" s="25">
        <v>3</v>
      </c>
      <c r="Q33" s="25" t="s">
        <v>278</v>
      </c>
      <c r="R33" s="25">
        <v>1</v>
      </c>
      <c r="T33" s="15" t="str">
        <f>IF(LEFT(L33,1)="R",VLOOKUP(L33,'Ribbon lookup'!$C$4:$E$11,2,FALSE)&amp;" "&amp;TEXT((RIGHT(L33,1)-1)*16+VLOOKUP(M33,'Ribbon lookup'!$A$4:$B$19,2,FALSE),"#0"),"")</f>
        <v>Mid 23</v>
      </c>
      <c r="U33" s="15" t="str">
        <f>IF(O33="R0","Ard D"&amp;TEXT(P33,"#0"),
IF(LEFT(O33,1)="R",VLOOKUP(O33,'Ribbon lookup'!$C$4:$E$11,2,FALSE)&amp;" "&amp;TEXT((RIGHT(O33,1)-1)*16+VLOOKUP(P33,'Ribbon lookup'!$A$4:$B$19,2,FALSE)-INT((RIGHT(O33,1)-1)/4)*64,"#0"),""))</f>
        <v>Top 54</v>
      </c>
      <c r="V33" s="15" t="str">
        <f>IF(Q33="R0","Ard D"&amp;TEXT(R33,"#0"),
IF(LEFT(Q33,1)="R",VLOOKUP(Q33,'Ribbon lookup'!$C$4:$E$11,2,FALSE)&amp;" "&amp;TEXT((RIGHT(Q33,1)-1)*16+VLOOKUP(R33,'Ribbon lookup'!$A$4:$B$19,2,FALSE)-INT((RIGHT(Q33,1)-1)/4)*64,"#0"),""))</f>
        <v>Top 55</v>
      </c>
      <c r="W33" s="15"/>
      <c r="Z33" s="15">
        <f>IF(LEFT(L33,1)="R",(RIGHT(L33,1)-1)*16+VLOOKUP(M33,'Ribbon lookup'!$A$4:$B$19,2,FALSE),"")</f>
        <v>23</v>
      </c>
      <c r="AA33" s="25">
        <f>IF(O33="R0",192+P33,
   IF(LEFT(O33,1)="R",(RIGHT(O33,1)-1)*16+VLOOKUP(P33,'Ribbon lookup'!$A$4:$B$19,2,FALSE),""))</f>
        <v>118</v>
      </c>
      <c r="AB33" s="25">
        <f>IF(Q33="R0",192+R33,
IF(LEFT(Q33,1)="R",(RIGHT(Q33,1)-1)*16+VLOOKUP(R33,'Ribbon lookup'!$A$4:$B$19,2,FALSE),""))</f>
        <v>119</v>
      </c>
      <c r="AD33" s="15">
        <v>27</v>
      </c>
      <c r="AE33" s="15" t="str">
        <f t="shared" si="10"/>
        <v>true</v>
      </c>
      <c r="AF33" s="15">
        <f t="shared" si="11"/>
        <v>40</v>
      </c>
      <c r="AG33" s="15">
        <f t="shared" si="12"/>
        <v>51</v>
      </c>
      <c r="AH33" s="15">
        <f t="shared" si="13"/>
        <v>26</v>
      </c>
      <c r="AI33" s="15">
        <f t="shared" si="14"/>
        <v>23</v>
      </c>
      <c r="AJ33" s="15">
        <f t="shared" si="15"/>
        <v>118</v>
      </c>
      <c r="AK33" s="15">
        <f t="shared" si="16"/>
        <v>119</v>
      </c>
      <c r="AL33" s="6" t="str">
        <f t="shared" si="1"/>
        <v>{40,51,26,151,118,119},</v>
      </c>
      <c r="AN33" s="3" t="e">
        <f>IF(#REF!&gt;63,IF(#REF! &gt; 127,
   "D"&amp;TEXT((#REF!-126),"0"),
       "T"&amp;TEXT((#REF!-64),"0")),
           "M"&amp;TEXT((#REF!),"0"))</f>
        <v>#REF!</v>
      </c>
      <c r="AO33" s="3" t="e">
        <f>IF(#REF!&gt;63,IF(#REF! &gt; 127,
   "D"&amp;TEXT((#REF!-126),"0"),
       "T"&amp;TEXT((#REF!-64),"0")),
           "M"&amp;TEXT((#REF!),"0"))</f>
        <v>#REF!</v>
      </c>
      <c r="AP33" s="6" t="str">
        <f t="shared" si="2"/>
        <v>P72E</v>
      </c>
      <c r="AQ33" s="6" t="str">
        <f>IF(ISNUMBER(#REF!),"L"&amp;TEXT(#REF!,"0"),"")</f>
        <v/>
      </c>
      <c r="AR33" s="15">
        <v>27</v>
      </c>
      <c r="AS33" s="15" t="str">
        <f t="shared" si="3"/>
        <v>TRUE</v>
      </c>
      <c r="AT33" s="15" t="e">
        <f>IF(#REF!="Point","TRUE","FALSE")</f>
        <v>#REF!</v>
      </c>
      <c r="AU33" s="15" t="e">
        <f t="shared" si="4"/>
        <v>#REF!</v>
      </c>
      <c r="AV33" s="15" t="e">
        <f t="shared" si="5"/>
        <v>#REF!</v>
      </c>
      <c r="AW33" s="15" t="e">
        <f t="shared" si="6"/>
        <v>#REF!</v>
      </c>
      <c r="AX33" s="19" t="e">
        <f t="shared" si="18"/>
        <v>#REF!</v>
      </c>
      <c r="AZ33" s="14">
        <f t="shared" si="20"/>
        <v>27</v>
      </c>
      <c r="BA33" s="14">
        <f>IF(ISNUMBER(#REF!),#REF!,255)</f>
        <v>255</v>
      </c>
      <c r="BB33" s="14">
        <f>IF(ISNUMBER(#REF!),#REF!,255)</f>
        <v>255</v>
      </c>
      <c r="BC33" t="str">
        <f t="shared" si="19"/>
        <v>{ 255, 255},</v>
      </c>
    </row>
    <row r="34" spans="1:55" x14ac:dyDescent="0.25">
      <c r="A34" s="14"/>
      <c r="B34" s="14" t="s">
        <v>24</v>
      </c>
      <c r="C34" s="15">
        <v>76</v>
      </c>
      <c r="D34" s="15" t="s">
        <v>292</v>
      </c>
      <c r="E34" s="15" t="s">
        <v>143</v>
      </c>
      <c r="F34" s="15" t="s">
        <v>104</v>
      </c>
      <c r="G34" s="15" t="s">
        <v>137</v>
      </c>
      <c r="H34" s="15" t="s">
        <v>151</v>
      </c>
      <c r="I34" s="15" t="s">
        <v>152</v>
      </c>
      <c r="J34" s="15"/>
      <c r="L34" s="15" t="s">
        <v>272</v>
      </c>
      <c r="M34" s="15">
        <v>2</v>
      </c>
      <c r="O34" s="25" t="s">
        <v>277</v>
      </c>
      <c r="P34" s="25">
        <v>16</v>
      </c>
      <c r="Q34" s="25" t="s">
        <v>277</v>
      </c>
      <c r="R34" s="25">
        <v>15</v>
      </c>
      <c r="T34" s="15" t="str">
        <f>IF(LEFT(L34,1)="R",VLOOKUP(L34,'Ribbon lookup'!$C$4:$E$11,2,FALSE)&amp;" "&amp;TEXT((RIGHT(L34,1)-1)*16+VLOOKUP(M34,'Ribbon lookup'!$A$4:$B$19,2,FALSE),"#0"),"")</f>
        <v>Mid 24</v>
      </c>
      <c r="U34" s="15" t="str">
        <f>IF(O34="R0","Ard D"&amp;TEXT(P34,"#0"),
IF(LEFT(O34,1)="R",VLOOKUP(O34,'Ribbon lookup'!$C$4:$E$11,2,FALSE)&amp;" "&amp;TEXT((RIGHT(O34,1)-1)*16+VLOOKUP(P34,'Ribbon lookup'!$A$4:$B$19,2,FALSE)-INT((RIGHT(O34,1)-1)/4)*64,"#0"),""))</f>
        <v>Top 47</v>
      </c>
      <c r="V34" s="15" t="str">
        <f>IF(Q34="R0","Ard D"&amp;TEXT(R34,"#0"),
IF(LEFT(Q34,1)="R",VLOOKUP(Q34,'Ribbon lookup'!$C$4:$E$11,2,FALSE)&amp;" "&amp;TEXT((RIGHT(Q34,1)-1)*16+VLOOKUP(R34,'Ribbon lookup'!$A$4:$B$19,2,FALSE)-INT((RIGHT(Q34,1)-1)/4)*64,"#0"),""))</f>
        <v>Top 32</v>
      </c>
      <c r="W34" s="15"/>
      <c r="Z34" s="15">
        <f>IF(LEFT(L34,1)="R",(RIGHT(L34,1)-1)*16+VLOOKUP(M34,'Ribbon lookup'!$A$4:$B$19,2,FALSE),"")</f>
        <v>24</v>
      </c>
      <c r="AA34" s="25">
        <f>IF(O34="R0",192+P34,
   IF(LEFT(O34,1)="R",(RIGHT(O34,1)-1)*16+VLOOKUP(P34,'Ribbon lookup'!$A$4:$B$19,2,FALSE),""))</f>
        <v>111</v>
      </c>
      <c r="AB34" s="25">
        <f>IF(Q34="R0",192+R34,
IF(LEFT(Q34,1)="R",(RIGHT(Q34,1)-1)*16+VLOOKUP(R34,'Ribbon lookup'!$A$4:$B$19,2,FALSE),""))</f>
        <v>96</v>
      </c>
      <c r="AD34" s="15">
        <v>28</v>
      </c>
      <c r="AE34" s="15" t="str">
        <f t="shared" si="10"/>
        <v>false</v>
      </c>
      <c r="AF34" s="15">
        <f t="shared" si="11"/>
        <v>25</v>
      </c>
      <c r="AG34" s="15">
        <f t="shared" si="12"/>
        <v>54</v>
      </c>
      <c r="AH34" s="15">
        <f t="shared" si="13"/>
        <v>29</v>
      </c>
      <c r="AI34" s="15">
        <f t="shared" si="14"/>
        <v>24</v>
      </c>
      <c r="AJ34" s="15">
        <f t="shared" si="15"/>
        <v>111</v>
      </c>
      <c r="AK34" s="15">
        <f t="shared" si="16"/>
        <v>96</v>
      </c>
      <c r="AL34" s="6" t="str">
        <f t="shared" si="1"/>
        <v>{25,54,29,24,111,96},</v>
      </c>
      <c r="AN34" s="3" t="e">
        <f>IF(#REF!&gt;63,IF(#REF! &gt; 127,
   "D"&amp;TEXT((#REF!-126),"0"),
       "T"&amp;TEXT((#REF!-64),"0")),
           "M"&amp;TEXT((#REF!),"0"))</f>
        <v>#REF!</v>
      </c>
      <c r="AO34" s="3" t="e">
        <f>IF(#REF!&gt;63,IF(#REF! &gt; 127,
   "D"&amp;TEXT((#REF!-126),"0"),
       "T"&amp;TEXT((#REF!-64),"0")),
           "M"&amp;TEXT((#REF!),"0"))</f>
        <v>#REF!</v>
      </c>
      <c r="AP34" s="6" t="str">
        <f t="shared" si="2"/>
        <v>P76</v>
      </c>
      <c r="AQ34" s="6" t="str">
        <f>IF(ISNUMBER(#REF!),"L"&amp;TEXT(#REF!,"0"),"")</f>
        <v/>
      </c>
      <c r="AR34" s="15">
        <v>28</v>
      </c>
      <c r="AS34" s="15" t="str">
        <f t="shared" si="3"/>
        <v>FALSE</v>
      </c>
      <c r="AT34" s="15" t="e">
        <f>IF(#REF!="Point","TRUE","FALSE")</f>
        <v>#REF!</v>
      </c>
      <c r="AU34" s="15" t="e">
        <f t="shared" si="4"/>
        <v>#REF!</v>
      </c>
      <c r="AV34" s="15" t="e">
        <f t="shared" si="5"/>
        <v>#N/A</v>
      </c>
      <c r="AW34" s="15" t="e">
        <f t="shared" si="6"/>
        <v>#REF!</v>
      </c>
      <c r="AX34" s="19" t="e">
        <f t="shared" si="18"/>
        <v>#REF!</v>
      </c>
      <c r="AZ34" s="14">
        <f t="shared" si="20"/>
        <v>28</v>
      </c>
      <c r="BA34" s="14">
        <f>IF(ISNUMBER(#REF!),#REF!,255)</f>
        <v>255</v>
      </c>
      <c r="BB34" s="14">
        <f>IF(ISNUMBER(#REF!),#REF!,255)</f>
        <v>255</v>
      </c>
      <c r="BC34" t="str">
        <f t="shared" si="19"/>
        <v>{ 255, 255},</v>
      </c>
    </row>
    <row r="35" spans="1:55" x14ac:dyDescent="0.25">
      <c r="A35" s="14"/>
      <c r="B35" s="14" t="s">
        <v>25</v>
      </c>
      <c r="C35" s="15">
        <v>85</v>
      </c>
      <c r="D35" s="15" t="s">
        <v>293</v>
      </c>
      <c r="E35" s="15" t="s">
        <v>152</v>
      </c>
      <c r="F35" s="15" t="s">
        <v>104</v>
      </c>
      <c r="G35" s="15" t="s">
        <v>143</v>
      </c>
      <c r="H35" s="15" t="s">
        <v>178</v>
      </c>
      <c r="I35" s="15" t="s">
        <v>179</v>
      </c>
      <c r="J35" s="15"/>
      <c r="L35" s="15" t="s">
        <v>272</v>
      </c>
      <c r="M35" s="15">
        <v>3</v>
      </c>
      <c r="O35" s="25" t="s">
        <v>277</v>
      </c>
      <c r="P35" s="25">
        <v>14</v>
      </c>
      <c r="Q35" s="25" t="s">
        <v>277</v>
      </c>
      <c r="R35" s="25">
        <v>13</v>
      </c>
      <c r="T35" s="15" t="str">
        <f>IF(LEFT(L35,1)="R",VLOOKUP(L35,'Ribbon lookup'!$C$4:$E$11,2,FALSE)&amp;" "&amp;TEXT((RIGHT(L35,1)-1)*16+VLOOKUP(M35,'Ribbon lookup'!$A$4:$B$19,2,FALSE),"#0"),"")</f>
        <v>Mid 22</v>
      </c>
      <c r="U35" s="15" t="str">
        <f>IF(O35="R0","Ard D"&amp;TEXT(P35,"#0"),
IF(LEFT(O35,1)="R",VLOOKUP(O35,'Ribbon lookup'!$C$4:$E$11,2,FALSE)&amp;" "&amp;TEXT((RIGHT(O35,1)-1)*16+VLOOKUP(P35,'Ribbon lookup'!$A$4:$B$19,2,FALSE)-INT((RIGHT(O35,1)-1)/4)*64,"#0"),""))</f>
        <v>Top 46</v>
      </c>
      <c r="V35" s="15" t="str">
        <f>IF(Q35="R0","Ard D"&amp;TEXT(R35,"#0"),
IF(LEFT(Q35,1)="R",VLOOKUP(Q35,'Ribbon lookup'!$C$4:$E$11,2,FALSE)&amp;" "&amp;TEXT((RIGHT(Q35,1)-1)*16+VLOOKUP(R35,'Ribbon lookup'!$A$4:$B$19,2,FALSE)-INT((RIGHT(Q35,1)-1)/4)*64,"#0"),""))</f>
        <v>Top 33</v>
      </c>
      <c r="W35" s="15"/>
      <c r="Z35" s="15">
        <f>IF(LEFT(L35,1)="R",(RIGHT(L35,1)-1)*16+VLOOKUP(M35,'Ribbon lookup'!$A$4:$B$19,2,FALSE),"")</f>
        <v>22</v>
      </c>
      <c r="AA35" s="25">
        <f>IF(O35="R0",192+P35,
   IF(LEFT(O35,1)="R",(RIGHT(O35,1)-1)*16+VLOOKUP(P35,'Ribbon lookup'!$A$4:$B$19,2,FALSE),""))</f>
        <v>110</v>
      </c>
      <c r="AB35" s="25">
        <f>IF(Q35="R0",192+R35,
IF(LEFT(Q35,1)="R",(RIGHT(Q35,1)-1)*16+VLOOKUP(R35,'Ribbon lookup'!$A$4:$B$19,2,FALSE),""))</f>
        <v>97</v>
      </c>
      <c r="AD35" s="15">
        <v>29</v>
      </c>
      <c r="AE35" s="15" t="str">
        <f t="shared" si="10"/>
        <v>false</v>
      </c>
      <c r="AF35" s="15">
        <f t="shared" si="11"/>
        <v>28</v>
      </c>
      <c r="AG35" s="15">
        <f t="shared" si="12"/>
        <v>30</v>
      </c>
      <c r="AH35" s="15">
        <f t="shared" si="13"/>
        <v>37</v>
      </c>
      <c r="AI35" s="15">
        <f t="shared" si="14"/>
        <v>22</v>
      </c>
      <c r="AJ35" s="15">
        <f t="shared" si="15"/>
        <v>110</v>
      </c>
      <c r="AK35" s="15">
        <f t="shared" si="16"/>
        <v>97</v>
      </c>
      <c r="AL35" s="6" t="str">
        <f t="shared" si="1"/>
        <v>{28,30,37,22,110,97},</v>
      </c>
      <c r="AN35" s="3" t="e">
        <f>IF(#REF!&gt;63,IF(#REF! &gt; 127,
   "D"&amp;TEXT((#REF!-126),"0"),
       "T"&amp;TEXT((#REF!-64),"0")),
           "M"&amp;TEXT((#REF!),"0"))</f>
        <v>#REF!</v>
      </c>
      <c r="AO35" s="3" t="e">
        <f>IF(#REF!&gt;63,IF(#REF! &gt; 127,
   "D"&amp;TEXT((#REF!-126),"0"),
       "T"&amp;TEXT((#REF!-64),"0")),
           "M"&amp;TEXT((#REF!),"0"))</f>
        <v>#REF!</v>
      </c>
      <c r="AP35" s="6" t="str">
        <f t="shared" si="2"/>
        <v>P85</v>
      </c>
      <c r="AQ35" s="6" t="str">
        <f>IF(ISNUMBER(#REF!),"L"&amp;TEXT(#REF!,"0"),"")</f>
        <v/>
      </c>
      <c r="AR35" s="15">
        <v>29</v>
      </c>
      <c r="AS35" s="15" t="str">
        <f t="shared" si="3"/>
        <v>FALSE</v>
      </c>
      <c r="AT35" s="15" t="e">
        <f>IF(#REF!="Point","TRUE","FALSE")</f>
        <v>#REF!</v>
      </c>
      <c r="AU35" s="15" t="e">
        <f t="shared" si="4"/>
        <v>#REF!</v>
      </c>
      <c r="AV35" s="15" t="e">
        <f t="shared" si="5"/>
        <v>#REF!</v>
      </c>
      <c r="AW35" s="15" t="e">
        <f t="shared" si="6"/>
        <v>#REF!</v>
      </c>
      <c r="AX35" s="19" t="e">
        <f t="shared" si="18"/>
        <v>#REF!</v>
      </c>
      <c r="AZ35" s="14">
        <f t="shared" si="20"/>
        <v>29</v>
      </c>
      <c r="BA35" s="14">
        <f>IF(ISNUMBER(#REF!),#REF!,255)</f>
        <v>255</v>
      </c>
      <c r="BB35" s="14">
        <f>IF(ISNUMBER(#REF!),#REF!,255)</f>
        <v>255</v>
      </c>
      <c r="BC35" t="str">
        <f t="shared" si="19"/>
        <v>{ 255, 255},</v>
      </c>
    </row>
    <row r="36" spans="1:55" x14ac:dyDescent="0.25">
      <c r="A36" s="14"/>
      <c r="B36" s="14" t="s">
        <v>31</v>
      </c>
      <c r="C36" s="15">
        <v>86</v>
      </c>
      <c r="D36" s="15" t="s">
        <v>294</v>
      </c>
      <c r="E36" s="15" t="s">
        <v>178</v>
      </c>
      <c r="F36" s="15" t="s">
        <v>104</v>
      </c>
      <c r="G36" s="21" t="s">
        <v>152</v>
      </c>
      <c r="H36" s="21" t="s">
        <v>180</v>
      </c>
      <c r="I36" s="21" t="s">
        <v>181</v>
      </c>
      <c r="J36" s="21"/>
      <c r="L36" s="15" t="s">
        <v>272</v>
      </c>
      <c r="M36" s="15">
        <v>4</v>
      </c>
      <c r="O36" s="25" t="s">
        <v>277</v>
      </c>
      <c r="P36" s="25">
        <v>12</v>
      </c>
      <c r="Q36" s="25" t="s">
        <v>277</v>
      </c>
      <c r="R36" s="25">
        <v>11</v>
      </c>
      <c r="T36" s="15" t="str">
        <f>IF(LEFT(L36,1)="R",VLOOKUP(L36,'Ribbon lookup'!$C$4:$E$11,2,FALSE)&amp;" "&amp;TEXT((RIGHT(L36,1)-1)*16+VLOOKUP(M36,'Ribbon lookup'!$A$4:$B$19,2,FALSE),"#0"),"")</f>
        <v>Mid 25</v>
      </c>
      <c r="U36" s="15" t="str">
        <f>IF(O36="R0","Ard D"&amp;TEXT(P36,"#0"),
IF(LEFT(O36,1)="R",VLOOKUP(O36,'Ribbon lookup'!$C$4:$E$11,2,FALSE)&amp;" "&amp;TEXT((RIGHT(O36,1)-1)*16+VLOOKUP(P36,'Ribbon lookup'!$A$4:$B$19,2,FALSE)-INT((RIGHT(O36,1)-1)/4)*64,"#0"),""))</f>
        <v>Top 45</v>
      </c>
      <c r="V36" s="15" t="str">
        <f>IF(Q36="R0","Ard D"&amp;TEXT(R36,"#0"),
IF(LEFT(Q36,1)="R",VLOOKUP(Q36,'Ribbon lookup'!$C$4:$E$11,2,FALSE)&amp;" "&amp;TEXT((RIGHT(Q36,1)-1)*16+VLOOKUP(R36,'Ribbon lookup'!$A$4:$B$19,2,FALSE)-INT((RIGHT(Q36,1)-1)/4)*64,"#0"),""))</f>
        <v>Top 34</v>
      </c>
      <c r="W36" s="15"/>
      <c r="Z36" s="15">
        <f>IF(LEFT(L36,1)="R",(RIGHT(L36,1)-1)*16+VLOOKUP(M36,'Ribbon lookup'!$A$4:$B$19,2,FALSE),"")</f>
        <v>25</v>
      </c>
      <c r="AA36" s="25">
        <f>IF(O36="R0",192+P36,
   IF(LEFT(O36,1)="R",(RIGHT(O36,1)-1)*16+VLOOKUP(P36,'Ribbon lookup'!$A$4:$B$19,2,FALSE),""))</f>
        <v>109</v>
      </c>
      <c r="AB36" s="25">
        <f>IF(Q36="R0",192+R36,
IF(LEFT(Q36,1)="R",(RIGHT(Q36,1)-1)*16+VLOOKUP(R36,'Ribbon lookup'!$A$4:$B$19,2,FALSE),""))</f>
        <v>98</v>
      </c>
      <c r="AD36" s="15">
        <v>30</v>
      </c>
      <c r="AE36" s="15" t="str">
        <f t="shared" si="10"/>
        <v>false</v>
      </c>
      <c r="AF36" s="15">
        <f t="shared" si="11"/>
        <v>29</v>
      </c>
      <c r="AG36" s="15">
        <f t="shared" si="12"/>
        <v>31</v>
      </c>
      <c r="AH36" s="15">
        <f t="shared" si="13"/>
        <v>61</v>
      </c>
      <c r="AI36" s="15">
        <f t="shared" si="14"/>
        <v>25</v>
      </c>
      <c r="AJ36" s="15">
        <f t="shared" si="15"/>
        <v>109</v>
      </c>
      <c r="AK36" s="15">
        <f t="shared" si="16"/>
        <v>98</v>
      </c>
      <c r="AL36" s="6" t="str">
        <f t="shared" si="1"/>
        <v>{29,31,61,25,109,98},</v>
      </c>
      <c r="AN36" s="3" t="e">
        <f>IF(#REF!&gt;63,IF(#REF! &gt; 127,
   "D"&amp;TEXT((#REF!-126),"0"),
       "T"&amp;TEXT((#REF!-64),"0")),
           "M"&amp;TEXT((#REF!),"0"))</f>
        <v>#REF!</v>
      </c>
      <c r="AO36" s="3" t="e">
        <f>IF(#REF!&gt;63,IF(#REF! &gt; 127,
   "D"&amp;TEXT((#REF!-126),"0"),
       "T"&amp;TEXT((#REF!-64),"0")),
           "M"&amp;TEXT((#REF!),"0"))</f>
        <v>#REF!</v>
      </c>
      <c r="AP36" s="6" t="str">
        <f t="shared" si="2"/>
        <v>P86</v>
      </c>
      <c r="AQ36" s="6" t="str">
        <f>IF(ISNUMBER(#REF!),"L"&amp;TEXT(#REF!,"0"),"")</f>
        <v/>
      </c>
      <c r="AR36" s="15">
        <v>30</v>
      </c>
      <c r="AS36" s="15" t="str">
        <f t="shared" si="3"/>
        <v>FALSE</v>
      </c>
      <c r="AT36" s="15" t="e">
        <f>IF(#REF!="Point","TRUE","FALSE")</f>
        <v>#REF!</v>
      </c>
      <c r="AU36" s="15" t="e">
        <f t="shared" si="4"/>
        <v>#REF!</v>
      </c>
      <c r="AV36" s="15" t="e">
        <f t="shared" si="5"/>
        <v>#REF!</v>
      </c>
      <c r="AW36" s="15" t="e">
        <f t="shared" si="6"/>
        <v>#N/A</v>
      </c>
      <c r="AX36" s="19" t="e">
        <f t="shared" si="18"/>
        <v>#REF!</v>
      </c>
      <c r="AZ36" s="14">
        <f t="shared" si="20"/>
        <v>30</v>
      </c>
      <c r="BA36" s="14">
        <f>IF(ISNUMBER(#REF!),#REF!,255)</f>
        <v>255</v>
      </c>
      <c r="BB36" s="14">
        <f>IF(ISNUMBER(#REF!),#REF!,255)</f>
        <v>255</v>
      </c>
      <c r="BC36" t="str">
        <f t="shared" si="19"/>
        <v>{ 255, 255},</v>
      </c>
    </row>
    <row r="37" spans="1:55" x14ac:dyDescent="0.25">
      <c r="A37" s="14"/>
      <c r="B37" s="14" t="s">
        <v>26</v>
      </c>
      <c r="C37" s="15">
        <v>87</v>
      </c>
      <c r="D37" s="15" t="s">
        <v>295</v>
      </c>
      <c r="E37" s="15" t="s">
        <v>180</v>
      </c>
      <c r="F37" s="15" t="s">
        <v>103</v>
      </c>
      <c r="G37" s="21" t="s">
        <v>182</v>
      </c>
      <c r="H37" s="21" t="s">
        <v>142</v>
      </c>
      <c r="I37" s="21" t="s">
        <v>178</v>
      </c>
      <c r="J37" s="21"/>
      <c r="L37" s="15" t="s">
        <v>272</v>
      </c>
      <c r="M37" s="15">
        <v>5</v>
      </c>
      <c r="O37" s="25" t="s">
        <v>277</v>
      </c>
      <c r="P37" s="25">
        <v>10</v>
      </c>
      <c r="Q37" s="25" t="s">
        <v>277</v>
      </c>
      <c r="R37" s="25">
        <v>9</v>
      </c>
      <c r="T37" s="15" t="str">
        <f>IF(LEFT(L37,1)="R",VLOOKUP(L37,'Ribbon lookup'!$C$4:$E$11,2,FALSE)&amp;" "&amp;TEXT((RIGHT(L37,1)-1)*16+VLOOKUP(M37,'Ribbon lookup'!$A$4:$B$19,2,FALSE),"#0"),"")</f>
        <v>Mid 21</v>
      </c>
      <c r="U37" s="15" t="str">
        <f>IF(O37="R0","Ard D"&amp;TEXT(P37,"#0"),
IF(LEFT(O37,1)="R",VLOOKUP(O37,'Ribbon lookup'!$C$4:$E$11,2,FALSE)&amp;" "&amp;TEXT((RIGHT(O37,1)-1)*16+VLOOKUP(P37,'Ribbon lookup'!$A$4:$B$19,2,FALSE)-INT((RIGHT(O37,1)-1)/4)*64,"#0"),""))</f>
        <v>Top 44</v>
      </c>
      <c r="V37" s="15" t="str">
        <f>IF(Q37="R0","Ard D"&amp;TEXT(R37,"#0"),
IF(LEFT(Q37,1)="R",VLOOKUP(Q37,'Ribbon lookup'!$C$4:$E$11,2,FALSE)&amp;" "&amp;TEXT((RIGHT(Q37,1)-1)*16+VLOOKUP(R37,'Ribbon lookup'!$A$4:$B$19,2,FALSE)-INT((RIGHT(Q37,1)-1)/4)*64,"#0"),""))</f>
        <v>Top 35</v>
      </c>
      <c r="W37" s="15"/>
      <c r="Z37" s="15">
        <f>IF(LEFT(L37,1)="R",(RIGHT(L37,1)-1)*16+VLOOKUP(M37,'Ribbon lookup'!$A$4:$B$19,2,FALSE),"")</f>
        <v>21</v>
      </c>
      <c r="AA37" s="25">
        <f>IF(O37="R0",192+P37,
   IF(LEFT(O37,1)="R",(RIGHT(O37,1)-1)*16+VLOOKUP(P37,'Ribbon lookup'!$A$4:$B$19,2,FALSE),""))</f>
        <v>108</v>
      </c>
      <c r="AB37" s="25">
        <f>IF(Q37="R0",192+R37,
IF(LEFT(Q37,1)="R",(RIGHT(Q37,1)-1)*16+VLOOKUP(R37,'Ribbon lookup'!$A$4:$B$19,2,FALSE),""))</f>
        <v>99</v>
      </c>
      <c r="AD37" s="15">
        <v>31</v>
      </c>
      <c r="AE37" s="15" t="str">
        <f t="shared" si="10"/>
        <v>true</v>
      </c>
      <c r="AF37" s="15">
        <f t="shared" si="11"/>
        <v>32</v>
      </c>
      <c r="AG37" s="15">
        <f t="shared" si="12"/>
        <v>82</v>
      </c>
      <c r="AH37" s="15">
        <f t="shared" si="13"/>
        <v>30</v>
      </c>
      <c r="AI37" s="15">
        <f t="shared" si="14"/>
        <v>21</v>
      </c>
      <c r="AJ37" s="15">
        <f t="shared" si="15"/>
        <v>108</v>
      </c>
      <c r="AK37" s="15">
        <f t="shared" si="16"/>
        <v>99</v>
      </c>
      <c r="AL37" s="6" t="str">
        <f t="shared" si="1"/>
        <v>{32,82,30,149,108,99},</v>
      </c>
      <c r="AN37" s="3" t="e">
        <f>IF(#REF!&gt;63,IF(#REF! &gt; 127,
   "D"&amp;TEXT((#REF!-126),"0"),
       "T"&amp;TEXT((#REF!-64),"0")),
           "M"&amp;TEXT((#REF!),"0"))</f>
        <v>#REF!</v>
      </c>
      <c r="AO37" s="3" t="e">
        <f>IF(#REF!&gt;63,IF(#REF! &gt; 127,
   "D"&amp;TEXT((#REF!-126),"0"),
       "T"&amp;TEXT((#REF!-64),"0")),
           "M"&amp;TEXT((#REF!),"0"))</f>
        <v>#REF!</v>
      </c>
      <c r="AP37" s="6" t="str">
        <f t="shared" si="2"/>
        <v>P87</v>
      </c>
      <c r="AQ37" s="6" t="str">
        <f>IF(ISNUMBER(#REF!),"L"&amp;TEXT(#REF!,"0"),"")</f>
        <v/>
      </c>
      <c r="AR37" s="15">
        <v>31</v>
      </c>
      <c r="AS37" s="15" t="str">
        <f t="shared" si="3"/>
        <v>TRUE</v>
      </c>
      <c r="AT37" s="15" t="e">
        <f>IF(#REF!="Point","TRUE","FALSE")</f>
        <v>#REF!</v>
      </c>
      <c r="AU37" s="15" t="e">
        <f t="shared" si="4"/>
        <v>#REF!</v>
      </c>
      <c r="AV37" s="15" t="e">
        <f t="shared" si="5"/>
        <v>#N/A</v>
      </c>
      <c r="AW37" s="15" t="e">
        <f t="shared" si="6"/>
        <v>#REF!</v>
      </c>
      <c r="AX37" s="19" t="e">
        <f t="shared" si="18"/>
        <v>#REF!</v>
      </c>
      <c r="AZ37" s="14">
        <f t="shared" si="20"/>
        <v>31</v>
      </c>
      <c r="BA37" s="14">
        <f>IF(ISNUMBER(#REF!),#REF!,255)</f>
        <v>255</v>
      </c>
      <c r="BB37" s="14">
        <f>IF(ISNUMBER(#REF!),#REF!,255)</f>
        <v>255</v>
      </c>
      <c r="BC37" t="str">
        <f t="shared" si="19"/>
        <v>{ 255, 255},</v>
      </c>
    </row>
    <row r="38" spans="1:55" x14ac:dyDescent="0.25">
      <c r="A38" s="14"/>
      <c r="B38" s="14" t="s">
        <v>110</v>
      </c>
      <c r="C38" s="15">
        <v>88</v>
      </c>
      <c r="D38" s="15" t="s">
        <v>296</v>
      </c>
      <c r="E38" s="15" t="s">
        <v>182</v>
      </c>
      <c r="F38" s="15" t="s">
        <v>104</v>
      </c>
      <c r="G38" s="21" t="s">
        <v>180</v>
      </c>
      <c r="H38" s="21" t="s">
        <v>176</v>
      </c>
      <c r="I38" s="21" t="s">
        <v>177</v>
      </c>
      <c r="J38" s="21" t="s">
        <v>332</v>
      </c>
      <c r="L38" s="15" t="s">
        <v>272</v>
      </c>
      <c r="M38" s="15">
        <v>6</v>
      </c>
      <c r="O38" s="25" t="s">
        <v>277</v>
      </c>
      <c r="P38" s="25">
        <v>10</v>
      </c>
      <c r="Q38" s="25" t="s">
        <v>277</v>
      </c>
      <c r="R38" s="25">
        <v>7</v>
      </c>
      <c r="T38" s="15" t="str">
        <f>IF(LEFT(L38,1)="R",VLOOKUP(L38,'Ribbon lookup'!$C$4:$E$11,2,FALSE)&amp;" "&amp;TEXT((RIGHT(L38,1)-1)*16+VLOOKUP(M38,'Ribbon lookup'!$A$4:$B$19,2,FALSE),"#0"),"")</f>
        <v>Mid 26</v>
      </c>
      <c r="U38" s="15" t="str">
        <f>IF(O38="R0","Ard D"&amp;TEXT(P38,"#0"),
IF(LEFT(O38,1)="R",VLOOKUP(O38,'Ribbon lookup'!$C$4:$E$11,2,FALSE)&amp;" "&amp;TEXT((RIGHT(O38,1)-1)*16+VLOOKUP(P38,'Ribbon lookup'!$A$4:$B$19,2,FALSE)-INT((RIGHT(O38,1)-1)/4)*64,"#0"),""))</f>
        <v>Top 44</v>
      </c>
      <c r="V38" s="15" t="str">
        <f>IF(Q38="R0","Ard D"&amp;TEXT(R38,"#0"),
IF(LEFT(Q38,1)="R",VLOOKUP(Q38,'Ribbon lookup'!$C$4:$E$11,2,FALSE)&amp;" "&amp;TEXT((RIGHT(Q38,1)-1)*16+VLOOKUP(R38,'Ribbon lookup'!$A$4:$B$19,2,FALSE)-INT((RIGHT(Q38,1)-1)/4)*64,"#0"),""))</f>
        <v>Top 36</v>
      </c>
      <c r="W38" s="30" t="s">
        <v>328</v>
      </c>
      <c r="Z38" s="15">
        <f>IF(LEFT(L38,1)="R",(RIGHT(L38,1)-1)*16+VLOOKUP(M38,'Ribbon lookup'!$A$4:$B$19,2,FALSE),"")</f>
        <v>26</v>
      </c>
      <c r="AA38" s="25">
        <f>IF(O38="R0",192+P38,
   IF(LEFT(O38,1)="R",(RIGHT(O38,1)-1)*16+VLOOKUP(P38,'Ribbon lookup'!$A$4:$B$19,2,FALSE),""))</f>
        <v>108</v>
      </c>
      <c r="AB38" s="25">
        <f>IF(Q38="R0",192+R38,
IF(LEFT(Q38,1)="R",(RIGHT(Q38,1)-1)*16+VLOOKUP(R38,'Ribbon lookup'!$A$4:$B$19,2,FALSE),""))</f>
        <v>100</v>
      </c>
      <c r="AD38" s="15">
        <v>32</v>
      </c>
      <c r="AE38" s="15" t="str">
        <f t="shared" si="10"/>
        <v>false</v>
      </c>
      <c r="AF38" s="15">
        <f t="shared" si="11"/>
        <v>31</v>
      </c>
      <c r="AG38" s="15">
        <f t="shared" si="12"/>
        <v>62</v>
      </c>
      <c r="AH38" s="15">
        <f t="shared" si="13"/>
        <v>33</v>
      </c>
      <c r="AI38" s="15">
        <f t="shared" si="14"/>
        <v>26</v>
      </c>
      <c r="AJ38" s="15">
        <f t="shared" si="15"/>
        <v>108</v>
      </c>
      <c r="AK38" s="15">
        <f t="shared" si="16"/>
        <v>100</v>
      </c>
      <c r="AL38" s="6" t="str">
        <f t="shared" ref="AL38:AL69" si="21">"{"&amp;TEXT(AF38,"0")&amp;","
&amp;TEXT(AG38,"0")&amp;","
&amp;TEXT(AH38,"0")&amp;","
&amp;TEXT(IF(AND(AE38="true",AI38&lt;255),128,0)+AI38,"0")&amp;","
&amp;TEXT(AJ38,"0")&amp;","
&amp;TEXT(AK38,"0")&amp;"},"</f>
        <v>{31,62,33,26,108,100},</v>
      </c>
      <c r="AN38" s="3" t="e">
        <f>IF(#REF!&gt;63,IF(#REF! &gt; 127,
   "D"&amp;TEXT((#REF!-126),"0"),
       "T"&amp;TEXT((#REF!-64),"0")),
           "M"&amp;TEXT((#REF!),"0"))</f>
        <v>#REF!</v>
      </c>
      <c r="AO38" s="3" t="e">
        <f>IF(#REF!&gt;63,IF(#REF! &gt; 127,
   "D"&amp;TEXT((#REF!-126),"0"),
       "T"&amp;TEXT((#REF!-64),"0")),
           "M"&amp;TEXT((#REF!),"0"))</f>
        <v>#REF!</v>
      </c>
      <c r="AP38" s="6" t="str">
        <f t="shared" ref="AP38:AP69" si="22">IF(LEFT(B38,5)="Point","P"&amp;TRIM(MID(B38,7,3))&amp;IF(RIGHT(B38,1)="E","E",IF(RIGHT(B38,1)="W","W","")),"")</f>
        <v>P88W</v>
      </c>
      <c r="AQ38" s="6" t="str">
        <f>IF(ISNUMBER(#REF!),"L"&amp;TEXT(#REF!,"0"),"")</f>
        <v/>
      </c>
      <c r="AR38" s="15">
        <v>32</v>
      </c>
      <c r="AS38" s="15" t="str">
        <f t="shared" ref="AS38:AS69" si="23">IF(F38="Y","TRUE","FALSE")</f>
        <v>FALSE</v>
      </c>
      <c r="AT38" s="15" t="e">
        <f>IF(#REF!="Point","TRUE","FALSE")</f>
        <v>#REF!</v>
      </c>
      <c r="AU38" s="15" t="e">
        <f t="shared" ref="AU38:AU69" si="24">IF(LEFT(G38,1)="X",255,IF(LEFT(G38,1)="P",VLOOKUP(G38,$AP$12:$AR$95,7,FALSE),VLOOKUP(G38,$AQ$12:$AR$95,6,FALSE)))</f>
        <v>#REF!</v>
      </c>
      <c r="AV38" s="15" t="e">
        <f t="shared" ref="AV38:AV69" si="25">IF(LEFT(H38,1)="X",255,IF(LEFT(H38,1)="P",VLOOKUP(H38,$AP$12:$AR$95,7,FALSE),VLOOKUP(H38,$AQ$12:$AR$95,6,FALSE)))</f>
        <v>#N/A</v>
      </c>
      <c r="AW38" s="15" t="e">
        <f t="shared" ref="AW38:AW69" si="26">IF(LEFT(I38,1)="X",255,IF(LEFT(I38,1)="P",VLOOKUP(I38,$AP$12:$AR$95,7,FALSE),VLOOKUP(I38,$AQ$12:$AR$95,6,FALSE)))</f>
        <v>#REF!</v>
      </c>
      <c r="AX38" s="19" t="e">
        <f t="shared" si="18"/>
        <v>#REF!</v>
      </c>
      <c r="AZ38" s="14">
        <f t="shared" si="20"/>
        <v>32</v>
      </c>
      <c r="BA38" s="14">
        <f>IF(ISNUMBER(#REF!),#REF!,255)</f>
        <v>255</v>
      </c>
      <c r="BB38" s="14">
        <f>IF(ISNUMBER(#REF!),#REF!,255)</f>
        <v>255</v>
      </c>
      <c r="BC38" t="str">
        <f t="shared" si="19"/>
        <v>{ 255, 255},</v>
      </c>
    </row>
    <row r="39" spans="1:55" x14ac:dyDescent="0.25">
      <c r="A39" s="14"/>
      <c r="B39" s="14" t="s">
        <v>111</v>
      </c>
      <c r="C39" s="15">
        <v>88</v>
      </c>
      <c r="D39" s="15" t="s">
        <v>319</v>
      </c>
      <c r="E39" s="15" t="s">
        <v>177</v>
      </c>
      <c r="F39" s="15" t="s">
        <v>103</v>
      </c>
      <c r="G39" s="21" t="s">
        <v>112</v>
      </c>
      <c r="H39" s="21" t="s">
        <v>282</v>
      </c>
      <c r="I39" s="21" t="s">
        <v>182</v>
      </c>
      <c r="J39" s="21"/>
      <c r="L39" s="15" t="s">
        <v>272</v>
      </c>
      <c r="M39" s="15">
        <v>6</v>
      </c>
      <c r="O39" s="25" t="s">
        <v>277</v>
      </c>
      <c r="P39" s="25">
        <v>8</v>
      </c>
      <c r="Q39" s="25" t="s">
        <v>277</v>
      </c>
      <c r="R39" s="25">
        <v>6</v>
      </c>
      <c r="T39" s="15" t="str">
        <f>IF(LEFT(L39,1)="R",VLOOKUP(L39,'Ribbon lookup'!$C$4:$E$11,2,FALSE)&amp;" "&amp;TEXT((RIGHT(L39,1)-1)*16+VLOOKUP(M39,'Ribbon lookup'!$A$4:$B$19,2,FALSE),"#0"),"")</f>
        <v>Mid 26</v>
      </c>
      <c r="U39" s="15" t="str">
        <f>IF(O39="R0","Ard D"&amp;TEXT(P39,"#0"),
IF(LEFT(O39,1)="R",VLOOKUP(O39,'Ribbon lookup'!$C$4:$E$11,2,FALSE)&amp;" "&amp;TEXT((RIGHT(O39,1)-1)*16+VLOOKUP(P39,'Ribbon lookup'!$A$4:$B$19,2,FALSE)-INT((RIGHT(O39,1)-1)/4)*64,"#0"),""))</f>
        <v>Top 43</v>
      </c>
      <c r="V39" s="15" t="str">
        <f>IF(Q39="R0","Ard D"&amp;TEXT(R39,"#0"),
IF(LEFT(Q39,1)="R",VLOOKUP(Q39,'Ribbon lookup'!$C$4:$E$11,2,FALSE)&amp;" "&amp;TEXT((RIGHT(Q39,1)-1)*16+VLOOKUP(R39,'Ribbon lookup'!$A$4:$B$19,2,FALSE)-INT((RIGHT(Q39,1)-1)/4)*64,"#0"),""))</f>
        <v>Top 42</v>
      </c>
      <c r="W39" s="15"/>
      <c r="Z39" s="15">
        <f>IF(LEFT(L39,1)="R",(RIGHT(L39,1)-1)*16+VLOOKUP(M39,'Ribbon lookup'!$A$4:$B$19,2,FALSE),"")</f>
        <v>26</v>
      </c>
      <c r="AA39" s="25">
        <f>IF(O39="R0",192+P39,
   IF(LEFT(O39,1)="R",(RIGHT(O39,1)-1)*16+VLOOKUP(P39,'Ribbon lookup'!$A$4:$B$19,2,FALSE),""))</f>
        <v>107</v>
      </c>
      <c r="AB39" s="25">
        <f>IF(Q39="R0",192+R39,
IF(LEFT(Q39,1)="R",(RIGHT(Q39,1)-1)*16+VLOOKUP(R39,'Ribbon lookup'!$A$4:$B$19,2,FALSE),""))</f>
        <v>106</v>
      </c>
      <c r="AD39" s="15">
        <v>33</v>
      </c>
      <c r="AE39" s="15" t="str">
        <f t="shared" si="10"/>
        <v>true</v>
      </c>
      <c r="AF39" s="15">
        <f t="shared" si="11"/>
        <v>255</v>
      </c>
      <c r="AG39" s="15">
        <f t="shared" si="12"/>
        <v>89</v>
      </c>
      <c r="AH39" s="15">
        <f t="shared" si="13"/>
        <v>32</v>
      </c>
      <c r="AI39" s="15">
        <f t="shared" si="14"/>
        <v>26</v>
      </c>
      <c r="AJ39" s="15">
        <f t="shared" si="15"/>
        <v>107</v>
      </c>
      <c r="AK39" s="15">
        <f t="shared" ref="AK39:AK70" si="27">IF(ISNUMBER(AB39),AB39,255)</f>
        <v>106</v>
      </c>
      <c r="AL39" s="6" t="str">
        <f t="shared" si="21"/>
        <v>{255,89,32,154,107,106},</v>
      </c>
      <c r="AN39" s="3" t="e">
        <f>IF(#REF!&gt;63,IF(#REF! &gt; 127,
   "D"&amp;TEXT((#REF!-126),"0"),
       "T"&amp;TEXT((#REF!-64),"0")),
           "M"&amp;TEXT((#REF!),"0"))</f>
        <v>#REF!</v>
      </c>
      <c r="AO39" s="3" t="e">
        <f>IF(#REF!&gt;63,IF(#REF! &gt; 127,
   "D"&amp;TEXT((#REF!-126),"0"),
       "T"&amp;TEXT((#REF!-64),"0")),
           "M"&amp;TEXT((#REF!),"0"))</f>
        <v>#REF!</v>
      </c>
      <c r="AP39" s="6" t="str">
        <f t="shared" si="22"/>
        <v>P88E</v>
      </c>
      <c r="AQ39" s="6" t="str">
        <f>IF(ISNUMBER(#REF!),"L"&amp;TEXT(#REF!,"0"),"")</f>
        <v/>
      </c>
      <c r="AR39" s="15">
        <v>33</v>
      </c>
      <c r="AS39" s="15" t="str">
        <f t="shared" si="23"/>
        <v>TRUE</v>
      </c>
      <c r="AT39" s="15" t="e">
        <f>IF(#REF!="Point","TRUE","FALSE")</f>
        <v>#REF!</v>
      </c>
      <c r="AU39" s="15">
        <f t="shared" si="24"/>
        <v>255</v>
      </c>
      <c r="AV39" s="15" t="e">
        <f t="shared" si="25"/>
        <v>#N/A</v>
      </c>
      <c r="AW39" s="15" t="e">
        <f t="shared" si="26"/>
        <v>#REF!</v>
      </c>
      <c r="AX39" s="19" t="e">
        <f t="shared" si="18"/>
        <v>#REF!</v>
      </c>
      <c r="AZ39" s="14">
        <f t="shared" si="20"/>
        <v>33</v>
      </c>
      <c r="BA39" s="14">
        <f>IF(ISNUMBER(#REF!),#REF!,255)</f>
        <v>255</v>
      </c>
      <c r="BB39" s="14">
        <f>IF(ISNUMBER(#REF!),#REF!,255)</f>
        <v>255</v>
      </c>
      <c r="BC39" t="str">
        <f t="shared" si="19"/>
        <v>{ 255, 255},</v>
      </c>
    </row>
    <row r="40" spans="1:55" x14ac:dyDescent="0.25">
      <c r="A40" s="14"/>
      <c r="B40" s="14" t="s">
        <v>27</v>
      </c>
      <c r="C40" s="15">
        <v>90</v>
      </c>
      <c r="D40" s="15">
        <v>90</v>
      </c>
      <c r="E40" s="15" t="s">
        <v>188</v>
      </c>
      <c r="F40" s="15" t="s">
        <v>104</v>
      </c>
      <c r="G40" s="21" t="s">
        <v>179</v>
      </c>
      <c r="H40" s="21" t="s">
        <v>183</v>
      </c>
      <c r="I40" s="21" t="s">
        <v>184</v>
      </c>
      <c r="J40" s="21"/>
      <c r="L40" s="15" t="s">
        <v>272</v>
      </c>
      <c r="M40" s="15">
        <v>7</v>
      </c>
      <c r="O40" s="25" t="s">
        <v>279</v>
      </c>
      <c r="P40" s="25" t="s">
        <v>279</v>
      </c>
      <c r="Q40" s="25" t="s">
        <v>279</v>
      </c>
      <c r="R40" s="25" t="s">
        <v>279</v>
      </c>
      <c r="T40" s="15" t="str">
        <f>IF(LEFT(L40,1)="R",VLOOKUP(L40,'Ribbon lookup'!$C$4:$E$11,2,FALSE)&amp;" "&amp;TEXT((RIGHT(L40,1)-1)*16+VLOOKUP(M40,'Ribbon lookup'!$A$4:$B$19,2,FALSE),"#0"),"")</f>
        <v>Mid 20</v>
      </c>
      <c r="U40" s="15" t="str">
        <f>IF(O40="R0","Ard D"&amp;TEXT(P40,"#0"),
IF(LEFT(O40,1)="R",VLOOKUP(O40,'Ribbon lookup'!$C$4:$E$11,2,FALSE)&amp;" "&amp;TEXT((RIGHT(O40,1)-1)*16+VLOOKUP(P40,'Ribbon lookup'!$A$4:$B$19,2,FALSE)-INT((RIGHT(O40,1)-1)/4)*64,"#0"),""))</f>
        <v/>
      </c>
      <c r="V40" s="15" t="str">
        <f>IF(Q40="R0","Ard D"&amp;TEXT(R40,"#0"),
IF(LEFT(Q40,1)="R",VLOOKUP(Q40,'Ribbon lookup'!$C$4:$E$11,2,FALSE)&amp;" "&amp;TEXT((RIGHT(Q40,1)-1)*16+VLOOKUP(R40,'Ribbon lookup'!$A$4:$B$19,2,FALSE)-INT((RIGHT(Q40,1)-1)/4)*64,"#0"),""))</f>
        <v/>
      </c>
      <c r="W40" s="15"/>
      <c r="Z40" s="15">
        <f>IF(LEFT(L40,1)="R",(RIGHT(L40,1)-1)*16+VLOOKUP(M40,'Ribbon lookup'!$A$4:$B$19,2,FALSE),"")</f>
        <v>20</v>
      </c>
      <c r="AA40" s="25" t="str">
        <f>IF(O40="R0",192+P40,
   IF(LEFT(O40,1)="R",(RIGHT(O40,1)-1)*16+VLOOKUP(P40,'Ribbon lookup'!$A$4:$B$19,2,FALSE),""))</f>
        <v/>
      </c>
      <c r="AB40" s="25" t="str">
        <f>IF(Q40="R0",192+R40,
IF(LEFT(Q40,1)="R",(RIGHT(Q40,1)-1)*16+VLOOKUP(R40,'Ribbon lookup'!$A$4:$B$19,2,FALSE),""))</f>
        <v/>
      </c>
      <c r="AD40" s="15">
        <v>34</v>
      </c>
      <c r="AE40" s="15" t="str">
        <f t="shared" si="10"/>
        <v>false</v>
      </c>
      <c r="AF40" s="15">
        <f t="shared" si="11"/>
        <v>37</v>
      </c>
      <c r="AG40" s="15">
        <f t="shared" si="12"/>
        <v>59</v>
      </c>
      <c r="AH40" s="15">
        <f t="shared" si="13"/>
        <v>60</v>
      </c>
      <c r="AI40" s="15">
        <f t="shared" si="14"/>
        <v>20</v>
      </c>
      <c r="AJ40" s="15">
        <f t="shared" si="15"/>
        <v>255</v>
      </c>
      <c r="AK40" s="15">
        <f t="shared" si="27"/>
        <v>255</v>
      </c>
      <c r="AL40" s="6" t="str">
        <f t="shared" si="21"/>
        <v>{37,59,60,20,255,255},</v>
      </c>
      <c r="AP40" s="6" t="str">
        <f t="shared" si="22"/>
        <v>P90</v>
      </c>
      <c r="AQ40" s="6" t="str">
        <f>IF(ISNUMBER(#REF!),"L"&amp;TEXT(#REF!,"0"),"")</f>
        <v/>
      </c>
      <c r="AR40" s="15">
        <v>34</v>
      </c>
      <c r="AS40" s="15" t="str">
        <f t="shared" si="23"/>
        <v>FALSE</v>
      </c>
      <c r="AT40" s="15" t="e">
        <f>IF(#REF!="Point","TRUE","FALSE")</f>
        <v>#REF!</v>
      </c>
      <c r="AU40" s="15" t="e">
        <f t="shared" si="24"/>
        <v>#REF!</v>
      </c>
      <c r="AV40" s="15" t="e">
        <f t="shared" si="25"/>
        <v>#N/A</v>
      </c>
      <c r="AW40" s="15" t="e">
        <f t="shared" si="26"/>
        <v>#N/A</v>
      </c>
      <c r="AX40" s="19" t="e">
        <f t="shared" si="18"/>
        <v>#REF!</v>
      </c>
      <c r="AZ40" s="14">
        <f t="shared" si="20"/>
        <v>34</v>
      </c>
      <c r="BA40" s="14">
        <f>IF(ISNUMBER(#REF!),#REF!,255)</f>
        <v>255</v>
      </c>
      <c r="BB40" s="14">
        <f>IF(ISNUMBER(#REF!),#REF!,255)</f>
        <v>255</v>
      </c>
      <c r="BC40" t="str">
        <f t="shared" si="19"/>
        <v>{ 255, 255},</v>
      </c>
    </row>
    <row r="41" spans="1:55" x14ac:dyDescent="0.25">
      <c r="A41" s="14"/>
      <c r="B41" s="14" t="s">
        <v>81</v>
      </c>
      <c r="C41" s="15">
        <v>91</v>
      </c>
      <c r="D41" s="15" t="s">
        <v>297</v>
      </c>
      <c r="E41" s="15" t="s">
        <v>139</v>
      </c>
      <c r="F41" s="15" t="s">
        <v>104</v>
      </c>
      <c r="G41" s="21" t="s">
        <v>138</v>
      </c>
      <c r="H41" s="21" t="s">
        <v>186</v>
      </c>
      <c r="I41" s="21" t="s">
        <v>185</v>
      </c>
      <c r="J41" s="21"/>
      <c r="L41" s="15" t="s">
        <v>272</v>
      </c>
      <c r="M41" s="15">
        <v>8</v>
      </c>
      <c r="O41" s="31" t="s">
        <v>276</v>
      </c>
      <c r="P41" s="31">
        <v>7</v>
      </c>
      <c r="Q41" s="15" t="s">
        <v>277</v>
      </c>
      <c r="R41" s="15">
        <v>4</v>
      </c>
      <c r="T41" s="15" t="str">
        <f>IF(LEFT(L41,1)="R",VLOOKUP(L41,'Ribbon lookup'!$C$4:$E$11,2,FALSE)&amp;" "&amp;TEXT((RIGHT(L41,1)-1)*16+VLOOKUP(M41,'Ribbon lookup'!$A$4:$B$19,2,FALSE),"#0"),"")</f>
        <v>Mid 27</v>
      </c>
      <c r="U41" s="15" t="str">
        <f>IF(O41="R0","Ard D"&amp;TEXT(P41,"#0"),
IF(LEFT(O41,1)="R",VLOOKUP(O41,'Ribbon lookup'!$C$4:$E$11,2,FALSE)&amp;" "&amp;TEXT((RIGHT(O41,1)-1)*16+VLOOKUP(P41,'Ribbon lookup'!$A$4:$B$19,2,FALSE)-INT((RIGHT(O41,1)-1)/4)*64,"#0"),""))</f>
        <v>Top 20</v>
      </c>
      <c r="V41" s="15" t="str">
        <f>IF(Q41="R0","Ard D"&amp;TEXT(R41,"#0"),
IF(LEFT(Q41,1)="R",VLOOKUP(Q41,'Ribbon lookup'!$C$4:$E$11,2,FALSE)&amp;" "&amp;TEXT((RIGHT(Q41,1)-1)*16+VLOOKUP(R41,'Ribbon lookup'!$A$4:$B$19,2,FALSE)-INT((RIGHT(Q41,1)-1)/4)*64,"#0"),""))</f>
        <v>Top 41</v>
      </c>
      <c r="W41" s="15"/>
      <c r="Z41" s="15">
        <f>IF(LEFT(L41,1)="R",(RIGHT(L41,1)-1)*16+VLOOKUP(M41,'Ribbon lookup'!$A$4:$B$19,2,FALSE),"")</f>
        <v>27</v>
      </c>
      <c r="AA41" s="25">
        <f>IF(O41="R0",192+P41,
   IF(LEFT(O41,1)="R",(RIGHT(O41,1)-1)*16+VLOOKUP(P41,'Ribbon lookup'!$A$4:$B$19,2,FALSE),""))</f>
        <v>84</v>
      </c>
      <c r="AB41" s="25">
        <f>IF(Q41="R0",192+R41,
IF(LEFT(Q41,1)="R",(RIGHT(Q41,1)-1)*16+VLOOKUP(R41,'Ribbon lookup'!$A$4:$B$19,2,FALSE),""))</f>
        <v>105</v>
      </c>
      <c r="AD41" s="15">
        <v>35</v>
      </c>
      <c r="AE41" s="15" t="str">
        <f t="shared" si="10"/>
        <v>false</v>
      </c>
      <c r="AF41" s="15">
        <f t="shared" si="11"/>
        <v>23</v>
      </c>
      <c r="AG41" s="15">
        <f t="shared" si="12"/>
        <v>57</v>
      </c>
      <c r="AH41" s="15">
        <f t="shared" si="13"/>
        <v>36</v>
      </c>
      <c r="AI41" s="15">
        <f t="shared" si="14"/>
        <v>27</v>
      </c>
      <c r="AJ41" s="15">
        <f t="shared" si="15"/>
        <v>84</v>
      </c>
      <c r="AK41" s="15">
        <f t="shared" si="27"/>
        <v>105</v>
      </c>
      <c r="AL41" s="6" t="str">
        <f t="shared" si="21"/>
        <v>{23,57,36,27,84,105},</v>
      </c>
      <c r="AN41" s="3" t="e">
        <f>IF(#REF!&gt;63,IF(#REF! &gt; 127,
   "D"&amp;TEXT((#REF!-126),"0"),
       "T"&amp;TEXT((#REF!-64),"0")),
           "M"&amp;TEXT((#REF!),"0"))</f>
        <v>#REF!</v>
      </c>
      <c r="AO41" s="3" t="e">
        <f>IF(#REF!&gt;63,IF(#REF! &gt; 127,
   "D"&amp;TEXT((#REF!-126),"0"),
       "T"&amp;TEXT((#REF!-64),"0")),
           "M"&amp;TEXT((#REF!),"0"))</f>
        <v>#REF!</v>
      </c>
      <c r="AP41" s="6" t="str">
        <f t="shared" si="22"/>
        <v>P91W</v>
      </c>
      <c r="AQ41" s="6" t="str">
        <f>IF(ISNUMBER(#REF!),"L"&amp;TEXT(#REF!,"0"),"")</f>
        <v/>
      </c>
      <c r="AR41" s="15">
        <v>35</v>
      </c>
      <c r="AS41" s="15" t="str">
        <f t="shared" si="23"/>
        <v>FALSE</v>
      </c>
      <c r="AT41" s="15" t="e">
        <f>IF(#REF!="Point","TRUE","FALSE")</f>
        <v>#REF!</v>
      </c>
      <c r="AU41" s="15" t="e">
        <f t="shared" si="24"/>
        <v>#REF!</v>
      </c>
      <c r="AV41" s="15" t="e">
        <f t="shared" si="25"/>
        <v>#N/A</v>
      </c>
      <c r="AW41" s="15" t="e">
        <f t="shared" si="26"/>
        <v>#REF!</v>
      </c>
      <c r="AX41" s="19" t="e">
        <f t="shared" si="18"/>
        <v>#REF!</v>
      </c>
      <c r="AZ41" s="14">
        <f t="shared" si="20"/>
        <v>35</v>
      </c>
      <c r="BA41" s="14">
        <f>IF(ISNUMBER(#REF!),#REF!,255)</f>
        <v>255</v>
      </c>
      <c r="BB41" s="14">
        <f>IF(ISNUMBER(#REF!),#REF!,255)</f>
        <v>255</v>
      </c>
      <c r="BC41" t="str">
        <f t="shared" si="19"/>
        <v>{ 255, 255},</v>
      </c>
    </row>
    <row r="42" spans="1:55" x14ac:dyDescent="0.25">
      <c r="A42" s="14"/>
      <c r="B42" s="14" t="s">
        <v>82</v>
      </c>
      <c r="C42" s="15">
        <v>91</v>
      </c>
      <c r="D42" s="15" t="s">
        <v>320</v>
      </c>
      <c r="E42" s="15" t="s">
        <v>185</v>
      </c>
      <c r="F42" s="15" t="s">
        <v>103</v>
      </c>
      <c r="G42" s="21" t="s">
        <v>187</v>
      </c>
      <c r="H42" s="21" t="s">
        <v>151</v>
      </c>
      <c r="I42" s="21" t="s">
        <v>139</v>
      </c>
      <c r="J42" s="21"/>
      <c r="L42" s="15" t="s">
        <v>272</v>
      </c>
      <c r="M42" s="15">
        <v>8</v>
      </c>
      <c r="O42" s="25" t="s">
        <v>277</v>
      </c>
      <c r="P42" s="25">
        <v>5</v>
      </c>
      <c r="Q42" s="15" t="s">
        <v>277</v>
      </c>
      <c r="R42" s="15">
        <v>3</v>
      </c>
      <c r="T42" s="15" t="str">
        <f>IF(LEFT(L42,1)="R",VLOOKUP(L42,'Ribbon lookup'!$C$4:$E$11,2,FALSE)&amp;" "&amp;TEXT((RIGHT(L42,1)-1)*16+VLOOKUP(M42,'Ribbon lookup'!$A$4:$B$19,2,FALSE),"#0"),"")</f>
        <v>Mid 27</v>
      </c>
      <c r="U42" s="15" t="str">
        <f>IF(O42="R0","Ard D"&amp;TEXT(P42,"#0"),
IF(LEFT(O42,1)="R",VLOOKUP(O42,'Ribbon lookup'!$C$4:$E$11,2,FALSE)&amp;" "&amp;TEXT((RIGHT(O42,1)-1)*16+VLOOKUP(P42,'Ribbon lookup'!$A$4:$B$19,2,FALSE)-INT((RIGHT(O42,1)-1)/4)*64,"#0"),""))</f>
        <v>Top 37</v>
      </c>
      <c r="V42" s="15" t="str">
        <f>IF(Q42="R0","Ard D"&amp;TEXT(R42,"#0"),
IF(LEFT(Q42,1)="R",VLOOKUP(Q42,'Ribbon lookup'!$C$4:$E$11,2,FALSE)&amp;" "&amp;TEXT((RIGHT(Q42,1)-1)*16+VLOOKUP(R42,'Ribbon lookup'!$A$4:$B$19,2,FALSE)-INT((RIGHT(Q42,1)-1)/4)*64,"#0"),""))</f>
        <v>Top 38</v>
      </c>
      <c r="W42" s="15"/>
      <c r="Z42" s="15">
        <f>IF(LEFT(L42,1)="R",(RIGHT(L42,1)-1)*16+VLOOKUP(M42,'Ribbon lookup'!$A$4:$B$19,2,FALSE),"")</f>
        <v>27</v>
      </c>
      <c r="AA42" s="25">
        <f>IF(O42="R0",192+P42,
   IF(LEFT(O42,1)="R",(RIGHT(O42,1)-1)*16+VLOOKUP(P42,'Ribbon lookup'!$A$4:$B$19,2,FALSE),""))</f>
        <v>101</v>
      </c>
      <c r="AB42" s="25">
        <f>IF(Q42="R0",192+R42,
IF(LEFT(Q42,1)="R",(RIGHT(Q42,1)-1)*16+VLOOKUP(R42,'Ribbon lookup'!$A$4:$B$19,2,FALSE),""))</f>
        <v>102</v>
      </c>
      <c r="AD42" s="15">
        <v>36</v>
      </c>
      <c r="AE42" s="15" t="str">
        <f t="shared" si="10"/>
        <v>true</v>
      </c>
      <c r="AF42" s="15">
        <f t="shared" si="11"/>
        <v>38</v>
      </c>
      <c r="AG42" s="15">
        <f t="shared" si="12"/>
        <v>54</v>
      </c>
      <c r="AH42" s="15">
        <f t="shared" si="13"/>
        <v>35</v>
      </c>
      <c r="AI42" s="15">
        <f t="shared" si="14"/>
        <v>27</v>
      </c>
      <c r="AJ42" s="15">
        <f t="shared" si="15"/>
        <v>101</v>
      </c>
      <c r="AK42" s="15">
        <f t="shared" si="27"/>
        <v>102</v>
      </c>
      <c r="AL42" s="6" t="str">
        <f t="shared" si="21"/>
        <v>{38,54,35,155,101,102},</v>
      </c>
      <c r="AN42" s="3" t="e">
        <f>IF(#REF!&gt;63,IF(#REF! &gt; 127,
   "D"&amp;TEXT((#REF!-126),"0"),
       "T"&amp;TEXT((#REF!-64),"0")),
           "M"&amp;TEXT((#REF!),"0"))</f>
        <v>#REF!</v>
      </c>
      <c r="AO42" s="3" t="e">
        <f>IF(#REF!&gt;63,IF(#REF! &gt; 127,
   "D"&amp;TEXT((#REF!-126),"0"),
       "T"&amp;TEXT((#REF!-64),"0")),
           "M"&amp;TEXT((#REF!),"0"))</f>
        <v>#REF!</v>
      </c>
      <c r="AP42" s="6" t="str">
        <f t="shared" si="22"/>
        <v>P91E</v>
      </c>
      <c r="AQ42" s="6" t="str">
        <f>IF(ISNUMBER(#REF!),"L"&amp;TEXT(#REF!,"0"),"")</f>
        <v/>
      </c>
      <c r="AR42" s="15">
        <v>36</v>
      </c>
      <c r="AS42" s="15" t="str">
        <f t="shared" si="23"/>
        <v>TRUE</v>
      </c>
      <c r="AT42" s="15" t="e">
        <f>IF(#REF!="Point","TRUE","FALSE")</f>
        <v>#REF!</v>
      </c>
      <c r="AU42" s="15" t="e">
        <f t="shared" si="24"/>
        <v>#REF!</v>
      </c>
      <c r="AV42" s="15" t="e">
        <f t="shared" si="25"/>
        <v>#N/A</v>
      </c>
      <c r="AW42" s="15" t="e">
        <f t="shared" si="26"/>
        <v>#REF!</v>
      </c>
      <c r="AX42" s="19" t="e">
        <f t="shared" si="18"/>
        <v>#REF!</v>
      </c>
      <c r="AZ42" s="14">
        <f t="shared" si="20"/>
        <v>36</v>
      </c>
      <c r="BA42" s="14">
        <f>IF(ISNUMBER(#REF!),#REF!,255)</f>
        <v>255</v>
      </c>
      <c r="BB42" s="14">
        <f>IF(ISNUMBER(#REF!),#REF!,255)</f>
        <v>255</v>
      </c>
      <c r="BC42" t="str">
        <f t="shared" si="19"/>
        <v>{ 255, 255},</v>
      </c>
    </row>
    <row r="43" spans="1:55" x14ac:dyDescent="0.25">
      <c r="A43" s="14"/>
      <c r="B43" s="14" t="s">
        <v>83</v>
      </c>
      <c r="C43" s="15">
        <v>94</v>
      </c>
      <c r="D43" s="15" t="s">
        <v>298</v>
      </c>
      <c r="E43" s="15" t="s">
        <v>179</v>
      </c>
      <c r="F43" s="15" t="s">
        <v>104</v>
      </c>
      <c r="G43" s="15" t="s">
        <v>152</v>
      </c>
      <c r="H43" s="15" t="s">
        <v>188</v>
      </c>
      <c r="I43" s="15" t="s">
        <v>187</v>
      </c>
      <c r="J43" s="15"/>
      <c r="L43" s="15" t="s">
        <v>272</v>
      </c>
      <c r="M43" s="15">
        <v>9</v>
      </c>
      <c r="O43" s="25" t="s">
        <v>277</v>
      </c>
      <c r="P43" s="25">
        <v>2</v>
      </c>
      <c r="Q43" s="15" t="s">
        <v>277</v>
      </c>
      <c r="R43" s="15">
        <v>1</v>
      </c>
      <c r="T43" s="15" t="str">
        <f>IF(LEFT(L43,1)="R",VLOOKUP(L43,'Ribbon lookup'!$C$4:$E$11,2,FALSE)&amp;" "&amp;TEXT((RIGHT(L43,1)-1)*16+VLOOKUP(M43,'Ribbon lookup'!$A$4:$B$19,2,FALSE),"#0"),"")</f>
        <v>Mid 19</v>
      </c>
      <c r="U43" s="15" t="str">
        <f>IF(O43="R0","Ard D"&amp;TEXT(P43,"#0"),
IF(LEFT(O43,1)="R",VLOOKUP(O43,'Ribbon lookup'!$C$4:$E$11,2,FALSE)&amp;" "&amp;TEXT((RIGHT(O43,1)-1)*16+VLOOKUP(P43,'Ribbon lookup'!$A$4:$B$19,2,FALSE)-INT((RIGHT(O43,1)-1)/4)*64,"#0"),""))</f>
        <v>Top 40</v>
      </c>
      <c r="V43" s="15" t="str">
        <f>IF(Q43="R0","Ard D"&amp;TEXT(R43,"#0"),
IF(LEFT(Q43,1)="R",VLOOKUP(Q43,'Ribbon lookup'!$C$4:$E$11,2,FALSE)&amp;" "&amp;TEXT((RIGHT(Q43,1)-1)*16+VLOOKUP(R43,'Ribbon lookup'!$A$4:$B$19,2,FALSE)-INT((RIGHT(Q43,1)-1)/4)*64,"#0"),""))</f>
        <v>Top 39</v>
      </c>
      <c r="W43" s="15"/>
      <c r="Z43" s="15">
        <f>IF(LEFT(L43,1)="R",(RIGHT(L43,1)-1)*16+VLOOKUP(M43,'Ribbon lookup'!$A$4:$B$19,2,FALSE),"")</f>
        <v>19</v>
      </c>
      <c r="AA43" s="25">
        <f>IF(O43="R0",192+P43,
   IF(LEFT(O43,1)="R",(RIGHT(O43,1)-1)*16+VLOOKUP(P43,'Ribbon lookup'!$A$4:$B$19,2,FALSE),""))</f>
        <v>104</v>
      </c>
      <c r="AB43" s="25">
        <f>IF(Q43="R0",192+R43,
IF(LEFT(Q43,1)="R",(RIGHT(Q43,1)-1)*16+VLOOKUP(R43,'Ribbon lookup'!$A$4:$B$19,2,FALSE),""))</f>
        <v>103</v>
      </c>
      <c r="AD43" s="15">
        <v>37</v>
      </c>
      <c r="AE43" s="15" t="str">
        <f t="shared" si="10"/>
        <v>false</v>
      </c>
      <c r="AF43" s="15">
        <f t="shared" si="11"/>
        <v>29</v>
      </c>
      <c r="AG43" s="15">
        <f t="shared" si="12"/>
        <v>34</v>
      </c>
      <c r="AH43" s="15">
        <f t="shared" si="13"/>
        <v>38</v>
      </c>
      <c r="AI43" s="15">
        <f t="shared" si="14"/>
        <v>19</v>
      </c>
      <c r="AJ43" s="15">
        <f t="shared" si="15"/>
        <v>104</v>
      </c>
      <c r="AK43" s="15">
        <f t="shared" si="27"/>
        <v>103</v>
      </c>
      <c r="AL43" s="6" t="str">
        <f t="shared" si="21"/>
        <v>{29,34,38,19,104,103},</v>
      </c>
      <c r="AN43" s="3" t="e">
        <f>IF(#REF!&gt;63,IF(#REF! &gt; 127,
   "D"&amp;TEXT((#REF!-126),"0"),
       "T"&amp;TEXT((#REF!-64),"0")),
           "M"&amp;TEXT((#REF!),"0"))</f>
        <v>#REF!</v>
      </c>
      <c r="AO43" s="3" t="e">
        <f>IF(#REF!&gt;63,IF(#REF! &gt; 127,
   "D"&amp;TEXT((#REF!-126),"0"),
       "T"&amp;TEXT((#REF!-64),"0")),
           "M"&amp;TEXT((#REF!),"0"))</f>
        <v>#REF!</v>
      </c>
      <c r="AP43" s="6" t="str">
        <f t="shared" si="22"/>
        <v>P94W</v>
      </c>
      <c r="AQ43" s="6" t="str">
        <f>IF(ISNUMBER(#REF!),"L"&amp;TEXT(#REF!,"0"),"")</f>
        <v/>
      </c>
      <c r="AR43" s="15">
        <v>37</v>
      </c>
      <c r="AS43" s="15" t="str">
        <f t="shared" si="23"/>
        <v>FALSE</v>
      </c>
      <c r="AT43" s="15" t="e">
        <f>IF(#REF!="Point","TRUE","FALSE")</f>
        <v>#REF!</v>
      </c>
      <c r="AU43" s="15" t="e">
        <f t="shared" si="24"/>
        <v>#REF!</v>
      </c>
      <c r="AV43" s="15" t="e">
        <f t="shared" si="25"/>
        <v>#REF!</v>
      </c>
      <c r="AW43" s="15" t="e">
        <f t="shared" si="26"/>
        <v>#REF!</v>
      </c>
      <c r="AX43" s="19" t="e">
        <f t="shared" si="18"/>
        <v>#REF!</v>
      </c>
      <c r="AZ43" s="14">
        <f t="shared" si="20"/>
        <v>37</v>
      </c>
      <c r="BA43" s="14">
        <f>IF(ISNUMBER(#REF!),#REF!,255)</f>
        <v>255</v>
      </c>
      <c r="BB43" s="14">
        <f>IF(ISNUMBER(#REF!),#REF!,255)</f>
        <v>255</v>
      </c>
      <c r="BC43" t="str">
        <f t="shared" si="19"/>
        <v>{ 255, 255},</v>
      </c>
    </row>
    <row r="44" spans="1:55" x14ac:dyDescent="0.25">
      <c r="A44" s="14"/>
      <c r="B44" s="14" t="s">
        <v>84</v>
      </c>
      <c r="C44" s="15">
        <v>94</v>
      </c>
      <c r="D44" s="15" t="s">
        <v>321</v>
      </c>
      <c r="E44" s="15" t="s">
        <v>187</v>
      </c>
      <c r="F44" s="15" t="s">
        <v>103</v>
      </c>
      <c r="G44" s="21" t="s">
        <v>189</v>
      </c>
      <c r="H44" s="21" t="s">
        <v>185</v>
      </c>
      <c r="I44" s="21" t="s">
        <v>179</v>
      </c>
      <c r="J44" s="21"/>
      <c r="L44" s="15" t="s">
        <v>272</v>
      </c>
      <c r="M44" s="15">
        <v>9</v>
      </c>
      <c r="O44" s="32" t="s">
        <v>275</v>
      </c>
      <c r="P44" s="32">
        <v>14</v>
      </c>
      <c r="Q44" s="15" t="s">
        <v>276</v>
      </c>
      <c r="R44" s="15">
        <v>16</v>
      </c>
      <c r="T44" s="15" t="str">
        <f>IF(LEFT(L44,1)="R",VLOOKUP(L44,'Ribbon lookup'!$C$4:$E$11,2,FALSE)&amp;" "&amp;TEXT((RIGHT(L44,1)-1)*16+VLOOKUP(M44,'Ribbon lookup'!$A$4:$B$19,2,FALSE),"#0"),"")</f>
        <v>Mid 19</v>
      </c>
      <c r="U44" s="15" t="str">
        <f>IF(O44="R0","Ard D"&amp;TEXT(P44,"#0"),
IF(LEFT(O44,1)="R",VLOOKUP(O44,'Ribbon lookup'!$C$4:$E$11,2,FALSE)&amp;" "&amp;TEXT((RIGHT(O44,1)-1)*16+VLOOKUP(P44,'Ribbon lookup'!$A$4:$B$19,2,FALSE)-INT((RIGHT(O44,1)-1)/4)*64,"#0"),""))</f>
        <v>Top 14</v>
      </c>
      <c r="V44" s="15" t="str">
        <f>IF(Q44="R0","Ard D"&amp;TEXT(R44,"#0"),
IF(LEFT(Q44,1)="R",VLOOKUP(Q44,'Ribbon lookup'!$C$4:$E$11,2,FALSE)&amp;" "&amp;TEXT((RIGHT(Q44,1)-1)*16+VLOOKUP(R44,'Ribbon lookup'!$A$4:$B$19,2,FALSE)-INT((RIGHT(Q44,1)-1)/4)*64,"#0"),""))</f>
        <v>Top 31</v>
      </c>
      <c r="W44" s="15"/>
      <c r="Z44" s="15">
        <f>IF(LEFT(L44,1)="R",(RIGHT(L44,1)-1)*16+VLOOKUP(M44,'Ribbon lookup'!$A$4:$B$19,2,FALSE),"")</f>
        <v>19</v>
      </c>
      <c r="AA44" s="25">
        <f>IF(O44="R0",192+P44,
   IF(LEFT(O44,1)="R",(RIGHT(O44,1)-1)*16+VLOOKUP(P44,'Ribbon lookup'!$A$4:$B$19,2,FALSE),""))</f>
        <v>78</v>
      </c>
      <c r="AB44" s="25">
        <f>IF(Q44="R0",192+R44,
IF(LEFT(Q44,1)="R",(RIGHT(Q44,1)-1)*16+VLOOKUP(R44,'Ribbon lookup'!$A$4:$B$19,2,FALSE),""))</f>
        <v>95</v>
      </c>
      <c r="AD44" s="15">
        <v>38</v>
      </c>
      <c r="AE44" s="15" t="str">
        <f t="shared" si="10"/>
        <v>true</v>
      </c>
      <c r="AF44" s="15">
        <f t="shared" si="11"/>
        <v>55</v>
      </c>
      <c r="AG44" s="15">
        <f t="shared" si="12"/>
        <v>36</v>
      </c>
      <c r="AH44" s="15">
        <f t="shared" si="13"/>
        <v>37</v>
      </c>
      <c r="AI44" s="15">
        <f t="shared" si="14"/>
        <v>19</v>
      </c>
      <c r="AJ44" s="15">
        <f t="shared" si="15"/>
        <v>78</v>
      </c>
      <c r="AK44" s="15">
        <f t="shared" si="27"/>
        <v>95</v>
      </c>
      <c r="AL44" s="6" t="str">
        <f t="shared" si="21"/>
        <v>{55,36,37,147,78,95},</v>
      </c>
      <c r="AN44" s="3" t="e">
        <f>IF(#REF!&gt;63,IF(#REF! &gt; 127,
   "D"&amp;TEXT((#REF!-126),"0"),
       "T"&amp;TEXT((#REF!-64),"0")),
           "M"&amp;TEXT((#REF!),"0"))</f>
        <v>#REF!</v>
      </c>
      <c r="AO44" s="3" t="e">
        <f>IF(#REF!&gt;63,IF(#REF! &gt; 127,
   "D"&amp;TEXT((#REF!-126),"0"),
       "T"&amp;TEXT((#REF!-64),"0")),
           "M"&amp;TEXT((#REF!),"0"))</f>
        <v>#REF!</v>
      </c>
      <c r="AP44" s="6" t="str">
        <f t="shared" si="22"/>
        <v>P94E</v>
      </c>
      <c r="AQ44" s="6" t="str">
        <f>IF(ISNUMBER(#REF!),"L"&amp;TEXT(#REF!,"0"),"")</f>
        <v/>
      </c>
      <c r="AR44" s="15">
        <v>38</v>
      </c>
      <c r="AS44" s="15" t="str">
        <f t="shared" si="23"/>
        <v>TRUE</v>
      </c>
      <c r="AT44" s="15" t="e">
        <f>IF(#REF!="Point","TRUE","FALSE")</f>
        <v>#REF!</v>
      </c>
      <c r="AU44" s="15" t="e">
        <f t="shared" si="24"/>
        <v>#N/A</v>
      </c>
      <c r="AV44" s="15" t="e">
        <f t="shared" si="25"/>
        <v>#REF!</v>
      </c>
      <c r="AW44" s="15" t="e">
        <f t="shared" si="26"/>
        <v>#REF!</v>
      </c>
      <c r="AX44" s="19" t="e">
        <f t="shared" ref="AX44:AX50" si="28">"{ "&amp; AS44&amp;", "&amp; AT44 &amp; ", " &amp; TEXT(AU44,"0") &amp; ", " &amp; TEXT(AV44,"0") &amp; ", " &amp; TEXT(AW44,"0") &amp; "},"</f>
        <v>#REF!</v>
      </c>
      <c r="AZ44" s="14">
        <f t="shared" ref="AZ44:AZ50" si="29">AR44</f>
        <v>38</v>
      </c>
      <c r="BA44" s="14">
        <f>IF(ISNUMBER(#REF!),#REF!,255)</f>
        <v>255</v>
      </c>
      <c r="BB44" s="14">
        <f>IF(ISNUMBER(#REF!),#REF!,255)</f>
        <v>255</v>
      </c>
      <c r="BC44" t="str">
        <f t="shared" si="19"/>
        <v>{ 255, 255},</v>
      </c>
    </row>
    <row r="45" spans="1:55" x14ac:dyDescent="0.25">
      <c r="A45" s="14"/>
      <c r="B45" s="14" t="s">
        <v>28</v>
      </c>
      <c r="C45" s="15">
        <v>116</v>
      </c>
      <c r="D45" s="15" t="s">
        <v>299</v>
      </c>
      <c r="E45" s="15" t="s">
        <v>144</v>
      </c>
      <c r="F45" s="15" t="s">
        <v>103</v>
      </c>
      <c r="G45" s="21" t="s">
        <v>137</v>
      </c>
      <c r="H45" s="21" t="s">
        <v>149</v>
      </c>
      <c r="I45" s="21" t="s">
        <v>148</v>
      </c>
      <c r="J45" s="21" t="s">
        <v>94</v>
      </c>
      <c r="L45" s="15" t="s">
        <v>272</v>
      </c>
      <c r="M45" s="15">
        <v>10</v>
      </c>
      <c r="O45" s="15" t="s">
        <v>278</v>
      </c>
      <c r="P45" s="15">
        <v>3</v>
      </c>
      <c r="Q45" s="15" t="s">
        <v>278</v>
      </c>
      <c r="R45" s="15">
        <v>1</v>
      </c>
      <c r="T45" s="15" t="str">
        <f>IF(LEFT(L45,1)="R",VLOOKUP(L45,'Ribbon lookup'!$C$4:$E$11,2,FALSE)&amp;" "&amp;TEXT((RIGHT(L45,1)-1)*16+VLOOKUP(M45,'Ribbon lookup'!$A$4:$B$19,2,FALSE),"#0"),"")</f>
        <v>Mid 28</v>
      </c>
      <c r="U45" s="15" t="str">
        <f>IF(O45="R0","Ard D"&amp;TEXT(P45,"#0"),
IF(LEFT(O45,1)="R",VLOOKUP(O45,'Ribbon lookup'!$C$4:$E$11,2,FALSE)&amp;" "&amp;TEXT((RIGHT(O45,1)-1)*16+VLOOKUP(P45,'Ribbon lookup'!$A$4:$B$19,2,FALSE)-INT((RIGHT(O45,1)-1)/4)*64,"#0"),""))</f>
        <v>Top 54</v>
      </c>
      <c r="V45" s="15" t="str">
        <f>IF(Q45="R0","Ard D"&amp;TEXT(R45,"#0"),
IF(LEFT(Q45,1)="R",VLOOKUP(Q45,'Ribbon lookup'!$C$4:$E$11,2,FALSE)&amp;" "&amp;TEXT((RIGHT(Q45,1)-1)*16+VLOOKUP(R45,'Ribbon lookup'!$A$4:$B$19,2,FALSE)-INT((RIGHT(Q45,1)-1)/4)*64,"#0"),""))</f>
        <v>Top 55</v>
      </c>
      <c r="W45" s="15"/>
      <c r="Z45" s="15">
        <f>IF(LEFT(L45,1)="R",(RIGHT(L45,1)-1)*16+VLOOKUP(M45,'Ribbon lookup'!$A$4:$B$19,2,FALSE),"")</f>
        <v>28</v>
      </c>
      <c r="AA45" s="25">
        <f>IF(O45="R0",192+P45,
   IF(LEFT(O45,1)="R",(RIGHT(O45,1)-1)*16+VLOOKUP(P45,'Ribbon lookup'!$A$4:$B$19,2,FALSE),""))</f>
        <v>118</v>
      </c>
      <c r="AB45" s="25">
        <f>IF(Q45="R0",192+R45,
IF(LEFT(Q45,1)="R",(RIGHT(Q45,1)-1)*16+VLOOKUP(R45,'Ribbon lookup'!$A$4:$B$19,2,FALSE),""))</f>
        <v>119</v>
      </c>
      <c r="AD45" s="15">
        <v>39</v>
      </c>
      <c r="AE45" s="15" t="str">
        <f t="shared" si="10"/>
        <v>true</v>
      </c>
      <c r="AF45" s="15">
        <f t="shared" si="11"/>
        <v>25</v>
      </c>
      <c r="AG45" s="15">
        <f t="shared" si="12"/>
        <v>26</v>
      </c>
      <c r="AH45" s="15">
        <f t="shared" si="13"/>
        <v>51</v>
      </c>
      <c r="AI45" s="15">
        <f t="shared" si="14"/>
        <v>28</v>
      </c>
      <c r="AJ45" s="15">
        <f t="shared" si="15"/>
        <v>118</v>
      </c>
      <c r="AK45" s="15">
        <f t="shared" si="27"/>
        <v>119</v>
      </c>
      <c r="AL45" s="6" t="str">
        <f t="shared" si="21"/>
        <v>{25,26,51,156,118,119},</v>
      </c>
      <c r="AN45" s="3" t="e">
        <f>IF(#REF!&gt;63,IF(#REF! &gt; 127,
   "D"&amp;TEXT((#REF!-126),"0"),
       "T"&amp;TEXT((#REF!-64),"0")),
           "M"&amp;TEXT((#REF!),"0"))</f>
        <v>#REF!</v>
      </c>
      <c r="AO45" s="3" t="e">
        <f>IF(#REF!&gt;63,IF(#REF! &gt; 127,
   "D"&amp;TEXT((#REF!-126),"0"),
       "T"&amp;TEXT((#REF!-64),"0")),
           "M"&amp;TEXT((#REF!),"0"))</f>
        <v>#REF!</v>
      </c>
      <c r="AP45" s="6" t="str">
        <f t="shared" si="22"/>
        <v>P116</v>
      </c>
      <c r="AQ45" s="6" t="str">
        <f>IF(ISNUMBER(#REF!),"L"&amp;TEXT(#REF!,"0"),"")</f>
        <v/>
      </c>
      <c r="AR45" s="15">
        <v>39</v>
      </c>
      <c r="AS45" s="15" t="str">
        <f t="shared" si="23"/>
        <v>TRUE</v>
      </c>
      <c r="AT45" s="15" t="e">
        <f>IF(#REF!="Point","TRUE","FALSE")</f>
        <v>#REF!</v>
      </c>
      <c r="AU45" s="15" t="e">
        <f t="shared" si="24"/>
        <v>#REF!</v>
      </c>
      <c r="AV45" s="15" t="e">
        <f t="shared" si="25"/>
        <v>#REF!</v>
      </c>
      <c r="AW45" s="15" t="e">
        <f t="shared" si="26"/>
        <v>#REF!</v>
      </c>
      <c r="AX45" s="19" t="e">
        <f t="shared" si="28"/>
        <v>#REF!</v>
      </c>
      <c r="AZ45" s="14">
        <f t="shared" si="29"/>
        <v>39</v>
      </c>
      <c r="BA45" s="14">
        <f>IF(ISNUMBER(#REF!),#REF!,255)</f>
        <v>255</v>
      </c>
      <c r="BB45" s="14">
        <f>IF(ISNUMBER(#REF!),#REF!,255)</f>
        <v>255</v>
      </c>
      <c r="BC45" t="str">
        <f t="shared" si="19"/>
        <v>{ 255, 255},</v>
      </c>
    </row>
    <row r="46" spans="1:55" x14ac:dyDescent="0.25">
      <c r="A46" s="14"/>
      <c r="B46" s="14" t="s">
        <v>90</v>
      </c>
      <c r="C46" s="15">
        <v>117</v>
      </c>
      <c r="D46" s="15" t="s">
        <v>322</v>
      </c>
      <c r="E46" s="15" t="s">
        <v>146</v>
      </c>
      <c r="F46" s="21" t="s">
        <v>104</v>
      </c>
      <c r="G46" s="21" t="s">
        <v>147</v>
      </c>
      <c r="H46" s="21" t="s">
        <v>192</v>
      </c>
      <c r="I46" s="21" t="s">
        <v>190</v>
      </c>
      <c r="J46" s="21" t="s">
        <v>107</v>
      </c>
      <c r="L46" s="15" t="s">
        <v>272</v>
      </c>
      <c r="M46" s="15">
        <v>11</v>
      </c>
      <c r="O46" s="15" t="s">
        <v>278</v>
      </c>
      <c r="P46" s="15">
        <v>2</v>
      </c>
      <c r="Q46" s="15" t="s">
        <v>276</v>
      </c>
      <c r="R46" s="15">
        <v>15</v>
      </c>
      <c r="T46" s="15" t="str">
        <f>IF(LEFT(L46,1)="R",VLOOKUP(L46,'Ribbon lookup'!$C$4:$E$11,2,FALSE)&amp;" "&amp;TEXT((RIGHT(L46,1)-1)*16+VLOOKUP(M46,'Ribbon lookup'!$A$4:$B$19,2,FALSE),"#0"),"")</f>
        <v>Mid 18</v>
      </c>
      <c r="U46" s="15" t="str">
        <f>IF(O46="R0","Ard D"&amp;TEXT(P46,"#0"),
IF(LEFT(O46,1)="R",VLOOKUP(O46,'Ribbon lookup'!$C$4:$E$11,2,FALSE)&amp;" "&amp;TEXT((RIGHT(O46,1)-1)*16+VLOOKUP(P46,'Ribbon lookup'!$A$4:$B$19,2,FALSE)-INT((RIGHT(O46,1)-1)/4)*64,"#0"),""))</f>
        <v>Top 56</v>
      </c>
      <c r="V46" s="15" t="str">
        <f>IF(Q46="R0","Ard D"&amp;TEXT(R46,"#0"),
IF(LEFT(Q46,1)="R",VLOOKUP(Q46,'Ribbon lookup'!$C$4:$E$11,2,FALSE)&amp;" "&amp;TEXT((RIGHT(Q46,1)-1)*16+VLOOKUP(R46,'Ribbon lookup'!$A$4:$B$19,2,FALSE)-INT((RIGHT(Q46,1)-1)/4)*64,"#0"),""))</f>
        <v>Top 16</v>
      </c>
      <c r="W46" s="15"/>
      <c r="Z46" s="15">
        <f>IF(LEFT(L46,1)="R",(RIGHT(L46,1)-1)*16+VLOOKUP(M46,'Ribbon lookup'!$A$4:$B$19,2,FALSE),"")</f>
        <v>18</v>
      </c>
      <c r="AA46" s="25">
        <f>IF(O46="R0",192+P46,
   IF(LEFT(O46,1)="R",(RIGHT(O46,1)-1)*16+VLOOKUP(P46,'Ribbon lookup'!$A$4:$B$19,2,FALSE),""))</f>
        <v>120</v>
      </c>
      <c r="AB46" s="25">
        <f>IF(Q46="R0",192+R46,
IF(LEFT(Q46,1)="R",(RIGHT(Q46,1)-1)*16+VLOOKUP(R46,'Ribbon lookup'!$A$4:$B$19,2,FALSE),""))</f>
        <v>80</v>
      </c>
      <c r="AD46" s="15">
        <v>40</v>
      </c>
      <c r="AE46" s="15" t="str">
        <f t="shared" si="10"/>
        <v>false</v>
      </c>
      <c r="AF46" s="15">
        <f t="shared" si="11"/>
        <v>27</v>
      </c>
      <c r="AG46" s="15">
        <f t="shared" si="12"/>
        <v>52</v>
      </c>
      <c r="AH46" s="15">
        <f t="shared" si="13"/>
        <v>41</v>
      </c>
      <c r="AI46" s="15">
        <f t="shared" si="14"/>
        <v>18</v>
      </c>
      <c r="AJ46" s="15">
        <f t="shared" si="15"/>
        <v>120</v>
      </c>
      <c r="AK46" s="15">
        <f t="shared" si="27"/>
        <v>80</v>
      </c>
      <c r="AL46" s="6" t="str">
        <f t="shared" si="21"/>
        <v>{27,52,41,18,120,80},</v>
      </c>
      <c r="AN46" s="3" t="e">
        <f>IF(#REF!&gt;63,IF(#REF! &gt; 127,
   "D"&amp;TEXT((#REF!-126),"0"),
       "T"&amp;TEXT((#REF!-64),"0")),
           "M"&amp;TEXT((#REF!),"0"))</f>
        <v>#REF!</v>
      </c>
      <c r="AO46" s="3" t="e">
        <f>IF(#REF!&gt;63,IF(#REF! &gt; 127,
   "D"&amp;TEXT((#REF!-126),"0"),
       "T"&amp;TEXT((#REF!-64),"0")),
           "M"&amp;TEXT((#REF!),"0"))</f>
        <v>#REF!</v>
      </c>
      <c r="AP46" s="6" t="str">
        <f t="shared" si="22"/>
        <v>P117W</v>
      </c>
      <c r="AQ46" s="6" t="str">
        <f>IF(ISNUMBER(#REF!),"L"&amp;TEXT(#REF!,"0"),"")</f>
        <v/>
      </c>
      <c r="AR46" s="15">
        <v>40</v>
      </c>
      <c r="AS46" s="15" t="str">
        <f t="shared" si="23"/>
        <v>FALSE</v>
      </c>
      <c r="AT46" s="15" t="e">
        <f>IF(#REF!="Point","TRUE","FALSE")</f>
        <v>#REF!</v>
      </c>
      <c r="AU46" s="15" t="e">
        <f t="shared" si="24"/>
        <v>#REF!</v>
      </c>
      <c r="AV46" s="15" t="e">
        <f t="shared" si="25"/>
        <v>#REF!</v>
      </c>
      <c r="AW46" s="15" t="e">
        <f t="shared" si="26"/>
        <v>#REF!</v>
      </c>
      <c r="AX46" s="19" t="e">
        <f t="shared" si="28"/>
        <v>#REF!</v>
      </c>
      <c r="AZ46" s="14">
        <f t="shared" si="29"/>
        <v>40</v>
      </c>
      <c r="BA46" s="14">
        <f>IF(ISNUMBER(#REF!),#REF!,255)</f>
        <v>255</v>
      </c>
      <c r="BB46" s="14">
        <f>IF(ISNUMBER(#REF!),#REF!,255)</f>
        <v>255</v>
      </c>
      <c r="BC46" t="str">
        <f t="shared" si="19"/>
        <v>{ 255, 255},</v>
      </c>
    </row>
    <row r="47" spans="1:55" x14ac:dyDescent="0.25">
      <c r="A47" s="14"/>
      <c r="B47" s="14" t="s">
        <v>191</v>
      </c>
      <c r="C47" s="15">
        <v>117</v>
      </c>
      <c r="D47" s="15" t="s">
        <v>326</v>
      </c>
      <c r="E47" s="15" t="s">
        <v>190</v>
      </c>
      <c r="F47" s="21" t="s">
        <v>103</v>
      </c>
      <c r="G47" s="21" t="s">
        <v>193</v>
      </c>
      <c r="H47" s="21" t="s">
        <v>121</v>
      </c>
      <c r="I47" s="21" t="s">
        <v>146</v>
      </c>
      <c r="J47" s="21" t="s">
        <v>107</v>
      </c>
      <c r="L47" s="15" t="s">
        <v>272</v>
      </c>
      <c r="M47" s="15">
        <v>11</v>
      </c>
      <c r="O47" s="25" t="s">
        <v>278</v>
      </c>
      <c r="P47" s="25">
        <v>2</v>
      </c>
      <c r="Q47" s="25" t="s">
        <v>276</v>
      </c>
      <c r="R47" s="25">
        <v>15</v>
      </c>
      <c r="T47" s="15" t="str">
        <f>IF(LEFT(L47,1)="R",VLOOKUP(L47,'Ribbon lookup'!$C$4:$E$11,2,FALSE)&amp;" "&amp;TEXT((RIGHT(L47,1)-1)*16+VLOOKUP(M47,'Ribbon lookup'!$A$4:$B$19,2,FALSE),"#0"),"")</f>
        <v>Mid 18</v>
      </c>
      <c r="U47" s="15" t="str">
        <f>IF(O47="R0","Ard D"&amp;TEXT(P47,"#0"),
IF(LEFT(O47,1)="R",VLOOKUP(O47,'Ribbon lookup'!$C$4:$E$11,2,FALSE)&amp;" "&amp;TEXT((RIGHT(O47,1)-1)*16+VLOOKUP(P47,'Ribbon lookup'!$A$4:$B$19,2,FALSE)-INT((RIGHT(O47,1)-1)/4)*64,"#0"),""))</f>
        <v>Top 56</v>
      </c>
      <c r="V47" s="15" t="str">
        <f>IF(Q47="R0","Ard D"&amp;TEXT(R47,"#0"),
IF(LEFT(Q47,1)="R",VLOOKUP(Q47,'Ribbon lookup'!$C$4:$E$11,2,FALSE)&amp;" "&amp;TEXT((RIGHT(Q47,1)-1)*16+VLOOKUP(R47,'Ribbon lookup'!$A$4:$B$19,2,FALSE)-INT((RIGHT(Q47,1)-1)/4)*64,"#0"),""))</f>
        <v>Top 16</v>
      </c>
      <c r="W47" s="15"/>
      <c r="Z47" s="15">
        <f>IF(LEFT(L47,1)="R",(RIGHT(L47,1)-1)*16+VLOOKUP(M47,'Ribbon lookup'!$A$4:$B$19,2,FALSE),"")</f>
        <v>18</v>
      </c>
      <c r="AA47" s="25">
        <f>IF(O47="R0",192+P47,
   IF(LEFT(O47,1)="R",(RIGHT(O47,1)-1)*16+VLOOKUP(P47,'Ribbon lookup'!$A$4:$B$19,2,FALSE),""))</f>
        <v>120</v>
      </c>
      <c r="AB47" s="25">
        <f>IF(Q47="R0",192+R47,
IF(LEFT(Q47,1)="R",(RIGHT(Q47,1)-1)*16+VLOOKUP(R47,'Ribbon lookup'!$A$4:$B$19,2,FALSE),""))</f>
        <v>80</v>
      </c>
      <c r="AD47" s="15">
        <v>41</v>
      </c>
      <c r="AE47" s="15" t="str">
        <f t="shared" si="10"/>
        <v>true</v>
      </c>
      <c r="AF47" s="15">
        <f t="shared" si="11"/>
        <v>48</v>
      </c>
      <c r="AG47" s="15">
        <f t="shared" si="12"/>
        <v>42</v>
      </c>
      <c r="AH47" s="15">
        <f t="shared" si="13"/>
        <v>40</v>
      </c>
      <c r="AI47" s="15">
        <f t="shared" si="14"/>
        <v>18</v>
      </c>
      <c r="AJ47" s="15">
        <f t="shared" si="15"/>
        <v>120</v>
      </c>
      <c r="AK47" s="15">
        <f t="shared" si="27"/>
        <v>80</v>
      </c>
      <c r="AL47" s="6" t="str">
        <f t="shared" si="21"/>
        <v>{48,42,40,146,120,80},</v>
      </c>
      <c r="AN47" s="3" t="e">
        <f>IF(#REF!&gt;63,IF(#REF! &gt; 127,
   "D"&amp;TEXT((#REF!-126),"0"),
       "T"&amp;TEXT((#REF!-64),"0")),
           "M"&amp;TEXT((#REF!),"0"))</f>
        <v>#REF!</v>
      </c>
      <c r="AO47" s="3" t="e">
        <f>IF(#REF!&gt;63,IF(#REF! &gt; 127,
   "D"&amp;TEXT((#REF!-126),"0"),
       "T"&amp;TEXT((#REF!-64),"0")),
           "M"&amp;TEXT((#REF!),"0"))</f>
        <v>#REF!</v>
      </c>
      <c r="AP47" s="6" t="str">
        <f t="shared" si="22"/>
        <v>P117E</v>
      </c>
      <c r="AQ47" s="6" t="str">
        <f>IF(ISNUMBER(#REF!),"L"&amp;TEXT(#REF!,"0"),"")</f>
        <v/>
      </c>
      <c r="AR47" s="15">
        <v>41</v>
      </c>
      <c r="AS47" s="15" t="str">
        <f t="shared" si="23"/>
        <v>TRUE</v>
      </c>
      <c r="AT47" s="15" t="e">
        <f>IF(#REF!="Point","TRUE","FALSE")</f>
        <v>#REF!</v>
      </c>
      <c r="AU47" s="15" t="e">
        <f t="shared" si="24"/>
        <v>#REF!</v>
      </c>
      <c r="AV47" s="15" t="e">
        <f t="shared" si="25"/>
        <v>#REF!</v>
      </c>
      <c r="AW47" s="15" t="e">
        <f t="shared" si="26"/>
        <v>#REF!</v>
      </c>
      <c r="AX47" s="19" t="e">
        <f t="shared" si="28"/>
        <v>#REF!</v>
      </c>
      <c r="AZ47" s="14">
        <f t="shared" si="29"/>
        <v>41</v>
      </c>
      <c r="BA47" s="14">
        <f>IF(ISNUMBER(#REF!),#REF!,255)</f>
        <v>255</v>
      </c>
      <c r="BB47" s="14">
        <f>IF(ISNUMBER(#REF!),#REF!,255)</f>
        <v>255</v>
      </c>
      <c r="BC47" t="str">
        <f t="shared" si="19"/>
        <v>{ 255, 255},</v>
      </c>
    </row>
    <row r="48" spans="1:55" x14ac:dyDescent="0.25">
      <c r="A48" s="14"/>
      <c r="B48" s="14" t="s">
        <v>29</v>
      </c>
      <c r="C48" s="15">
        <v>127</v>
      </c>
      <c r="D48" s="15" t="s">
        <v>327</v>
      </c>
      <c r="E48" s="15" t="s">
        <v>121</v>
      </c>
      <c r="F48" s="15" t="s">
        <v>104</v>
      </c>
      <c r="G48" s="21" t="s">
        <v>123</v>
      </c>
      <c r="H48" s="21" t="s">
        <v>192</v>
      </c>
      <c r="I48" s="21" t="s">
        <v>190</v>
      </c>
      <c r="J48" s="21" t="s">
        <v>93</v>
      </c>
      <c r="L48" s="15" t="s">
        <v>272</v>
      </c>
      <c r="M48" s="15">
        <v>12</v>
      </c>
      <c r="O48" s="25" t="s">
        <v>278</v>
      </c>
      <c r="P48" s="25">
        <v>2</v>
      </c>
      <c r="Q48" s="25" t="s">
        <v>276</v>
      </c>
      <c r="R48" s="25">
        <v>15</v>
      </c>
      <c r="T48" s="15" t="str">
        <f>IF(LEFT(L48,1)="R",VLOOKUP(L48,'Ribbon lookup'!$C$4:$E$11,2,FALSE)&amp;" "&amp;TEXT((RIGHT(L48,1)-1)*16+VLOOKUP(M48,'Ribbon lookup'!$A$4:$B$19,2,FALSE),"#0"),"")</f>
        <v>Mid 29</v>
      </c>
      <c r="U48" s="15" t="str">
        <f>IF(O48="R0","Ard D"&amp;TEXT(P48,"#0"),
IF(LEFT(O48,1)="R",VLOOKUP(O48,'Ribbon lookup'!$C$4:$E$11,2,FALSE)&amp;" "&amp;TEXT((RIGHT(O48,1)-1)*16+VLOOKUP(P48,'Ribbon lookup'!$A$4:$B$19,2,FALSE)-INT((RIGHT(O48,1)-1)/4)*64,"#0"),""))</f>
        <v>Top 56</v>
      </c>
      <c r="V48" s="15" t="str">
        <f>IF(Q48="R0","Ard D"&amp;TEXT(R48,"#0"),
IF(LEFT(Q48,1)="R",VLOOKUP(Q48,'Ribbon lookup'!$C$4:$E$11,2,FALSE)&amp;" "&amp;TEXT((RIGHT(Q48,1)-1)*16+VLOOKUP(R48,'Ribbon lookup'!$A$4:$B$19,2,FALSE)-INT((RIGHT(Q48,1)-1)/4)*64,"#0"),""))</f>
        <v>Top 16</v>
      </c>
      <c r="W48" s="15"/>
      <c r="Z48" s="15">
        <f>IF(LEFT(L48,1)="R",(RIGHT(L48,1)-1)*16+VLOOKUP(M48,'Ribbon lookup'!$A$4:$B$19,2,FALSE),"")</f>
        <v>29</v>
      </c>
      <c r="AA48" s="25">
        <f>IF(O48="R0",192+P48,
   IF(LEFT(O48,1)="R",(RIGHT(O48,1)-1)*16+VLOOKUP(P48,'Ribbon lookup'!$A$4:$B$19,2,FALSE),""))</f>
        <v>120</v>
      </c>
      <c r="AB48" s="25">
        <f>IF(Q48="R0",192+R48,
IF(LEFT(Q48,1)="R",(RIGHT(Q48,1)-1)*16+VLOOKUP(R48,'Ribbon lookup'!$A$4:$B$19,2,FALSE),""))</f>
        <v>80</v>
      </c>
      <c r="AD48" s="15">
        <v>42</v>
      </c>
      <c r="AE48" s="15" t="str">
        <f t="shared" si="10"/>
        <v>false</v>
      </c>
      <c r="AF48" s="15">
        <f t="shared" si="11"/>
        <v>16</v>
      </c>
      <c r="AG48" s="15">
        <f t="shared" si="12"/>
        <v>52</v>
      </c>
      <c r="AH48" s="15">
        <f t="shared" si="13"/>
        <v>41</v>
      </c>
      <c r="AI48" s="15">
        <f t="shared" si="14"/>
        <v>29</v>
      </c>
      <c r="AJ48" s="15">
        <f t="shared" si="15"/>
        <v>120</v>
      </c>
      <c r="AK48" s="15">
        <f t="shared" si="27"/>
        <v>80</v>
      </c>
      <c r="AL48" s="6" t="str">
        <f t="shared" si="21"/>
        <v>{16,52,41,29,120,80},</v>
      </c>
      <c r="AN48" s="3" t="e">
        <f>IF(#REF!&gt;63,IF(#REF! &gt; 127,
   "D"&amp;TEXT((#REF!-126),"0"),
       "T"&amp;TEXT((#REF!-64),"0")),
           "M"&amp;TEXT((#REF!),"0"))</f>
        <v>#REF!</v>
      </c>
      <c r="AO48" s="3" t="e">
        <f>IF(#REF!&gt;63,IF(#REF! &gt; 127,
   "D"&amp;TEXT((#REF!-126),"0"),
       "T"&amp;TEXT((#REF!-64),"0")),
           "M"&amp;TEXT((#REF!),"0"))</f>
        <v>#REF!</v>
      </c>
      <c r="AP48" s="6" t="str">
        <f t="shared" si="22"/>
        <v>P127</v>
      </c>
      <c r="AQ48" s="6" t="str">
        <f>IF(ISNUMBER(#REF!),"L"&amp;TEXT(#REF!,"0"),"")</f>
        <v/>
      </c>
      <c r="AR48" s="15">
        <v>42</v>
      </c>
      <c r="AS48" s="15" t="str">
        <f t="shared" si="23"/>
        <v>FALSE</v>
      </c>
      <c r="AT48" s="15" t="e">
        <f>IF(#REF!="Point","TRUE","FALSE")</f>
        <v>#REF!</v>
      </c>
      <c r="AU48" s="15" t="e">
        <f t="shared" si="24"/>
        <v>#REF!</v>
      </c>
      <c r="AV48" s="15" t="e">
        <f t="shared" si="25"/>
        <v>#REF!</v>
      </c>
      <c r="AW48" s="15" t="e">
        <f t="shared" si="26"/>
        <v>#REF!</v>
      </c>
      <c r="AX48" s="19" t="e">
        <f t="shared" si="28"/>
        <v>#REF!</v>
      </c>
      <c r="AZ48" s="14">
        <f t="shared" si="29"/>
        <v>42</v>
      </c>
      <c r="BA48" s="14">
        <f>IF(ISNUMBER(#REF!),#REF!,255)</f>
        <v>255</v>
      </c>
      <c r="BB48" s="14">
        <f>IF(ISNUMBER(#REF!),#REF!,255)</f>
        <v>255</v>
      </c>
      <c r="BC48" t="str">
        <f t="shared" si="19"/>
        <v>{ 255, 255},</v>
      </c>
    </row>
    <row r="49" spans="1:55" x14ac:dyDescent="0.25">
      <c r="A49" s="14"/>
      <c r="B49" s="14" t="s">
        <v>95</v>
      </c>
      <c r="C49" s="15">
        <v>136</v>
      </c>
      <c r="D49" s="15" t="s">
        <v>300</v>
      </c>
      <c r="E49" s="15" t="s">
        <v>195</v>
      </c>
      <c r="F49" s="15" t="s">
        <v>104</v>
      </c>
      <c r="G49" s="21" t="s">
        <v>194</v>
      </c>
      <c r="H49" s="21" t="s">
        <v>255</v>
      </c>
      <c r="I49" s="21" t="s">
        <v>169</v>
      </c>
      <c r="J49" s="21"/>
      <c r="L49" s="15" t="s">
        <v>272</v>
      </c>
      <c r="M49" s="15">
        <v>13</v>
      </c>
      <c r="O49" s="15" t="s">
        <v>276</v>
      </c>
      <c r="P49" s="15">
        <v>14</v>
      </c>
      <c r="Q49" s="15" t="s">
        <v>276</v>
      </c>
      <c r="R49" s="15">
        <v>13</v>
      </c>
      <c r="T49" s="15" t="str">
        <f>IF(LEFT(L49,1)="R",VLOOKUP(L49,'Ribbon lookup'!$C$4:$E$11,2,FALSE)&amp;" "&amp;TEXT((RIGHT(L49,1)-1)*16+VLOOKUP(M49,'Ribbon lookup'!$A$4:$B$19,2,FALSE),"#0"),"")</f>
        <v>Mid 17</v>
      </c>
      <c r="U49" s="15" t="str">
        <f>IF(O49="R0","Ard D"&amp;TEXT(P49,"#0"),
IF(LEFT(O49,1)="R",VLOOKUP(O49,'Ribbon lookup'!$C$4:$E$11,2,FALSE)&amp;" "&amp;TEXT((RIGHT(O49,1)-1)*16+VLOOKUP(P49,'Ribbon lookup'!$A$4:$B$19,2,FALSE)-INT((RIGHT(O49,1)-1)/4)*64,"#0"),""))</f>
        <v>Top 30</v>
      </c>
      <c r="V49" s="15" t="str">
        <f>IF(Q49="R0","Ard D"&amp;TEXT(R49,"#0"),
IF(LEFT(Q49,1)="R",VLOOKUP(Q49,'Ribbon lookup'!$C$4:$E$11,2,FALSE)&amp;" "&amp;TEXT((RIGHT(Q49,1)-1)*16+VLOOKUP(R49,'Ribbon lookup'!$A$4:$B$19,2,FALSE)-INT((RIGHT(Q49,1)-1)/4)*64,"#0"),""))</f>
        <v>Top 17</v>
      </c>
      <c r="W49" s="15"/>
      <c r="Z49" s="15">
        <f>IF(LEFT(L49,1)="R",(RIGHT(L49,1)-1)*16+VLOOKUP(M49,'Ribbon lookup'!$A$4:$B$19,2,FALSE),"")</f>
        <v>17</v>
      </c>
      <c r="AA49" s="25">
        <f>IF(O49="R0",192+P49,
   IF(LEFT(O49,1)="R",(RIGHT(O49,1)-1)*16+VLOOKUP(P49,'Ribbon lookup'!$A$4:$B$19,2,FALSE),""))</f>
        <v>94</v>
      </c>
      <c r="AB49" s="25">
        <f>IF(Q49="R0",192+R49,
IF(LEFT(Q49,1)="R",(RIGHT(Q49,1)-1)*16+VLOOKUP(R49,'Ribbon lookup'!$A$4:$B$19,2,FALSE),""))</f>
        <v>81</v>
      </c>
      <c r="AD49" s="15">
        <v>43</v>
      </c>
      <c r="AE49" s="15" t="str">
        <f t="shared" si="10"/>
        <v>false</v>
      </c>
      <c r="AF49" s="15">
        <f t="shared" si="11"/>
        <v>45</v>
      </c>
      <c r="AG49" s="15">
        <f t="shared" si="12"/>
        <v>74</v>
      </c>
      <c r="AH49" s="15">
        <f t="shared" si="13"/>
        <v>44</v>
      </c>
      <c r="AI49" s="15">
        <f t="shared" si="14"/>
        <v>17</v>
      </c>
      <c r="AJ49" s="15">
        <f t="shared" si="15"/>
        <v>94</v>
      </c>
      <c r="AK49" s="15">
        <f t="shared" si="27"/>
        <v>81</v>
      </c>
      <c r="AL49" s="6" t="str">
        <f t="shared" si="21"/>
        <v>{45,74,44,17,94,81},</v>
      </c>
      <c r="AN49" s="3" t="e">
        <f>IF(#REF!&gt;63,IF(#REF! &gt; 127,
   "D"&amp;TEXT((#REF!-126),"0"),
       "T"&amp;TEXT((#REF!-64),"0")),
           "M"&amp;TEXT((#REF!),"0"))</f>
        <v>#REF!</v>
      </c>
      <c r="AO49" s="3" t="e">
        <f>IF(#REF!&gt;63,IF(#REF! &gt; 127,
   "D"&amp;TEXT((#REF!-126),"0"),
       "T"&amp;TEXT((#REF!-64),"0")),
           "M"&amp;TEXT((#REF!),"0"))</f>
        <v>#REF!</v>
      </c>
      <c r="AP49" s="6" t="str">
        <f t="shared" si="22"/>
        <v>P136W</v>
      </c>
      <c r="AQ49" s="6" t="str">
        <f>IF(ISNUMBER(#REF!),"L"&amp;TEXT(#REF!,"0"),"")</f>
        <v/>
      </c>
      <c r="AR49" s="15">
        <v>43</v>
      </c>
      <c r="AS49" s="15" t="str">
        <f t="shared" si="23"/>
        <v>FALSE</v>
      </c>
      <c r="AT49" s="15" t="e">
        <f>IF(#REF!="Point","TRUE","FALSE")</f>
        <v>#REF!</v>
      </c>
      <c r="AU49" s="15" t="e">
        <f t="shared" si="24"/>
        <v>#REF!</v>
      </c>
      <c r="AV49" s="15" t="e">
        <f t="shared" si="25"/>
        <v>#N/A</v>
      </c>
      <c r="AW49" s="15" t="e">
        <f t="shared" si="26"/>
        <v>#REF!</v>
      </c>
      <c r="AX49" s="19" t="e">
        <f t="shared" si="28"/>
        <v>#REF!</v>
      </c>
      <c r="AZ49" s="14">
        <f t="shared" si="29"/>
        <v>43</v>
      </c>
      <c r="BA49" s="14">
        <f>IF(ISNUMBER(#REF!),#REF!,255)</f>
        <v>255</v>
      </c>
      <c r="BB49" s="14">
        <f>IF(ISNUMBER(#REF!),#REF!,255)</f>
        <v>255</v>
      </c>
      <c r="BC49" t="str">
        <f t="shared" si="19"/>
        <v>{ 255, 255},</v>
      </c>
    </row>
    <row r="50" spans="1:55" x14ac:dyDescent="0.25">
      <c r="A50" s="14"/>
      <c r="B50" s="14" t="s">
        <v>96</v>
      </c>
      <c r="C50" s="15">
        <v>136</v>
      </c>
      <c r="D50" s="15" t="s">
        <v>323</v>
      </c>
      <c r="E50" s="15" t="s">
        <v>169</v>
      </c>
      <c r="F50" s="15" t="s">
        <v>103</v>
      </c>
      <c r="G50" s="21" t="s">
        <v>165</v>
      </c>
      <c r="H50" s="21" t="s">
        <v>161</v>
      </c>
      <c r="I50" s="21" t="s">
        <v>195</v>
      </c>
      <c r="J50" s="21"/>
      <c r="L50" s="15" t="s">
        <v>272</v>
      </c>
      <c r="M50" s="15">
        <v>13</v>
      </c>
      <c r="O50" s="32" t="s">
        <v>274</v>
      </c>
      <c r="P50" s="32">
        <v>5</v>
      </c>
      <c r="Q50" s="15" t="s">
        <v>276</v>
      </c>
      <c r="R50" s="15">
        <v>12</v>
      </c>
      <c r="T50" s="15" t="str">
        <f>IF(LEFT(L50,1)="R",VLOOKUP(L50,'Ribbon lookup'!$C$4:$E$11,2,FALSE)&amp;" "&amp;TEXT((RIGHT(L50,1)-1)*16+VLOOKUP(M50,'Ribbon lookup'!$A$4:$B$19,2,FALSE),"#0"),"")</f>
        <v>Mid 17</v>
      </c>
      <c r="U50" s="15" t="str">
        <f>IF(O50="R0","Ard D"&amp;TEXT(P50,"#0"),
IF(LEFT(O50,1)="R",VLOOKUP(O50,'Ribbon lookup'!$C$4:$E$11,2,FALSE)&amp;" "&amp;TEXT((RIGHT(O50,1)-1)*16+VLOOKUP(P50,'Ribbon lookup'!$A$4:$B$19,2,FALSE)-INT((RIGHT(O50,1)-1)/4)*64,"#0"),""))</f>
        <v>Mid 53</v>
      </c>
      <c r="V50" s="15" t="str">
        <f>IF(Q50="R0","Ard D"&amp;TEXT(R50,"#0"),
IF(LEFT(Q50,1)="R",VLOOKUP(Q50,'Ribbon lookup'!$C$4:$E$11,2,FALSE)&amp;" "&amp;TEXT((RIGHT(Q50,1)-1)*16+VLOOKUP(R50,'Ribbon lookup'!$A$4:$B$19,2,FALSE)-INT((RIGHT(Q50,1)-1)/4)*64,"#0"),""))</f>
        <v>Top 29</v>
      </c>
      <c r="W50" s="15"/>
      <c r="Z50" s="15">
        <f>IF(LEFT(L50,1)="R",(RIGHT(L50,1)-1)*16+VLOOKUP(M50,'Ribbon lookup'!$A$4:$B$19,2,FALSE),"")</f>
        <v>17</v>
      </c>
      <c r="AA50" s="25">
        <f>IF(O50="R0",192+P50,
   IF(LEFT(O50,1)="R",(RIGHT(O50,1)-1)*16+VLOOKUP(P50,'Ribbon lookup'!$A$4:$B$19,2,FALSE),""))</f>
        <v>53</v>
      </c>
      <c r="AB50" s="25">
        <f>IF(Q50="R0",192+R50,
IF(LEFT(Q50,1)="R",(RIGHT(Q50,1)-1)*16+VLOOKUP(R50,'Ribbon lookup'!$A$4:$B$19,2,FALSE),""))</f>
        <v>93</v>
      </c>
      <c r="AD50" s="15">
        <v>44</v>
      </c>
      <c r="AE50" s="15" t="str">
        <f t="shared" si="10"/>
        <v>true</v>
      </c>
      <c r="AF50" s="15">
        <f t="shared" si="11"/>
        <v>9</v>
      </c>
      <c r="AG50" s="15">
        <f t="shared" si="12"/>
        <v>77</v>
      </c>
      <c r="AH50" s="15">
        <f t="shared" si="13"/>
        <v>43</v>
      </c>
      <c r="AI50" s="15">
        <f t="shared" si="14"/>
        <v>17</v>
      </c>
      <c r="AJ50" s="15">
        <f t="shared" si="15"/>
        <v>53</v>
      </c>
      <c r="AK50" s="15">
        <f t="shared" si="27"/>
        <v>93</v>
      </c>
      <c r="AL50" s="6" t="str">
        <f t="shared" si="21"/>
        <v>{9,77,43,145,53,93},</v>
      </c>
      <c r="AN50" s="3" t="e">
        <f>IF(#REF!&gt;63,IF(#REF! &gt; 127,
   "D"&amp;TEXT((#REF!-126),"0"),
       "T"&amp;TEXT((#REF!-64),"0")),
           "M"&amp;TEXT((#REF!),"0"))</f>
        <v>#REF!</v>
      </c>
      <c r="AO50" s="3" t="e">
        <f>IF(#REF!&gt;63,IF(#REF! &gt; 127,
   "D"&amp;TEXT((#REF!-126),"0"),
       "T"&amp;TEXT((#REF!-64),"0")),
           "M"&amp;TEXT((#REF!),"0"))</f>
        <v>#REF!</v>
      </c>
      <c r="AP50" s="6" t="str">
        <f t="shared" si="22"/>
        <v>P136E</v>
      </c>
      <c r="AQ50" s="6" t="str">
        <f>IF(ISNUMBER(#REF!),"L"&amp;TEXT(#REF!,"0"),"")</f>
        <v/>
      </c>
      <c r="AR50" s="15">
        <v>44</v>
      </c>
      <c r="AS50" s="15" t="str">
        <f t="shared" si="23"/>
        <v>TRUE</v>
      </c>
      <c r="AT50" s="15" t="e">
        <f>IF(#REF!="Point","TRUE","FALSE")</f>
        <v>#REF!</v>
      </c>
      <c r="AU50" s="15" t="e">
        <f t="shared" si="24"/>
        <v>#REF!</v>
      </c>
      <c r="AV50" s="15" t="e">
        <f t="shared" si="25"/>
        <v>#N/A</v>
      </c>
      <c r="AW50" s="15" t="e">
        <f t="shared" si="26"/>
        <v>#REF!</v>
      </c>
      <c r="AX50" s="19" t="e">
        <f t="shared" si="28"/>
        <v>#REF!</v>
      </c>
      <c r="AZ50" s="14">
        <f t="shared" si="29"/>
        <v>44</v>
      </c>
      <c r="BA50" s="14">
        <f>IF(ISNUMBER(#REF!),#REF!,255)</f>
        <v>255</v>
      </c>
      <c r="BB50" s="14">
        <f>IF(ISNUMBER(#REF!),#REF!,255)</f>
        <v>255</v>
      </c>
      <c r="BC50" t="str">
        <f t="shared" si="19"/>
        <v>{ 255, 255},</v>
      </c>
    </row>
    <row r="51" spans="1:55" x14ac:dyDescent="0.25">
      <c r="A51" s="14"/>
      <c r="B51" s="14" t="s">
        <v>30</v>
      </c>
      <c r="C51" s="15">
        <v>141</v>
      </c>
      <c r="D51" s="15" t="s">
        <v>301</v>
      </c>
      <c r="E51" s="15" t="s">
        <v>194</v>
      </c>
      <c r="F51" s="15" t="s">
        <v>104</v>
      </c>
      <c r="G51" s="21" t="s">
        <v>196</v>
      </c>
      <c r="H51" s="21" t="s">
        <v>195</v>
      </c>
      <c r="I51" s="21" t="s">
        <v>197</v>
      </c>
      <c r="J51" s="21"/>
      <c r="L51" s="15" t="s">
        <v>272</v>
      </c>
      <c r="M51" s="15">
        <v>14</v>
      </c>
      <c r="O51" s="15" t="s">
        <v>276</v>
      </c>
      <c r="P51" s="15">
        <v>11</v>
      </c>
      <c r="Q51" s="15" t="s">
        <v>276</v>
      </c>
      <c r="R51" s="15">
        <v>10</v>
      </c>
      <c r="T51" s="15" t="str">
        <f>IF(LEFT(L51,1)="R",VLOOKUP(L51,'Ribbon lookup'!$C$4:$E$11,2,FALSE)&amp;" "&amp;TEXT((RIGHT(L51,1)-1)*16+VLOOKUP(M51,'Ribbon lookup'!$A$4:$B$19,2,FALSE),"#0"),"")</f>
        <v>Mid 30</v>
      </c>
      <c r="U51" s="15" t="str">
        <f>IF(O51="R0","Ard D"&amp;TEXT(P51,"#0"),
IF(LEFT(O51,1)="R",VLOOKUP(O51,'Ribbon lookup'!$C$4:$E$11,2,FALSE)&amp;" "&amp;TEXT((RIGHT(O51,1)-1)*16+VLOOKUP(P51,'Ribbon lookup'!$A$4:$B$19,2,FALSE)-INT((RIGHT(O51,1)-1)/4)*64,"#0"),""))</f>
        <v>Top 18</v>
      </c>
      <c r="V51" s="15" t="str">
        <f>IF(Q51="R0","Ard D"&amp;TEXT(R51,"#0"),
IF(LEFT(Q51,1)="R",VLOOKUP(Q51,'Ribbon lookup'!$C$4:$E$11,2,FALSE)&amp;" "&amp;TEXT((RIGHT(Q51,1)-1)*16+VLOOKUP(R51,'Ribbon lookup'!$A$4:$B$19,2,FALSE)-INT((RIGHT(Q51,1)-1)/4)*64,"#0"),""))</f>
        <v>Top 28</v>
      </c>
      <c r="W51" s="15"/>
      <c r="Z51" s="15">
        <f>IF(LEFT(L51,1)="R",(RIGHT(L51,1)-1)*16+VLOOKUP(M51,'Ribbon lookup'!$A$4:$B$19,2,FALSE),"")</f>
        <v>30</v>
      </c>
      <c r="AA51" s="25">
        <f>IF(O51="R0",192+P51,
   IF(LEFT(O51,1)="R",(RIGHT(O51,1)-1)*16+VLOOKUP(P51,'Ribbon lookup'!$A$4:$B$19,2,FALSE),""))</f>
        <v>82</v>
      </c>
      <c r="AB51" s="25">
        <f>IF(Q51="R0",192+R51,
IF(LEFT(Q51,1)="R",(RIGHT(Q51,1)-1)*16+VLOOKUP(R51,'Ribbon lookup'!$A$4:$B$19,2,FALSE),""))</f>
        <v>92</v>
      </c>
      <c r="AD51" s="15">
        <v>45</v>
      </c>
      <c r="AE51" s="15" t="str">
        <f t="shared" si="10"/>
        <v>false</v>
      </c>
      <c r="AF51" s="15">
        <f t="shared" si="11"/>
        <v>47</v>
      </c>
      <c r="AG51" s="15">
        <f t="shared" si="12"/>
        <v>43</v>
      </c>
      <c r="AH51" s="15">
        <f t="shared" si="13"/>
        <v>72</v>
      </c>
      <c r="AI51" s="15">
        <f t="shared" si="14"/>
        <v>30</v>
      </c>
      <c r="AJ51" s="15">
        <f t="shared" si="15"/>
        <v>82</v>
      </c>
      <c r="AK51" s="15">
        <f t="shared" si="27"/>
        <v>92</v>
      </c>
      <c r="AL51" s="6" t="str">
        <f t="shared" si="21"/>
        <v>{47,43,72,30,82,92},</v>
      </c>
      <c r="AN51" s="3" t="e">
        <f>IF(#REF!&gt;63,IF(#REF! &gt; 127,
   "D"&amp;TEXT((#REF!-126),"0"),
       "T"&amp;TEXT((#REF!-64),"0")),
           "M"&amp;TEXT((#REF!),"0"))</f>
        <v>#REF!</v>
      </c>
      <c r="AO51" s="3" t="e">
        <f>IF(#REF!&gt;63,IF(#REF! &gt; 127,
   "D"&amp;TEXT((#REF!-126),"0"),
       "T"&amp;TEXT((#REF!-64),"0")),
           "M"&amp;TEXT((#REF!),"0"))</f>
        <v>#REF!</v>
      </c>
      <c r="AP51" s="6" t="str">
        <f t="shared" si="22"/>
        <v>P141</v>
      </c>
      <c r="AQ51" s="6" t="str">
        <f>IF(ISNUMBER(#REF!),"L"&amp;TEXT(#REF!,"0"),"")</f>
        <v/>
      </c>
      <c r="AR51" s="15">
        <v>45</v>
      </c>
      <c r="AS51" s="15" t="str">
        <f t="shared" si="23"/>
        <v>FALSE</v>
      </c>
      <c r="AT51" s="15" t="e">
        <f>IF(#REF!="Point","TRUE","FALSE")</f>
        <v>#REF!</v>
      </c>
      <c r="AU51" s="15" t="e">
        <f t="shared" si="24"/>
        <v>#REF!</v>
      </c>
      <c r="AV51" s="15" t="e">
        <f t="shared" si="25"/>
        <v>#REF!</v>
      </c>
      <c r="AW51" s="15" t="e">
        <f t="shared" si="26"/>
        <v>#N/A</v>
      </c>
      <c r="AX51" s="19" t="e">
        <f t="shared" si="18"/>
        <v>#REF!</v>
      </c>
      <c r="AZ51" s="14">
        <f t="shared" ref="AZ51:AZ65" si="30">AR51</f>
        <v>45</v>
      </c>
      <c r="BA51" s="14">
        <f>IF(ISNUMBER(#REF!),#REF!,255)</f>
        <v>255</v>
      </c>
      <c r="BB51" s="14">
        <f>IF(ISNUMBER(#REF!),#REF!,255)</f>
        <v>255</v>
      </c>
      <c r="BC51" t="str">
        <f t="shared" si="19"/>
        <v>{ 255, 255},</v>
      </c>
    </row>
    <row r="52" spans="1:55" x14ac:dyDescent="0.25">
      <c r="A52" s="14"/>
      <c r="B52" s="14" t="s">
        <v>32</v>
      </c>
      <c r="C52" s="15">
        <v>142</v>
      </c>
      <c r="D52" s="15" t="s">
        <v>302</v>
      </c>
      <c r="E52" s="15" t="s">
        <v>200</v>
      </c>
      <c r="F52" s="15" t="s">
        <v>104</v>
      </c>
      <c r="G52" s="21" t="s">
        <v>196</v>
      </c>
      <c r="H52" s="21" t="s">
        <v>198</v>
      </c>
      <c r="I52" s="21" t="s">
        <v>199</v>
      </c>
      <c r="J52" s="21"/>
      <c r="L52" s="15" t="s">
        <v>272</v>
      </c>
      <c r="M52" s="15">
        <v>15</v>
      </c>
      <c r="O52" s="15" t="s">
        <v>276</v>
      </c>
      <c r="P52" s="15">
        <v>9</v>
      </c>
      <c r="Q52" s="15" t="s">
        <v>276</v>
      </c>
      <c r="R52" s="15">
        <v>8</v>
      </c>
      <c r="T52" s="15" t="str">
        <f>IF(LEFT(L52,1)="R",VLOOKUP(L52,'Ribbon lookup'!$C$4:$E$11,2,FALSE)&amp;" "&amp;TEXT((RIGHT(L52,1)-1)*16+VLOOKUP(M52,'Ribbon lookup'!$A$4:$B$19,2,FALSE),"#0"),"")</f>
        <v>Mid 16</v>
      </c>
      <c r="U52" s="15" t="str">
        <f>IF(O52="R0","Ard D"&amp;TEXT(P52,"#0"),
IF(LEFT(O52,1)="R",VLOOKUP(O52,'Ribbon lookup'!$C$4:$E$11,2,FALSE)&amp;" "&amp;TEXT((RIGHT(O52,1)-1)*16+VLOOKUP(P52,'Ribbon lookup'!$A$4:$B$19,2,FALSE)-INT((RIGHT(O52,1)-1)/4)*64,"#0"),""))</f>
        <v>Top 19</v>
      </c>
      <c r="V52" s="15" t="str">
        <f>IF(Q52="R0","Ard D"&amp;TEXT(R52,"#0"),
IF(LEFT(Q52,1)="R",VLOOKUP(Q52,'Ribbon lookup'!$C$4:$E$11,2,FALSE)&amp;" "&amp;TEXT((RIGHT(Q52,1)-1)*16+VLOOKUP(R52,'Ribbon lookup'!$A$4:$B$19,2,FALSE)-INT((RIGHT(Q52,1)-1)/4)*64,"#0"),""))</f>
        <v>Top 27</v>
      </c>
      <c r="W52" s="15"/>
      <c r="Z52" s="15">
        <f>IF(LEFT(L52,1)="R",(RIGHT(L52,1)-1)*16+VLOOKUP(M52,'Ribbon lookup'!$A$4:$B$19,2,FALSE),"")</f>
        <v>16</v>
      </c>
      <c r="AA52" s="25">
        <f>IF(O52="R0",192+P52,
   IF(LEFT(O52,1)="R",(RIGHT(O52,1)-1)*16+VLOOKUP(P52,'Ribbon lookup'!$A$4:$B$19,2,FALSE),""))</f>
        <v>83</v>
      </c>
      <c r="AB52" s="25">
        <f>IF(Q52="R0",192+R52,
IF(LEFT(Q52,1)="R",(RIGHT(Q52,1)-1)*16+VLOOKUP(R52,'Ribbon lookup'!$A$4:$B$19,2,FALSE),""))</f>
        <v>91</v>
      </c>
      <c r="AD52" s="15">
        <v>46</v>
      </c>
      <c r="AE52" s="15" t="str">
        <f t="shared" si="10"/>
        <v>false</v>
      </c>
      <c r="AF52" s="15">
        <f t="shared" si="11"/>
        <v>47</v>
      </c>
      <c r="AG52" s="15">
        <f t="shared" si="12"/>
        <v>71</v>
      </c>
      <c r="AH52" s="15">
        <f t="shared" si="13"/>
        <v>50</v>
      </c>
      <c r="AI52" s="15">
        <f t="shared" si="14"/>
        <v>16</v>
      </c>
      <c r="AJ52" s="15">
        <f t="shared" si="15"/>
        <v>83</v>
      </c>
      <c r="AK52" s="15">
        <f t="shared" si="27"/>
        <v>91</v>
      </c>
      <c r="AL52" s="6" t="str">
        <f t="shared" si="21"/>
        <v>{47,71,50,16,83,91},</v>
      </c>
      <c r="AN52" s="3" t="e">
        <f>IF(#REF!&gt;63,IF(#REF! &gt; 127,
   "D"&amp;TEXT((#REF!-126),"0"),
       "T"&amp;TEXT((#REF!-64),"0")),
           "M"&amp;TEXT((#REF!),"0"))</f>
        <v>#REF!</v>
      </c>
      <c r="AO52" s="3" t="e">
        <f>IF(#REF!&gt;63,IF(#REF! &gt; 127,
   "D"&amp;TEXT((#REF!-126),"0"),
       "T"&amp;TEXT((#REF!-64),"0")),
           "M"&amp;TEXT((#REF!),"0"))</f>
        <v>#REF!</v>
      </c>
      <c r="AP52" s="6" t="str">
        <f t="shared" si="22"/>
        <v>P142</v>
      </c>
      <c r="AQ52" s="6" t="str">
        <f>IF(ISNUMBER(#REF!),"L"&amp;TEXT(#REF!,"0"),"")</f>
        <v/>
      </c>
      <c r="AR52" s="15">
        <v>46</v>
      </c>
      <c r="AS52" s="15" t="str">
        <f t="shared" si="23"/>
        <v>FALSE</v>
      </c>
      <c r="AT52" s="15" t="e">
        <f>IF(#REF!="Point","TRUE","FALSE")</f>
        <v>#REF!</v>
      </c>
      <c r="AU52" s="15" t="e">
        <f t="shared" si="24"/>
        <v>#REF!</v>
      </c>
      <c r="AV52" s="15" t="e">
        <f t="shared" si="25"/>
        <v>#N/A</v>
      </c>
      <c r="AW52" s="15" t="e">
        <f t="shared" si="26"/>
        <v>#REF!</v>
      </c>
      <c r="AX52" s="19" t="e">
        <f t="shared" si="18"/>
        <v>#REF!</v>
      </c>
      <c r="AZ52" s="14">
        <f t="shared" si="30"/>
        <v>46</v>
      </c>
      <c r="BA52" s="14">
        <f>IF(ISNUMBER(#REF!),#REF!,255)</f>
        <v>255</v>
      </c>
      <c r="BB52" s="14">
        <f>IF(ISNUMBER(#REF!),#REF!,255)</f>
        <v>255</v>
      </c>
      <c r="BC52" t="str">
        <f t="shared" si="19"/>
        <v>{ 255, 255},</v>
      </c>
    </row>
    <row r="53" spans="1:55" x14ac:dyDescent="0.25">
      <c r="A53" s="14"/>
      <c r="B53" s="14" t="s">
        <v>33</v>
      </c>
      <c r="C53" s="15">
        <v>143</v>
      </c>
      <c r="D53" s="15" t="s">
        <v>303</v>
      </c>
      <c r="E53" s="15" t="s">
        <v>196</v>
      </c>
      <c r="F53" s="15" t="s">
        <v>104</v>
      </c>
      <c r="G53" s="21" t="s">
        <v>193</v>
      </c>
      <c r="H53" s="21" t="s">
        <v>194</v>
      </c>
      <c r="I53" s="21" t="s">
        <v>200</v>
      </c>
      <c r="J53" s="21"/>
      <c r="L53" s="15" t="s">
        <v>272</v>
      </c>
      <c r="M53" s="15">
        <v>16</v>
      </c>
      <c r="O53" s="31" t="s">
        <v>276</v>
      </c>
      <c r="P53" s="31">
        <v>5</v>
      </c>
      <c r="Q53" s="15" t="s">
        <v>276</v>
      </c>
      <c r="R53" s="15">
        <v>6</v>
      </c>
      <c r="T53" s="15" t="str">
        <f>IF(LEFT(L53,1)="R",VLOOKUP(L53,'Ribbon lookup'!$C$4:$E$11,2,FALSE)&amp;" "&amp;TEXT((RIGHT(L53,1)-1)*16+VLOOKUP(M53,'Ribbon lookup'!$A$4:$B$19,2,FALSE),"#0"),"")</f>
        <v>Mid 31</v>
      </c>
      <c r="U53" s="15" t="str">
        <f>IF(O53="R0","Ard D"&amp;TEXT(P53,"#0"),
IF(LEFT(O53,1)="R",VLOOKUP(O53,'Ribbon lookup'!$C$4:$E$11,2,FALSE)&amp;" "&amp;TEXT((RIGHT(O53,1)-1)*16+VLOOKUP(P53,'Ribbon lookup'!$A$4:$B$19,2,FALSE)-INT((RIGHT(O53,1)-1)/4)*64,"#0"),""))</f>
        <v>Top 21</v>
      </c>
      <c r="V53" s="15" t="str">
        <f>IF(Q53="R0","Ard D"&amp;TEXT(R53,"#0"),
IF(LEFT(Q53,1)="R",VLOOKUP(Q53,'Ribbon lookup'!$C$4:$E$11,2,FALSE)&amp;" "&amp;TEXT((RIGHT(Q53,1)-1)*16+VLOOKUP(R53,'Ribbon lookup'!$A$4:$B$19,2,FALSE)-INT((RIGHT(Q53,1)-1)/4)*64,"#0"),""))</f>
        <v>Top 26</v>
      </c>
      <c r="W53" s="15"/>
      <c r="Z53" s="15">
        <f>IF(LEFT(L53,1)="R",(RIGHT(L53,1)-1)*16+VLOOKUP(M53,'Ribbon lookup'!$A$4:$B$19,2,FALSE),"")</f>
        <v>31</v>
      </c>
      <c r="AA53" s="25">
        <f>IF(O53="R0",192+P53,
   IF(LEFT(O53,1)="R",(RIGHT(O53,1)-1)*16+VLOOKUP(P53,'Ribbon lookup'!$A$4:$B$19,2,FALSE),""))</f>
        <v>85</v>
      </c>
      <c r="AB53" s="25">
        <f>IF(Q53="R0",192+R53,
IF(LEFT(Q53,1)="R",(RIGHT(Q53,1)-1)*16+VLOOKUP(R53,'Ribbon lookup'!$A$4:$B$19,2,FALSE),""))</f>
        <v>90</v>
      </c>
      <c r="AD53" s="15">
        <v>47</v>
      </c>
      <c r="AE53" s="15" t="str">
        <f t="shared" si="10"/>
        <v>false</v>
      </c>
      <c r="AF53" s="15">
        <f t="shared" si="11"/>
        <v>48</v>
      </c>
      <c r="AG53" s="15">
        <f t="shared" si="12"/>
        <v>45</v>
      </c>
      <c r="AH53" s="15">
        <f t="shared" si="13"/>
        <v>46</v>
      </c>
      <c r="AI53" s="15">
        <f t="shared" si="14"/>
        <v>31</v>
      </c>
      <c r="AJ53" s="15">
        <f t="shared" si="15"/>
        <v>85</v>
      </c>
      <c r="AK53" s="15">
        <f t="shared" si="27"/>
        <v>90</v>
      </c>
      <c r="AL53" s="6" t="str">
        <f t="shared" si="21"/>
        <v>{48,45,46,31,85,90},</v>
      </c>
      <c r="AN53" s="3" t="e">
        <f>IF(#REF!&gt;63,IF(#REF! &gt; 127,
   "D"&amp;TEXT((#REF!-126),"0"),
       "T"&amp;TEXT((#REF!-64),"0")),
           "M"&amp;TEXT((#REF!),"0"))</f>
        <v>#REF!</v>
      </c>
      <c r="AO53" s="3" t="e">
        <f>IF(#REF!&gt;63,IF(#REF! &gt; 127,
   "D"&amp;TEXT((#REF!-126),"0"),
       "T"&amp;TEXT((#REF!-64),"0")),
           "M"&amp;TEXT((#REF!),"0"))</f>
        <v>#REF!</v>
      </c>
      <c r="AP53" s="6" t="str">
        <f t="shared" si="22"/>
        <v>P143</v>
      </c>
      <c r="AQ53" s="6" t="str">
        <f>IF(ISNUMBER(#REF!),"L"&amp;TEXT(#REF!,"0"),"")</f>
        <v/>
      </c>
      <c r="AR53" s="15">
        <v>47</v>
      </c>
      <c r="AS53" s="15" t="str">
        <f t="shared" si="23"/>
        <v>FALSE</v>
      </c>
      <c r="AT53" s="15" t="e">
        <f>IF(#REF!="Point","TRUE","FALSE")</f>
        <v>#REF!</v>
      </c>
      <c r="AU53" s="15" t="e">
        <f t="shared" si="24"/>
        <v>#REF!</v>
      </c>
      <c r="AV53" s="15" t="e">
        <f t="shared" si="25"/>
        <v>#REF!</v>
      </c>
      <c r="AW53" s="15" t="e">
        <f t="shared" si="26"/>
        <v>#REF!</v>
      </c>
      <c r="AX53" s="19" t="e">
        <f t="shared" si="18"/>
        <v>#REF!</v>
      </c>
      <c r="AZ53" s="14">
        <f t="shared" si="30"/>
        <v>47</v>
      </c>
      <c r="BA53" s="14">
        <f>IF(ISNUMBER(#REF!),#REF!,255)</f>
        <v>255</v>
      </c>
      <c r="BB53" s="14">
        <f>IF(ISNUMBER(#REF!),#REF!,255)</f>
        <v>255</v>
      </c>
      <c r="BC53" t="str">
        <f t="shared" si="19"/>
        <v>{ 255, 255},</v>
      </c>
    </row>
    <row r="54" spans="1:55" x14ac:dyDescent="0.25">
      <c r="A54" s="14"/>
      <c r="B54" s="14" t="s">
        <v>34</v>
      </c>
      <c r="C54" s="15">
        <v>144</v>
      </c>
      <c r="D54" s="15" t="s">
        <v>304</v>
      </c>
      <c r="E54" s="15" t="s">
        <v>193</v>
      </c>
      <c r="F54" s="15" t="s">
        <v>103</v>
      </c>
      <c r="G54" s="21" t="s">
        <v>196</v>
      </c>
      <c r="H54" s="21" t="s">
        <v>190</v>
      </c>
      <c r="I54" s="21" t="s">
        <v>201</v>
      </c>
      <c r="J54" s="21"/>
      <c r="L54" s="15" t="s">
        <v>273</v>
      </c>
      <c r="M54" s="15">
        <v>1</v>
      </c>
      <c r="O54" s="15" t="s">
        <v>276</v>
      </c>
      <c r="P54" s="15">
        <v>5</v>
      </c>
      <c r="Q54" s="15" t="s">
        <v>276</v>
      </c>
      <c r="R54" s="15">
        <v>4</v>
      </c>
      <c r="T54" s="15" t="str">
        <f>IF(LEFT(L54,1)="R",VLOOKUP(L54,'Ribbon lookup'!$C$4:$E$11,2,FALSE)&amp;" "&amp;TEXT((RIGHT(L54,1)-1)*16+VLOOKUP(M54,'Ribbon lookup'!$A$4:$B$19,2,FALSE),"#0"),"")</f>
        <v>Mid 39</v>
      </c>
      <c r="U54" s="15" t="str">
        <f>IF(O54="R0","Ard D"&amp;TEXT(P54,"#0"),
IF(LEFT(O54,1)="R",VLOOKUP(O54,'Ribbon lookup'!$C$4:$E$11,2,FALSE)&amp;" "&amp;TEXT((RIGHT(O54,1)-1)*16+VLOOKUP(P54,'Ribbon lookup'!$A$4:$B$19,2,FALSE)-INT((RIGHT(O54,1)-1)/4)*64,"#0"),""))</f>
        <v>Top 21</v>
      </c>
      <c r="V54" s="15" t="str">
        <f>IF(Q54="R0","Ard D"&amp;TEXT(R54,"#0"),
IF(LEFT(Q54,1)="R",VLOOKUP(Q54,'Ribbon lookup'!$C$4:$E$11,2,FALSE)&amp;" "&amp;TEXT((RIGHT(Q54,1)-1)*16+VLOOKUP(R54,'Ribbon lookup'!$A$4:$B$19,2,FALSE)-INT((RIGHT(Q54,1)-1)/4)*64,"#0"),""))</f>
        <v>Top 25</v>
      </c>
      <c r="W54" s="15"/>
      <c r="Z54" s="15">
        <f>IF(LEFT(L54,1)="R",(RIGHT(L54,1)-1)*16+VLOOKUP(M54,'Ribbon lookup'!$A$4:$B$19,2,FALSE),"")</f>
        <v>39</v>
      </c>
      <c r="AA54" s="25">
        <f>IF(O54="R0",192+P54,
   IF(LEFT(O54,1)="R",(RIGHT(O54,1)-1)*16+VLOOKUP(P54,'Ribbon lookup'!$A$4:$B$19,2,FALSE),""))</f>
        <v>85</v>
      </c>
      <c r="AB54" s="25">
        <f>IF(Q54="R0",192+R54,
IF(LEFT(Q54,1)="R",(RIGHT(Q54,1)-1)*16+VLOOKUP(R54,'Ribbon lookup'!$A$4:$B$19,2,FALSE),""))</f>
        <v>89</v>
      </c>
      <c r="AD54" s="15">
        <v>48</v>
      </c>
      <c r="AE54" s="15" t="str">
        <f t="shared" si="10"/>
        <v>true</v>
      </c>
      <c r="AF54" s="15">
        <f t="shared" si="11"/>
        <v>47</v>
      </c>
      <c r="AG54" s="15">
        <f t="shared" si="12"/>
        <v>41</v>
      </c>
      <c r="AH54" s="15">
        <f t="shared" si="13"/>
        <v>81</v>
      </c>
      <c r="AI54" s="15">
        <f t="shared" si="14"/>
        <v>39</v>
      </c>
      <c r="AJ54" s="15">
        <f t="shared" si="15"/>
        <v>85</v>
      </c>
      <c r="AK54" s="15">
        <f t="shared" si="27"/>
        <v>89</v>
      </c>
      <c r="AL54" s="6" t="str">
        <f t="shared" si="21"/>
        <v>{47,41,81,167,85,89},</v>
      </c>
      <c r="AN54" s="3" t="e">
        <f>IF(#REF!&gt;63,IF(#REF! &gt; 127,
   "D"&amp;TEXT((#REF!-126),"0"),
       "T"&amp;TEXT((#REF!-64),"0")),
           "M"&amp;TEXT((#REF!),"0"))</f>
        <v>#REF!</v>
      </c>
      <c r="AO54" s="3" t="e">
        <f>IF(#REF!&gt;63,IF(#REF! &gt; 127,
   "D"&amp;TEXT((#REF!-126),"0"),
       "T"&amp;TEXT((#REF!-64),"0")),
           "M"&amp;TEXT((#REF!),"0"))</f>
        <v>#REF!</v>
      </c>
      <c r="AP54" s="6" t="str">
        <f t="shared" si="22"/>
        <v>P144</v>
      </c>
      <c r="AQ54" s="6" t="str">
        <f>IF(ISNUMBER(#REF!),"L"&amp;TEXT(#REF!,"0"),"")</f>
        <v/>
      </c>
      <c r="AR54" s="15">
        <v>48</v>
      </c>
      <c r="AS54" s="15" t="str">
        <f t="shared" si="23"/>
        <v>TRUE</v>
      </c>
      <c r="AT54" s="15" t="e">
        <f>IF(#REF!="Point","TRUE","FALSE")</f>
        <v>#REF!</v>
      </c>
      <c r="AU54" s="15" t="e">
        <f t="shared" si="24"/>
        <v>#REF!</v>
      </c>
      <c r="AV54" s="15" t="e">
        <f t="shared" si="25"/>
        <v>#REF!</v>
      </c>
      <c r="AW54" s="15" t="e">
        <f t="shared" si="26"/>
        <v>#N/A</v>
      </c>
      <c r="AX54" s="19" t="e">
        <f t="shared" si="18"/>
        <v>#REF!</v>
      </c>
      <c r="AZ54" s="14">
        <f t="shared" si="30"/>
        <v>48</v>
      </c>
      <c r="BA54" s="14">
        <f>IF(ISNUMBER(#REF!),#REF!,255)</f>
        <v>255</v>
      </c>
      <c r="BB54" s="14">
        <f>IF(ISNUMBER(#REF!),#REF!,255)</f>
        <v>255</v>
      </c>
      <c r="BC54" t="str">
        <f t="shared" si="19"/>
        <v>{ 255, 255},</v>
      </c>
    </row>
    <row r="55" spans="1:55" x14ac:dyDescent="0.25">
      <c r="A55" s="14"/>
      <c r="B55" s="14" t="s">
        <v>85</v>
      </c>
      <c r="C55" s="15">
        <v>145</v>
      </c>
      <c r="D55" s="15" t="s">
        <v>305</v>
      </c>
      <c r="E55" s="15" t="s">
        <v>203</v>
      </c>
      <c r="F55" s="15" t="s">
        <v>104</v>
      </c>
      <c r="G55" s="21" t="s">
        <v>192</v>
      </c>
      <c r="H55" s="21" t="s">
        <v>202</v>
      </c>
      <c r="I55" s="21" t="s">
        <v>199</v>
      </c>
      <c r="J55" s="21"/>
      <c r="L55" s="15" t="s">
        <v>273</v>
      </c>
      <c r="M55" s="15">
        <v>2</v>
      </c>
      <c r="O55" s="15" t="s">
        <v>276</v>
      </c>
      <c r="P55" s="15">
        <v>3</v>
      </c>
      <c r="Q55" s="15" t="s">
        <v>276</v>
      </c>
      <c r="R55" s="15">
        <v>2</v>
      </c>
      <c r="T55" s="15" t="str">
        <f>IF(LEFT(L55,1)="R",VLOOKUP(L55,'Ribbon lookup'!$C$4:$E$11,2,FALSE)&amp;" "&amp;TEXT((RIGHT(L55,1)-1)*16+VLOOKUP(M55,'Ribbon lookup'!$A$4:$B$19,2,FALSE),"#0"),"")</f>
        <v>Mid 40</v>
      </c>
      <c r="U55" s="15" t="str">
        <f>IF(O55="R0","Ard D"&amp;TEXT(P55,"#0"),
IF(LEFT(O55,1)="R",VLOOKUP(O55,'Ribbon lookup'!$C$4:$E$11,2,FALSE)&amp;" "&amp;TEXT((RIGHT(O55,1)-1)*16+VLOOKUP(P55,'Ribbon lookup'!$A$4:$B$19,2,FALSE)-INT((RIGHT(O55,1)-1)/4)*64,"#0"),""))</f>
        <v>Top 22</v>
      </c>
      <c r="V55" s="15" t="str">
        <f>IF(Q55="R0","Ard D"&amp;TEXT(R55,"#0"),
IF(LEFT(Q55,1)="R",VLOOKUP(Q55,'Ribbon lookup'!$C$4:$E$11,2,FALSE)&amp;" "&amp;TEXT((RIGHT(Q55,1)-1)*16+VLOOKUP(R55,'Ribbon lookup'!$A$4:$B$19,2,FALSE)-INT((RIGHT(Q55,1)-1)/4)*64,"#0"),""))</f>
        <v>Top 24</v>
      </c>
      <c r="W55" s="15"/>
      <c r="Z55" s="15">
        <f>IF(LEFT(L55,1)="R",(RIGHT(L55,1)-1)*16+VLOOKUP(M55,'Ribbon lookup'!$A$4:$B$19,2,FALSE),"")</f>
        <v>40</v>
      </c>
      <c r="AA55" s="25">
        <f>IF(O55="R0",192+P55,
   IF(LEFT(O55,1)="R",(RIGHT(O55,1)-1)*16+VLOOKUP(P55,'Ribbon lookup'!$A$4:$B$19,2,FALSE),""))</f>
        <v>86</v>
      </c>
      <c r="AB55" s="25">
        <f>IF(Q55="R0",192+R55,
IF(LEFT(Q55,1)="R",(RIGHT(Q55,1)-1)*16+VLOOKUP(R55,'Ribbon lookup'!$A$4:$B$19,2,FALSE),""))</f>
        <v>88</v>
      </c>
      <c r="AD55" s="15">
        <v>49</v>
      </c>
      <c r="AE55" s="15" t="str">
        <f t="shared" si="10"/>
        <v>false</v>
      </c>
      <c r="AF55" s="15">
        <f t="shared" si="11"/>
        <v>52</v>
      </c>
      <c r="AG55" s="15">
        <f t="shared" si="12"/>
        <v>68</v>
      </c>
      <c r="AH55" s="15">
        <f t="shared" si="13"/>
        <v>50</v>
      </c>
      <c r="AI55" s="15">
        <f t="shared" si="14"/>
        <v>40</v>
      </c>
      <c r="AJ55" s="15">
        <f t="shared" si="15"/>
        <v>86</v>
      </c>
      <c r="AK55" s="15">
        <f t="shared" si="27"/>
        <v>88</v>
      </c>
      <c r="AL55" s="6" t="str">
        <f t="shared" si="21"/>
        <v>{52,68,50,40,86,88},</v>
      </c>
      <c r="AN55" s="3" t="e">
        <f>IF(#REF!&gt;63,IF(#REF! &gt; 127,
   "D"&amp;TEXT((#REF!-126),"0"),
       "T"&amp;TEXT((#REF!-64),"0")),
           "M"&amp;TEXT((#REF!),"0"))</f>
        <v>#REF!</v>
      </c>
      <c r="AO55" s="3" t="e">
        <f>IF(#REF!&gt;63,IF(#REF! &gt; 127,
   "D"&amp;TEXT((#REF!-126),"0"),
       "T"&amp;TEXT((#REF!-64),"0")),
           "M"&amp;TEXT((#REF!),"0"))</f>
        <v>#REF!</v>
      </c>
      <c r="AP55" s="6" t="str">
        <f t="shared" si="22"/>
        <v>P145W</v>
      </c>
      <c r="AQ55" s="6" t="str">
        <f>IF(ISNUMBER(#REF!),"L"&amp;TEXT(#REF!,"0"),"")</f>
        <v/>
      </c>
      <c r="AR55" s="15">
        <v>49</v>
      </c>
      <c r="AS55" s="15" t="str">
        <f t="shared" si="23"/>
        <v>FALSE</v>
      </c>
      <c r="AT55" s="15" t="e">
        <f>IF(#REF!="Point","TRUE","FALSE")</f>
        <v>#REF!</v>
      </c>
      <c r="AU55" s="15" t="e">
        <f t="shared" si="24"/>
        <v>#REF!</v>
      </c>
      <c r="AV55" s="15" t="e">
        <f t="shared" si="25"/>
        <v>#N/A</v>
      </c>
      <c r="AW55" s="15" t="e">
        <f t="shared" si="26"/>
        <v>#REF!</v>
      </c>
      <c r="AX55" s="19" t="e">
        <f t="shared" si="18"/>
        <v>#REF!</v>
      </c>
      <c r="AZ55" s="14">
        <f t="shared" si="30"/>
        <v>49</v>
      </c>
      <c r="BA55" s="14">
        <f>IF(ISNUMBER(#REF!),#REF!,255)</f>
        <v>255</v>
      </c>
      <c r="BB55" s="14">
        <f>IF(ISNUMBER(#REF!),#REF!,255)</f>
        <v>255</v>
      </c>
      <c r="BC55" t="str">
        <f t="shared" si="19"/>
        <v>{ 255, 255},</v>
      </c>
    </row>
    <row r="56" spans="1:55" x14ac:dyDescent="0.25">
      <c r="A56" s="14"/>
      <c r="B56" s="14" t="s">
        <v>86</v>
      </c>
      <c r="C56" s="15">
        <v>145</v>
      </c>
      <c r="D56" s="15" t="s">
        <v>324</v>
      </c>
      <c r="E56" s="15" t="s">
        <v>199</v>
      </c>
      <c r="F56" s="15" t="s">
        <v>103</v>
      </c>
      <c r="G56" s="21" t="s">
        <v>281</v>
      </c>
      <c r="H56" s="21" t="s">
        <v>200</v>
      </c>
      <c r="I56" s="21" t="s">
        <v>203</v>
      </c>
      <c r="J56" s="21"/>
      <c r="L56" s="15" t="s">
        <v>273</v>
      </c>
      <c r="M56" s="15">
        <v>2</v>
      </c>
      <c r="O56" s="31" t="s">
        <v>273</v>
      </c>
      <c r="P56" s="31">
        <v>7</v>
      </c>
      <c r="Q56" s="15" t="s">
        <v>276</v>
      </c>
      <c r="R56" s="15">
        <v>1</v>
      </c>
      <c r="T56" s="15" t="str">
        <f>IF(LEFT(L56,1)="R",VLOOKUP(L56,'Ribbon lookup'!$C$4:$E$11,2,FALSE)&amp;" "&amp;TEXT((RIGHT(L56,1)-1)*16+VLOOKUP(M56,'Ribbon lookup'!$A$4:$B$19,2,FALSE),"#0"),"")</f>
        <v>Mid 40</v>
      </c>
      <c r="U56" s="15" t="str">
        <f>IF(O56="R0","Ard D"&amp;TEXT(P56,"#0"),
IF(LEFT(O56,1)="R",VLOOKUP(O56,'Ribbon lookup'!$C$4:$E$11,2,FALSE)&amp;" "&amp;TEXT((RIGHT(O56,1)-1)*16+VLOOKUP(P56,'Ribbon lookup'!$A$4:$B$19,2,FALSE)-INT((RIGHT(O56,1)-1)/4)*64,"#0"),""))</f>
        <v>Mid 36</v>
      </c>
      <c r="V56" s="15" t="str">
        <f>IF(Q56="R0","Ard D"&amp;TEXT(R56,"#0"),
IF(LEFT(Q56,1)="R",VLOOKUP(Q56,'Ribbon lookup'!$C$4:$E$11,2,FALSE)&amp;" "&amp;TEXT((RIGHT(Q56,1)-1)*16+VLOOKUP(R56,'Ribbon lookup'!$A$4:$B$19,2,FALSE)-INT((RIGHT(Q56,1)-1)/4)*64,"#0"),""))</f>
        <v>Top 23</v>
      </c>
      <c r="W56" s="15"/>
      <c r="Z56" s="15">
        <f>IF(LEFT(L56,1)="R",(RIGHT(L56,1)-1)*16+VLOOKUP(M56,'Ribbon lookup'!$A$4:$B$19,2,FALSE),"")</f>
        <v>40</v>
      </c>
      <c r="AA56" s="25">
        <f>IF(O56="R0",192+P56,
   IF(LEFT(O56,1)="R",(RIGHT(O56,1)-1)*16+VLOOKUP(P56,'Ribbon lookup'!$A$4:$B$19,2,FALSE),""))</f>
        <v>36</v>
      </c>
      <c r="AB56" s="25">
        <f>IF(Q56="R0",192+R56,
IF(LEFT(Q56,1)="R",(RIGHT(Q56,1)-1)*16+VLOOKUP(R56,'Ribbon lookup'!$A$4:$B$19,2,FALSE),""))</f>
        <v>87</v>
      </c>
      <c r="AD56" s="15">
        <v>50</v>
      </c>
      <c r="AE56" s="15" t="str">
        <f t="shared" si="10"/>
        <v>true</v>
      </c>
      <c r="AF56" s="15">
        <f t="shared" si="11"/>
        <v>64</v>
      </c>
      <c r="AG56" s="15">
        <f t="shared" si="12"/>
        <v>46</v>
      </c>
      <c r="AH56" s="15">
        <f t="shared" si="13"/>
        <v>49</v>
      </c>
      <c r="AI56" s="15">
        <f t="shared" si="14"/>
        <v>40</v>
      </c>
      <c r="AJ56" s="15">
        <f t="shared" si="15"/>
        <v>36</v>
      </c>
      <c r="AK56" s="15">
        <f t="shared" si="27"/>
        <v>87</v>
      </c>
      <c r="AL56" s="6" t="str">
        <f t="shared" si="21"/>
        <v>{64,46,49,168,36,87},</v>
      </c>
      <c r="AN56" s="3" t="e">
        <f>IF(#REF!&gt;63,IF(#REF! &gt; 127,
   "D"&amp;TEXT((#REF!-126),"0"),
       "T"&amp;TEXT((#REF!-64),"0")),
           "M"&amp;TEXT((#REF!),"0"))</f>
        <v>#REF!</v>
      </c>
      <c r="AO56" s="3" t="e">
        <f>IF(#REF!&gt;63,IF(#REF! &gt; 127,
   "D"&amp;TEXT((#REF!-126),"0"),
       "T"&amp;TEXT((#REF!-64),"0")),
           "M"&amp;TEXT((#REF!),"0"))</f>
        <v>#REF!</v>
      </c>
      <c r="AP56" s="6" t="str">
        <f t="shared" si="22"/>
        <v>P145E</v>
      </c>
      <c r="AQ56" s="6" t="str">
        <f>IF(ISNUMBER(#REF!),"L"&amp;TEXT(#REF!,"0"),"")</f>
        <v/>
      </c>
      <c r="AR56" s="15">
        <v>50</v>
      </c>
      <c r="AS56" s="15" t="str">
        <f t="shared" si="23"/>
        <v>TRUE</v>
      </c>
      <c r="AT56" s="15" t="e">
        <f>IF(#REF!="Point","TRUE","FALSE")</f>
        <v>#REF!</v>
      </c>
      <c r="AU56" s="15" t="e">
        <f t="shared" si="24"/>
        <v>#N/A</v>
      </c>
      <c r="AV56" s="15" t="e">
        <f t="shared" si="25"/>
        <v>#REF!</v>
      </c>
      <c r="AW56" s="15" t="e">
        <f t="shared" si="26"/>
        <v>#REF!</v>
      </c>
      <c r="AX56" s="19" t="e">
        <f t="shared" si="18"/>
        <v>#REF!</v>
      </c>
      <c r="AZ56" s="14">
        <f t="shared" si="30"/>
        <v>50</v>
      </c>
      <c r="BA56" s="14">
        <f>IF(ISNUMBER(#REF!),#REF!,255)</f>
        <v>255</v>
      </c>
      <c r="BB56" s="14">
        <f>IF(ISNUMBER(#REF!),#REF!,255)</f>
        <v>255</v>
      </c>
      <c r="BC56" t="str">
        <f t="shared" si="19"/>
        <v>{ 255, 255},</v>
      </c>
    </row>
    <row r="57" spans="1:55" x14ac:dyDescent="0.25">
      <c r="A57" s="14"/>
      <c r="B57" s="14" t="s">
        <v>91</v>
      </c>
      <c r="C57" s="15">
        <v>154</v>
      </c>
      <c r="D57" s="15" t="s">
        <v>306</v>
      </c>
      <c r="E57" s="15" t="s">
        <v>148</v>
      </c>
      <c r="F57" s="15" t="s">
        <v>104</v>
      </c>
      <c r="G57" s="21" t="s">
        <v>204</v>
      </c>
      <c r="H57" s="21" t="s">
        <v>144</v>
      </c>
      <c r="I57" s="21" t="s">
        <v>147</v>
      </c>
      <c r="J57" s="21" t="s">
        <v>94</v>
      </c>
      <c r="L57" s="15" t="s">
        <v>273</v>
      </c>
      <c r="M57" s="15">
        <v>3</v>
      </c>
      <c r="O57" s="15" t="s">
        <v>278</v>
      </c>
      <c r="P57" s="15">
        <v>3</v>
      </c>
      <c r="Q57" s="15" t="s">
        <v>278</v>
      </c>
      <c r="R57" s="15">
        <v>1</v>
      </c>
      <c r="T57" s="15" t="str">
        <f>IF(LEFT(L57,1)="R",VLOOKUP(L57,'Ribbon lookup'!$C$4:$E$11,2,FALSE)&amp;" "&amp;TEXT((RIGHT(L57,1)-1)*16+VLOOKUP(M57,'Ribbon lookup'!$A$4:$B$19,2,FALSE),"#0"),"")</f>
        <v>Mid 38</v>
      </c>
      <c r="U57" s="15" t="str">
        <f>IF(O57="R0","Ard D"&amp;TEXT(P57,"#0"),
IF(LEFT(O57,1)="R",VLOOKUP(O57,'Ribbon lookup'!$C$4:$E$11,2,FALSE)&amp;" "&amp;TEXT((RIGHT(O57,1)-1)*16+VLOOKUP(P57,'Ribbon lookup'!$A$4:$B$19,2,FALSE)-INT((RIGHT(O57,1)-1)/4)*64,"#0"),""))</f>
        <v>Top 54</v>
      </c>
      <c r="V57" s="15" t="str">
        <f>IF(Q57="R0","Ard D"&amp;TEXT(R57,"#0"),
IF(LEFT(Q57,1)="R",VLOOKUP(Q57,'Ribbon lookup'!$C$4:$E$11,2,FALSE)&amp;" "&amp;TEXT((RIGHT(Q57,1)-1)*16+VLOOKUP(R57,'Ribbon lookup'!$A$4:$B$19,2,FALSE)-INT((RIGHT(Q57,1)-1)/4)*64,"#0"),""))</f>
        <v>Top 55</v>
      </c>
      <c r="W57" s="15"/>
      <c r="Z57" s="15">
        <f>IF(LEFT(L57,1)="R",(RIGHT(L57,1)-1)*16+VLOOKUP(M57,'Ribbon lookup'!$A$4:$B$19,2,FALSE),"")</f>
        <v>38</v>
      </c>
      <c r="AA57" s="25">
        <f>IF(O57="R0",192+P57,
   IF(LEFT(O57,1)="R",(RIGHT(O57,1)-1)*16+VLOOKUP(P57,'Ribbon lookup'!$A$4:$B$19,2,FALSE),""))</f>
        <v>118</v>
      </c>
      <c r="AB57" s="25">
        <f>IF(Q57="R0",192+R57,
IF(LEFT(Q57,1)="R",(RIGHT(Q57,1)-1)*16+VLOOKUP(R57,'Ribbon lookup'!$A$4:$B$19,2,FALSE),""))</f>
        <v>119</v>
      </c>
      <c r="AD57" s="15">
        <v>51</v>
      </c>
      <c r="AE57" s="15" t="str">
        <f t="shared" si="10"/>
        <v>false</v>
      </c>
      <c r="AF57" s="15">
        <f t="shared" si="11"/>
        <v>70</v>
      </c>
      <c r="AG57" s="15">
        <f t="shared" si="12"/>
        <v>39</v>
      </c>
      <c r="AH57" s="15">
        <f t="shared" si="13"/>
        <v>27</v>
      </c>
      <c r="AI57" s="15">
        <f t="shared" si="14"/>
        <v>38</v>
      </c>
      <c r="AJ57" s="15">
        <f t="shared" si="15"/>
        <v>118</v>
      </c>
      <c r="AK57" s="15">
        <f t="shared" si="27"/>
        <v>119</v>
      </c>
      <c r="AL57" s="6" t="str">
        <f t="shared" si="21"/>
        <v>{70,39,27,38,118,119},</v>
      </c>
      <c r="AN57" s="3" t="e">
        <f>IF(#REF!&gt;63,IF(#REF! &gt; 127,
   "D"&amp;TEXT((#REF!-126),"0"),
       "T"&amp;TEXT((#REF!-64),"0")),
           "M"&amp;TEXT((#REF!),"0"))</f>
        <v>#REF!</v>
      </c>
      <c r="AO57" s="3" t="e">
        <f>IF(#REF!&gt;63,IF(#REF! &gt; 127,
   "D"&amp;TEXT((#REF!-126),"0"),
       "T"&amp;TEXT((#REF!-64),"0")),
           "M"&amp;TEXT((#REF!),"0"))</f>
        <v>#REF!</v>
      </c>
      <c r="AP57" s="6" t="str">
        <f t="shared" si="22"/>
        <v>P154W</v>
      </c>
      <c r="AQ57" s="6" t="str">
        <f>IF(ISNUMBER(#REF!),"L"&amp;TEXT(#REF!,"0"),"")</f>
        <v/>
      </c>
      <c r="AR57" s="15">
        <v>51</v>
      </c>
      <c r="AS57" s="15" t="str">
        <f t="shared" si="23"/>
        <v>FALSE</v>
      </c>
      <c r="AT57" s="15" t="e">
        <f>IF(#REF!="Point","TRUE","FALSE")</f>
        <v>#REF!</v>
      </c>
      <c r="AU57" s="15" t="e">
        <f t="shared" si="24"/>
        <v>#N/A</v>
      </c>
      <c r="AV57" s="15" t="e">
        <f t="shared" si="25"/>
        <v>#REF!</v>
      </c>
      <c r="AW57" s="15" t="e">
        <f t="shared" si="26"/>
        <v>#REF!</v>
      </c>
      <c r="AX57" s="19" t="e">
        <f t="shared" si="18"/>
        <v>#REF!</v>
      </c>
      <c r="AZ57" s="14">
        <f t="shared" si="30"/>
        <v>51</v>
      </c>
      <c r="BA57" s="14">
        <f>IF(ISNUMBER(#REF!),#REF!,255)</f>
        <v>255</v>
      </c>
      <c r="BB57" s="14">
        <f>IF(ISNUMBER(#REF!),#REF!,255)</f>
        <v>255</v>
      </c>
      <c r="BC57" t="str">
        <f t="shared" si="19"/>
        <v>{ 255, 255},</v>
      </c>
    </row>
    <row r="58" spans="1:55" x14ac:dyDescent="0.25">
      <c r="A58" s="14"/>
      <c r="B58" s="14" t="s">
        <v>92</v>
      </c>
      <c r="C58" s="15">
        <v>154</v>
      </c>
      <c r="D58" s="15" t="s">
        <v>325</v>
      </c>
      <c r="E58" s="15" t="s">
        <v>192</v>
      </c>
      <c r="F58" s="15" t="s">
        <v>103</v>
      </c>
      <c r="G58" s="21" t="s">
        <v>203</v>
      </c>
      <c r="H58" s="21" t="s">
        <v>121</v>
      </c>
      <c r="I58" s="21" t="s">
        <v>146</v>
      </c>
      <c r="J58" s="21" t="s">
        <v>93</v>
      </c>
      <c r="L58" s="15" t="s">
        <v>279</v>
      </c>
      <c r="M58" s="15" t="s">
        <v>279</v>
      </c>
      <c r="O58" s="25" t="s">
        <v>278</v>
      </c>
      <c r="P58" s="25">
        <v>2</v>
      </c>
      <c r="Q58" s="15" t="s">
        <v>276</v>
      </c>
      <c r="R58" s="15">
        <v>15</v>
      </c>
      <c r="T58" s="15" t="str">
        <f>IF(LEFT(L58,1)="R",VLOOKUP(L58,'Ribbon lookup'!$C$4:$E$11,2,FALSE)&amp;" "&amp;TEXT((RIGHT(L58,1)-1)*16+VLOOKUP(M58,'Ribbon lookup'!$A$4:$B$19,2,FALSE),"#0"),"")</f>
        <v/>
      </c>
      <c r="U58" s="15" t="str">
        <f>IF(O58="R0","Ard D"&amp;TEXT(P58,"#0"),
IF(LEFT(O58,1)="R",VLOOKUP(O58,'Ribbon lookup'!$C$4:$E$11,2,FALSE)&amp;" "&amp;TEXT((RIGHT(O58,1)-1)*16+VLOOKUP(P58,'Ribbon lookup'!$A$4:$B$19,2,FALSE)-INT((RIGHT(O58,1)-1)/4)*64,"#0"),""))</f>
        <v>Top 56</v>
      </c>
      <c r="V58" s="15" t="str">
        <f>IF(Q58="R0","Ard D"&amp;TEXT(R58,"#0"),
IF(LEFT(Q58,1)="R",VLOOKUP(Q58,'Ribbon lookup'!$C$4:$E$11,2,FALSE)&amp;" "&amp;TEXT((RIGHT(Q58,1)-1)*16+VLOOKUP(R58,'Ribbon lookup'!$A$4:$B$19,2,FALSE)-INT((RIGHT(Q58,1)-1)/4)*64,"#0"),""))</f>
        <v>Top 16</v>
      </c>
      <c r="W58" s="15"/>
      <c r="Z58" s="15">
        <v>38</v>
      </c>
      <c r="AA58" s="25">
        <f>IF(O58="R0",192+P58,
   IF(LEFT(O58,1)="R",(RIGHT(O58,1)-1)*16+VLOOKUP(P58,'Ribbon lookup'!$A$4:$B$19,2,FALSE),""))</f>
        <v>120</v>
      </c>
      <c r="AB58" s="25">
        <f>IF(Q58="R0",192+R58,
IF(LEFT(Q58,1)="R",(RIGHT(Q58,1)-1)*16+VLOOKUP(R58,'Ribbon lookup'!$A$4:$B$19,2,FALSE),""))</f>
        <v>80</v>
      </c>
      <c r="AD58" s="15">
        <v>52</v>
      </c>
      <c r="AE58" s="15" t="str">
        <f t="shared" si="10"/>
        <v>true</v>
      </c>
      <c r="AF58" s="15">
        <f t="shared" si="11"/>
        <v>49</v>
      </c>
      <c r="AG58" s="15">
        <f t="shared" si="12"/>
        <v>42</v>
      </c>
      <c r="AH58" s="15">
        <f t="shared" si="13"/>
        <v>40</v>
      </c>
      <c r="AI58" s="15">
        <f t="shared" si="14"/>
        <v>38</v>
      </c>
      <c r="AJ58" s="15">
        <f t="shared" si="15"/>
        <v>120</v>
      </c>
      <c r="AK58" s="15">
        <f t="shared" si="27"/>
        <v>80</v>
      </c>
      <c r="AL58" s="6" t="str">
        <f t="shared" si="21"/>
        <v>{49,42,40,166,120,80},</v>
      </c>
      <c r="AN58" s="3" t="e">
        <f>IF(#REF!&gt;63,IF(#REF! &gt; 127,
   "D"&amp;TEXT((#REF!-126),"0"),
       "T"&amp;TEXT((#REF!-64),"0")),
           "M"&amp;TEXT((#REF!),"0"))</f>
        <v>#REF!</v>
      </c>
      <c r="AO58" s="3" t="e">
        <f>IF(#REF!&gt;63,IF(#REF! &gt; 127,
   "D"&amp;TEXT((#REF!-126),"0"),
       "T"&amp;TEXT((#REF!-64),"0")),
           "M"&amp;TEXT((#REF!),"0"))</f>
        <v>#REF!</v>
      </c>
      <c r="AP58" s="6" t="str">
        <f t="shared" si="22"/>
        <v>P154E</v>
      </c>
      <c r="AQ58" s="6" t="str">
        <f>IF(ISNUMBER(#REF!),"L"&amp;TEXT(#REF!,"0"),"")</f>
        <v/>
      </c>
      <c r="AR58" s="15">
        <v>52</v>
      </c>
      <c r="AS58" s="15" t="str">
        <f t="shared" si="23"/>
        <v>TRUE</v>
      </c>
      <c r="AT58" s="15" t="e">
        <f>IF(#REF!="Point","TRUE","FALSE")</f>
        <v>#REF!</v>
      </c>
      <c r="AU58" s="15" t="e">
        <f t="shared" si="24"/>
        <v>#REF!</v>
      </c>
      <c r="AV58" s="15" t="e">
        <f t="shared" si="25"/>
        <v>#REF!</v>
      </c>
      <c r="AW58" s="15" t="e">
        <f t="shared" si="26"/>
        <v>#REF!</v>
      </c>
      <c r="AX58" s="19" t="e">
        <f t="shared" si="18"/>
        <v>#REF!</v>
      </c>
      <c r="AZ58" s="14">
        <f t="shared" si="30"/>
        <v>52</v>
      </c>
      <c r="BA58" s="14">
        <f>IF(ISNUMBER(#REF!),#REF!,255)</f>
        <v>255</v>
      </c>
      <c r="BB58" s="14">
        <f>IF(ISNUMBER(#REF!),#REF!,255)</f>
        <v>255</v>
      </c>
      <c r="BC58" t="str">
        <f t="shared" si="19"/>
        <v>{ 255, 255},</v>
      </c>
    </row>
    <row r="59" spans="1:55" x14ac:dyDescent="0.25">
      <c r="A59" s="14" t="s">
        <v>45</v>
      </c>
      <c r="B59" s="14" t="s">
        <v>349</v>
      </c>
      <c r="C59" s="15"/>
      <c r="D59" s="15" t="s">
        <v>216</v>
      </c>
      <c r="E59" s="15" t="s">
        <v>210</v>
      </c>
      <c r="F59" s="15" t="s">
        <v>104</v>
      </c>
      <c r="G59" s="21" t="s">
        <v>112</v>
      </c>
      <c r="H59" s="21" t="s">
        <v>345</v>
      </c>
      <c r="I59" s="21" t="s">
        <v>112</v>
      </c>
      <c r="J59" s="21"/>
      <c r="L59" s="15" t="s">
        <v>279</v>
      </c>
      <c r="M59" s="15" t="s">
        <v>279</v>
      </c>
      <c r="O59" s="15" t="s">
        <v>275</v>
      </c>
      <c r="P59" s="15">
        <v>16</v>
      </c>
      <c r="Q59" s="15" t="s">
        <v>279</v>
      </c>
      <c r="R59" s="15" t="s">
        <v>279</v>
      </c>
      <c r="T59" s="15" t="str">
        <f>IF(LEFT(L59,1)="R",VLOOKUP(L59,'Ribbon lookup'!$C$4:$E$11,2,FALSE)&amp;" "&amp;TEXT((RIGHT(L59,1)-1)*16+VLOOKUP(M59,'Ribbon lookup'!$A$4:$B$19,2,FALSE),"#0"),"")</f>
        <v/>
      </c>
      <c r="U59" s="15" t="str">
        <f>IF(O59="R0","Ard D"&amp;TEXT(P59,"#0"),
IF(LEFT(O59,1)="R",VLOOKUP(O59,'Ribbon lookup'!$C$4:$E$11,2,FALSE)&amp;" "&amp;TEXT((RIGHT(O59,1)-1)*16+VLOOKUP(P59,'Ribbon lookup'!$A$4:$B$19,2,FALSE)-INT((RIGHT(O59,1)-1)/4)*64,"#0"),""))</f>
        <v>Top 15</v>
      </c>
      <c r="V59" s="15" t="str">
        <f>IF(Q59="R0","Ard D"&amp;TEXT(R59,"#0"),
IF(LEFT(Q59,1)="R",VLOOKUP(Q59,'Ribbon lookup'!$C$4:$E$11,2,FALSE)&amp;" "&amp;TEXT((RIGHT(Q59,1)-1)*16+VLOOKUP(R59,'Ribbon lookup'!$A$4:$B$19,2,FALSE)-INT((RIGHT(Q59,1)-1)/4)*64,"#0"),""))</f>
        <v/>
      </c>
      <c r="W59" s="15"/>
      <c r="Z59" s="15" t="str">
        <f>IF(LEFT(L59,1)="R",(RIGHT(L59,1)-1)*16+VLOOKUP(M59,'Ribbon lookup'!$A$4:$B$19,2,FALSE),"")</f>
        <v/>
      </c>
      <c r="AA59" s="25">
        <f>IF(O59="R0",192+P59,
   IF(LEFT(O59,1)="R",(RIGHT(O59,1)-1)*16+VLOOKUP(P59,'Ribbon lookup'!$A$4:$B$19,2,FALSE),""))</f>
        <v>79</v>
      </c>
      <c r="AB59" s="25" t="str">
        <f>IF(Q59="R0",192+R59,
IF(LEFT(Q59,1)="R",(RIGHT(Q59,1)-1)*16+VLOOKUP(R59,'Ribbon lookup'!$A$4:$B$19,2,FALSE),""))</f>
        <v/>
      </c>
      <c r="AD59" s="15">
        <v>53</v>
      </c>
      <c r="AE59" s="15" t="str">
        <f t="shared" si="10"/>
        <v>false</v>
      </c>
      <c r="AF59" s="15">
        <f t="shared" si="11"/>
        <v>255</v>
      </c>
      <c r="AG59" s="15">
        <f t="shared" si="12"/>
        <v>6</v>
      </c>
      <c r="AH59" s="15">
        <f t="shared" si="13"/>
        <v>255</v>
      </c>
      <c r="AI59" s="15">
        <f t="shared" si="14"/>
        <v>255</v>
      </c>
      <c r="AJ59" s="15">
        <f t="shared" si="15"/>
        <v>79</v>
      </c>
      <c r="AK59" s="15">
        <f t="shared" si="27"/>
        <v>255</v>
      </c>
      <c r="AL59" s="6" t="str">
        <f t="shared" si="21"/>
        <v>{255,6,255,255,79,255},</v>
      </c>
      <c r="AN59" s="3" t="e">
        <f>IF(#REF!&gt;63,IF(#REF! &gt; 127,
   "D"&amp;TEXT((#REF!-126),"0"),
       "T"&amp;TEXT((#REF!-64),"0")),
           "M"&amp;TEXT((#REF!),"0"))</f>
        <v>#REF!</v>
      </c>
      <c r="AP59" s="6" t="str">
        <f t="shared" si="22"/>
        <v/>
      </c>
      <c r="AQ59" s="6" t="str">
        <f>IF(ISNUMBER(#REF!),"L"&amp;TEXT(#REF!,"0"),"")</f>
        <v/>
      </c>
      <c r="AR59" s="15">
        <v>53</v>
      </c>
      <c r="AS59" s="15" t="str">
        <f t="shared" si="23"/>
        <v>FALSE</v>
      </c>
      <c r="AT59" s="15" t="e">
        <f>IF(#REF!="Point","TRUE","FALSE")</f>
        <v>#REF!</v>
      </c>
      <c r="AU59" s="15">
        <f t="shared" si="24"/>
        <v>255</v>
      </c>
      <c r="AV59" s="15" t="e">
        <f t="shared" si="25"/>
        <v>#N/A</v>
      </c>
      <c r="AW59" s="15">
        <f t="shared" si="26"/>
        <v>255</v>
      </c>
      <c r="AX59" s="19" t="e">
        <f t="shared" si="18"/>
        <v>#REF!</v>
      </c>
      <c r="AZ59" s="14">
        <f t="shared" si="30"/>
        <v>53</v>
      </c>
      <c r="BA59" s="14">
        <f>IF(ISNUMBER(#REF!),#REF!,255)</f>
        <v>255</v>
      </c>
      <c r="BB59" s="14">
        <f>IF(ISNUMBER(#REF!),#REF!,255)</f>
        <v>255</v>
      </c>
      <c r="BC59" t="str">
        <f t="shared" si="19"/>
        <v>{ 255, 255},</v>
      </c>
    </row>
    <row r="60" spans="1:55" x14ac:dyDescent="0.25">
      <c r="A60" s="14"/>
      <c r="B60" s="14" t="s">
        <v>41</v>
      </c>
      <c r="C60" s="15"/>
      <c r="D60" s="15" t="s">
        <v>217</v>
      </c>
      <c r="E60" s="15" t="s">
        <v>151</v>
      </c>
      <c r="F60" s="15" t="s">
        <v>104</v>
      </c>
      <c r="G60" s="21" t="s">
        <v>185</v>
      </c>
      <c r="H60" s="21" t="s">
        <v>143</v>
      </c>
      <c r="I60" s="21" t="s">
        <v>112</v>
      </c>
      <c r="J60" s="21"/>
      <c r="L60" s="15" t="s">
        <v>279</v>
      </c>
      <c r="M60" s="15" t="s">
        <v>279</v>
      </c>
      <c r="O60" s="15" t="s">
        <v>275</v>
      </c>
      <c r="P60" s="15">
        <v>15</v>
      </c>
      <c r="Q60" s="15" t="s">
        <v>279</v>
      </c>
      <c r="R60" s="15" t="s">
        <v>279</v>
      </c>
      <c r="T60" s="15" t="str">
        <f>IF(LEFT(L60,1)="R",VLOOKUP(L60,'Ribbon lookup'!$C$4:$E$11,2,FALSE)&amp;" "&amp;TEXT((RIGHT(L60,1)-1)*16+VLOOKUP(M60,'Ribbon lookup'!$A$4:$B$19,2,FALSE),"#0"),"")</f>
        <v/>
      </c>
      <c r="U60" s="15" t="str">
        <f>IF(O60="R0","Ard D"&amp;TEXT(P60,"#0"),
IF(LEFT(O60,1)="R",VLOOKUP(O60,'Ribbon lookup'!$C$4:$E$11,2,FALSE)&amp;" "&amp;TEXT((RIGHT(O60,1)-1)*16+VLOOKUP(P60,'Ribbon lookup'!$A$4:$B$19,2,FALSE)-INT((RIGHT(O60,1)-1)/4)*64,"#0"),""))</f>
        <v>Top 0</v>
      </c>
      <c r="V60" s="15" t="str">
        <f>IF(Q60="R0","Ard D"&amp;TEXT(R60,"#0"),
IF(LEFT(Q60,1)="R",VLOOKUP(Q60,'Ribbon lookup'!$C$4:$E$11,2,FALSE)&amp;" "&amp;TEXT((RIGHT(Q60,1)-1)*16+VLOOKUP(R60,'Ribbon lookup'!$A$4:$B$19,2,FALSE)-INT((RIGHT(Q60,1)-1)/4)*64,"#0"),""))</f>
        <v/>
      </c>
      <c r="W60" s="15"/>
      <c r="Z60" s="15" t="str">
        <f>IF(LEFT(L60,1)="R",(RIGHT(L60,1)-1)*16+VLOOKUP(M60,'Ribbon lookup'!$A$4:$B$19,2,FALSE),"")</f>
        <v/>
      </c>
      <c r="AA60" s="25">
        <f>IF(O60="R0",192+P60,
   IF(LEFT(O60,1)="R",(RIGHT(O60,1)-1)*16+VLOOKUP(P60,'Ribbon lookup'!$A$4:$B$19,2,FALSE),""))</f>
        <v>64</v>
      </c>
      <c r="AB60" s="25" t="str">
        <f>IF(Q60="R0",192+R60,
IF(LEFT(Q60,1)="R",(RIGHT(Q60,1)-1)*16+VLOOKUP(R60,'Ribbon lookup'!$A$4:$B$19,2,FALSE),""))</f>
        <v/>
      </c>
      <c r="AD60" s="15">
        <v>54</v>
      </c>
      <c r="AE60" s="15" t="str">
        <f t="shared" si="10"/>
        <v>false</v>
      </c>
      <c r="AF60" s="15">
        <f t="shared" si="11"/>
        <v>36</v>
      </c>
      <c r="AG60" s="15">
        <f t="shared" si="12"/>
        <v>28</v>
      </c>
      <c r="AH60" s="15">
        <f t="shared" si="13"/>
        <v>255</v>
      </c>
      <c r="AI60" s="15">
        <f t="shared" si="14"/>
        <v>255</v>
      </c>
      <c r="AJ60" s="15">
        <f t="shared" si="15"/>
        <v>64</v>
      </c>
      <c r="AK60" s="15">
        <f t="shared" si="27"/>
        <v>255</v>
      </c>
      <c r="AL60" s="6" t="str">
        <f t="shared" si="21"/>
        <v>{36,28,255,255,64,255},</v>
      </c>
      <c r="AN60" s="3" t="e">
        <f>IF(#REF!&gt;63,IF(#REF! &gt; 127,
   "D"&amp;TEXT((#REF!-126),"0"),
       "T"&amp;TEXT((#REF!-64),"0")),
           "M"&amp;TEXT((#REF!),"0"))</f>
        <v>#REF!</v>
      </c>
      <c r="AP60" s="6" t="str">
        <f t="shared" si="22"/>
        <v/>
      </c>
      <c r="AQ60" s="6" t="str">
        <f>IF(ISNUMBER(#REF!),"L"&amp;TEXT(#REF!,"0"),"")</f>
        <v/>
      </c>
      <c r="AR60" s="15">
        <v>54</v>
      </c>
      <c r="AS60" s="15" t="str">
        <f t="shared" si="23"/>
        <v>FALSE</v>
      </c>
      <c r="AT60" s="15" t="e">
        <f>IF(#REF!="Point","TRUE","FALSE")</f>
        <v>#REF!</v>
      </c>
      <c r="AU60" s="15" t="e">
        <f t="shared" si="24"/>
        <v>#REF!</v>
      </c>
      <c r="AV60" s="15" t="e">
        <f t="shared" si="25"/>
        <v>#REF!</v>
      </c>
      <c r="AW60" s="15">
        <f t="shared" si="26"/>
        <v>255</v>
      </c>
      <c r="AX60" s="19" t="e">
        <f t="shared" si="18"/>
        <v>#REF!</v>
      </c>
      <c r="AZ60" s="14">
        <f t="shared" si="30"/>
        <v>54</v>
      </c>
      <c r="BA60" s="14">
        <f>IF(ISNUMBER(#REF!),#REF!,255)</f>
        <v>255</v>
      </c>
      <c r="BB60" s="14">
        <f>IF(ISNUMBER(#REF!),#REF!,255)</f>
        <v>255</v>
      </c>
      <c r="BC60" t="str">
        <f t="shared" si="19"/>
        <v>{ 255, 255},</v>
      </c>
    </row>
    <row r="61" spans="1:55" x14ac:dyDescent="0.25">
      <c r="A61" s="14"/>
      <c r="B61" s="14" t="s">
        <v>113</v>
      </c>
      <c r="C61" s="15"/>
      <c r="D61" s="15" t="s">
        <v>218</v>
      </c>
      <c r="E61" s="15" t="s">
        <v>189</v>
      </c>
      <c r="F61" s="15" t="s">
        <v>104</v>
      </c>
      <c r="G61" s="21" t="s">
        <v>112</v>
      </c>
      <c r="H61" s="21" t="s">
        <v>187</v>
      </c>
      <c r="I61" s="21" t="s">
        <v>112</v>
      </c>
      <c r="J61" s="21" t="s">
        <v>330</v>
      </c>
      <c r="L61" s="15" t="s">
        <v>279</v>
      </c>
      <c r="M61" s="15" t="s">
        <v>279</v>
      </c>
      <c r="O61" s="15" t="s">
        <v>275</v>
      </c>
      <c r="P61" s="15">
        <v>14</v>
      </c>
      <c r="Q61" s="15" t="s">
        <v>279</v>
      </c>
      <c r="R61" s="15" t="s">
        <v>279</v>
      </c>
      <c r="T61" s="15" t="str">
        <f>IF(LEFT(L61,1)="R",VLOOKUP(L61,'Ribbon lookup'!$C$4:$E$11,2,FALSE)&amp;" "&amp;TEXT((RIGHT(L61,1)-1)*16+VLOOKUP(M61,'Ribbon lookup'!$A$4:$B$19,2,FALSE),"#0"),"")</f>
        <v/>
      </c>
      <c r="U61" s="15" t="str">
        <f>IF(O61="R0","Ard D"&amp;TEXT(P61,"#0"),
IF(LEFT(O61,1)="R",VLOOKUP(O61,'Ribbon lookup'!$C$4:$E$11,2,FALSE)&amp;" "&amp;TEXT((RIGHT(O61,1)-1)*16+VLOOKUP(P61,'Ribbon lookup'!$A$4:$B$19,2,FALSE)-INT((RIGHT(O61,1)-1)/4)*64,"#0"),""))</f>
        <v>Top 14</v>
      </c>
      <c r="V61" s="15" t="str">
        <f>IF(Q61="R0","Ard D"&amp;TEXT(R61,"#0"),
IF(LEFT(Q61,1)="R",VLOOKUP(Q61,'Ribbon lookup'!$C$4:$E$11,2,FALSE)&amp;" "&amp;TEXT((RIGHT(Q61,1)-1)*16+VLOOKUP(R61,'Ribbon lookup'!$A$4:$B$19,2,FALSE)-INT((RIGHT(Q61,1)-1)/4)*64,"#0"),""))</f>
        <v/>
      </c>
      <c r="W61" s="30" t="s">
        <v>314</v>
      </c>
      <c r="Z61" s="15" t="str">
        <f>IF(LEFT(L61,1)="R",(RIGHT(L61,1)-1)*16+VLOOKUP(M61,'Ribbon lookup'!$A$4:$B$19,2,FALSE),"")</f>
        <v/>
      </c>
      <c r="AA61" s="25">
        <f>IF(O61="R0",192+P61,
   IF(LEFT(O61,1)="R",(RIGHT(O61,1)-1)*16+VLOOKUP(P61,'Ribbon lookup'!$A$4:$B$19,2,FALSE),""))</f>
        <v>78</v>
      </c>
      <c r="AB61" s="25" t="str">
        <f>IF(Q61="R0",192+R61,
IF(LEFT(Q61,1)="R",(RIGHT(Q61,1)-1)*16+VLOOKUP(R61,'Ribbon lookup'!$A$4:$B$19,2,FALSE),""))</f>
        <v/>
      </c>
      <c r="AD61" s="15">
        <v>55</v>
      </c>
      <c r="AE61" s="15" t="str">
        <f t="shared" si="10"/>
        <v>false</v>
      </c>
      <c r="AF61" s="15">
        <f t="shared" si="11"/>
        <v>255</v>
      </c>
      <c r="AG61" s="15">
        <f t="shared" si="12"/>
        <v>38</v>
      </c>
      <c r="AH61" s="15">
        <f t="shared" si="13"/>
        <v>255</v>
      </c>
      <c r="AI61" s="15">
        <f t="shared" si="14"/>
        <v>255</v>
      </c>
      <c r="AJ61" s="15">
        <f t="shared" si="15"/>
        <v>78</v>
      </c>
      <c r="AK61" s="15">
        <f t="shared" si="27"/>
        <v>255</v>
      </c>
      <c r="AL61" s="6" t="str">
        <f t="shared" si="21"/>
        <v>{255,38,255,255,78,255},</v>
      </c>
      <c r="AN61" s="3" t="e">
        <f>IF(#REF!&gt;63,IF(#REF! &gt; 127,
   "D"&amp;TEXT((#REF!-126),"0"),
       "T"&amp;TEXT((#REF!-64),"0")),
           "M"&amp;TEXT((#REF!),"0"))</f>
        <v>#REF!</v>
      </c>
      <c r="AP61" s="6" t="str">
        <f t="shared" si="22"/>
        <v/>
      </c>
      <c r="AQ61" s="6" t="str">
        <f>IF(ISNUMBER(#REF!),"L"&amp;TEXT(#REF!,"0"),"")</f>
        <v/>
      </c>
      <c r="AR61" s="15">
        <v>55</v>
      </c>
      <c r="AS61" s="15" t="str">
        <f t="shared" si="23"/>
        <v>FALSE</v>
      </c>
      <c r="AT61" s="15" t="e">
        <f>IF(#REF!="Point","TRUE","FALSE")</f>
        <v>#REF!</v>
      </c>
      <c r="AU61" s="15">
        <f t="shared" si="24"/>
        <v>255</v>
      </c>
      <c r="AV61" s="15" t="e">
        <f t="shared" si="25"/>
        <v>#REF!</v>
      </c>
      <c r="AW61" s="15">
        <f t="shared" si="26"/>
        <v>255</v>
      </c>
      <c r="AX61" s="19" t="e">
        <f t="shared" si="18"/>
        <v>#REF!</v>
      </c>
      <c r="AZ61" s="14">
        <f t="shared" si="30"/>
        <v>55</v>
      </c>
      <c r="BA61" s="14">
        <f>IF(ISNUMBER(#REF!),#REF!,255)</f>
        <v>255</v>
      </c>
      <c r="BB61" s="14">
        <f>IF(ISNUMBER(#REF!),#REF!,255)</f>
        <v>255</v>
      </c>
      <c r="BC61" t="str">
        <f t="shared" si="19"/>
        <v>{ 255, 255},</v>
      </c>
    </row>
    <row r="62" spans="1:55" x14ac:dyDescent="0.25">
      <c r="A62" s="14" t="s">
        <v>46</v>
      </c>
      <c r="B62" s="14" t="s">
        <v>348</v>
      </c>
      <c r="C62" s="15"/>
      <c r="D62" s="15" t="s">
        <v>219</v>
      </c>
      <c r="E62" s="15" t="s">
        <v>145</v>
      </c>
      <c r="F62" s="15" t="s">
        <v>104</v>
      </c>
      <c r="G62" s="21" t="s">
        <v>112</v>
      </c>
      <c r="H62" s="21" t="s">
        <v>346</v>
      </c>
      <c r="I62" s="15" t="s">
        <v>112</v>
      </c>
      <c r="J62" s="15"/>
      <c r="L62" s="15" t="s">
        <v>279</v>
      </c>
      <c r="M62" s="15" t="s">
        <v>279</v>
      </c>
      <c r="O62" s="15" t="s">
        <v>275</v>
      </c>
      <c r="P62" s="15">
        <v>13</v>
      </c>
      <c r="Q62" s="15" t="s">
        <v>279</v>
      </c>
      <c r="R62" s="15" t="s">
        <v>279</v>
      </c>
      <c r="T62" s="15" t="str">
        <f>IF(LEFT(L62,1)="R",VLOOKUP(L62,'Ribbon lookup'!$C$4:$E$11,2,FALSE)&amp;" "&amp;TEXT((RIGHT(L62,1)-1)*16+VLOOKUP(M62,'Ribbon lookup'!$A$4:$B$19,2,FALSE),"#0"),"")</f>
        <v/>
      </c>
      <c r="U62" s="15" t="str">
        <f>IF(O62="R0","Ard D"&amp;TEXT(P62,"#0"),
IF(LEFT(O62,1)="R",VLOOKUP(O62,'Ribbon lookup'!$C$4:$E$11,2,FALSE)&amp;" "&amp;TEXT((RIGHT(O62,1)-1)*16+VLOOKUP(P62,'Ribbon lookup'!$A$4:$B$19,2,FALSE)-INT((RIGHT(O62,1)-1)/4)*64,"#0"),""))</f>
        <v>Top 1</v>
      </c>
      <c r="V62" s="15" t="str">
        <f>IF(Q62="R0","Ard D"&amp;TEXT(R62,"#0"),
IF(LEFT(Q62,1)="R",VLOOKUP(Q62,'Ribbon lookup'!$C$4:$E$11,2,FALSE)&amp;" "&amp;TEXT((RIGHT(Q62,1)-1)*16+VLOOKUP(R62,'Ribbon lookup'!$A$4:$B$19,2,FALSE)-INT((RIGHT(Q62,1)-1)/4)*64,"#0"),""))</f>
        <v/>
      </c>
      <c r="W62" s="15"/>
      <c r="Z62" s="15" t="str">
        <f>IF(LEFT(L62,1)="R",(RIGHT(L62,1)-1)*16+VLOOKUP(M62,'Ribbon lookup'!$A$4:$B$19,2,FALSE),"")</f>
        <v/>
      </c>
      <c r="AA62" s="25">
        <f>IF(O62="R0",192+P62,
   IF(LEFT(O62,1)="R",(RIGHT(O62,1)-1)*16+VLOOKUP(P62,'Ribbon lookup'!$A$4:$B$19,2,FALSE),""))</f>
        <v>65</v>
      </c>
      <c r="AB62" s="25" t="str">
        <f>IF(Q62="R0",192+R62,
IF(LEFT(Q62,1)="R",(RIGHT(Q62,1)-1)*16+VLOOKUP(R62,'Ribbon lookup'!$A$4:$B$19,2,FALSE),""))</f>
        <v/>
      </c>
      <c r="AD62" s="15">
        <v>56</v>
      </c>
      <c r="AE62" s="15" t="str">
        <f t="shared" si="10"/>
        <v>false</v>
      </c>
      <c r="AF62" s="15">
        <f t="shared" si="11"/>
        <v>255</v>
      </c>
      <c r="AG62" s="15">
        <f t="shared" si="12"/>
        <v>7</v>
      </c>
      <c r="AH62" s="15">
        <f t="shared" si="13"/>
        <v>255</v>
      </c>
      <c r="AI62" s="15">
        <f t="shared" si="14"/>
        <v>255</v>
      </c>
      <c r="AJ62" s="15">
        <f t="shared" si="15"/>
        <v>65</v>
      </c>
      <c r="AK62" s="15">
        <f t="shared" si="27"/>
        <v>255</v>
      </c>
      <c r="AL62" s="6" t="str">
        <f t="shared" si="21"/>
        <v>{255,7,255,255,65,255},</v>
      </c>
      <c r="AN62" s="3" t="e">
        <f>IF(#REF!&gt;63,IF(#REF! &gt; 127,
   "D"&amp;TEXT((#REF!-126),"0"),
       "T"&amp;TEXT((#REF!-64),"0")),
           "M"&amp;TEXT((#REF!),"0"))</f>
        <v>#REF!</v>
      </c>
      <c r="AP62" s="6" t="str">
        <f t="shared" si="22"/>
        <v/>
      </c>
      <c r="AQ62" s="6" t="str">
        <f>IF(ISNUMBER(#REF!),"L"&amp;TEXT(#REF!,"0"),"")</f>
        <v/>
      </c>
      <c r="AR62" s="15">
        <v>56</v>
      </c>
      <c r="AS62" s="15" t="str">
        <f t="shared" si="23"/>
        <v>FALSE</v>
      </c>
      <c r="AT62" s="15" t="e">
        <f>IF(#REF!="Point","TRUE","FALSE")</f>
        <v>#REF!</v>
      </c>
      <c r="AU62" s="15">
        <f t="shared" si="24"/>
        <v>255</v>
      </c>
      <c r="AV62" s="15" t="e">
        <f t="shared" si="25"/>
        <v>#N/A</v>
      </c>
      <c r="AW62" s="15">
        <f t="shared" si="26"/>
        <v>255</v>
      </c>
      <c r="AX62" s="19" t="e">
        <f t="shared" si="18"/>
        <v>#REF!</v>
      </c>
      <c r="AZ62" s="14">
        <f t="shared" si="30"/>
        <v>56</v>
      </c>
      <c r="BA62" s="14">
        <f>IF(ISNUMBER(#REF!),#REF!,255)</f>
        <v>255</v>
      </c>
      <c r="BB62" s="14">
        <f>IF(ISNUMBER(#REF!),#REF!,255)</f>
        <v>255</v>
      </c>
      <c r="BC62" t="str">
        <f t="shared" si="19"/>
        <v>{ 255, 255},</v>
      </c>
    </row>
    <row r="63" spans="1:55" x14ac:dyDescent="0.25">
      <c r="A63" s="14"/>
      <c r="B63" s="14" t="s">
        <v>221</v>
      </c>
      <c r="C63" s="15"/>
      <c r="D63" s="15" t="s">
        <v>222</v>
      </c>
      <c r="E63" s="15" t="s">
        <v>186</v>
      </c>
      <c r="F63" s="15" t="s">
        <v>104</v>
      </c>
      <c r="G63" s="21" t="s">
        <v>112</v>
      </c>
      <c r="H63" s="21" t="s">
        <v>139</v>
      </c>
      <c r="I63" s="15" t="s">
        <v>112</v>
      </c>
      <c r="J63" s="15" t="s">
        <v>329</v>
      </c>
      <c r="L63" s="15" t="s">
        <v>279</v>
      </c>
      <c r="M63" s="15" t="s">
        <v>279</v>
      </c>
      <c r="O63" s="15" t="s">
        <v>275</v>
      </c>
      <c r="P63" s="15">
        <v>12</v>
      </c>
      <c r="Q63" s="15" t="s">
        <v>279</v>
      </c>
      <c r="R63" s="15" t="s">
        <v>279</v>
      </c>
      <c r="T63" s="15" t="str">
        <f>IF(LEFT(L63,1)="R",VLOOKUP(L63,'Ribbon lookup'!$C$4:$E$11,2,FALSE)&amp;" "&amp;TEXT((RIGHT(L63,1)-1)*16+VLOOKUP(M63,'Ribbon lookup'!$A$4:$B$19,2,FALSE),"#0"),"")</f>
        <v/>
      </c>
      <c r="U63" s="15" t="str">
        <f>IF(O63="R0","Ard D"&amp;TEXT(P63,"#0"),
IF(LEFT(O63,1)="R",VLOOKUP(O63,'Ribbon lookup'!$C$4:$E$11,2,FALSE)&amp;" "&amp;TEXT((RIGHT(O63,1)-1)*16+VLOOKUP(P63,'Ribbon lookup'!$A$4:$B$19,2,FALSE)-INT((RIGHT(O63,1)-1)/4)*64,"#0"),""))</f>
        <v>Top 13</v>
      </c>
      <c r="V63" s="15" t="str">
        <f>IF(Q63="R0","Ard D"&amp;TEXT(R63,"#0"),
IF(LEFT(Q63,1)="R",VLOOKUP(Q63,'Ribbon lookup'!$C$4:$E$11,2,FALSE)&amp;" "&amp;TEXT((RIGHT(Q63,1)-1)*16+VLOOKUP(R63,'Ribbon lookup'!$A$4:$B$19,2,FALSE)-INT((RIGHT(Q63,1)-1)/4)*64,"#0"),""))</f>
        <v/>
      </c>
      <c r="W63" s="30" t="s">
        <v>258</v>
      </c>
      <c r="Z63" s="15" t="str">
        <f>IF(LEFT(L63,1)="R",(RIGHT(L63,1)-1)*16+VLOOKUP(M63,'Ribbon lookup'!$A$4:$B$19,2,FALSE),"")</f>
        <v/>
      </c>
      <c r="AA63" s="25">
        <f>IF(O63="R0",192+P63,
   IF(LEFT(O63,1)="R",(RIGHT(O63,1)-1)*16+VLOOKUP(P63,'Ribbon lookup'!$A$4:$B$19,2,FALSE),""))</f>
        <v>77</v>
      </c>
      <c r="AB63" s="25" t="str">
        <f>IF(Q63="R0",192+R63,
IF(LEFT(Q63,1)="R",(RIGHT(Q63,1)-1)*16+VLOOKUP(R63,'Ribbon lookup'!$A$4:$B$19,2,FALSE),""))</f>
        <v/>
      </c>
      <c r="AD63" s="15">
        <v>57</v>
      </c>
      <c r="AE63" s="15" t="str">
        <f t="shared" si="10"/>
        <v>false</v>
      </c>
      <c r="AF63" s="15">
        <f t="shared" si="11"/>
        <v>255</v>
      </c>
      <c r="AG63" s="15">
        <f t="shared" si="12"/>
        <v>35</v>
      </c>
      <c r="AH63" s="15">
        <f t="shared" si="13"/>
        <v>255</v>
      </c>
      <c r="AI63" s="15">
        <f t="shared" si="14"/>
        <v>255</v>
      </c>
      <c r="AJ63" s="15">
        <f t="shared" si="15"/>
        <v>77</v>
      </c>
      <c r="AK63" s="15">
        <f t="shared" si="27"/>
        <v>255</v>
      </c>
      <c r="AL63" s="6" t="str">
        <f t="shared" si="21"/>
        <v>{255,35,255,255,77,255},</v>
      </c>
      <c r="AN63" s="3" t="e">
        <f>IF(#REF!&gt;63,IF(#REF! &gt; 127,
   "D"&amp;TEXT((#REF!-126),"0"),
       "T"&amp;TEXT((#REF!-64),"0")),
           "M"&amp;TEXT((#REF!),"0"))</f>
        <v>#REF!</v>
      </c>
      <c r="AP63" s="6" t="str">
        <f t="shared" si="22"/>
        <v/>
      </c>
      <c r="AQ63" s="6" t="str">
        <f>IF(ISNUMBER(#REF!),"L"&amp;TEXT(#REF!,"0"),"")</f>
        <v/>
      </c>
      <c r="AR63" s="15">
        <v>57</v>
      </c>
      <c r="AS63" s="15" t="str">
        <f t="shared" si="23"/>
        <v>FALSE</v>
      </c>
      <c r="AT63" s="15" t="e">
        <f>IF(#REF!="Point","TRUE","FALSE")</f>
        <v>#REF!</v>
      </c>
      <c r="AU63" s="15">
        <f t="shared" si="24"/>
        <v>255</v>
      </c>
      <c r="AV63" s="15" t="e">
        <f t="shared" si="25"/>
        <v>#REF!</v>
      </c>
      <c r="AW63" s="15">
        <f t="shared" si="26"/>
        <v>255</v>
      </c>
      <c r="AX63" s="19" t="e">
        <f t="shared" si="18"/>
        <v>#REF!</v>
      </c>
      <c r="AZ63" s="14">
        <f t="shared" si="30"/>
        <v>57</v>
      </c>
      <c r="BA63" s="14">
        <f>IF(ISNUMBER(#REF!),#REF!,255)</f>
        <v>255</v>
      </c>
      <c r="BB63" s="14">
        <f>IF(ISNUMBER(#REF!),#REF!,255)</f>
        <v>255</v>
      </c>
      <c r="BC63" t="str">
        <f t="shared" si="19"/>
        <v>{ 255, 255},</v>
      </c>
    </row>
    <row r="64" spans="1:55" x14ac:dyDescent="0.25">
      <c r="A64" s="14" t="s">
        <v>47</v>
      </c>
      <c r="B64" s="14" t="s">
        <v>344</v>
      </c>
      <c r="C64" s="15"/>
      <c r="D64" s="15" t="s">
        <v>220</v>
      </c>
      <c r="E64" s="15" t="s">
        <v>141</v>
      </c>
      <c r="F64" s="15" t="s">
        <v>104</v>
      </c>
      <c r="G64" s="21" t="s">
        <v>112</v>
      </c>
      <c r="H64" s="21" t="s">
        <v>347</v>
      </c>
      <c r="I64" s="15" t="s">
        <v>112</v>
      </c>
      <c r="J64" s="15"/>
      <c r="L64" s="15" t="s">
        <v>279</v>
      </c>
      <c r="M64" s="15" t="s">
        <v>279</v>
      </c>
      <c r="O64" s="15" t="s">
        <v>275</v>
      </c>
      <c r="P64" s="15">
        <v>11</v>
      </c>
      <c r="Q64" s="15" t="s">
        <v>279</v>
      </c>
      <c r="R64" s="15" t="s">
        <v>279</v>
      </c>
      <c r="T64" s="15" t="str">
        <f>IF(LEFT(L64,1)="R",VLOOKUP(L64,'Ribbon lookup'!$C$4:$E$11,2,FALSE)&amp;" "&amp;TEXT((RIGHT(L64,1)-1)*16+VLOOKUP(M64,'Ribbon lookup'!$A$4:$B$19,2,FALSE),"#0"),"")</f>
        <v/>
      </c>
      <c r="U64" s="15" t="str">
        <f>IF(O64="R0","Ard D"&amp;TEXT(P64,"#0"),
IF(LEFT(O64,1)="R",VLOOKUP(O64,'Ribbon lookup'!$C$4:$E$11,2,FALSE)&amp;" "&amp;TEXT((RIGHT(O64,1)-1)*16+VLOOKUP(P64,'Ribbon lookup'!$A$4:$B$19,2,FALSE)-INT((RIGHT(O64,1)-1)/4)*64,"#0"),""))</f>
        <v>Top 2</v>
      </c>
      <c r="V64" s="15" t="str">
        <f>IF(Q64="R0","Ard D"&amp;TEXT(R64,"#0"),
IF(LEFT(Q64,1)="R",VLOOKUP(Q64,'Ribbon lookup'!$C$4:$E$11,2,FALSE)&amp;" "&amp;TEXT((RIGHT(Q64,1)-1)*16+VLOOKUP(R64,'Ribbon lookup'!$A$4:$B$19,2,FALSE)-INT((RIGHT(Q64,1)-1)/4)*64,"#0"),""))</f>
        <v/>
      </c>
      <c r="W64" s="15"/>
      <c r="Z64" s="15" t="str">
        <f>IF(LEFT(L64,1)="R",(RIGHT(L64,1)-1)*16+VLOOKUP(M64,'Ribbon lookup'!$A$4:$B$19,2,FALSE),"")</f>
        <v/>
      </c>
      <c r="AA64" s="25">
        <f>IF(O64="R0",192+P64,
   IF(LEFT(O64,1)="R",(RIGHT(O64,1)-1)*16+VLOOKUP(P64,'Ribbon lookup'!$A$4:$B$19,2,FALSE),""))</f>
        <v>66</v>
      </c>
      <c r="AB64" s="25" t="str">
        <f>IF(Q64="R0",192+R64,
IF(LEFT(Q64,1)="R",(RIGHT(Q64,1)-1)*16+VLOOKUP(R64,'Ribbon lookup'!$A$4:$B$19,2,FALSE),""))</f>
        <v/>
      </c>
      <c r="AD64" s="15">
        <v>58</v>
      </c>
      <c r="AE64" s="15" t="str">
        <f t="shared" si="10"/>
        <v>false</v>
      </c>
      <c r="AF64" s="15">
        <f t="shared" si="11"/>
        <v>255</v>
      </c>
      <c r="AG64" s="15">
        <f t="shared" si="12"/>
        <v>8</v>
      </c>
      <c r="AH64" s="15">
        <f t="shared" si="13"/>
        <v>255</v>
      </c>
      <c r="AI64" s="15">
        <f t="shared" si="14"/>
        <v>255</v>
      </c>
      <c r="AJ64" s="15">
        <f t="shared" si="15"/>
        <v>66</v>
      </c>
      <c r="AK64" s="15">
        <f t="shared" si="27"/>
        <v>255</v>
      </c>
      <c r="AL64" s="6" t="str">
        <f t="shared" si="21"/>
        <v>{255,8,255,255,66,255},</v>
      </c>
      <c r="AN64" s="3" t="e">
        <f>IF(#REF!&gt;63,IF(#REF! &gt; 127,
   "D"&amp;TEXT((#REF!-126),"0"),
       "T"&amp;TEXT((#REF!-64),"0")),
           "M"&amp;TEXT((#REF!),"0"))</f>
        <v>#REF!</v>
      </c>
      <c r="AP64" s="6" t="str">
        <f t="shared" si="22"/>
        <v/>
      </c>
      <c r="AQ64" s="6" t="str">
        <f>IF(ISNUMBER(#REF!),"L"&amp;TEXT(#REF!,"0"),"")</f>
        <v/>
      </c>
      <c r="AR64" s="15">
        <v>58</v>
      </c>
      <c r="AS64" s="15" t="str">
        <f t="shared" si="23"/>
        <v>FALSE</v>
      </c>
      <c r="AT64" s="15" t="e">
        <f>IF(#REF!="Point","TRUE","FALSE")</f>
        <v>#REF!</v>
      </c>
      <c r="AU64" s="15">
        <f t="shared" si="24"/>
        <v>255</v>
      </c>
      <c r="AV64" s="15" t="e">
        <f t="shared" si="25"/>
        <v>#N/A</v>
      </c>
      <c r="AW64" s="15">
        <f t="shared" si="26"/>
        <v>255</v>
      </c>
      <c r="AX64" s="19" t="e">
        <f t="shared" si="18"/>
        <v>#REF!</v>
      </c>
      <c r="AZ64" s="14">
        <f t="shared" si="30"/>
        <v>58</v>
      </c>
      <c r="BA64" s="14">
        <f>IF(ISNUMBER(#REF!),#REF!,255)</f>
        <v>255</v>
      </c>
      <c r="BB64" s="14">
        <f>IF(ISNUMBER(#REF!),#REF!,255)</f>
        <v>255</v>
      </c>
      <c r="BC64" t="str">
        <f t="shared" si="19"/>
        <v>{ 255, 255},</v>
      </c>
    </row>
    <row r="65" spans="1:55" x14ac:dyDescent="0.25">
      <c r="A65" s="14"/>
      <c r="B65" s="14" t="s">
        <v>73</v>
      </c>
      <c r="C65" s="15"/>
      <c r="D65" s="15" t="s">
        <v>223</v>
      </c>
      <c r="E65" s="15" t="s">
        <v>183</v>
      </c>
      <c r="F65" s="15" t="s">
        <v>104</v>
      </c>
      <c r="G65" s="21" t="s">
        <v>112</v>
      </c>
      <c r="H65" s="21" t="s">
        <v>188</v>
      </c>
      <c r="I65" s="15" t="s">
        <v>112</v>
      </c>
      <c r="J65" s="15"/>
      <c r="L65" s="15" t="s">
        <v>279</v>
      </c>
      <c r="M65" s="15" t="s">
        <v>279</v>
      </c>
      <c r="O65" s="15" t="s">
        <v>275</v>
      </c>
      <c r="P65" s="15">
        <v>10</v>
      </c>
      <c r="Q65" s="15" t="s">
        <v>279</v>
      </c>
      <c r="R65" s="15" t="s">
        <v>279</v>
      </c>
      <c r="T65" s="15" t="str">
        <f>IF(LEFT(L65,1)="R",VLOOKUP(L65,'Ribbon lookup'!$C$4:$E$11,2,FALSE)&amp;" "&amp;TEXT((RIGHT(L65,1)-1)*16+VLOOKUP(M65,'Ribbon lookup'!$A$4:$B$19,2,FALSE),"#0"),"")</f>
        <v/>
      </c>
      <c r="U65" s="15" t="str">
        <f>IF(O65="R0","Ard D"&amp;TEXT(P65,"#0"),
IF(LEFT(O65,1)="R",VLOOKUP(O65,'Ribbon lookup'!$C$4:$E$11,2,FALSE)&amp;" "&amp;TEXT((RIGHT(O65,1)-1)*16+VLOOKUP(P65,'Ribbon lookup'!$A$4:$B$19,2,FALSE)-INT((RIGHT(O65,1)-1)/4)*64,"#0"),""))</f>
        <v>Top 12</v>
      </c>
      <c r="V65" s="15" t="str">
        <f>IF(Q65="R0","Ard D"&amp;TEXT(R65,"#0"),
IF(LEFT(Q65,1)="R",VLOOKUP(Q65,'Ribbon lookup'!$C$4:$E$11,2,FALSE)&amp;" "&amp;TEXT((RIGHT(Q65,1)-1)*16+VLOOKUP(R65,'Ribbon lookup'!$A$4:$B$19,2,FALSE)-INT((RIGHT(Q65,1)-1)/4)*64,"#0"),""))</f>
        <v/>
      </c>
      <c r="W65" s="15"/>
      <c r="Z65" s="15" t="str">
        <f>IF(LEFT(L65,1)="R",(RIGHT(L65,1)-1)*16+VLOOKUP(M65,'Ribbon lookup'!$A$4:$B$19,2,FALSE),"")</f>
        <v/>
      </c>
      <c r="AA65" s="25">
        <f>IF(O65="R0",192+P65,
   IF(LEFT(O65,1)="R",(RIGHT(O65,1)-1)*16+VLOOKUP(P65,'Ribbon lookup'!$A$4:$B$19,2,FALSE),""))</f>
        <v>76</v>
      </c>
      <c r="AB65" s="25" t="str">
        <f>IF(Q65="R0",192+R65,
IF(LEFT(Q65,1)="R",(RIGHT(Q65,1)-1)*16+VLOOKUP(R65,'Ribbon lookup'!$A$4:$B$19,2,FALSE),""))</f>
        <v/>
      </c>
      <c r="AD65" s="15">
        <v>59</v>
      </c>
      <c r="AE65" s="15" t="str">
        <f t="shared" si="10"/>
        <v>false</v>
      </c>
      <c r="AF65" s="15">
        <f t="shared" si="11"/>
        <v>255</v>
      </c>
      <c r="AG65" s="15">
        <f t="shared" si="12"/>
        <v>34</v>
      </c>
      <c r="AH65" s="15">
        <f t="shared" si="13"/>
        <v>255</v>
      </c>
      <c r="AI65" s="15">
        <f t="shared" si="14"/>
        <v>255</v>
      </c>
      <c r="AJ65" s="15">
        <f t="shared" si="15"/>
        <v>76</v>
      </c>
      <c r="AK65" s="15">
        <f t="shared" si="27"/>
        <v>255</v>
      </c>
      <c r="AL65" s="6" t="str">
        <f t="shared" si="21"/>
        <v>{255,34,255,255,76,255},</v>
      </c>
      <c r="AN65" s="3" t="e">
        <f>IF(#REF!&gt;63,IF(#REF! &gt; 127,
   "D"&amp;TEXT((#REF!-126),"0"),
       "T"&amp;TEXT((#REF!-64),"0")),
           "M"&amp;TEXT((#REF!),"0"))</f>
        <v>#REF!</v>
      </c>
      <c r="AP65" s="6" t="str">
        <f t="shared" si="22"/>
        <v/>
      </c>
      <c r="AQ65" s="6" t="str">
        <f>IF(ISNUMBER(#REF!),"L"&amp;TEXT(#REF!,"0"),"")</f>
        <v/>
      </c>
      <c r="AR65" s="15">
        <v>59</v>
      </c>
      <c r="AS65" s="15" t="str">
        <f t="shared" si="23"/>
        <v>FALSE</v>
      </c>
      <c r="AT65" s="15" t="e">
        <f>IF(#REF!="Point","TRUE","FALSE")</f>
        <v>#REF!</v>
      </c>
      <c r="AU65" s="15">
        <f t="shared" si="24"/>
        <v>255</v>
      </c>
      <c r="AV65" s="15" t="e">
        <f t="shared" si="25"/>
        <v>#REF!</v>
      </c>
      <c r="AW65" s="15">
        <f t="shared" si="26"/>
        <v>255</v>
      </c>
      <c r="AX65" s="19" t="e">
        <f t="shared" si="18"/>
        <v>#REF!</v>
      </c>
      <c r="AZ65" s="14">
        <f t="shared" si="30"/>
        <v>59</v>
      </c>
      <c r="BA65" s="14">
        <f>IF(ISNUMBER(#REF!),#REF!,255)</f>
        <v>255</v>
      </c>
      <c r="BB65" s="14">
        <f>IF(ISNUMBER(#REF!),#REF!,255)</f>
        <v>255</v>
      </c>
      <c r="BC65" t="str">
        <f t="shared" si="19"/>
        <v>{ 255, 255},</v>
      </c>
    </row>
    <row r="66" spans="1:55" x14ac:dyDescent="0.25">
      <c r="A66" s="14"/>
      <c r="B66" s="14" t="s">
        <v>75</v>
      </c>
      <c r="C66" s="15"/>
      <c r="D66" s="15" t="s">
        <v>224</v>
      </c>
      <c r="E66" s="15" t="s">
        <v>184</v>
      </c>
      <c r="F66" s="15" t="s">
        <v>104</v>
      </c>
      <c r="G66" s="21" t="s">
        <v>112</v>
      </c>
      <c r="H66" s="21" t="s">
        <v>188</v>
      </c>
      <c r="I66" s="15" t="s">
        <v>112</v>
      </c>
      <c r="J66" s="15"/>
      <c r="L66" s="15" t="s">
        <v>279</v>
      </c>
      <c r="M66" s="15" t="s">
        <v>279</v>
      </c>
      <c r="O66" s="15" t="s">
        <v>275</v>
      </c>
      <c r="P66" s="15">
        <v>9</v>
      </c>
      <c r="Q66" s="15" t="s">
        <v>279</v>
      </c>
      <c r="R66" s="15" t="s">
        <v>279</v>
      </c>
      <c r="T66" s="15" t="str">
        <f>IF(LEFT(L66,1)="R",VLOOKUP(L66,'Ribbon lookup'!$C$4:$E$11,2,FALSE)&amp;" "&amp;TEXT((RIGHT(L66,1)-1)*16+VLOOKUP(M66,'Ribbon lookup'!$A$4:$B$19,2,FALSE),"#0"),"")</f>
        <v/>
      </c>
      <c r="U66" s="15" t="str">
        <f>IF(O66="R0","Ard D"&amp;TEXT(P66,"#0"),
IF(LEFT(O66,1)="R",VLOOKUP(O66,'Ribbon lookup'!$C$4:$E$11,2,FALSE)&amp;" "&amp;TEXT((RIGHT(O66,1)-1)*16+VLOOKUP(P66,'Ribbon lookup'!$A$4:$B$19,2,FALSE)-INT((RIGHT(O66,1)-1)/4)*64,"#0"),""))</f>
        <v>Top 3</v>
      </c>
      <c r="V66" s="15" t="str">
        <f>IF(Q66="R0","Ard D"&amp;TEXT(R66,"#0"),
IF(LEFT(Q66,1)="R",VLOOKUP(Q66,'Ribbon lookup'!$C$4:$E$11,2,FALSE)&amp;" "&amp;TEXT((RIGHT(Q66,1)-1)*16+VLOOKUP(R66,'Ribbon lookup'!$A$4:$B$19,2,FALSE)-INT((RIGHT(Q66,1)-1)/4)*64,"#0"),""))</f>
        <v/>
      </c>
      <c r="W66" s="15"/>
      <c r="Z66" s="15" t="str">
        <f>IF(LEFT(L66,1)="R",(RIGHT(L66,1)-1)*16+VLOOKUP(M66,'Ribbon lookup'!$A$4:$B$19,2,FALSE),"")</f>
        <v/>
      </c>
      <c r="AA66" s="25">
        <f>IF(O66="R0",192+P66,
   IF(LEFT(O66,1)="R",(RIGHT(O66,1)-1)*16+VLOOKUP(P66,'Ribbon lookup'!$A$4:$B$19,2,FALSE),""))</f>
        <v>67</v>
      </c>
      <c r="AB66" s="25" t="str">
        <f>IF(Q66="R0",192+R66,
IF(LEFT(Q66,1)="R",(RIGHT(Q66,1)-1)*16+VLOOKUP(R66,'Ribbon lookup'!$A$4:$B$19,2,FALSE),""))</f>
        <v/>
      </c>
      <c r="AD66" s="15">
        <v>60</v>
      </c>
      <c r="AE66" s="15" t="str">
        <f t="shared" si="10"/>
        <v>false</v>
      </c>
      <c r="AF66" s="15">
        <f t="shared" si="11"/>
        <v>255</v>
      </c>
      <c r="AG66" s="15">
        <f t="shared" si="12"/>
        <v>34</v>
      </c>
      <c r="AH66" s="15">
        <f t="shared" si="13"/>
        <v>255</v>
      </c>
      <c r="AI66" s="15">
        <f t="shared" si="14"/>
        <v>255</v>
      </c>
      <c r="AJ66" s="15">
        <f t="shared" si="15"/>
        <v>67</v>
      </c>
      <c r="AK66" s="15">
        <f t="shared" si="27"/>
        <v>255</v>
      </c>
      <c r="AL66" s="6" t="str">
        <f t="shared" si="21"/>
        <v>{255,34,255,255,67,255},</v>
      </c>
      <c r="AN66" s="3" t="e">
        <f>IF(#REF!&gt;63,IF(#REF! &gt; 127,
   "D"&amp;TEXT((#REF!-126),"0"),
       "T"&amp;TEXT((#REF!-64),"0")),
           "M"&amp;TEXT((#REF!),"0"))</f>
        <v>#REF!</v>
      </c>
      <c r="AP66" s="6" t="str">
        <f t="shared" si="22"/>
        <v/>
      </c>
      <c r="AQ66" s="6" t="str">
        <f>IF(ISNUMBER(#REF!),"L"&amp;TEXT(#REF!,"0"),"")</f>
        <v/>
      </c>
      <c r="AR66" s="15">
        <v>60</v>
      </c>
      <c r="AS66" s="15" t="str">
        <f t="shared" si="23"/>
        <v>FALSE</v>
      </c>
      <c r="AT66" s="15" t="e">
        <f>IF(#REF!="Point","TRUE","FALSE")</f>
        <v>#REF!</v>
      </c>
      <c r="AU66" s="15">
        <f t="shared" si="24"/>
        <v>255</v>
      </c>
      <c r="AV66" s="15" t="e">
        <f t="shared" si="25"/>
        <v>#REF!</v>
      </c>
      <c r="AW66" s="15">
        <f t="shared" si="26"/>
        <v>255</v>
      </c>
      <c r="AX66" s="19" t="e">
        <f t="shared" si="18"/>
        <v>#REF!</v>
      </c>
      <c r="AZ66" s="14">
        <f t="shared" ref="AZ66:AZ95" si="31">AR66</f>
        <v>60</v>
      </c>
      <c r="BA66" s="14">
        <f>IF(ISNUMBER(#REF!),#REF!,255)</f>
        <v>255</v>
      </c>
      <c r="BB66" s="14">
        <f>IF(ISNUMBER(#REF!),#REF!,255)</f>
        <v>255</v>
      </c>
      <c r="BC66" t="str">
        <f t="shared" si="19"/>
        <v>{ 255, 255},</v>
      </c>
    </row>
    <row r="67" spans="1:55" x14ac:dyDescent="0.25">
      <c r="A67" s="14"/>
      <c r="B67" s="14" t="s">
        <v>74</v>
      </c>
      <c r="C67" s="15"/>
      <c r="D67" s="15" t="s">
        <v>225</v>
      </c>
      <c r="E67" s="15" t="s">
        <v>181</v>
      </c>
      <c r="F67" s="15" t="s">
        <v>104</v>
      </c>
      <c r="G67" s="21" t="s">
        <v>112</v>
      </c>
      <c r="H67" s="21" t="s">
        <v>178</v>
      </c>
      <c r="I67" s="15" t="s">
        <v>112</v>
      </c>
      <c r="J67" s="15"/>
      <c r="L67" s="15" t="s">
        <v>279</v>
      </c>
      <c r="M67" s="15" t="s">
        <v>279</v>
      </c>
      <c r="O67" s="15" t="s">
        <v>275</v>
      </c>
      <c r="P67" s="15">
        <v>8</v>
      </c>
      <c r="Q67" s="15" t="s">
        <v>279</v>
      </c>
      <c r="R67" s="15" t="s">
        <v>279</v>
      </c>
      <c r="T67" s="15" t="str">
        <f>IF(LEFT(L67,1)="R",VLOOKUP(L67,'Ribbon lookup'!$C$4:$E$11,2,FALSE)&amp;" "&amp;TEXT((RIGHT(L67,1)-1)*16+VLOOKUP(M67,'Ribbon lookup'!$A$4:$B$19,2,FALSE),"#0"),"")</f>
        <v/>
      </c>
      <c r="U67" s="15" t="str">
        <f>IF(O67="R0","Ard D"&amp;TEXT(P67,"#0"),
IF(LEFT(O67,1)="R",VLOOKUP(O67,'Ribbon lookup'!$C$4:$E$11,2,FALSE)&amp;" "&amp;TEXT((RIGHT(O67,1)-1)*16+VLOOKUP(P67,'Ribbon lookup'!$A$4:$B$19,2,FALSE)-INT((RIGHT(O67,1)-1)/4)*64,"#0"),""))</f>
        <v>Top 11</v>
      </c>
      <c r="V67" s="15" t="str">
        <f>IF(Q67="R0","Ard D"&amp;TEXT(R67,"#0"),
IF(LEFT(Q67,1)="R",VLOOKUP(Q67,'Ribbon lookup'!$C$4:$E$11,2,FALSE)&amp;" "&amp;TEXT((RIGHT(Q67,1)-1)*16+VLOOKUP(R67,'Ribbon lookup'!$A$4:$B$19,2,FALSE)-INT((RIGHT(Q67,1)-1)/4)*64,"#0"),""))</f>
        <v/>
      </c>
      <c r="W67" s="15"/>
      <c r="Z67" s="15" t="str">
        <f>IF(LEFT(L67,1)="R",(RIGHT(L67,1)-1)*16+VLOOKUP(M67,'Ribbon lookup'!$A$4:$B$19,2,FALSE),"")</f>
        <v/>
      </c>
      <c r="AA67" s="25">
        <f>IF(O67="R0",192+P67,
   IF(LEFT(O67,1)="R",(RIGHT(O67,1)-1)*16+VLOOKUP(P67,'Ribbon lookup'!$A$4:$B$19,2,FALSE),""))</f>
        <v>75</v>
      </c>
      <c r="AB67" s="25" t="str">
        <f>IF(Q67="R0",192+R67,
IF(LEFT(Q67,1)="R",(RIGHT(Q67,1)-1)*16+VLOOKUP(R67,'Ribbon lookup'!$A$4:$B$19,2,FALSE),""))</f>
        <v/>
      </c>
      <c r="AD67" s="15">
        <v>61</v>
      </c>
      <c r="AE67" s="15" t="str">
        <f t="shared" si="10"/>
        <v>false</v>
      </c>
      <c r="AF67" s="15">
        <f t="shared" si="11"/>
        <v>255</v>
      </c>
      <c r="AG67" s="15">
        <f t="shared" si="12"/>
        <v>30</v>
      </c>
      <c r="AH67" s="15">
        <f t="shared" si="13"/>
        <v>255</v>
      </c>
      <c r="AI67" s="15">
        <f t="shared" si="14"/>
        <v>255</v>
      </c>
      <c r="AJ67" s="15">
        <f t="shared" si="15"/>
        <v>75</v>
      </c>
      <c r="AK67" s="15">
        <f t="shared" si="27"/>
        <v>255</v>
      </c>
      <c r="AL67" s="6" t="str">
        <f t="shared" si="21"/>
        <v>{255,30,255,255,75,255},</v>
      </c>
      <c r="AN67" s="3" t="e">
        <f>IF(#REF!&gt;63,IF(#REF! &gt; 127,
   "D"&amp;TEXT((#REF!-126),"0"),
       "T"&amp;TEXT((#REF!-64),"0")),
           "M"&amp;TEXT((#REF!),"0"))</f>
        <v>#REF!</v>
      </c>
      <c r="AP67" s="6" t="str">
        <f t="shared" si="22"/>
        <v/>
      </c>
      <c r="AQ67" s="6" t="str">
        <f>IF(ISNUMBER(#REF!),"L"&amp;TEXT(#REF!,"0"),"")</f>
        <v/>
      </c>
      <c r="AR67" s="15">
        <v>61</v>
      </c>
      <c r="AS67" s="15" t="str">
        <f t="shared" si="23"/>
        <v>FALSE</v>
      </c>
      <c r="AT67" s="15" t="e">
        <f>IF(#REF!="Point","TRUE","FALSE")</f>
        <v>#REF!</v>
      </c>
      <c r="AU67" s="15">
        <f t="shared" si="24"/>
        <v>255</v>
      </c>
      <c r="AV67" s="15" t="e">
        <f t="shared" si="25"/>
        <v>#REF!</v>
      </c>
      <c r="AW67" s="15">
        <f t="shared" si="26"/>
        <v>255</v>
      </c>
      <c r="AX67" s="19" t="e">
        <f t="shared" si="18"/>
        <v>#REF!</v>
      </c>
      <c r="AZ67" s="14">
        <f t="shared" si="31"/>
        <v>61</v>
      </c>
      <c r="BA67" s="14">
        <f>IF(ISNUMBER(#REF!),#REF!,255)</f>
        <v>255</v>
      </c>
      <c r="BB67" s="14">
        <f>IF(ISNUMBER(#REF!),#REF!,255)</f>
        <v>255</v>
      </c>
      <c r="BC67" t="str">
        <f t="shared" si="19"/>
        <v>{ 255, 255},</v>
      </c>
    </row>
    <row r="68" spans="1:55" x14ac:dyDescent="0.25">
      <c r="A68" s="14"/>
      <c r="B68" s="14" t="s">
        <v>48</v>
      </c>
      <c r="C68" s="15"/>
      <c r="D68" s="15" t="s">
        <v>226</v>
      </c>
      <c r="E68" s="15" t="s">
        <v>176</v>
      </c>
      <c r="F68" s="15" t="s">
        <v>104</v>
      </c>
      <c r="G68" s="21" t="s">
        <v>112</v>
      </c>
      <c r="H68" s="21" t="s">
        <v>182</v>
      </c>
      <c r="I68" s="15" t="s">
        <v>112</v>
      </c>
      <c r="J68" s="15" t="s">
        <v>331</v>
      </c>
      <c r="L68" s="15" t="s">
        <v>279</v>
      </c>
      <c r="M68" s="15" t="s">
        <v>279</v>
      </c>
      <c r="O68" s="15" t="s">
        <v>275</v>
      </c>
      <c r="P68" s="15">
        <v>7</v>
      </c>
      <c r="Q68" s="15" t="s">
        <v>279</v>
      </c>
      <c r="R68" s="15" t="s">
        <v>279</v>
      </c>
      <c r="T68" s="15" t="str">
        <f>IF(LEFT(L68,1)="R",VLOOKUP(L68,'Ribbon lookup'!$C$4:$E$11,2,FALSE)&amp;" "&amp;TEXT((RIGHT(L68,1)-1)*16+VLOOKUP(M68,'Ribbon lookup'!$A$4:$B$19,2,FALSE),"#0"),"")</f>
        <v/>
      </c>
      <c r="U68" s="15" t="str">
        <f>IF(O68="R0","Ard D"&amp;TEXT(P68,"#0"),
IF(LEFT(O68,1)="R",VLOOKUP(O68,'Ribbon lookup'!$C$4:$E$11,2,FALSE)&amp;" "&amp;TEXT((RIGHT(O68,1)-1)*16+VLOOKUP(P68,'Ribbon lookup'!$A$4:$B$19,2,FALSE)-INT((RIGHT(O68,1)-1)/4)*64,"#0"),""))</f>
        <v>Top 4</v>
      </c>
      <c r="V68" s="15" t="str">
        <f>IF(Q68="R0","Ard D"&amp;TEXT(R68,"#0"),
IF(LEFT(Q68,1)="R",VLOOKUP(Q68,'Ribbon lookup'!$C$4:$E$11,2,FALSE)&amp;" "&amp;TEXT((RIGHT(Q68,1)-1)*16+VLOOKUP(R68,'Ribbon lookup'!$A$4:$B$19,2,FALSE)-INT((RIGHT(Q68,1)-1)/4)*64,"#0"),""))</f>
        <v/>
      </c>
      <c r="W68" s="30" t="s">
        <v>315</v>
      </c>
      <c r="Z68" s="15" t="str">
        <f>IF(LEFT(L68,1)="R",(RIGHT(L68,1)-1)*16+VLOOKUP(M68,'Ribbon lookup'!$A$4:$B$19,2,FALSE),"")</f>
        <v/>
      </c>
      <c r="AA68" s="25">
        <f>IF(O68="R0",192+P68,
   IF(LEFT(O68,1)="R",(RIGHT(O68,1)-1)*16+VLOOKUP(P68,'Ribbon lookup'!$A$4:$B$19,2,FALSE),""))</f>
        <v>68</v>
      </c>
      <c r="AB68" s="25" t="str">
        <f>IF(Q68="R0",192+R68,
IF(LEFT(Q68,1)="R",(RIGHT(Q68,1)-1)*16+VLOOKUP(R68,'Ribbon lookup'!$A$4:$B$19,2,FALSE),""))</f>
        <v/>
      </c>
      <c r="AD68" s="15">
        <v>62</v>
      </c>
      <c r="AE68" s="15" t="str">
        <f t="shared" si="10"/>
        <v>false</v>
      </c>
      <c r="AF68" s="15">
        <f t="shared" si="11"/>
        <v>255</v>
      </c>
      <c r="AG68" s="15">
        <f t="shared" si="12"/>
        <v>32</v>
      </c>
      <c r="AH68" s="15">
        <f t="shared" si="13"/>
        <v>255</v>
      </c>
      <c r="AI68" s="15">
        <f t="shared" si="14"/>
        <v>255</v>
      </c>
      <c r="AJ68" s="15">
        <f t="shared" si="15"/>
        <v>68</v>
      </c>
      <c r="AK68" s="15">
        <f t="shared" si="27"/>
        <v>255</v>
      </c>
      <c r="AL68" s="6" t="str">
        <f t="shared" si="21"/>
        <v>{255,32,255,255,68,255},</v>
      </c>
      <c r="AN68" s="3" t="e">
        <f>IF(#REF!&gt;63,IF(#REF! &gt; 127,
   "D"&amp;TEXT((#REF!-126),"0"),
       "T"&amp;TEXT((#REF!-64),"0")),
           "M"&amp;TEXT((#REF!),"0"))</f>
        <v>#REF!</v>
      </c>
      <c r="AP68" s="6" t="str">
        <f t="shared" si="22"/>
        <v/>
      </c>
      <c r="AQ68" s="6" t="str">
        <f>IF(ISNUMBER(#REF!),"L"&amp;TEXT(#REF!,"0"),"")</f>
        <v/>
      </c>
      <c r="AR68" s="15">
        <v>62</v>
      </c>
      <c r="AS68" s="15" t="str">
        <f t="shared" si="23"/>
        <v>FALSE</v>
      </c>
      <c r="AT68" s="15" t="e">
        <f>IF(#REF!="Point","TRUE","FALSE")</f>
        <v>#REF!</v>
      </c>
      <c r="AU68" s="15">
        <f t="shared" si="24"/>
        <v>255</v>
      </c>
      <c r="AV68" s="15" t="e">
        <f t="shared" si="25"/>
        <v>#REF!</v>
      </c>
      <c r="AW68" s="15">
        <f t="shared" si="26"/>
        <v>255</v>
      </c>
      <c r="AX68" s="19" t="e">
        <f t="shared" si="18"/>
        <v>#REF!</v>
      </c>
      <c r="AZ68" s="14">
        <f t="shared" si="31"/>
        <v>62</v>
      </c>
      <c r="BA68" s="14">
        <f>IF(ISNUMBER(#REF!),#REF!,255)</f>
        <v>255</v>
      </c>
      <c r="BB68" s="14">
        <f>IF(ISNUMBER(#REF!),#REF!,255)</f>
        <v>255</v>
      </c>
      <c r="BC68" t="str">
        <f t="shared" si="19"/>
        <v>{ 255, 255},</v>
      </c>
    </row>
    <row r="69" spans="1:55" x14ac:dyDescent="0.25">
      <c r="A69" s="14" t="s">
        <v>61</v>
      </c>
      <c r="B69" s="14" t="s">
        <v>60</v>
      </c>
      <c r="C69" s="15"/>
      <c r="D69" s="15" t="s">
        <v>227</v>
      </c>
      <c r="E69" s="15" t="s">
        <v>174</v>
      </c>
      <c r="F69" s="15" t="s">
        <v>104</v>
      </c>
      <c r="G69" s="21" t="s">
        <v>112</v>
      </c>
      <c r="H69" s="21" t="s">
        <v>281</v>
      </c>
      <c r="I69" s="15" t="s">
        <v>112</v>
      </c>
      <c r="J69" s="15"/>
      <c r="K69" s="8"/>
      <c r="L69" s="15" t="s">
        <v>279</v>
      </c>
      <c r="M69" s="15" t="s">
        <v>279</v>
      </c>
      <c r="N69" s="8"/>
      <c r="O69" s="15" t="s">
        <v>275</v>
      </c>
      <c r="P69" s="15">
        <v>6</v>
      </c>
      <c r="Q69" s="15" t="s">
        <v>279</v>
      </c>
      <c r="R69" s="15" t="s">
        <v>279</v>
      </c>
      <c r="S69" s="8"/>
      <c r="T69" s="15" t="str">
        <f>IF(LEFT(L69,1)="R",VLOOKUP(L69,'Ribbon lookup'!$C$4:$E$11,2,FALSE)&amp;" "&amp;TEXT((RIGHT(L69,1)-1)*16+VLOOKUP(M69,'Ribbon lookup'!$A$4:$B$19,2,FALSE),"#0"),"")</f>
        <v/>
      </c>
      <c r="U69" s="15" t="str">
        <f>IF(O69="R0","Ard D"&amp;TEXT(P69,"#0"),
IF(LEFT(O69,1)="R",VLOOKUP(O69,'Ribbon lookup'!$C$4:$E$11,2,FALSE)&amp;" "&amp;TEXT((RIGHT(O69,1)-1)*16+VLOOKUP(P69,'Ribbon lookup'!$A$4:$B$19,2,FALSE)-INT((RIGHT(O69,1)-1)/4)*64,"#0"),""))</f>
        <v>Top 10</v>
      </c>
      <c r="V69" s="15" t="str">
        <f>IF(Q69="R0","Ard D"&amp;TEXT(R69,"#0"),
IF(LEFT(Q69,1)="R",VLOOKUP(Q69,'Ribbon lookup'!$C$4:$E$11,2,FALSE)&amp;" "&amp;TEXT((RIGHT(Q69,1)-1)*16+VLOOKUP(R69,'Ribbon lookup'!$A$4:$B$19,2,FALSE)-INT((RIGHT(Q69,1)-1)/4)*64,"#0"),""))</f>
        <v/>
      </c>
      <c r="W69" s="15"/>
      <c r="X69" s="8"/>
      <c r="Y69" s="8"/>
      <c r="Z69" s="15" t="str">
        <f>IF(LEFT(L69,1)="R",(RIGHT(L69,1)-1)*16+VLOOKUP(M69,'Ribbon lookup'!$A$4:$B$19,2,FALSE),"")</f>
        <v/>
      </c>
      <c r="AA69" s="25">
        <f>IF(O69="R0",192+P69,
   IF(LEFT(O69,1)="R",(RIGHT(O69,1)-1)*16+VLOOKUP(P69,'Ribbon lookup'!$A$4:$B$19,2,FALSE),""))</f>
        <v>74</v>
      </c>
      <c r="AB69" s="25" t="str">
        <f>IF(Q69="R0",192+R69,
IF(LEFT(Q69,1)="R",(RIGHT(Q69,1)-1)*16+VLOOKUP(R69,'Ribbon lookup'!$A$4:$B$19,2,FALSE),""))</f>
        <v/>
      </c>
      <c r="AC69" s="8"/>
      <c r="AD69" s="15">
        <v>63</v>
      </c>
      <c r="AE69" s="15" t="str">
        <f t="shared" si="10"/>
        <v>false</v>
      </c>
      <c r="AF69" s="15">
        <f t="shared" si="11"/>
        <v>255</v>
      </c>
      <c r="AG69" s="15">
        <f t="shared" si="12"/>
        <v>64</v>
      </c>
      <c r="AH69" s="15">
        <f t="shared" si="13"/>
        <v>255</v>
      </c>
      <c r="AI69" s="15">
        <f t="shared" si="14"/>
        <v>255</v>
      </c>
      <c r="AJ69" s="15">
        <f t="shared" si="15"/>
        <v>74</v>
      </c>
      <c r="AK69" s="15">
        <f t="shared" si="27"/>
        <v>255</v>
      </c>
      <c r="AL69" s="6" t="str">
        <f t="shared" si="21"/>
        <v>{255,64,255,255,74,255},</v>
      </c>
      <c r="AM69" s="8"/>
      <c r="AN69" s="3" t="e">
        <f>IF(#REF!&gt;63,IF(#REF! &gt; 127,
   "D"&amp;TEXT((#REF!-126),"0"),
       "T"&amp;TEXT((#REF!-64),"0")),
           "M"&amp;TEXT((#REF!),"0"))</f>
        <v>#REF!</v>
      </c>
      <c r="AP69" s="6" t="str">
        <f t="shared" si="22"/>
        <v/>
      </c>
      <c r="AQ69" s="6" t="str">
        <f>IF(ISNUMBER(#REF!),"L"&amp;TEXT(#REF!,"0"),"")</f>
        <v/>
      </c>
      <c r="AR69" s="15">
        <v>63</v>
      </c>
      <c r="AS69" s="15" t="str">
        <f t="shared" si="23"/>
        <v>FALSE</v>
      </c>
      <c r="AT69" s="15" t="e">
        <f>IF(#REF!="Point","TRUE","FALSE")</f>
        <v>#REF!</v>
      </c>
      <c r="AU69" s="15">
        <f t="shared" si="24"/>
        <v>255</v>
      </c>
      <c r="AV69" s="15" t="e">
        <f t="shared" si="25"/>
        <v>#N/A</v>
      </c>
      <c r="AW69" s="15">
        <f t="shared" si="26"/>
        <v>255</v>
      </c>
      <c r="AX69" s="19" t="e">
        <f t="shared" si="18"/>
        <v>#REF!</v>
      </c>
      <c r="AZ69" s="14">
        <f t="shared" si="31"/>
        <v>63</v>
      </c>
      <c r="BA69" s="14">
        <f>IF(ISNUMBER(#REF!),#REF!,255)</f>
        <v>255</v>
      </c>
      <c r="BB69" s="14">
        <f>IF(ISNUMBER(#REF!),#REF!,255)</f>
        <v>255</v>
      </c>
      <c r="BC69" t="str">
        <f t="shared" si="19"/>
        <v>{ 255, 255},</v>
      </c>
    </row>
    <row r="70" spans="1:55" x14ac:dyDescent="0.25">
      <c r="A70" s="14"/>
      <c r="B70" s="14" t="s">
        <v>114</v>
      </c>
      <c r="C70" s="15">
        <v>169</v>
      </c>
      <c r="D70" s="23" t="s">
        <v>228</v>
      </c>
      <c r="E70" s="25" t="s">
        <v>281</v>
      </c>
      <c r="F70" s="15" t="s">
        <v>104</v>
      </c>
      <c r="G70" s="21" t="s">
        <v>199</v>
      </c>
      <c r="H70" s="21" t="s">
        <v>112</v>
      </c>
      <c r="I70" s="15" t="s">
        <v>174</v>
      </c>
      <c r="J70" s="15"/>
      <c r="K70" s="8"/>
      <c r="L70" s="15" t="s">
        <v>273</v>
      </c>
      <c r="M70" s="15">
        <v>4</v>
      </c>
      <c r="N70" s="8"/>
      <c r="O70" s="15" t="s">
        <v>275</v>
      </c>
      <c r="P70" s="15">
        <v>5</v>
      </c>
      <c r="Q70" s="15" t="s">
        <v>275</v>
      </c>
      <c r="R70" s="15">
        <v>4</v>
      </c>
      <c r="S70" s="8"/>
      <c r="T70" s="15" t="str">
        <f>IF(LEFT(L70,1)="R",VLOOKUP(L70,'Ribbon lookup'!$C$4:$E$11,2,FALSE)&amp;" "&amp;TEXT((RIGHT(L70,1)-1)*16+VLOOKUP(M70,'Ribbon lookup'!$A$4:$B$19,2,FALSE),"#0"),"")</f>
        <v>Mid 41</v>
      </c>
      <c r="U70" s="15" t="str">
        <f>IF(O70="R0","Ard D"&amp;TEXT(P70,"#0"),
IF(LEFT(O70,1)="R",VLOOKUP(O70,'Ribbon lookup'!$C$4:$E$11,2,FALSE)&amp;" "&amp;TEXT((RIGHT(O70,1)-1)*16+VLOOKUP(P70,'Ribbon lookup'!$A$4:$B$19,2,FALSE)-INT((RIGHT(O70,1)-1)/4)*64,"#0"),""))</f>
        <v>Top 5</v>
      </c>
      <c r="V70" s="15" t="str">
        <f>IF(Q70="R0","Ard D"&amp;TEXT(R70,"#0"),
IF(LEFT(Q70,1)="R",VLOOKUP(Q70,'Ribbon lookup'!$C$4:$E$11,2,FALSE)&amp;" "&amp;TEXT((RIGHT(Q70,1)-1)*16+VLOOKUP(R70,'Ribbon lookup'!$A$4:$B$19,2,FALSE)-INT((RIGHT(Q70,1)-1)/4)*64,"#0"),""))</f>
        <v>Top 9</v>
      </c>
      <c r="W70" s="15"/>
      <c r="X70" s="8"/>
      <c r="Y70" s="8"/>
      <c r="Z70" s="15">
        <f>IF(LEFT(L70,1)="R",(RIGHT(L70,1)-1)*16+VLOOKUP(M70,'Ribbon lookup'!$A$4:$B$19,2,FALSE),"")</f>
        <v>41</v>
      </c>
      <c r="AA70" s="25">
        <f>IF(O70="R0",192+P70,
   IF(LEFT(O70,1)="R",(RIGHT(O70,1)-1)*16+VLOOKUP(P70,'Ribbon lookup'!$A$4:$B$19,2,FALSE),""))</f>
        <v>69</v>
      </c>
      <c r="AB70" s="25">
        <f>IF(Q70="R0",192+R70,
IF(LEFT(Q70,1)="R",(RIGHT(Q70,1)-1)*16+VLOOKUP(R70,'Ribbon lookup'!$A$4:$B$19,2,FALSE),""))</f>
        <v>73</v>
      </c>
      <c r="AC70" s="8"/>
      <c r="AD70" s="15">
        <v>64</v>
      </c>
      <c r="AE70" s="15" t="str">
        <f t="shared" si="10"/>
        <v>false</v>
      </c>
      <c r="AF70" s="15">
        <f t="shared" si="11"/>
        <v>50</v>
      </c>
      <c r="AG70" s="15">
        <f t="shared" si="12"/>
        <v>255</v>
      </c>
      <c r="AH70" s="15">
        <f t="shared" si="13"/>
        <v>63</v>
      </c>
      <c r="AI70" s="15">
        <f t="shared" si="14"/>
        <v>41</v>
      </c>
      <c r="AJ70" s="15">
        <f t="shared" si="15"/>
        <v>69</v>
      </c>
      <c r="AK70" s="15">
        <f t="shared" si="27"/>
        <v>73</v>
      </c>
      <c r="AL70" s="6" t="str">
        <f t="shared" ref="AL70:AL95" si="32">"{"&amp;TEXT(AF70,"0")&amp;","
&amp;TEXT(AG70,"0")&amp;","
&amp;TEXT(AH70,"0")&amp;","
&amp;TEXT(IF(AND(AE70="true",AI70&lt;255),128,0)+AI70,"0")&amp;","
&amp;TEXT(AJ70,"0")&amp;","
&amp;TEXT(AK70,"0")&amp;"},"</f>
        <v>{50,255,63,41,69,73},</v>
      </c>
      <c r="AM70" s="8"/>
      <c r="AN70" s="3" t="e">
        <f>IF(#REF!&gt;63,IF(#REF! &gt; 127,
   "D"&amp;TEXT((#REF!-126),"0"),
       "T"&amp;TEXT((#REF!-64),"0")),
           "M"&amp;TEXT((#REF!),"0"))</f>
        <v>#REF!</v>
      </c>
      <c r="AO70" s="3" t="e">
        <f>IF(#REF!&gt;63,IF(#REF! &gt; 127,
   "D"&amp;TEXT((#REF!-126),"0"),
       "T"&amp;TEXT((#REF!-64),"0")),
           "M"&amp;TEXT((#REF!),"0"))</f>
        <v>#REF!</v>
      </c>
      <c r="AP70" s="6" t="str">
        <f t="shared" ref="AP70:AP95" si="33">IF(LEFT(B70,5)="Point","P"&amp;TRIM(MID(B70,7,3))&amp;IF(RIGHT(B70,1)="E","E",IF(RIGHT(B70,1)="W","W","")),"")</f>
        <v/>
      </c>
      <c r="AQ70" s="6" t="str">
        <f>IF(ISNUMBER(#REF!),"L"&amp;TEXT(#REF!,"0"),"")</f>
        <v/>
      </c>
      <c r="AR70" s="15">
        <v>64</v>
      </c>
      <c r="AS70" s="15" t="str">
        <f t="shared" ref="AS70:AS95" si="34">IF(F70="Y","TRUE","FALSE")</f>
        <v>FALSE</v>
      </c>
      <c r="AT70" s="15" t="e">
        <f>IF(#REF!="Point","TRUE","FALSE")</f>
        <v>#REF!</v>
      </c>
      <c r="AU70" s="15" t="e">
        <f t="shared" ref="AU70:AU95" si="35">IF(LEFT(G70,1)="X",255,IF(LEFT(G70,1)="P",VLOOKUP(G70,$AP$12:$AR$95,7,FALSE),VLOOKUP(G70,$AQ$12:$AR$95,6,FALSE)))</f>
        <v>#REF!</v>
      </c>
      <c r="AV70" s="15">
        <f t="shared" ref="AV70:AV95" si="36">IF(LEFT(H70,1)="X",255,IF(LEFT(H70,1)="P",VLOOKUP(H70,$AP$12:$AR$95,7,FALSE),VLOOKUP(H70,$AQ$12:$AR$95,6,FALSE)))</f>
        <v>255</v>
      </c>
      <c r="AW70" s="15" t="e">
        <f t="shared" ref="AW70:AW95" si="37">IF(LEFT(I70,1)="X",255,IF(LEFT(I70,1)="P",VLOOKUP(I70,$AP$12:$AR$95,7,FALSE),VLOOKUP(I70,$AQ$12:$AR$95,6,FALSE)))</f>
        <v>#N/A</v>
      </c>
      <c r="AX70" s="19" t="e">
        <f t="shared" si="18"/>
        <v>#REF!</v>
      </c>
      <c r="AZ70" s="14">
        <f t="shared" si="31"/>
        <v>64</v>
      </c>
      <c r="BA70" s="14">
        <f>IF(ISNUMBER(#REF!),#REF!,255)</f>
        <v>255</v>
      </c>
      <c r="BB70" s="14">
        <f>IF(ISNUMBER(#REF!),#REF!,255)</f>
        <v>255</v>
      </c>
      <c r="BC70" t="str">
        <f t="shared" si="19"/>
        <v>{ 255, 255},</v>
      </c>
    </row>
    <row r="71" spans="1:55" x14ac:dyDescent="0.25">
      <c r="A71" s="14"/>
      <c r="B71" s="14" t="s">
        <v>36</v>
      </c>
      <c r="C71" s="15"/>
      <c r="D71" s="15" t="s">
        <v>229</v>
      </c>
      <c r="E71" s="15" t="s">
        <v>131</v>
      </c>
      <c r="F71" s="15" t="s">
        <v>104</v>
      </c>
      <c r="G71" s="21" t="s">
        <v>112</v>
      </c>
      <c r="H71" s="21" t="s">
        <v>130</v>
      </c>
      <c r="I71" s="15" t="s">
        <v>112</v>
      </c>
      <c r="J71" s="15"/>
      <c r="L71" s="15" t="s">
        <v>279</v>
      </c>
      <c r="M71" s="15" t="s">
        <v>279</v>
      </c>
      <c r="O71" s="15" t="s">
        <v>275</v>
      </c>
      <c r="P71" s="15">
        <v>3</v>
      </c>
      <c r="Q71" s="15" t="s">
        <v>279</v>
      </c>
      <c r="R71" s="15" t="s">
        <v>279</v>
      </c>
      <c r="T71" s="15" t="str">
        <f>IF(LEFT(L71,1)="R",VLOOKUP(L71,'Ribbon lookup'!$C$4:$E$11,2,FALSE)&amp;" "&amp;TEXT((RIGHT(L71,1)-1)*16+VLOOKUP(M71,'Ribbon lookup'!$A$4:$B$19,2,FALSE),"#0"),"")</f>
        <v/>
      </c>
      <c r="U71" s="15" t="str">
        <f>IF(O71="R0","Ard D"&amp;TEXT(P71,"#0"),
IF(LEFT(O71,1)="R",VLOOKUP(O71,'Ribbon lookup'!$C$4:$E$11,2,FALSE)&amp;" "&amp;TEXT((RIGHT(O71,1)-1)*16+VLOOKUP(P71,'Ribbon lookup'!$A$4:$B$19,2,FALSE)-INT((RIGHT(O71,1)-1)/4)*64,"#0"),""))</f>
        <v>Top 6</v>
      </c>
      <c r="V71" s="15" t="str">
        <f>IF(Q71="R0","Ard D"&amp;TEXT(R71,"#0"),
IF(LEFT(Q71,1)="R",VLOOKUP(Q71,'Ribbon lookup'!$C$4:$E$11,2,FALSE)&amp;" "&amp;TEXT((RIGHT(Q71,1)-1)*16+VLOOKUP(R71,'Ribbon lookup'!$A$4:$B$19,2,FALSE)-INT((RIGHT(Q71,1)-1)/4)*64,"#0"),""))</f>
        <v/>
      </c>
      <c r="W71" s="15"/>
      <c r="Z71" s="15" t="str">
        <f>IF(LEFT(L71,1)="R",(RIGHT(L71,1)-1)*16+VLOOKUP(M71,'Ribbon lookup'!$A$4:$B$19,2,FALSE),"")</f>
        <v/>
      </c>
      <c r="AA71" s="25">
        <f>IF(O71="R0",192+P71,
   IF(LEFT(O71,1)="R",(RIGHT(O71,1)-1)*16+VLOOKUP(P71,'Ribbon lookup'!$A$4:$B$19,2,FALSE),""))</f>
        <v>70</v>
      </c>
      <c r="AB71" s="25" t="str">
        <f>IF(Q71="R0",192+R71,
IF(LEFT(Q71,1)="R",(RIGHT(Q71,1)-1)*16+VLOOKUP(R71,'Ribbon lookup'!$A$4:$B$19,2,FALSE),""))</f>
        <v/>
      </c>
      <c r="AD71" s="15">
        <v>65</v>
      </c>
      <c r="AE71" s="15" t="str">
        <f t="shared" ref="AE71:AE95" si="38">IF(F71="Y","true","false")</f>
        <v>false</v>
      </c>
      <c r="AF71" s="15">
        <f t="shared" ref="AF71:AF95" si="39">IF(G71="X",255,VLOOKUP(G71,$E$12:$AD$95,26,FALSE))</f>
        <v>255</v>
      </c>
      <c r="AG71" s="15">
        <f t="shared" ref="AG71:AG95" si="40">IF(H71="X",255,VLOOKUP(H71,$E$12:$AD$95,26,FALSE))</f>
        <v>15</v>
      </c>
      <c r="AH71" s="15">
        <f t="shared" ref="AH71:AH95" si="41">IF(I71="X",255,VLOOKUP(I71,$E$12:$AD$95,26,FALSE))</f>
        <v>255</v>
      </c>
      <c r="AI71" s="15">
        <f t="shared" ref="AI71:AI95" si="42">IF(ISNUMBER(Z71),Z71,255)</f>
        <v>255</v>
      </c>
      <c r="AJ71" s="15">
        <f t="shared" ref="AJ71:AJ95" si="43">IF(ISNUMBER(AA71),AA71,255)</f>
        <v>70</v>
      </c>
      <c r="AK71" s="15">
        <f t="shared" ref="AK71:AK95" si="44">IF(ISNUMBER(AB71),AB71,255)</f>
        <v>255</v>
      </c>
      <c r="AL71" s="6" t="str">
        <f t="shared" si="32"/>
        <v>{255,15,255,255,70,255},</v>
      </c>
      <c r="AN71" s="3" t="e">
        <f>IF(#REF!&gt;63,IF(#REF! &gt; 127,
   "D"&amp;TEXT((#REF!-126),"0"),
       "T"&amp;TEXT((#REF!-64),"0")),
           "M"&amp;TEXT((#REF!),"0"))</f>
        <v>#REF!</v>
      </c>
      <c r="AP71" s="6" t="str">
        <f t="shared" si="33"/>
        <v/>
      </c>
      <c r="AQ71" s="6" t="str">
        <f>IF(ISNUMBER(#REF!),"L"&amp;TEXT(#REF!,"0"),"")</f>
        <v/>
      </c>
      <c r="AR71" s="15">
        <v>65</v>
      </c>
      <c r="AS71" s="15" t="str">
        <f t="shared" si="34"/>
        <v>FALSE</v>
      </c>
      <c r="AT71" s="15" t="e">
        <f>IF(#REF!="Point","TRUE","FALSE")</f>
        <v>#REF!</v>
      </c>
      <c r="AU71" s="15">
        <f t="shared" si="35"/>
        <v>255</v>
      </c>
      <c r="AV71" s="15" t="e">
        <f t="shared" si="36"/>
        <v>#REF!</v>
      </c>
      <c r="AW71" s="15">
        <f t="shared" si="37"/>
        <v>255</v>
      </c>
      <c r="AX71" s="19" t="e">
        <f t="shared" si="18"/>
        <v>#REF!</v>
      </c>
      <c r="AZ71" s="14">
        <f t="shared" si="31"/>
        <v>65</v>
      </c>
      <c r="BA71" s="14">
        <f>IF(ISNUMBER(#REF!),#REF!,255)</f>
        <v>255</v>
      </c>
      <c r="BB71" s="14">
        <f>IF(ISNUMBER(#REF!),#REF!,255)</f>
        <v>255</v>
      </c>
      <c r="BC71" t="str">
        <f t="shared" ref="BC71:BC95" si="45">"{ "&amp; TEXT(BA71,"0") &amp; ", " &amp; TEXT(BB71,"0") &amp; "},"</f>
        <v>{ 255, 255},</v>
      </c>
    </row>
    <row r="72" spans="1:55" x14ac:dyDescent="0.25">
      <c r="A72" s="14"/>
      <c r="B72" s="14" t="s">
        <v>63</v>
      </c>
      <c r="C72" s="15"/>
      <c r="D72" s="15" t="s">
        <v>230</v>
      </c>
      <c r="E72" s="15" t="s">
        <v>175</v>
      </c>
      <c r="F72" s="15" t="s">
        <v>104</v>
      </c>
      <c r="G72" s="21" t="s">
        <v>253</v>
      </c>
      <c r="H72" s="21" t="s">
        <v>112</v>
      </c>
      <c r="I72" s="15" t="s">
        <v>112</v>
      </c>
      <c r="J72" s="15"/>
      <c r="K72" s="8"/>
      <c r="L72" s="15" t="s">
        <v>279</v>
      </c>
      <c r="M72" s="15" t="s">
        <v>279</v>
      </c>
      <c r="N72" s="8"/>
      <c r="O72" s="15" t="s">
        <v>275</v>
      </c>
      <c r="P72" s="15">
        <v>2</v>
      </c>
      <c r="Q72" s="15" t="s">
        <v>279</v>
      </c>
      <c r="R72" s="15" t="s">
        <v>279</v>
      </c>
      <c r="S72" s="8"/>
      <c r="T72" s="15" t="str">
        <f>IF(LEFT(L72,1)="R",VLOOKUP(L72,'Ribbon lookup'!$C$4:$E$11,2,FALSE)&amp;" "&amp;TEXT((RIGHT(L72,1)-1)*16+VLOOKUP(M72,'Ribbon lookup'!$A$4:$B$19,2,FALSE),"#0"),"")</f>
        <v/>
      </c>
      <c r="U72" s="15" t="str">
        <f>IF(O72="R0","Ard D"&amp;TEXT(P72,"#0"),
IF(LEFT(O72,1)="R",VLOOKUP(O72,'Ribbon lookup'!$C$4:$E$11,2,FALSE)&amp;" "&amp;TEXT((RIGHT(O72,1)-1)*16+VLOOKUP(P72,'Ribbon lookup'!$A$4:$B$19,2,FALSE)-INT((RIGHT(O72,1)-1)/4)*64,"#0"),""))</f>
        <v>Top 8</v>
      </c>
      <c r="V72" s="15" t="str">
        <f>IF(Q72="R0","Ard D"&amp;TEXT(R72,"#0"),
IF(LEFT(Q72,1)="R",VLOOKUP(Q72,'Ribbon lookup'!$C$4:$E$11,2,FALSE)&amp;" "&amp;TEXT((RIGHT(Q72,1)-1)*16+VLOOKUP(R72,'Ribbon lookup'!$A$4:$B$19,2,FALSE)-INT((RIGHT(Q72,1)-1)/4)*64,"#0"),""))</f>
        <v/>
      </c>
      <c r="W72" s="15"/>
      <c r="X72" s="8"/>
      <c r="Y72" s="8"/>
      <c r="Z72" s="15" t="str">
        <f>IF(LEFT(L72,1)="R",(RIGHT(L72,1)-1)*16+VLOOKUP(M72,'Ribbon lookup'!$A$4:$B$19,2,FALSE),"")</f>
        <v/>
      </c>
      <c r="AA72" s="25">
        <f>IF(O72="R0",192+P72,
   IF(LEFT(O72,1)="R",(RIGHT(O72,1)-1)*16+VLOOKUP(P72,'Ribbon lookup'!$A$4:$B$19,2,FALSE),""))</f>
        <v>72</v>
      </c>
      <c r="AB72" s="25" t="str">
        <f>IF(Q72="R0",192+R72,
IF(LEFT(Q72,1)="R",(RIGHT(Q72,1)-1)*16+VLOOKUP(R72,'Ribbon lookup'!$A$4:$B$19,2,FALSE),""))</f>
        <v/>
      </c>
      <c r="AC72" s="8"/>
      <c r="AD72" s="15">
        <v>66</v>
      </c>
      <c r="AE72" s="15" t="str">
        <f t="shared" si="38"/>
        <v>false</v>
      </c>
      <c r="AF72" s="15">
        <f t="shared" si="39"/>
        <v>67</v>
      </c>
      <c r="AG72" s="15">
        <f t="shared" si="40"/>
        <v>255</v>
      </c>
      <c r="AH72" s="15">
        <f t="shared" si="41"/>
        <v>255</v>
      </c>
      <c r="AI72" s="15">
        <f t="shared" si="42"/>
        <v>255</v>
      </c>
      <c r="AJ72" s="15">
        <f t="shared" si="43"/>
        <v>72</v>
      </c>
      <c r="AK72" s="15">
        <f t="shared" si="44"/>
        <v>255</v>
      </c>
      <c r="AL72" s="6" t="str">
        <f t="shared" si="32"/>
        <v>{67,255,255,255,72,255},</v>
      </c>
      <c r="AM72" s="8"/>
      <c r="AN72" s="3" t="e">
        <f>IF(#REF!&gt;63,IF(#REF! &gt; 127,
   "D"&amp;TEXT((#REF!-126),"0"),
       "T"&amp;TEXT((#REF!-64),"0")),
           "M"&amp;TEXT((#REF!),"0"))</f>
        <v>#REF!</v>
      </c>
      <c r="AP72" s="6" t="str">
        <f t="shared" si="33"/>
        <v/>
      </c>
      <c r="AQ72" s="6" t="str">
        <f>IF(ISNUMBER(#REF!),"L"&amp;TEXT(#REF!,"0"),"")</f>
        <v/>
      </c>
      <c r="AR72" s="15">
        <v>66</v>
      </c>
      <c r="AS72" s="15" t="str">
        <f t="shared" si="34"/>
        <v>FALSE</v>
      </c>
      <c r="AT72" s="15" t="e">
        <f>IF(#REF!="Point","TRUE","FALSE")</f>
        <v>#REF!</v>
      </c>
      <c r="AU72" s="15" t="e">
        <f t="shared" si="35"/>
        <v>#N/A</v>
      </c>
      <c r="AV72" s="15">
        <f t="shared" si="36"/>
        <v>255</v>
      </c>
      <c r="AW72" s="15">
        <f t="shared" si="37"/>
        <v>255</v>
      </c>
      <c r="AX72" s="19" t="e">
        <f t="shared" ref="AX72:AX95" si="46">"{ "&amp; AS72&amp;", "&amp; AT72 &amp; ", " &amp; TEXT(AU72,"0") &amp; ", " &amp; TEXT(AV72,"0") &amp; ", " &amp; TEXT(AW72,"0") &amp; "},"</f>
        <v>#REF!</v>
      </c>
      <c r="AZ72" s="14">
        <f t="shared" si="31"/>
        <v>66</v>
      </c>
      <c r="BA72" s="14">
        <f>IF(ISNUMBER(#REF!),#REF!,255)</f>
        <v>255</v>
      </c>
      <c r="BB72" s="14">
        <f>IF(ISNUMBER(#REF!),#REF!,255)</f>
        <v>255</v>
      </c>
      <c r="BC72" t="str">
        <f t="shared" si="45"/>
        <v>{ 255, 255},</v>
      </c>
    </row>
    <row r="73" spans="1:55" x14ac:dyDescent="0.25">
      <c r="A73" s="14"/>
      <c r="B73" s="14" t="s">
        <v>116</v>
      </c>
      <c r="C73" s="15">
        <v>170</v>
      </c>
      <c r="D73" s="23" t="s">
        <v>231</v>
      </c>
      <c r="E73" s="25" t="s">
        <v>253</v>
      </c>
      <c r="F73" s="15" t="s">
        <v>104</v>
      </c>
      <c r="G73" s="21" t="s">
        <v>202</v>
      </c>
      <c r="H73" s="21" t="s">
        <v>112</v>
      </c>
      <c r="I73" s="15" t="s">
        <v>175</v>
      </c>
      <c r="J73" s="15"/>
      <c r="K73" s="8"/>
      <c r="L73" s="15" t="s">
        <v>273</v>
      </c>
      <c r="M73" s="15">
        <v>5</v>
      </c>
      <c r="N73" s="8"/>
      <c r="O73" s="15" t="s">
        <v>275</v>
      </c>
      <c r="P73" s="15">
        <v>1</v>
      </c>
      <c r="Q73" s="15" t="s">
        <v>274</v>
      </c>
      <c r="R73" s="15">
        <v>16</v>
      </c>
      <c r="S73" s="8"/>
      <c r="T73" s="15" t="str">
        <f>IF(LEFT(L73,1)="R",VLOOKUP(L73,'Ribbon lookup'!$C$4:$E$11,2,FALSE)&amp;" "&amp;TEXT((RIGHT(L73,1)-1)*16+VLOOKUP(M73,'Ribbon lookup'!$A$4:$B$19,2,FALSE),"#0"),"")</f>
        <v>Mid 37</v>
      </c>
      <c r="U73" s="15" t="str">
        <f>IF(O73="R0","Ard D"&amp;TEXT(P73,"#0"),
IF(LEFT(O73,1)="R",VLOOKUP(O73,'Ribbon lookup'!$C$4:$E$11,2,FALSE)&amp;" "&amp;TEXT((RIGHT(O73,1)-1)*16+VLOOKUP(P73,'Ribbon lookup'!$A$4:$B$19,2,FALSE)-INT((RIGHT(O73,1)-1)/4)*64,"#0"),""))</f>
        <v>Top 7</v>
      </c>
      <c r="V73" s="15" t="str">
        <f>IF(Q73="R0","Ard D"&amp;TEXT(R73,"#0"),
IF(LEFT(Q73,1)="R",VLOOKUP(Q73,'Ribbon lookup'!$C$4:$E$11,2,FALSE)&amp;" "&amp;TEXT((RIGHT(Q73,1)-1)*16+VLOOKUP(R73,'Ribbon lookup'!$A$4:$B$19,2,FALSE)-INT((RIGHT(Q73,1)-1)/4)*64,"#0"),""))</f>
        <v>Mid 63</v>
      </c>
      <c r="W73" s="15"/>
      <c r="X73" s="8"/>
      <c r="Y73" s="8"/>
      <c r="Z73" s="15">
        <f>IF(LEFT(L73,1)="R",(RIGHT(L73,1)-1)*16+VLOOKUP(M73,'Ribbon lookup'!$A$4:$B$19,2,FALSE),"")</f>
        <v>37</v>
      </c>
      <c r="AA73" s="25">
        <f>IF(O73="R0",192+P73,
   IF(LEFT(O73,1)="R",(RIGHT(O73,1)-1)*16+VLOOKUP(P73,'Ribbon lookup'!$A$4:$B$19,2,FALSE),""))</f>
        <v>71</v>
      </c>
      <c r="AB73" s="25">
        <f>IF(Q73="R0",192+R73,
IF(LEFT(Q73,1)="R",(RIGHT(Q73,1)-1)*16+VLOOKUP(R73,'Ribbon lookup'!$A$4:$B$19,2,FALSE),""))</f>
        <v>63</v>
      </c>
      <c r="AC73" s="8"/>
      <c r="AD73" s="15">
        <v>67</v>
      </c>
      <c r="AE73" s="15" t="str">
        <f t="shared" si="38"/>
        <v>false</v>
      </c>
      <c r="AF73" s="15">
        <f t="shared" si="39"/>
        <v>68</v>
      </c>
      <c r="AG73" s="15">
        <f t="shared" si="40"/>
        <v>255</v>
      </c>
      <c r="AH73" s="15">
        <f t="shared" si="41"/>
        <v>66</v>
      </c>
      <c r="AI73" s="15">
        <f t="shared" si="42"/>
        <v>37</v>
      </c>
      <c r="AJ73" s="15">
        <f t="shared" si="43"/>
        <v>71</v>
      </c>
      <c r="AK73" s="15">
        <f t="shared" si="44"/>
        <v>63</v>
      </c>
      <c r="AL73" s="6" t="str">
        <f t="shared" si="32"/>
        <v>{68,255,66,37,71,63},</v>
      </c>
      <c r="AM73" s="8"/>
      <c r="AN73" s="3" t="e">
        <f>IF(#REF!&gt;63,IF(#REF! &gt; 127,
   "D"&amp;TEXT((#REF!-126),"0"),
       "T"&amp;TEXT((#REF!-64),"0")),
           "M"&amp;TEXT((#REF!),"0"))</f>
        <v>#REF!</v>
      </c>
      <c r="AO73" s="3" t="e">
        <f>IF(#REF!&gt;63,IF(#REF! &gt; 127,
   "D"&amp;TEXT((#REF!-126),"0"),
       "T"&amp;TEXT((#REF!-64),"0")),
           "M"&amp;TEXT((#REF!),"0"))</f>
        <v>#REF!</v>
      </c>
      <c r="AP73" s="6" t="str">
        <f t="shared" si="33"/>
        <v/>
      </c>
      <c r="AQ73" s="6" t="str">
        <f>IF(ISNUMBER(#REF!),"L"&amp;TEXT(#REF!,"0"),"")</f>
        <v/>
      </c>
      <c r="AR73" s="15">
        <v>67</v>
      </c>
      <c r="AS73" s="15" t="str">
        <f t="shared" si="34"/>
        <v>FALSE</v>
      </c>
      <c r="AT73" s="15" t="e">
        <f>IF(#REF!="Point","TRUE","FALSE")</f>
        <v>#REF!</v>
      </c>
      <c r="AU73" s="15" t="e">
        <f t="shared" si="35"/>
        <v>#N/A</v>
      </c>
      <c r="AV73" s="15">
        <f t="shared" si="36"/>
        <v>255</v>
      </c>
      <c r="AW73" s="15" t="e">
        <f t="shared" si="37"/>
        <v>#N/A</v>
      </c>
      <c r="AX73" s="19" t="e">
        <f t="shared" si="46"/>
        <v>#REF!</v>
      </c>
      <c r="AZ73" s="14">
        <f t="shared" si="31"/>
        <v>67</v>
      </c>
      <c r="BA73" s="14">
        <f>IF(ISNUMBER(#REF!),#REF!,255)</f>
        <v>255</v>
      </c>
      <c r="BB73" s="14">
        <f>IF(ISNUMBER(#REF!),#REF!,255)</f>
        <v>255</v>
      </c>
      <c r="BC73" t="str">
        <f t="shared" si="45"/>
        <v>{ 255, 255},</v>
      </c>
    </row>
    <row r="74" spans="1:55" x14ac:dyDescent="0.25">
      <c r="A74" s="14"/>
      <c r="B74" s="14" t="s">
        <v>117</v>
      </c>
      <c r="C74" s="15"/>
      <c r="D74" s="15" t="s">
        <v>254</v>
      </c>
      <c r="E74" s="15" t="s">
        <v>202</v>
      </c>
      <c r="F74" s="15" t="s">
        <v>104</v>
      </c>
      <c r="G74" s="21" t="s">
        <v>203</v>
      </c>
      <c r="H74" s="21" t="s">
        <v>253</v>
      </c>
      <c r="I74" s="15" t="s">
        <v>112</v>
      </c>
      <c r="J74" s="15"/>
      <c r="L74" s="15" t="s">
        <v>279</v>
      </c>
      <c r="M74" s="15" t="s">
        <v>279</v>
      </c>
      <c r="O74" s="15" t="s">
        <v>274</v>
      </c>
      <c r="P74" s="15">
        <v>15</v>
      </c>
      <c r="Q74" s="15" t="s">
        <v>279</v>
      </c>
      <c r="R74" s="15" t="s">
        <v>279</v>
      </c>
      <c r="T74" s="15" t="str">
        <f>IF(LEFT(L74,1)="R",VLOOKUP(L74,'Ribbon lookup'!$C$4:$E$11,2,FALSE)&amp;" "&amp;TEXT((RIGHT(L74,1)-1)*16+VLOOKUP(M74,'Ribbon lookup'!$A$4:$B$19,2,FALSE),"#0"),"")</f>
        <v/>
      </c>
      <c r="U74" s="15" t="str">
        <f>IF(O74="R0","Ard D"&amp;TEXT(P74,"#0"),
IF(LEFT(O74,1)="R",VLOOKUP(O74,'Ribbon lookup'!$C$4:$E$11,2,FALSE)&amp;" "&amp;TEXT((RIGHT(O74,1)-1)*16+VLOOKUP(P74,'Ribbon lookup'!$A$4:$B$19,2,FALSE)-INT((RIGHT(O74,1)-1)/4)*64,"#0"),""))</f>
        <v>Mid 48</v>
      </c>
      <c r="V74" s="15" t="str">
        <f>IF(Q74="R0","Ard D"&amp;TEXT(R74,"#0"),
IF(LEFT(Q74,1)="R",VLOOKUP(Q74,'Ribbon lookup'!$C$4:$E$11,2,FALSE)&amp;" "&amp;TEXT((RIGHT(Q74,1)-1)*16+VLOOKUP(R74,'Ribbon lookup'!$A$4:$B$19,2,FALSE)-INT((RIGHT(Q74,1)-1)/4)*64,"#0"),""))</f>
        <v/>
      </c>
      <c r="W74" s="15"/>
      <c r="Z74" s="15" t="str">
        <f>IF(LEFT(L74,1)="R",(RIGHT(L74,1)-1)*16+VLOOKUP(M74,'Ribbon lookup'!$A$4:$B$19,2,FALSE),"")</f>
        <v/>
      </c>
      <c r="AA74" s="25">
        <f>IF(O74="R0",192+P74,
   IF(LEFT(O74,1)="R",(RIGHT(O74,1)-1)*16+VLOOKUP(P74,'Ribbon lookup'!$A$4:$B$19,2,FALSE),""))</f>
        <v>48</v>
      </c>
      <c r="AB74" s="25" t="str">
        <f>IF(Q74="R0",192+R74,
IF(LEFT(Q74,1)="R",(RIGHT(Q74,1)-1)*16+VLOOKUP(R74,'Ribbon lookup'!$A$4:$B$19,2,FALSE),""))</f>
        <v/>
      </c>
      <c r="AD74" s="15">
        <v>68</v>
      </c>
      <c r="AE74" s="15" t="str">
        <f t="shared" si="38"/>
        <v>false</v>
      </c>
      <c r="AF74" s="15">
        <f t="shared" si="39"/>
        <v>49</v>
      </c>
      <c r="AG74" s="15">
        <f t="shared" si="40"/>
        <v>67</v>
      </c>
      <c r="AH74" s="15">
        <f t="shared" si="41"/>
        <v>255</v>
      </c>
      <c r="AI74" s="15">
        <f t="shared" si="42"/>
        <v>255</v>
      </c>
      <c r="AJ74" s="15">
        <f t="shared" si="43"/>
        <v>48</v>
      </c>
      <c r="AK74" s="15">
        <f t="shared" si="44"/>
        <v>255</v>
      </c>
      <c r="AL74" s="6" t="str">
        <f t="shared" si="32"/>
        <v>{49,67,255,255,48,255},</v>
      </c>
      <c r="AN74" s="3" t="e">
        <f>IF(#REF!&gt;63,IF(#REF! &gt; 127,
   "D"&amp;TEXT((#REF!-126),"0"),
       "T"&amp;TEXT((#REF!-64),"0")),
           "M"&amp;TEXT((#REF!),"0"))</f>
        <v>#REF!</v>
      </c>
      <c r="AP74" s="6" t="str">
        <f t="shared" si="33"/>
        <v/>
      </c>
      <c r="AQ74" s="6" t="str">
        <f>IF(ISNUMBER(#REF!),"L"&amp;TEXT(#REF!,"0"),"")</f>
        <v/>
      </c>
      <c r="AR74" s="15">
        <v>68</v>
      </c>
      <c r="AS74" s="15" t="str">
        <f t="shared" si="34"/>
        <v>FALSE</v>
      </c>
      <c r="AT74" s="15" t="e">
        <f>IF(#REF!="Point","TRUE","FALSE")</f>
        <v>#REF!</v>
      </c>
      <c r="AU74" s="15" t="e">
        <f t="shared" si="35"/>
        <v>#REF!</v>
      </c>
      <c r="AV74" s="15" t="e">
        <f t="shared" si="36"/>
        <v>#N/A</v>
      </c>
      <c r="AW74" s="15">
        <f t="shared" si="37"/>
        <v>255</v>
      </c>
      <c r="AX74" s="19" t="e">
        <f t="shared" si="46"/>
        <v>#REF!</v>
      </c>
      <c r="AZ74" s="14">
        <f t="shared" si="31"/>
        <v>68</v>
      </c>
      <c r="BA74" s="14">
        <f>IF(ISNUMBER(#REF!),#REF!,255)</f>
        <v>255</v>
      </c>
      <c r="BB74" s="14">
        <f>IF(ISNUMBER(#REF!),#REF!,255)</f>
        <v>255</v>
      </c>
      <c r="BC74" t="str">
        <f t="shared" si="45"/>
        <v>{ 255, 255},</v>
      </c>
    </row>
    <row r="75" spans="1:55" x14ac:dyDescent="0.25">
      <c r="A75" s="14"/>
      <c r="B75" s="14" t="s">
        <v>35</v>
      </c>
      <c r="C75" s="15"/>
      <c r="D75" s="15" t="s">
        <v>232</v>
      </c>
      <c r="E75" s="15" t="s">
        <v>122</v>
      </c>
      <c r="F75" s="15" t="s">
        <v>104</v>
      </c>
      <c r="G75" s="21" t="s">
        <v>112</v>
      </c>
      <c r="H75" s="21" t="s">
        <v>123</v>
      </c>
      <c r="I75" s="15" t="s">
        <v>112</v>
      </c>
      <c r="J75" s="15"/>
      <c r="L75" s="15" t="s">
        <v>279</v>
      </c>
      <c r="M75" s="15" t="s">
        <v>279</v>
      </c>
      <c r="O75" s="15" t="s">
        <v>274</v>
      </c>
      <c r="P75" s="15">
        <v>14</v>
      </c>
      <c r="Q75" s="15" t="s">
        <v>279</v>
      </c>
      <c r="R75" s="15" t="s">
        <v>279</v>
      </c>
      <c r="T75" s="15" t="str">
        <f>IF(LEFT(L75,1)="R",VLOOKUP(L75,'Ribbon lookup'!$C$4:$E$11,2,FALSE)&amp;" "&amp;TEXT((RIGHT(L75,1)-1)*16+VLOOKUP(M75,'Ribbon lookup'!$A$4:$B$19,2,FALSE),"#0"),"")</f>
        <v/>
      </c>
      <c r="U75" s="15" t="str">
        <f>IF(O75="R0","Ard D"&amp;TEXT(P75,"#0"),
IF(LEFT(O75,1)="R",VLOOKUP(O75,'Ribbon lookup'!$C$4:$E$11,2,FALSE)&amp;" "&amp;TEXT((RIGHT(O75,1)-1)*16+VLOOKUP(P75,'Ribbon lookup'!$A$4:$B$19,2,FALSE)-INT((RIGHT(O75,1)-1)/4)*64,"#0"),""))</f>
        <v>Mid 62</v>
      </c>
      <c r="V75" s="15" t="str">
        <f>IF(Q75="R0","Ard D"&amp;TEXT(R75,"#0"),
IF(LEFT(Q75,1)="R",VLOOKUP(Q75,'Ribbon lookup'!$C$4:$E$11,2,FALSE)&amp;" "&amp;TEXT((RIGHT(Q75,1)-1)*16+VLOOKUP(R75,'Ribbon lookup'!$A$4:$B$19,2,FALSE)-INT((RIGHT(Q75,1)-1)/4)*64,"#0"),""))</f>
        <v/>
      </c>
      <c r="W75" s="15"/>
      <c r="Z75" s="15" t="str">
        <f>IF(LEFT(L75,1)="R",(RIGHT(L75,1)-1)*16+VLOOKUP(M75,'Ribbon lookup'!$A$4:$B$19,2,FALSE),"")</f>
        <v/>
      </c>
      <c r="AA75" s="25">
        <f>IF(O75="R0",192+P75,
   IF(LEFT(O75,1)="R",(RIGHT(O75,1)-1)*16+VLOOKUP(P75,'Ribbon lookup'!$A$4:$B$19,2,FALSE),""))</f>
        <v>62</v>
      </c>
      <c r="AB75" s="25" t="str">
        <f>IF(Q75="R0",192+R75,
IF(LEFT(Q75,1)="R",(RIGHT(Q75,1)-1)*16+VLOOKUP(R75,'Ribbon lookup'!$A$4:$B$19,2,FALSE),""))</f>
        <v/>
      </c>
      <c r="AD75" s="15">
        <v>69</v>
      </c>
      <c r="AE75" s="15" t="str">
        <f t="shared" si="38"/>
        <v>false</v>
      </c>
      <c r="AF75" s="15">
        <f t="shared" si="39"/>
        <v>255</v>
      </c>
      <c r="AG75" s="15">
        <f t="shared" si="40"/>
        <v>16</v>
      </c>
      <c r="AH75" s="15">
        <f t="shared" si="41"/>
        <v>255</v>
      </c>
      <c r="AI75" s="15">
        <f t="shared" si="42"/>
        <v>255</v>
      </c>
      <c r="AJ75" s="15">
        <f t="shared" si="43"/>
        <v>62</v>
      </c>
      <c r="AK75" s="15">
        <f t="shared" si="44"/>
        <v>255</v>
      </c>
      <c r="AL75" s="6" t="str">
        <f t="shared" si="32"/>
        <v>{255,16,255,255,62,255},</v>
      </c>
      <c r="AN75" s="3" t="e">
        <f>IF(#REF!&gt;63,IF(#REF! &gt; 127,
   "D"&amp;TEXT((#REF!-126),"0"),
       "T"&amp;TEXT((#REF!-64),"0")),
           "M"&amp;TEXT((#REF!),"0"))</f>
        <v>#REF!</v>
      </c>
      <c r="AP75" s="6" t="str">
        <f t="shared" si="33"/>
        <v/>
      </c>
      <c r="AQ75" s="6" t="str">
        <f>IF(ISNUMBER(#REF!),"L"&amp;TEXT(#REF!,"0"),"")</f>
        <v/>
      </c>
      <c r="AR75" s="15">
        <v>69</v>
      </c>
      <c r="AS75" s="15" t="str">
        <f t="shared" si="34"/>
        <v>FALSE</v>
      </c>
      <c r="AT75" s="15" t="e">
        <f>IF(#REF!="Point","TRUE","FALSE")</f>
        <v>#REF!</v>
      </c>
      <c r="AU75" s="15">
        <f t="shared" si="35"/>
        <v>255</v>
      </c>
      <c r="AV75" s="15" t="e">
        <f t="shared" si="36"/>
        <v>#REF!</v>
      </c>
      <c r="AW75" s="15">
        <f t="shared" si="37"/>
        <v>255</v>
      </c>
      <c r="AX75" s="19" t="e">
        <f t="shared" si="46"/>
        <v>#REF!</v>
      </c>
      <c r="AZ75" s="14">
        <f t="shared" si="31"/>
        <v>69</v>
      </c>
      <c r="BA75" s="14">
        <f>IF(ISNUMBER(#REF!),#REF!,255)</f>
        <v>255</v>
      </c>
      <c r="BB75" s="14">
        <f>IF(ISNUMBER(#REF!),#REF!,255)</f>
        <v>255</v>
      </c>
      <c r="BC75" t="str">
        <f t="shared" si="45"/>
        <v>{ 255, 255},</v>
      </c>
    </row>
    <row r="76" spans="1:55" x14ac:dyDescent="0.25">
      <c r="A76" s="14"/>
      <c r="B76" s="14" t="s">
        <v>40</v>
      </c>
      <c r="C76" s="15"/>
      <c r="D76" s="15" t="s">
        <v>233</v>
      </c>
      <c r="E76" s="15" t="s">
        <v>204</v>
      </c>
      <c r="F76" s="15" t="s">
        <v>104</v>
      </c>
      <c r="G76" s="21" t="s">
        <v>112</v>
      </c>
      <c r="H76" s="21" t="s">
        <v>148</v>
      </c>
      <c r="I76" s="15" t="s">
        <v>112</v>
      </c>
      <c r="J76" s="15"/>
      <c r="L76" s="15" t="s">
        <v>279</v>
      </c>
      <c r="M76" s="15" t="s">
        <v>279</v>
      </c>
      <c r="O76" s="15" t="s">
        <v>274</v>
      </c>
      <c r="P76" s="15">
        <v>13</v>
      </c>
      <c r="Q76" s="15" t="s">
        <v>279</v>
      </c>
      <c r="R76" s="15" t="s">
        <v>279</v>
      </c>
      <c r="T76" s="15" t="str">
        <f>IF(LEFT(L76,1)="R",VLOOKUP(L76,'Ribbon lookup'!$C$4:$E$11,2,FALSE)&amp;" "&amp;TEXT((RIGHT(L76,1)-1)*16+VLOOKUP(M76,'Ribbon lookup'!$A$4:$B$19,2,FALSE),"#0"),"")</f>
        <v/>
      </c>
      <c r="U76" s="15" t="str">
        <f>IF(O76="R0","Ard D"&amp;TEXT(P76,"#0"),
IF(LEFT(O76,1)="R",VLOOKUP(O76,'Ribbon lookup'!$C$4:$E$11,2,FALSE)&amp;" "&amp;TEXT((RIGHT(O76,1)-1)*16+VLOOKUP(P76,'Ribbon lookup'!$A$4:$B$19,2,FALSE)-INT((RIGHT(O76,1)-1)/4)*64,"#0"),""))</f>
        <v>Mid 49</v>
      </c>
      <c r="V76" s="15" t="str">
        <f>IF(Q76="R0","Ard D"&amp;TEXT(R76,"#0"),
IF(LEFT(Q76,1)="R",VLOOKUP(Q76,'Ribbon lookup'!$C$4:$E$11,2,FALSE)&amp;" "&amp;TEXT((RIGHT(Q76,1)-1)*16+VLOOKUP(R76,'Ribbon lookup'!$A$4:$B$19,2,FALSE)-INT((RIGHT(Q76,1)-1)/4)*64,"#0"),""))</f>
        <v/>
      </c>
      <c r="W76" s="15"/>
      <c r="Z76" s="15" t="str">
        <f>IF(LEFT(L76,1)="R",(RIGHT(L76,1)-1)*16+VLOOKUP(M76,'Ribbon lookup'!$A$4:$B$19,2,FALSE),"")</f>
        <v/>
      </c>
      <c r="AA76" s="25">
        <f>IF(O76="R0",192+P76,
   IF(LEFT(O76,1)="R",(RIGHT(O76,1)-1)*16+VLOOKUP(P76,'Ribbon lookup'!$A$4:$B$19,2,FALSE),""))</f>
        <v>49</v>
      </c>
      <c r="AB76" s="25" t="str">
        <f>IF(Q76="R0",192+R76,
IF(LEFT(Q76,1)="R",(RIGHT(Q76,1)-1)*16+VLOOKUP(R76,'Ribbon lookup'!$A$4:$B$19,2,FALSE),""))</f>
        <v/>
      </c>
      <c r="AD76" s="15">
        <v>70</v>
      </c>
      <c r="AE76" s="15" t="str">
        <f t="shared" si="38"/>
        <v>false</v>
      </c>
      <c r="AF76" s="15">
        <f t="shared" si="39"/>
        <v>255</v>
      </c>
      <c r="AG76" s="15">
        <f t="shared" si="40"/>
        <v>51</v>
      </c>
      <c r="AH76" s="15">
        <f t="shared" si="41"/>
        <v>255</v>
      </c>
      <c r="AI76" s="15">
        <f t="shared" si="42"/>
        <v>255</v>
      </c>
      <c r="AJ76" s="15">
        <f t="shared" si="43"/>
        <v>49</v>
      </c>
      <c r="AK76" s="15">
        <f t="shared" si="44"/>
        <v>255</v>
      </c>
      <c r="AL76" s="6" t="str">
        <f t="shared" si="32"/>
        <v>{255,51,255,255,49,255},</v>
      </c>
      <c r="AN76" s="3" t="e">
        <f>IF(#REF!&gt;63,IF(#REF! &gt; 127,
   "D"&amp;TEXT((#REF!-126),"0"),
       "T"&amp;TEXT((#REF!-64),"0")),
           "M"&amp;TEXT((#REF!),"0"))</f>
        <v>#REF!</v>
      </c>
      <c r="AP76" s="6" t="str">
        <f t="shared" si="33"/>
        <v/>
      </c>
      <c r="AQ76" s="6" t="str">
        <f>IF(ISNUMBER(#REF!),"L"&amp;TEXT(#REF!,"0"),"")</f>
        <v/>
      </c>
      <c r="AR76" s="15">
        <v>70</v>
      </c>
      <c r="AS76" s="15" t="str">
        <f t="shared" si="34"/>
        <v>FALSE</v>
      </c>
      <c r="AT76" s="15" t="e">
        <f>IF(#REF!="Point","TRUE","FALSE")</f>
        <v>#REF!</v>
      </c>
      <c r="AU76" s="15">
        <f t="shared" si="35"/>
        <v>255</v>
      </c>
      <c r="AV76" s="15" t="e">
        <f t="shared" si="36"/>
        <v>#REF!</v>
      </c>
      <c r="AW76" s="15">
        <f t="shared" si="37"/>
        <v>255</v>
      </c>
      <c r="AX76" s="19" t="e">
        <f t="shared" si="46"/>
        <v>#REF!</v>
      </c>
      <c r="AZ76" s="14">
        <f t="shared" si="31"/>
        <v>70</v>
      </c>
      <c r="BA76" s="14">
        <f>IF(ISNUMBER(#REF!),#REF!,255)</f>
        <v>255</v>
      </c>
      <c r="BB76" s="14">
        <f>IF(ISNUMBER(#REF!),#REF!,255)</f>
        <v>255</v>
      </c>
      <c r="BC76" t="str">
        <f t="shared" si="45"/>
        <v>{ 255, 255},</v>
      </c>
    </row>
    <row r="77" spans="1:55" x14ac:dyDescent="0.25">
      <c r="A77" s="14"/>
      <c r="B77" s="14" t="s">
        <v>64</v>
      </c>
      <c r="C77" s="15"/>
      <c r="D77" s="15" t="s">
        <v>234</v>
      </c>
      <c r="E77" s="15" t="s">
        <v>198</v>
      </c>
      <c r="F77" s="15" t="s">
        <v>104</v>
      </c>
      <c r="G77" s="21" t="s">
        <v>200</v>
      </c>
      <c r="H77" s="21" t="s">
        <v>112</v>
      </c>
      <c r="I77" s="15" t="s">
        <v>112</v>
      </c>
      <c r="J77" s="15"/>
      <c r="L77" s="15" t="s">
        <v>279</v>
      </c>
      <c r="M77" s="15" t="s">
        <v>279</v>
      </c>
      <c r="O77" s="15" t="s">
        <v>274</v>
      </c>
      <c r="P77" s="15">
        <v>12</v>
      </c>
      <c r="Q77" s="15" t="s">
        <v>279</v>
      </c>
      <c r="R77" s="15" t="s">
        <v>279</v>
      </c>
      <c r="T77" s="15" t="str">
        <f>IF(LEFT(L77,1)="R",VLOOKUP(L77,'Ribbon lookup'!$C$4:$E$11,2,FALSE)&amp;" "&amp;TEXT((RIGHT(L77,1)-1)*16+VLOOKUP(M77,'Ribbon lookup'!$A$4:$B$19,2,FALSE),"#0"),"")</f>
        <v/>
      </c>
      <c r="U77" s="15" t="str">
        <f>IF(O77="R0","Ard D"&amp;TEXT(P77,"#0"),
IF(LEFT(O77,1)="R",VLOOKUP(O77,'Ribbon lookup'!$C$4:$E$11,2,FALSE)&amp;" "&amp;TEXT((RIGHT(O77,1)-1)*16+VLOOKUP(P77,'Ribbon lookup'!$A$4:$B$19,2,FALSE)-INT((RIGHT(O77,1)-1)/4)*64,"#0"),""))</f>
        <v>Mid 61</v>
      </c>
      <c r="V77" s="15" t="str">
        <f>IF(Q77="R0","Ard D"&amp;TEXT(R77,"#0"),
IF(LEFT(Q77,1)="R",VLOOKUP(Q77,'Ribbon lookup'!$C$4:$E$11,2,FALSE)&amp;" "&amp;TEXT((RIGHT(Q77,1)-1)*16+VLOOKUP(R77,'Ribbon lookup'!$A$4:$B$19,2,FALSE)-INT((RIGHT(Q77,1)-1)/4)*64,"#0"),""))</f>
        <v/>
      </c>
      <c r="W77" s="15"/>
      <c r="Z77" s="15" t="str">
        <f>IF(LEFT(L77,1)="R",(RIGHT(L77,1)-1)*16+VLOOKUP(M77,'Ribbon lookup'!$A$4:$B$19,2,FALSE),"")</f>
        <v/>
      </c>
      <c r="AA77" s="25">
        <f>IF(O77="R0",192+P77,
   IF(LEFT(O77,1)="R",(RIGHT(O77,1)-1)*16+VLOOKUP(P77,'Ribbon lookup'!$A$4:$B$19,2,FALSE),""))</f>
        <v>61</v>
      </c>
      <c r="AB77" s="25" t="str">
        <f>IF(Q77="R0",192+R77,
IF(LEFT(Q77,1)="R",(RIGHT(Q77,1)-1)*16+VLOOKUP(R77,'Ribbon lookup'!$A$4:$B$19,2,FALSE),""))</f>
        <v/>
      </c>
      <c r="AD77" s="15">
        <v>71</v>
      </c>
      <c r="AE77" s="15" t="str">
        <f t="shared" si="38"/>
        <v>false</v>
      </c>
      <c r="AF77" s="15">
        <f t="shared" si="39"/>
        <v>46</v>
      </c>
      <c r="AG77" s="15">
        <f t="shared" si="40"/>
        <v>255</v>
      </c>
      <c r="AH77" s="15">
        <f t="shared" si="41"/>
        <v>255</v>
      </c>
      <c r="AI77" s="15">
        <f t="shared" si="42"/>
        <v>255</v>
      </c>
      <c r="AJ77" s="15">
        <f t="shared" si="43"/>
        <v>61</v>
      </c>
      <c r="AK77" s="15">
        <f t="shared" si="44"/>
        <v>255</v>
      </c>
      <c r="AL77" s="6" t="str">
        <f t="shared" si="32"/>
        <v>{46,255,255,255,61,255},</v>
      </c>
      <c r="AN77" s="3" t="e">
        <f>IF(#REF!&gt;63,IF(#REF! &gt; 127,
   "D"&amp;TEXT((#REF!-126),"0"),
       "T"&amp;TEXT((#REF!-64),"0")),
           "M"&amp;TEXT((#REF!),"0"))</f>
        <v>#REF!</v>
      </c>
      <c r="AP77" s="6" t="str">
        <f t="shared" si="33"/>
        <v/>
      </c>
      <c r="AQ77" s="6" t="str">
        <f>IF(ISNUMBER(#REF!),"L"&amp;TEXT(#REF!,"0"),"")</f>
        <v/>
      </c>
      <c r="AR77" s="15">
        <v>71</v>
      </c>
      <c r="AS77" s="15" t="str">
        <f t="shared" si="34"/>
        <v>FALSE</v>
      </c>
      <c r="AT77" s="15" t="e">
        <f>IF(#REF!="Point","TRUE","FALSE")</f>
        <v>#REF!</v>
      </c>
      <c r="AU77" s="15" t="e">
        <f t="shared" si="35"/>
        <v>#REF!</v>
      </c>
      <c r="AV77" s="15">
        <f t="shared" si="36"/>
        <v>255</v>
      </c>
      <c r="AW77" s="15">
        <f t="shared" si="37"/>
        <v>255</v>
      </c>
      <c r="AX77" s="19" t="e">
        <f t="shared" si="46"/>
        <v>#REF!</v>
      </c>
      <c r="AZ77" s="14">
        <f t="shared" si="31"/>
        <v>71</v>
      </c>
      <c r="BA77" s="14">
        <f>IF(ISNUMBER(#REF!),#REF!,255)</f>
        <v>255</v>
      </c>
      <c r="BB77" s="14">
        <f>IF(ISNUMBER(#REF!),#REF!,255)</f>
        <v>255</v>
      </c>
      <c r="BC77" t="str">
        <f t="shared" si="45"/>
        <v>{ 255, 255},</v>
      </c>
    </row>
    <row r="78" spans="1:55" x14ac:dyDescent="0.25">
      <c r="A78" s="14"/>
      <c r="B78" s="14" t="s">
        <v>65</v>
      </c>
      <c r="C78" s="15"/>
      <c r="D78" s="15" t="s">
        <v>235</v>
      </c>
      <c r="E78" s="15" t="s">
        <v>197</v>
      </c>
      <c r="F78" s="15" t="s">
        <v>104</v>
      </c>
      <c r="G78" s="21" t="s">
        <v>194</v>
      </c>
      <c r="H78" s="21" t="s">
        <v>112</v>
      </c>
      <c r="I78" s="15" t="s">
        <v>112</v>
      </c>
      <c r="J78" s="15"/>
      <c r="L78" s="15" t="s">
        <v>279</v>
      </c>
      <c r="M78" s="15" t="s">
        <v>279</v>
      </c>
      <c r="O78" s="15" t="s">
        <v>274</v>
      </c>
      <c r="P78" s="15">
        <v>11</v>
      </c>
      <c r="Q78" s="15" t="s">
        <v>279</v>
      </c>
      <c r="R78" s="15" t="s">
        <v>279</v>
      </c>
      <c r="T78" s="15" t="str">
        <f>IF(LEFT(L78,1)="R",VLOOKUP(L78,'Ribbon lookup'!$C$4:$E$11,2,FALSE)&amp;" "&amp;TEXT((RIGHT(L78,1)-1)*16+VLOOKUP(M78,'Ribbon lookup'!$A$4:$B$19,2,FALSE),"#0"),"")</f>
        <v/>
      </c>
      <c r="U78" s="15" t="str">
        <f>IF(O78="R0","Ard D"&amp;TEXT(P78,"#0"),
IF(LEFT(O78,1)="R",VLOOKUP(O78,'Ribbon lookup'!$C$4:$E$11,2,FALSE)&amp;" "&amp;TEXT((RIGHT(O78,1)-1)*16+VLOOKUP(P78,'Ribbon lookup'!$A$4:$B$19,2,FALSE)-INT((RIGHT(O78,1)-1)/4)*64,"#0"),""))</f>
        <v>Mid 50</v>
      </c>
      <c r="V78" s="15" t="str">
        <f>IF(Q78="R0","Ard D"&amp;TEXT(R78,"#0"),
IF(LEFT(Q78,1)="R",VLOOKUP(Q78,'Ribbon lookup'!$C$4:$E$11,2,FALSE)&amp;" "&amp;TEXT((RIGHT(Q78,1)-1)*16+VLOOKUP(R78,'Ribbon lookup'!$A$4:$B$19,2,FALSE)-INT((RIGHT(Q78,1)-1)/4)*64,"#0"),""))</f>
        <v/>
      </c>
      <c r="W78" s="15"/>
      <c r="Z78" s="15" t="str">
        <f>IF(LEFT(L78,1)="R",(RIGHT(L78,1)-1)*16+VLOOKUP(M78,'Ribbon lookup'!$A$4:$B$19,2,FALSE),"")</f>
        <v/>
      </c>
      <c r="AA78" s="25">
        <f>IF(O78="R0",192+P78,
   IF(LEFT(O78,1)="R",(RIGHT(O78,1)-1)*16+VLOOKUP(P78,'Ribbon lookup'!$A$4:$B$19,2,FALSE),""))</f>
        <v>50</v>
      </c>
      <c r="AB78" s="25" t="str">
        <f>IF(Q78="R0",192+R78,
IF(LEFT(Q78,1)="R",(RIGHT(Q78,1)-1)*16+VLOOKUP(R78,'Ribbon lookup'!$A$4:$B$19,2,FALSE),""))</f>
        <v/>
      </c>
      <c r="AD78" s="15">
        <v>72</v>
      </c>
      <c r="AE78" s="15" t="str">
        <f t="shared" si="38"/>
        <v>false</v>
      </c>
      <c r="AF78" s="15">
        <f t="shared" si="39"/>
        <v>45</v>
      </c>
      <c r="AG78" s="15">
        <f t="shared" si="40"/>
        <v>255</v>
      </c>
      <c r="AH78" s="15">
        <f t="shared" si="41"/>
        <v>255</v>
      </c>
      <c r="AI78" s="15">
        <f t="shared" si="42"/>
        <v>255</v>
      </c>
      <c r="AJ78" s="15">
        <f t="shared" si="43"/>
        <v>50</v>
      </c>
      <c r="AK78" s="15">
        <f t="shared" si="44"/>
        <v>255</v>
      </c>
      <c r="AL78" s="6" t="str">
        <f t="shared" si="32"/>
        <v>{45,255,255,255,50,255},</v>
      </c>
      <c r="AN78" s="3" t="e">
        <f>IF(#REF!&gt;63,IF(#REF! &gt; 127,
   "D"&amp;TEXT((#REF!-126),"0"),
       "T"&amp;TEXT((#REF!-64),"0")),
           "M"&amp;TEXT((#REF!),"0"))</f>
        <v>#REF!</v>
      </c>
      <c r="AP78" s="6" t="str">
        <f t="shared" si="33"/>
        <v/>
      </c>
      <c r="AQ78" s="6" t="str">
        <f>IF(ISNUMBER(#REF!),"L"&amp;TEXT(#REF!,"0"),"")</f>
        <v/>
      </c>
      <c r="AR78" s="15">
        <v>72</v>
      </c>
      <c r="AS78" s="15" t="str">
        <f t="shared" si="34"/>
        <v>FALSE</v>
      </c>
      <c r="AT78" s="15" t="e">
        <f>IF(#REF!="Point","TRUE","FALSE")</f>
        <v>#REF!</v>
      </c>
      <c r="AU78" s="15" t="e">
        <f t="shared" si="35"/>
        <v>#REF!</v>
      </c>
      <c r="AV78" s="15">
        <f t="shared" si="36"/>
        <v>255</v>
      </c>
      <c r="AW78" s="15">
        <f t="shared" si="37"/>
        <v>255</v>
      </c>
      <c r="AX78" s="19" t="e">
        <f t="shared" si="46"/>
        <v>#REF!</v>
      </c>
      <c r="AZ78" s="14">
        <f t="shared" si="31"/>
        <v>72</v>
      </c>
      <c r="BA78" s="14">
        <f>IF(ISNUMBER(#REF!),#REF!,255)</f>
        <v>255</v>
      </c>
      <c r="BB78" s="14">
        <f>IF(ISNUMBER(#REF!),#REF!,255)</f>
        <v>255</v>
      </c>
      <c r="BC78" t="str">
        <f t="shared" si="45"/>
        <v>{ 255, 255},</v>
      </c>
    </row>
    <row r="79" spans="1:55" x14ac:dyDescent="0.25">
      <c r="A79" s="14"/>
      <c r="B79" s="14" t="s">
        <v>66</v>
      </c>
      <c r="C79" s="15"/>
      <c r="D79" s="15" t="s">
        <v>236</v>
      </c>
      <c r="E79" s="15" t="s">
        <v>173</v>
      </c>
      <c r="F79" s="15" t="s">
        <v>104</v>
      </c>
      <c r="G79" s="21" t="s">
        <v>255</v>
      </c>
      <c r="H79" s="21" t="s">
        <v>112</v>
      </c>
      <c r="I79" s="15" t="s">
        <v>112</v>
      </c>
      <c r="J79" s="15" t="s">
        <v>333</v>
      </c>
      <c r="K79" s="8"/>
      <c r="L79" s="15" t="s">
        <v>279</v>
      </c>
      <c r="M79" s="15" t="s">
        <v>279</v>
      </c>
      <c r="N79" s="8"/>
      <c r="O79" s="15" t="s">
        <v>274</v>
      </c>
      <c r="P79" s="15">
        <v>10</v>
      </c>
      <c r="Q79" s="15" t="s">
        <v>279</v>
      </c>
      <c r="R79" s="15" t="s">
        <v>279</v>
      </c>
      <c r="S79" s="8"/>
      <c r="T79" s="15" t="str">
        <f>IF(LEFT(L79,1)="R",VLOOKUP(L79,'Ribbon lookup'!$C$4:$E$11,2,FALSE)&amp;" "&amp;TEXT((RIGHT(L79,1)-1)*16+VLOOKUP(M79,'Ribbon lookup'!$A$4:$B$19,2,FALSE),"#0"),"")</f>
        <v/>
      </c>
      <c r="U79" s="15" t="str">
        <f>IF(O79="R0","Ard D"&amp;TEXT(P79,"#0"),
IF(LEFT(O79,1)="R",VLOOKUP(O79,'Ribbon lookup'!$C$4:$E$11,2,FALSE)&amp;" "&amp;TEXT((RIGHT(O79,1)-1)*16+VLOOKUP(P79,'Ribbon lookup'!$A$4:$B$19,2,FALSE)-INT((RIGHT(O79,1)-1)/4)*64,"#0"),""))</f>
        <v>Mid 60</v>
      </c>
      <c r="V79" s="15" t="str">
        <f>IF(Q79="R0","Ard D"&amp;TEXT(R79,"#0"),
IF(LEFT(Q79,1)="R",VLOOKUP(Q79,'Ribbon lookup'!$C$4:$E$11,2,FALSE)&amp;" "&amp;TEXT((RIGHT(Q79,1)-1)*16+VLOOKUP(R79,'Ribbon lookup'!$A$4:$B$19,2,FALSE)-INT((RIGHT(Q79,1)-1)/4)*64,"#0"),""))</f>
        <v/>
      </c>
      <c r="W79" s="30" t="s">
        <v>334</v>
      </c>
      <c r="X79" s="8"/>
      <c r="Y79" s="8"/>
      <c r="Z79" s="15" t="str">
        <f>IF(LEFT(L79,1)="R",(RIGHT(L79,1)-1)*16+VLOOKUP(M79,'Ribbon lookup'!$A$4:$B$19,2,FALSE),"")</f>
        <v/>
      </c>
      <c r="AA79" s="25">
        <f>IF(O79="R0",192+P79,
   IF(LEFT(O79,1)="R",(RIGHT(O79,1)-1)*16+VLOOKUP(P79,'Ribbon lookup'!$A$4:$B$19,2,FALSE),""))</f>
        <v>60</v>
      </c>
      <c r="AB79" s="25" t="str">
        <f>IF(Q79="R0",192+R79,
IF(LEFT(Q79,1)="R",(RIGHT(Q79,1)-1)*16+VLOOKUP(R79,'Ribbon lookup'!$A$4:$B$19,2,FALSE),""))</f>
        <v/>
      </c>
      <c r="AC79" s="8"/>
      <c r="AD79" s="15">
        <v>73</v>
      </c>
      <c r="AE79" s="15" t="str">
        <f t="shared" si="38"/>
        <v>false</v>
      </c>
      <c r="AF79" s="15">
        <f t="shared" si="39"/>
        <v>74</v>
      </c>
      <c r="AG79" s="15">
        <f t="shared" si="40"/>
        <v>255</v>
      </c>
      <c r="AH79" s="15">
        <f t="shared" si="41"/>
        <v>255</v>
      </c>
      <c r="AI79" s="15">
        <f t="shared" si="42"/>
        <v>255</v>
      </c>
      <c r="AJ79" s="15">
        <f t="shared" si="43"/>
        <v>60</v>
      </c>
      <c r="AK79" s="15">
        <f t="shared" si="44"/>
        <v>255</v>
      </c>
      <c r="AL79" s="6" t="str">
        <f t="shared" si="32"/>
        <v>{74,255,255,255,60,255},</v>
      </c>
      <c r="AM79" s="8"/>
      <c r="AN79" s="3" t="e">
        <f>IF(#REF!&gt;63,IF(#REF! &gt; 127,
   "D"&amp;TEXT((#REF!-126),"0"),
       "T"&amp;TEXT((#REF!-64),"0")),
           "M"&amp;TEXT((#REF!),"0"))</f>
        <v>#REF!</v>
      </c>
      <c r="AP79" s="6" t="str">
        <f t="shared" si="33"/>
        <v/>
      </c>
      <c r="AQ79" s="6" t="str">
        <f>IF(ISNUMBER(#REF!),"L"&amp;TEXT(#REF!,"0"),"")</f>
        <v/>
      </c>
      <c r="AR79" s="15">
        <v>73</v>
      </c>
      <c r="AS79" s="15" t="str">
        <f t="shared" si="34"/>
        <v>FALSE</v>
      </c>
      <c r="AT79" s="15" t="e">
        <f>IF(#REF!="Point","TRUE","FALSE")</f>
        <v>#REF!</v>
      </c>
      <c r="AU79" s="15" t="e">
        <f t="shared" si="35"/>
        <v>#N/A</v>
      </c>
      <c r="AV79" s="15">
        <f t="shared" si="36"/>
        <v>255</v>
      </c>
      <c r="AW79" s="15">
        <f t="shared" si="37"/>
        <v>255</v>
      </c>
      <c r="AX79" s="19" t="e">
        <f t="shared" si="46"/>
        <v>#REF!</v>
      </c>
      <c r="AZ79" s="14">
        <f t="shared" si="31"/>
        <v>73</v>
      </c>
      <c r="BA79" s="14">
        <f>IF(ISNUMBER(#REF!),#REF!,255)</f>
        <v>255</v>
      </c>
      <c r="BB79" s="14">
        <f>IF(ISNUMBER(#REF!),#REF!,255)</f>
        <v>255</v>
      </c>
      <c r="BC79" t="str">
        <f t="shared" si="45"/>
        <v>{ 255, 255},</v>
      </c>
    </row>
    <row r="80" spans="1:55" x14ac:dyDescent="0.25">
      <c r="A80" s="14"/>
      <c r="B80" s="14" t="s">
        <v>115</v>
      </c>
      <c r="C80" s="15">
        <v>164</v>
      </c>
      <c r="D80" s="23" t="s">
        <v>237</v>
      </c>
      <c r="E80" s="25" t="s">
        <v>255</v>
      </c>
      <c r="F80" s="15" t="s">
        <v>104</v>
      </c>
      <c r="G80" s="21" t="s">
        <v>195</v>
      </c>
      <c r="H80" s="21" t="s">
        <v>112</v>
      </c>
      <c r="I80" s="15" t="s">
        <v>173</v>
      </c>
      <c r="J80" s="15"/>
      <c r="K80" s="8"/>
      <c r="L80" s="15" t="s">
        <v>273</v>
      </c>
      <c r="M80" s="15">
        <v>6</v>
      </c>
      <c r="N80" s="8"/>
      <c r="O80" s="15" t="s">
        <v>274</v>
      </c>
      <c r="P80" s="15">
        <v>9</v>
      </c>
      <c r="Q80" s="15" t="s">
        <v>274</v>
      </c>
      <c r="R80" s="15">
        <v>8</v>
      </c>
      <c r="S80" s="8"/>
      <c r="T80" s="15" t="str">
        <f>IF(LEFT(L80,1)="R",VLOOKUP(L80,'Ribbon lookup'!$C$4:$E$11,2,FALSE)&amp;" "&amp;TEXT((RIGHT(L80,1)-1)*16+VLOOKUP(M80,'Ribbon lookup'!$A$4:$B$19,2,FALSE),"#0"),"")</f>
        <v>Mid 42</v>
      </c>
      <c r="U80" s="15" t="str">
        <f>IF(O80="R0","Ard D"&amp;TEXT(P80,"#0"),
IF(LEFT(O80,1)="R",VLOOKUP(O80,'Ribbon lookup'!$C$4:$E$11,2,FALSE)&amp;" "&amp;TEXT((RIGHT(O80,1)-1)*16+VLOOKUP(P80,'Ribbon lookup'!$A$4:$B$19,2,FALSE)-INT((RIGHT(O80,1)-1)/4)*64,"#0"),""))</f>
        <v>Mid 51</v>
      </c>
      <c r="V80" s="15" t="str">
        <f>IF(Q80="R0","Ard D"&amp;TEXT(R80,"#0"),
IF(LEFT(Q80,1)="R",VLOOKUP(Q80,'Ribbon lookup'!$C$4:$E$11,2,FALSE)&amp;" "&amp;TEXT((RIGHT(Q80,1)-1)*16+VLOOKUP(R80,'Ribbon lookup'!$A$4:$B$19,2,FALSE)-INT((RIGHT(Q80,1)-1)/4)*64,"#0"),""))</f>
        <v>Mid 59</v>
      </c>
      <c r="W80" s="15"/>
      <c r="X80" s="8"/>
      <c r="Y80" s="8"/>
      <c r="Z80" s="15">
        <f>IF(LEFT(L80,1)="R",(RIGHT(L80,1)-1)*16+VLOOKUP(M80,'Ribbon lookup'!$A$4:$B$19,2,FALSE),"")</f>
        <v>42</v>
      </c>
      <c r="AA80" s="25">
        <f>IF(O80="R0",192+P80,
   IF(LEFT(O80,1)="R",(RIGHT(O80,1)-1)*16+VLOOKUP(P80,'Ribbon lookup'!$A$4:$B$19,2,FALSE),""))</f>
        <v>51</v>
      </c>
      <c r="AB80" s="25">
        <f>IF(Q80="R0",192+R80,
IF(LEFT(Q80,1)="R",(RIGHT(Q80,1)-1)*16+VLOOKUP(R80,'Ribbon lookup'!$A$4:$B$19,2,FALSE),""))</f>
        <v>59</v>
      </c>
      <c r="AC80" s="8"/>
      <c r="AD80" s="15">
        <v>74</v>
      </c>
      <c r="AE80" s="15" t="str">
        <f t="shared" si="38"/>
        <v>false</v>
      </c>
      <c r="AF80" s="15">
        <f t="shared" si="39"/>
        <v>43</v>
      </c>
      <c r="AG80" s="15">
        <f t="shared" si="40"/>
        <v>255</v>
      </c>
      <c r="AH80" s="15">
        <f t="shared" si="41"/>
        <v>73</v>
      </c>
      <c r="AI80" s="15">
        <f t="shared" si="42"/>
        <v>42</v>
      </c>
      <c r="AJ80" s="15">
        <f t="shared" si="43"/>
        <v>51</v>
      </c>
      <c r="AK80" s="15">
        <f t="shared" si="44"/>
        <v>59</v>
      </c>
      <c r="AL80" s="6" t="str">
        <f t="shared" si="32"/>
        <v>{43,255,73,42,51,59},</v>
      </c>
      <c r="AM80" s="8"/>
      <c r="AN80" s="3" t="e">
        <f>IF(#REF!&gt;63,IF(#REF! &gt; 127,
   "D"&amp;TEXT((#REF!-126),"0"),
       "T"&amp;TEXT((#REF!-64),"0")),
           "M"&amp;TEXT((#REF!),"0"))</f>
        <v>#REF!</v>
      </c>
      <c r="AO80" s="3" t="e">
        <f>IF(#REF!&gt;63,IF(#REF! &gt; 127,
   "D"&amp;TEXT((#REF!-126),"0"),
       "T"&amp;TEXT((#REF!-64),"0")),
           "M"&amp;TEXT((#REF!),"0"))</f>
        <v>#REF!</v>
      </c>
      <c r="AP80" s="6" t="str">
        <f t="shared" si="33"/>
        <v/>
      </c>
      <c r="AQ80" s="6" t="str">
        <f>IF(ISNUMBER(#REF!),"L"&amp;TEXT(#REF!,"0"),"")</f>
        <v/>
      </c>
      <c r="AR80" s="15">
        <v>74</v>
      </c>
      <c r="AS80" s="15" t="str">
        <f t="shared" si="34"/>
        <v>FALSE</v>
      </c>
      <c r="AT80" s="15" t="e">
        <f>IF(#REF!="Point","TRUE","FALSE")</f>
        <v>#REF!</v>
      </c>
      <c r="AU80" s="15" t="e">
        <f t="shared" si="35"/>
        <v>#REF!</v>
      </c>
      <c r="AV80" s="15">
        <f t="shared" si="36"/>
        <v>255</v>
      </c>
      <c r="AW80" s="15" t="e">
        <f t="shared" si="37"/>
        <v>#N/A</v>
      </c>
      <c r="AX80" s="19" t="e">
        <f t="shared" si="46"/>
        <v>#REF!</v>
      </c>
      <c r="AZ80" s="14">
        <f t="shared" si="31"/>
        <v>74</v>
      </c>
      <c r="BA80" s="14">
        <f>IF(ISNUMBER(#REF!),#REF!,255)</f>
        <v>255</v>
      </c>
      <c r="BB80" s="14">
        <f>IF(ISNUMBER(#REF!),#REF!,255)</f>
        <v>255</v>
      </c>
      <c r="BC80" t="str">
        <f t="shared" si="45"/>
        <v>{ 255, 255},</v>
      </c>
    </row>
    <row r="81" spans="1:55" x14ac:dyDescent="0.25">
      <c r="A81" s="14" t="s">
        <v>68</v>
      </c>
      <c r="B81" s="14" t="s">
        <v>69</v>
      </c>
      <c r="C81" s="15"/>
      <c r="D81" s="15" t="s">
        <v>238</v>
      </c>
      <c r="E81" s="15" t="s">
        <v>167</v>
      </c>
      <c r="F81" s="15" t="s">
        <v>104</v>
      </c>
      <c r="G81" s="21" t="s">
        <v>112</v>
      </c>
      <c r="H81" s="21" t="s">
        <v>168</v>
      </c>
      <c r="I81" s="15" t="s">
        <v>112</v>
      </c>
      <c r="J81" s="15"/>
      <c r="L81" s="15" t="s">
        <v>279</v>
      </c>
      <c r="M81" s="15" t="s">
        <v>279</v>
      </c>
      <c r="O81" s="15" t="s">
        <v>274</v>
      </c>
      <c r="P81" s="15">
        <v>7</v>
      </c>
      <c r="Q81" s="15" t="s">
        <v>279</v>
      </c>
      <c r="R81" s="15" t="s">
        <v>279</v>
      </c>
      <c r="T81" s="15" t="str">
        <f>IF(LEFT(L81,1)="R",VLOOKUP(L81,'Ribbon lookup'!$C$4:$E$11,2,FALSE)&amp;" "&amp;TEXT((RIGHT(L81,1)-1)*16+VLOOKUP(M81,'Ribbon lookup'!$A$4:$B$19,2,FALSE),"#0"),"")</f>
        <v/>
      </c>
      <c r="U81" s="15" t="str">
        <f>IF(O81="R0","Ard D"&amp;TEXT(P81,"#0"),
IF(LEFT(O81,1)="R",VLOOKUP(O81,'Ribbon lookup'!$C$4:$E$11,2,FALSE)&amp;" "&amp;TEXT((RIGHT(O81,1)-1)*16+VLOOKUP(P81,'Ribbon lookup'!$A$4:$B$19,2,FALSE)-INT((RIGHT(O81,1)-1)/4)*64,"#0"),""))</f>
        <v>Mid 52</v>
      </c>
      <c r="V81" s="15" t="str">
        <f>IF(Q81="R0","Ard D"&amp;TEXT(R81,"#0"),
IF(LEFT(Q81,1)="R",VLOOKUP(Q81,'Ribbon lookup'!$C$4:$E$11,2,FALSE)&amp;" "&amp;TEXT((RIGHT(Q81,1)-1)*16+VLOOKUP(R81,'Ribbon lookup'!$A$4:$B$19,2,FALSE)-INT((RIGHT(Q81,1)-1)/4)*64,"#0"),""))</f>
        <v/>
      </c>
      <c r="W81" s="15"/>
      <c r="Z81" s="15" t="str">
        <f>IF(LEFT(L81,1)="R",(RIGHT(L81,1)-1)*16+VLOOKUP(M81,'Ribbon lookup'!$A$4:$B$19,2,FALSE),"")</f>
        <v/>
      </c>
      <c r="AA81" s="25">
        <f>IF(O81="R0",192+P81,
   IF(LEFT(O81,1)="R",(RIGHT(O81,1)-1)*16+VLOOKUP(P81,'Ribbon lookup'!$A$4:$B$19,2,FALSE),""))</f>
        <v>52</v>
      </c>
      <c r="AB81" s="25" t="str">
        <f>IF(Q81="R0",192+R81,
IF(LEFT(Q81,1)="R",(RIGHT(Q81,1)-1)*16+VLOOKUP(R81,'Ribbon lookup'!$A$4:$B$19,2,FALSE),""))</f>
        <v/>
      </c>
      <c r="AD81" s="15">
        <v>75</v>
      </c>
      <c r="AE81" s="15" t="str">
        <f t="shared" si="38"/>
        <v>false</v>
      </c>
      <c r="AF81" s="15">
        <f t="shared" si="39"/>
        <v>255</v>
      </c>
      <c r="AG81" s="15">
        <f t="shared" si="40"/>
        <v>10</v>
      </c>
      <c r="AH81" s="15">
        <f t="shared" si="41"/>
        <v>255</v>
      </c>
      <c r="AI81" s="15">
        <f t="shared" si="42"/>
        <v>255</v>
      </c>
      <c r="AJ81" s="15">
        <f t="shared" si="43"/>
        <v>52</v>
      </c>
      <c r="AK81" s="15">
        <f t="shared" si="44"/>
        <v>255</v>
      </c>
      <c r="AL81" s="6" t="str">
        <f t="shared" si="32"/>
        <v>{255,10,255,255,52,255},</v>
      </c>
      <c r="AN81" s="3" t="e">
        <f>IF(#REF!&gt;63,IF(#REF! &gt; 127,
   "D"&amp;TEXT((#REF!-126),"0"),
       "T"&amp;TEXT((#REF!-64),"0")),
           "M"&amp;TEXT((#REF!),"0"))</f>
        <v>#REF!</v>
      </c>
      <c r="AP81" s="6" t="str">
        <f t="shared" si="33"/>
        <v/>
      </c>
      <c r="AQ81" s="6" t="str">
        <f>IF(ISNUMBER(#REF!),"L"&amp;TEXT(#REF!,"0"),"")</f>
        <v/>
      </c>
      <c r="AR81" s="15">
        <v>75</v>
      </c>
      <c r="AS81" s="15" t="str">
        <f t="shared" si="34"/>
        <v>FALSE</v>
      </c>
      <c r="AT81" s="15" t="e">
        <f>IF(#REF!="Point","TRUE","FALSE")</f>
        <v>#REF!</v>
      </c>
      <c r="AU81" s="15">
        <f t="shared" si="35"/>
        <v>255</v>
      </c>
      <c r="AV81" s="15" t="e">
        <f t="shared" si="36"/>
        <v>#REF!</v>
      </c>
      <c r="AW81" s="15">
        <f t="shared" si="37"/>
        <v>255</v>
      </c>
      <c r="AX81" s="19" t="e">
        <f t="shared" si="46"/>
        <v>#REF!</v>
      </c>
      <c r="AZ81" s="14">
        <f t="shared" si="31"/>
        <v>75</v>
      </c>
      <c r="BA81" s="14">
        <f>IF(ISNUMBER(#REF!),#REF!,255)</f>
        <v>255</v>
      </c>
      <c r="BB81" s="14">
        <f>IF(ISNUMBER(#REF!),#REF!,255)</f>
        <v>255</v>
      </c>
      <c r="BC81" t="str">
        <f t="shared" si="45"/>
        <v>{ 255, 255},</v>
      </c>
    </row>
    <row r="82" spans="1:55" x14ac:dyDescent="0.25">
      <c r="A82" s="14"/>
      <c r="B82" s="14" t="s">
        <v>70</v>
      </c>
      <c r="C82" s="15"/>
      <c r="D82" s="15" t="s">
        <v>239</v>
      </c>
      <c r="E82" s="15" t="s">
        <v>166</v>
      </c>
      <c r="F82" s="15" t="s">
        <v>104</v>
      </c>
      <c r="G82" s="21" t="s">
        <v>112</v>
      </c>
      <c r="H82" s="21" t="s">
        <v>168</v>
      </c>
      <c r="I82" s="15" t="s">
        <v>112</v>
      </c>
      <c r="J82" s="15"/>
      <c r="L82" s="15" t="s">
        <v>279</v>
      </c>
      <c r="M82" s="15" t="s">
        <v>279</v>
      </c>
      <c r="O82" s="15" t="s">
        <v>274</v>
      </c>
      <c r="P82" s="15">
        <v>6</v>
      </c>
      <c r="Q82" s="15" t="s">
        <v>279</v>
      </c>
      <c r="R82" s="15" t="s">
        <v>279</v>
      </c>
      <c r="T82" s="15" t="str">
        <f>IF(LEFT(L82,1)="R",VLOOKUP(L82,'Ribbon lookup'!$C$4:$E$11,2,FALSE)&amp;" "&amp;TEXT((RIGHT(L82,1)-1)*16+VLOOKUP(M82,'Ribbon lookup'!$A$4:$B$19,2,FALSE),"#0"),"")</f>
        <v/>
      </c>
      <c r="U82" s="15" t="str">
        <f>IF(O82="R0","Ard D"&amp;TEXT(P82,"#0"),
IF(LEFT(O82,1)="R",VLOOKUP(O82,'Ribbon lookup'!$C$4:$E$11,2,FALSE)&amp;" "&amp;TEXT((RIGHT(O82,1)-1)*16+VLOOKUP(P82,'Ribbon lookup'!$A$4:$B$19,2,FALSE)-INT((RIGHT(O82,1)-1)/4)*64,"#0"),""))</f>
        <v>Mid 58</v>
      </c>
      <c r="V82" s="15" t="str">
        <f>IF(Q82="R0","Ard D"&amp;TEXT(R82,"#0"),
IF(LEFT(Q82,1)="R",VLOOKUP(Q82,'Ribbon lookup'!$C$4:$E$11,2,FALSE)&amp;" "&amp;TEXT((RIGHT(Q82,1)-1)*16+VLOOKUP(R82,'Ribbon lookup'!$A$4:$B$19,2,FALSE)-INT((RIGHT(Q82,1)-1)/4)*64,"#0"),""))</f>
        <v/>
      </c>
      <c r="W82" s="15"/>
      <c r="Z82" s="15" t="str">
        <f>IF(LEFT(L82,1)="R",(RIGHT(L82,1)-1)*16+VLOOKUP(M82,'Ribbon lookup'!$A$4:$B$19,2,FALSE),"")</f>
        <v/>
      </c>
      <c r="AA82" s="25">
        <f>IF(O82="R0",192+P82,
   IF(LEFT(O82,1)="R",(RIGHT(O82,1)-1)*16+VLOOKUP(P82,'Ribbon lookup'!$A$4:$B$19,2,FALSE),""))</f>
        <v>58</v>
      </c>
      <c r="AB82" s="25" t="str">
        <f>IF(Q82="R0",192+R82,
IF(LEFT(Q82,1)="R",(RIGHT(Q82,1)-1)*16+VLOOKUP(R82,'Ribbon lookup'!$A$4:$B$19,2,FALSE),""))</f>
        <v/>
      </c>
      <c r="AD82" s="15">
        <v>76</v>
      </c>
      <c r="AE82" s="15" t="str">
        <f t="shared" si="38"/>
        <v>false</v>
      </c>
      <c r="AF82" s="15">
        <f t="shared" si="39"/>
        <v>255</v>
      </c>
      <c r="AG82" s="15">
        <f t="shared" si="40"/>
        <v>10</v>
      </c>
      <c r="AH82" s="15">
        <f t="shared" si="41"/>
        <v>255</v>
      </c>
      <c r="AI82" s="15">
        <f t="shared" si="42"/>
        <v>255</v>
      </c>
      <c r="AJ82" s="15">
        <f t="shared" si="43"/>
        <v>58</v>
      </c>
      <c r="AK82" s="15">
        <f t="shared" si="44"/>
        <v>255</v>
      </c>
      <c r="AL82" s="6" t="str">
        <f t="shared" si="32"/>
        <v>{255,10,255,255,58,255},</v>
      </c>
      <c r="AN82" s="3" t="e">
        <f>IF(#REF!&gt;63,IF(#REF! &gt; 127,
   "D"&amp;TEXT((#REF!-126),"0"),
       "T"&amp;TEXT((#REF!-64),"0")),
           "M"&amp;TEXT((#REF!),"0"))</f>
        <v>#REF!</v>
      </c>
      <c r="AP82" s="6" t="str">
        <f t="shared" si="33"/>
        <v/>
      </c>
      <c r="AQ82" s="6" t="str">
        <f>IF(ISNUMBER(#REF!),"L"&amp;TEXT(#REF!,"0"),"")</f>
        <v/>
      </c>
      <c r="AR82" s="15">
        <v>76</v>
      </c>
      <c r="AS82" s="15" t="str">
        <f t="shared" si="34"/>
        <v>FALSE</v>
      </c>
      <c r="AT82" s="15" t="e">
        <f>IF(#REF!="Point","TRUE","FALSE")</f>
        <v>#REF!</v>
      </c>
      <c r="AU82" s="15">
        <f t="shared" si="35"/>
        <v>255</v>
      </c>
      <c r="AV82" s="15" t="e">
        <f t="shared" si="36"/>
        <v>#REF!</v>
      </c>
      <c r="AW82" s="15">
        <f t="shared" si="37"/>
        <v>255</v>
      </c>
      <c r="AX82" s="19" t="e">
        <f t="shared" si="46"/>
        <v>#REF!</v>
      </c>
      <c r="AZ82" s="14">
        <f t="shared" si="31"/>
        <v>76</v>
      </c>
      <c r="BA82" s="14">
        <f>IF(ISNUMBER(#REF!),#REF!,255)</f>
        <v>255</v>
      </c>
      <c r="BB82" s="14">
        <f>IF(ISNUMBER(#REF!),#REF!,255)</f>
        <v>255</v>
      </c>
      <c r="BC82" t="str">
        <f t="shared" si="45"/>
        <v>{ 255, 255},</v>
      </c>
    </row>
    <row r="83" spans="1:55" x14ac:dyDescent="0.25">
      <c r="A83" s="14"/>
      <c r="B83" s="14" t="s">
        <v>71</v>
      </c>
      <c r="C83" s="15"/>
      <c r="D83" s="15" t="s">
        <v>240</v>
      </c>
      <c r="E83" s="15" t="s">
        <v>161</v>
      </c>
      <c r="F83" s="15" t="s">
        <v>104</v>
      </c>
      <c r="G83" s="21" t="s">
        <v>157</v>
      </c>
      <c r="H83" s="21" t="s">
        <v>169</v>
      </c>
      <c r="I83" s="15" t="s">
        <v>112</v>
      </c>
      <c r="J83" s="15"/>
      <c r="L83" s="15" t="s">
        <v>279</v>
      </c>
      <c r="M83" s="15" t="s">
        <v>279</v>
      </c>
      <c r="O83" s="31" t="s">
        <v>278</v>
      </c>
      <c r="P83" s="31">
        <v>16</v>
      </c>
      <c r="Q83" s="15" t="s">
        <v>279</v>
      </c>
      <c r="R83" s="15" t="s">
        <v>279</v>
      </c>
      <c r="T83" s="15" t="str">
        <f>IF(LEFT(L83,1)="R",VLOOKUP(L83,'Ribbon lookup'!$C$4:$E$11,2,FALSE)&amp;" "&amp;TEXT((RIGHT(L83,1)-1)*16+VLOOKUP(M83,'Ribbon lookup'!$A$4:$B$19,2,FALSE),"#0"),"")</f>
        <v/>
      </c>
      <c r="U83" s="15" t="str">
        <f>IF(O83="R0","Ard D"&amp;TEXT(P83,"#0"),
IF(LEFT(O83,1)="R",VLOOKUP(O83,'Ribbon lookup'!$C$4:$E$11,2,FALSE)&amp;" "&amp;TEXT((RIGHT(O83,1)-1)*16+VLOOKUP(P83,'Ribbon lookup'!$A$4:$B$19,2,FALSE)-INT((RIGHT(O83,1)-1)/4)*64,"#0"),""))</f>
        <v>Top 63</v>
      </c>
      <c r="V83" s="15" t="str">
        <f>IF(Q83="R0","Ard D"&amp;TEXT(R83,"#0"),
IF(LEFT(Q83,1)="R",VLOOKUP(Q83,'Ribbon lookup'!$C$4:$E$11,2,FALSE)&amp;" "&amp;TEXT((RIGHT(Q83,1)-1)*16+VLOOKUP(R83,'Ribbon lookup'!$A$4:$B$19,2,FALSE)-INT((RIGHT(Q83,1)-1)/4)*64,"#0"),""))</f>
        <v/>
      </c>
      <c r="W83" s="15"/>
      <c r="Z83" s="15" t="str">
        <f>IF(LEFT(L83,1)="R",(RIGHT(L83,1)-1)*16+VLOOKUP(M83,'Ribbon lookup'!$A$4:$B$19,2,FALSE),"")</f>
        <v/>
      </c>
      <c r="AA83" s="25">
        <f>IF(O83="R0",192+P83,
   IF(LEFT(O83,1)="R",(RIGHT(O83,1)-1)*16+VLOOKUP(P83,'Ribbon lookup'!$A$4:$B$19,2,FALSE),""))</f>
        <v>127</v>
      </c>
      <c r="AB83" s="25" t="str">
        <f>IF(Q83="R0",192+R83,
IF(LEFT(Q83,1)="R",(RIGHT(Q83,1)-1)*16+VLOOKUP(R83,'Ribbon lookup'!$A$4:$B$19,2,FALSE),""))</f>
        <v/>
      </c>
      <c r="AD83" s="15">
        <v>77</v>
      </c>
      <c r="AE83" s="15" t="str">
        <f t="shared" si="38"/>
        <v>false</v>
      </c>
      <c r="AF83" s="15">
        <f t="shared" si="39"/>
        <v>12</v>
      </c>
      <c r="AG83" s="15">
        <f t="shared" si="40"/>
        <v>44</v>
      </c>
      <c r="AH83" s="15">
        <f t="shared" si="41"/>
        <v>255</v>
      </c>
      <c r="AI83" s="15">
        <f t="shared" si="42"/>
        <v>255</v>
      </c>
      <c r="AJ83" s="15">
        <f t="shared" si="43"/>
        <v>127</v>
      </c>
      <c r="AK83" s="15">
        <f t="shared" si="44"/>
        <v>255</v>
      </c>
      <c r="AL83" s="6" t="str">
        <f t="shared" si="32"/>
        <v>{12,44,255,255,127,255},</v>
      </c>
      <c r="AN83" s="3" t="e">
        <f>IF(#REF!&gt;63,IF(#REF! &gt; 127,
   "D"&amp;TEXT((#REF!-126),"0"),
       "T"&amp;TEXT((#REF!-64),"0")),
           "M"&amp;TEXT((#REF!),"0"))</f>
        <v>#REF!</v>
      </c>
      <c r="AP83" s="6" t="str">
        <f t="shared" si="33"/>
        <v/>
      </c>
      <c r="AQ83" s="6" t="str">
        <f>IF(ISNUMBER(#REF!),"L"&amp;TEXT(#REF!,"0"),"")</f>
        <v/>
      </c>
      <c r="AR83" s="15">
        <v>77</v>
      </c>
      <c r="AS83" s="15" t="str">
        <f t="shared" si="34"/>
        <v>FALSE</v>
      </c>
      <c r="AT83" s="15" t="e">
        <f>IF(#REF!="Point","TRUE","FALSE")</f>
        <v>#REF!</v>
      </c>
      <c r="AU83" s="15" t="e">
        <f t="shared" si="35"/>
        <v>#REF!</v>
      </c>
      <c r="AV83" s="15" t="e">
        <f t="shared" si="36"/>
        <v>#REF!</v>
      </c>
      <c r="AW83" s="15">
        <f t="shared" si="37"/>
        <v>255</v>
      </c>
      <c r="AX83" s="19" t="e">
        <f t="shared" si="46"/>
        <v>#REF!</v>
      </c>
      <c r="AZ83" s="14">
        <f t="shared" si="31"/>
        <v>77</v>
      </c>
      <c r="BA83" s="14">
        <f>IF(ISNUMBER(#REF!),#REF!,255)</f>
        <v>255</v>
      </c>
      <c r="BB83" s="14">
        <f>IF(ISNUMBER(#REF!),#REF!,255)</f>
        <v>255</v>
      </c>
      <c r="BC83" t="str">
        <f t="shared" si="45"/>
        <v>{ 255, 255},</v>
      </c>
    </row>
    <row r="84" spans="1:55" x14ac:dyDescent="0.25">
      <c r="A84" s="14"/>
      <c r="B84" s="14" t="s">
        <v>38</v>
      </c>
      <c r="C84" s="15"/>
      <c r="D84" s="15" t="s">
        <v>241</v>
      </c>
      <c r="E84" s="15" t="s">
        <v>159</v>
      </c>
      <c r="F84" s="15" t="s">
        <v>104</v>
      </c>
      <c r="G84" s="21" t="s">
        <v>112</v>
      </c>
      <c r="H84" s="21" t="s">
        <v>162</v>
      </c>
      <c r="I84" s="15" t="s">
        <v>112</v>
      </c>
      <c r="J84" s="15"/>
      <c r="L84" s="15" t="s">
        <v>279</v>
      </c>
      <c r="M84" s="15" t="s">
        <v>279</v>
      </c>
      <c r="O84" s="15" t="s">
        <v>274</v>
      </c>
      <c r="P84" s="15">
        <v>4</v>
      </c>
      <c r="Q84" s="15" t="s">
        <v>279</v>
      </c>
      <c r="R84" s="15" t="s">
        <v>279</v>
      </c>
      <c r="T84" s="15" t="str">
        <f>IF(LEFT(L84,1)="R",VLOOKUP(L84,'Ribbon lookup'!$C$4:$E$11,2,FALSE)&amp;" "&amp;TEXT((RIGHT(L84,1)-1)*16+VLOOKUP(M84,'Ribbon lookup'!$A$4:$B$19,2,FALSE),"#0"),"")</f>
        <v/>
      </c>
      <c r="U84" s="15" t="str">
        <f>IF(O84="R0","Ard D"&amp;TEXT(P84,"#0"),
IF(LEFT(O84,1)="R",VLOOKUP(O84,'Ribbon lookup'!$C$4:$E$11,2,FALSE)&amp;" "&amp;TEXT((RIGHT(O84,1)-1)*16+VLOOKUP(P84,'Ribbon lookup'!$A$4:$B$19,2,FALSE)-INT((RIGHT(O84,1)-1)/4)*64,"#0"),""))</f>
        <v>Mid 57</v>
      </c>
      <c r="V84" s="15" t="str">
        <f>IF(Q84="R0","Ard D"&amp;TEXT(R84,"#0"),
IF(LEFT(Q84,1)="R",VLOOKUP(Q84,'Ribbon lookup'!$C$4:$E$11,2,FALSE)&amp;" "&amp;TEXT((RIGHT(Q84,1)-1)*16+VLOOKUP(R84,'Ribbon lookup'!$A$4:$B$19,2,FALSE)-INT((RIGHT(Q84,1)-1)/4)*64,"#0"),""))</f>
        <v/>
      </c>
      <c r="W84" s="15"/>
      <c r="Z84" s="15" t="str">
        <f>IF(LEFT(L84,1)="R",(RIGHT(L84,1)-1)*16+VLOOKUP(M84,'Ribbon lookup'!$A$4:$B$19,2,FALSE),"")</f>
        <v/>
      </c>
      <c r="AA84" s="25">
        <f>IF(O84="R0",192+P84,
   IF(LEFT(O84,1)="R",(RIGHT(O84,1)-1)*16+VLOOKUP(P84,'Ribbon lookup'!$A$4:$B$19,2,FALSE),""))</f>
        <v>57</v>
      </c>
      <c r="AB84" s="25" t="str">
        <f>IF(Q84="R0",192+R84,
IF(LEFT(Q84,1)="R",(RIGHT(Q84,1)-1)*16+VLOOKUP(R84,'Ribbon lookup'!$A$4:$B$19,2,FALSE),""))</f>
        <v/>
      </c>
      <c r="AD84" s="15">
        <v>78</v>
      </c>
      <c r="AE84" s="15" t="str">
        <f t="shared" si="38"/>
        <v>false</v>
      </c>
      <c r="AF84" s="15">
        <f t="shared" si="39"/>
        <v>255</v>
      </c>
      <c r="AG84" s="15">
        <f t="shared" si="40"/>
        <v>13</v>
      </c>
      <c r="AH84" s="15">
        <f t="shared" si="41"/>
        <v>255</v>
      </c>
      <c r="AI84" s="15">
        <f t="shared" si="42"/>
        <v>255</v>
      </c>
      <c r="AJ84" s="15">
        <f t="shared" si="43"/>
        <v>57</v>
      </c>
      <c r="AK84" s="15">
        <f t="shared" si="44"/>
        <v>255</v>
      </c>
      <c r="AL84" s="6" t="str">
        <f t="shared" si="32"/>
        <v>{255,13,255,255,57,255},</v>
      </c>
      <c r="AN84" s="3" t="e">
        <f>IF(#REF!&gt;63,IF(#REF! &gt; 127,
   "D"&amp;TEXT((#REF!-126),"0"),
       "T"&amp;TEXT((#REF!-64),"0")),
           "M"&amp;TEXT((#REF!),"0"))</f>
        <v>#REF!</v>
      </c>
      <c r="AP84" s="6" t="str">
        <f t="shared" si="33"/>
        <v/>
      </c>
      <c r="AQ84" s="6" t="str">
        <f>IF(ISNUMBER(#REF!),"L"&amp;TEXT(#REF!,"0"),"")</f>
        <v/>
      </c>
      <c r="AR84" s="15">
        <v>78</v>
      </c>
      <c r="AS84" s="15" t="str">
        <f t="shared" si="34"/>
        <v>FALSE</v>
      </c>
      <c r="AT84" s="15" t="e">
        <f>IF(#REF!="Point","TRUE","FALSE")</f>
        <v>#REF!</v>
      </c>
      <c r="AU84" s="15">
        <f t="shared" si="35"/>
        <v>255</v>
      </c>
      <c r="AV84" s="15" t="e">
        <f t="shared" si="36"/>
        <v>#REF!</v>
      </c>
      <c r="AW84" s="15">
        <f t="shared" si="37"/>
        <v>255</v>
      </c>
      <c r="AX84" s="19" t="e">
        <f t="shared" si="46"/>
        <v>#REF!</v>
      </c>
      <c r="AZ84" s="14">
        <f t="shared" si="31"/>
        <v>78</v>
      </c>
      <c r="BA84" s="14">
        <f>IF(ISNUMBER(#REF!),#REF!,255)</f>
        <v>255</v>
      </c>
      <c r="BB84" s="14">
        <f>IF(ISNUMBER(#REF!),#REF!,255)</f>
        <v>255</v>
      </c>
      <c r="BC84" t="str">
        <f t="shared" si="45"/>
        <v>{ 255, 255},</v>
      </c>
    </row>
    <row r="85" spans="1:55" x14ac:dyDescent="0.25">
      <c r="A85" s="14"/>
      <c r="B85" s="14" t="s">
        <v>39</v>
      </c>
      <c r="C85" s="15"/>
      <c r="D85" s="15" t="s">
        <v>242</v>
      </c>
      <c r="E85" s="15" t="s">
        <v>160</v>
      </c>
      <c r="F85" s="15" t="s">
        <v>104</v>
      </c>
      <c r="G85" s="21" t="s">
        <v>112</v>
      </c>
      <c r="H85" s="21" t="s">
        <v>162</v>
      </c>
      <c r="I85" s="15" t="s">
        <v>112</v>
      </c>
      <c r="J85" s="15"/>
      <c r="L85" s="15" t="s">
        <v>279</v>
      </c>
      <c r="M85" s="15" t="s">
        <v>279</v>
      </c>
      <c r="O85" s="15" t="s">
        <v>274</v>
      </c>
      <c r="P85" s="15">
        <v>3</v>
      </c>
      <c r="Q85" s="15" t="s">
        <v>279</v>
      </c>
      <c r="R85" s="15" t="s">
        <v>279</v>
      </c>
      <c r="T85" s="15" t="str">
        <f>IF(LEFT(L85,1)="R",VLOOKUP(L85,'Ribbon lookup'!$C$4:$E$11,2,FALSE)&amp;" "&amp;TEXT((RIGHT(L85,1)-1)*16+VLOOKUP(M85,'Ribbon lookup'!$A$4:$B$19,2,FALSE),"#0"),"")</f>
        <v/>
      </c>
      <c r="U85" s="15" t="str">
        <f>IF(O85="R0","Ard D"&amp;TEXT(P85,"#0"),
IF(LEFT(O85,1)="R",VLOOKUP(O85,'Ribbon lookup'!$C$4:$E$11,2,FALSE)&amp;" "&amp;TEXT((RIGHT(O85,1)-1)*16+VLOOKUP(P85,'Ribbon lookup'!$A$4:$B$19,2,FALSE)-INT((RIGHT(O85,1)-1)/4)*64,"#0"),""))</f>
        <v>Mid 54</v>
      </c>
      <c r="V85" s="15" t="str">
        <f>IF(Q85="R0","Ard D"&amp;TEXT(R85,"#0"),
IF(LEFT(Q85,1)="R",VLOOKUP(Q85,'Ribbon lookup'!$C$4:$E$11,2,FALSE)&amp;" "&amp;TEXT((RIGHT(Q85,1)-1)*16+VLOOKUP(R85,'Ribbon lookup'!$A$4:$B$19,2,FALSE)-INT((RIGHT(Q85,1)-1)/4)*64,"#0"),""))</f>
        <v/>
      </c>
      <c r="W85" s="15"/>
      <c r="Z85" s="15" t="str">
        <f>IF(LEFT(L85,1)="R",(RIGHT(L85,1)-1)*16+VLOOKUP(M85,'Ribbon lookup'!$A$4:$B$19,2,FALSE),"")</f>
        <v/>
      </c>
      <c r="AA85" s="25">
        <f>IF(O85="R0",192+P85,
   IF(LEFT(O85,1)="R",(RIGHT(O85,1)-1)*16+VLOOKUP(P85,'Ribbon lookup'!$A$4:$B$19,2,FALSE),""))</f>
        <v>54</v>
      </c>
      <c r="AB85" s="25" t="str">
        <f>IF(Q85="R0",192+R85,
IF(LEFT(Q85,1)="R",(RIGHT(Q85,1)-1)*16+VLOOKUP(R85,'Ribbon lookup'!$A$4:$B$19,2,FALSE),""))</f>
        <v/>
      </c>
      <c r="AD85" s="15">
        <v>79</v>
      </c>
      <c r="AE85" s="15" t="str">
        <f t="shared" si="38"/>
        <v>false</v>
      </c>
      <c r="AF85" s="15">
        <f t="shared" si="39"/>
        <v>255</v>
      </c>
      <c r="AG85" s="15">
        <f t="shared" si="40"/>
        <v>13</v>
      </c>
      <c r="AH85" s="15">
        <f t="shared" si="41"/>
        <v>255</v>
      </c>
      <c r="AI85" s="15">
        <f t="shared" si="42"/>
        <v>255</v>
      </c>
      <c r="AJ85" s="15">
        <f t="shared" si="43"/>
        <v>54</v>
      </c>
      <c r="AK85" s="15">
        <f t="shared" si="44"/>
        <v>255</v>
      </c>
      <c r="AL85" s="6" t="str">
        <f t="shared" si="32"/>
        <v>{255,13,255,255,54,255},</v>
      </c>
      <c r="AN85" s="3" t="e">
        <f>IF(#REF!&gt;63,IF(#REF! &gt; 127,
   "D"&amp;TEXT((#REF!-126),"0"),
       "T"&amp;TEXT((#REF!-64),"0")),
           "M"&amp;TEXT((#REF!),"0"))</f>
        <v>#REF!</v>
      </c>
      <c r="AP85" s="6" t="str">
        <f t="shared" si="33"/>
        <v/>
      </c>
      <c r="AQ85" s="6" t="str">
        <f>IF(ISNUMBER(#REF!),"L"&amp;TEXT(#REF!,"0"),"")</f>
        <v/>
      </c>
      <c r="AR85" s="15">
        <v>79</v>
      </c>
      <c r="AS85" s="15" t="str">
        <f t="shared" si="34"/>
        <v>FALSE</v>
      </c>
      <c r="AT85" s="15" t="e">
        <f>IF(#REF!="Point","TRUE","FALSE")</f>
        <v>#REF!</v>
      </c>
      <c r="AU85" s="15">
        <f t="shared" si="35"/>
        <v>255</v>
      </c>
      <c r="AV85" s="15" t="e">
        <f t="shared" si="36"/>
        <v>#REF!</v>
      </c>
      <c r="AW85" s="15">
        <f t="shared" si="37"/>
        <v>255</v>
      </c>
      <c r="AX85" s="19" t="e">
        <f t="shared" si="46"/>
        <v>#REF!</v>
      </c>
      <c r="AZ85" s="14">
        <f t="shared" si="31"/>
        <v>79</v>
      </c>
      <c r="BA85" s="14">
        <f>IF(ISNUMBER(#REF!),#REF!,255)</f>
        <v>255</v>
      </c>
      <c r="BB85" s="14">
        <f>IF(ISNUMBER(#REF!),#REF!,255)</f>
        <v>255</v>
      </c>
      <c r="BC85" t="str">
        <f t="shared" si="45"/>
        <v>{ 255, 255},</v>
      </c>
    </row>
    <row r="86" spans="1:55" x14ac:dyDescent="0.25">
      <c r="A86" s="14"/>
      <c r="B86" s="14" t="s">
        <v>37</v>
      </c>
      <c r="C86" s="15"/>
      <c r="D86" s="15" t="s">
        <v>243</v>
      </c>
      <c r="E86" s="15" t="s">
        <v>158</v>
      </c>
      <c r="F86" s="15" t="s">
        <v>104</v>
      </c>
      <c r="G86" s="21" t="s">
        <v>112</v>
      </c>
      <c r="H86" s="21" t="s">
        <v>132</v>
      </c>
      <c r="I86" s="15" t="s">
        <v>112</v>
      </c>
      <c r="J86" s="15"/>
      <c r="L86" s="15" t="s">
        <v>279</v>
      </c>
      <c r="M86" s="15" t="s">
        <v>279</v>
      </c>
      <c r="O86" s="15" t="s">
        <v>274</v>
      </c>
      <c r="P86" s="15">
        <v>2</v>
      </c>
      <c r="Q86" s="15" t="s">
        <v>279</v>
      </c>
      <c r="R86" s="15" t="s">
        <v>279</v>
      </c>
      <c r="T86" s="15" t="str">
        <f>IF(LEFT(L86,1)="R",VLOOKUP(L86,'Ribbon lookup'!$C$4:$E$11,2,FALSE)&amp;" "&amp;TEXT((RIGHT(L86,1)-1)*16+VLOOKUP(M86,'Ribbon lookup'!$A$4:$B$19,2,FALSE),"#0"),"")</f>
        <v/>
      </c>
      <c r="U86" s="15" t="str">
        <f>IF(O86="R0","Ard D"&amp;TEXT(P86,"#0"),
IF(LEFT(O86,1)="R",VLOOKUP(O86,'Ribbon lookup'!$C$4:$E$11,2,FALSE)&amp;" "&amp;TEXT((RIGHT(O86,1)-1)*16+VLOOKUP(P86,'Ribbon lookup'!$A$4:$B$19,2,FALSE)-INT((RIGHT(O86,1)-1)/4)*64,"#0"),""))</f>
        <v>Mid 56</v>
      </c>
      <c r="V86" s="15" t="str">
        <f>IF(Q86="R0","Ard D"&amp;TEXT(R86,"#0"),
IF(LEFT(Q86,1)="R",VLOOKUP(Q86,'Ribbon lookup'!$C$4:$E$11,2,FALSE)&amp;" "&amp;TEXT((RIGHT(Q86,1)-1)*16+VLOOKUP(R86,'Ribbon lookup'!$A$4:$B$19,2,FALSE)-INT((RIGHT(Q86,1)-1)/4)*64,"#0"),""))</f>
        <v/>
      </c>
      <c r="W86" s="15"/>
      <c r="Z86" s="15" t="str">
        <f>IF(LEFT(L86,1)="R",(RIGHT(L86,1)-1)*16+VLOOKUP(M86,'Ribbon lookup'!$A$4:$B$19,2,FALSE),"")</f>
        <v/>
      </c>
      <c r="AA86" s="25">
        <f>IF(O86="R0",192+P86,
   IF(LEFT(O86,1)="R",(RIGHT(O86,1)-1)*16+VLOOKUP(P86,'Ribbon lookup'!$A$4:$B$19,2,FALSE),""))</f>
        <v>56</v>
      </c>
      <c r="AB86" s="25" t="str">
        <f>IF(Q86="R0",192+R86,
IF(LEFT(Q86,1)="R",(RIGHT(Q86,1)-1)*16+VLOOKUP(R86,'Ribbon lookup'!$A$4:$B$19,2,FALSE),""))</f>
        <v/>
      </c>
      <c r="AD86" s="15">
        <v>80</v>
      </c>
      <c r="AE86" s="15" t="str">
        <f t="shared" si="38"/>
        <v>false</v>
      </c>
      <c r="AF86" s="15">
        <f t="shared" si="39"/>
        <v>255</v>
      </c>
      <c r="AG86" s="15">
        <f t="shared" si="40"/>
        <v>14</v>
      </c>
      <c r="AH86" s="15">
        <f t="shared" si="41"/>
        <v>255</v>
      </c>
      <c r="AI86" s="15">
        <f t="shared" si="42"/>
        <v>255</v>
      </c>
      <c r="AJ86" s="15">
        <f t="shared" si="43"/>
        <v>56</v>
      </c>
      <c r="AK86" s="15">
        <f t="shared" si="44"/>
        <v>255</v>
      </c>
      <c r="AL86" s="6" t="str">
        <f t="shared" si="32"/>
        <v>{255,14,255,255,56,255},</v>
      </c>
      <c r="AN86" s="3" t="e">
        <f>IF(#REF!&gt;63,IF(#REF! &gt; 127,
   "D"&amp;TEXT((#REF!-126),"0"),
       "T"&amp;TEXT((#REF!-64),"0")),
           "M"&amp;TEXT((#REF!),"0"))</f>
        <v>#REF!</v>
      </c>
      <c r="AP86" s="6" t="str">
        <f t="shared" si="33"/>
        <v/>
      </c>
      <c r="AQ86" s="6" t="str">
        <f>IF(ISNUMBER(#REF!),"L"&amp;TEXT(#REF!,"0"),"")</f>
        <v/>
      </c>
      <c r="AR86" s="15">
        <v>80</v>
      </c>
      <c r="AS86" s="15" t="str">
        <f t="shared" si="34"/>
        <v>FALSE</v>
      </c>
      <c r="AT86" s="15" t="e">
        <f>IF(#REF!="Point","TRUE","FALSE")</f>
        <v>#REF!</v>
      </c>
      <c r="AU86" s="15">
        <f t="shared" si="35"/>
        <v>255</v>
      </c>
      <c r="AV86" s="15" t="e">
        <f t="shared" si="36"/>
        <v>#REF!</v>
      </c>
      <c r="AW86" s="15">
        <f t="shared" si="37"/>
        <v>255</v>
      </c>
      <c r="AX86" s="19" t="e">
        <f t="shared" si="46"/>
        <v>#REF!</v>
      </c>
      <c r="AZ86" s="14">
        <f t="shared" si="31"/>
        <v>80</v>
      </c>
      <c r="BA86" s="14">
        <f>IF(ISNUMBER(#REF!),#REF!,255)</f>
        <v>255</v>
      </c>
      <c r="BB86" s="14">
        <f>IF(ISNUMBER(#REF!),#REF!,255)</f>
        <v>255</v>
      </c>
      <c r="BC86" t="str">
        <f t="shared" si="45"/>
        <v>{ 255, 255},</v>
      </c>
    </row>
    <row r="87" spans="1:55" x14ac:dyDescent="0.25">
      <c r="A87" s="14"/>
      <c r="B87" s="14" t="s">
        <v>72</v>
      </c>
      <c r="C87" s="15"/>
      <c r="D87" s="15" t="s">
        <v>244</v>
      </c>
      <c r="E87" s="15" t="s">
        <v>201</v>
      </c>
      <c r="F87" s="15" t="s">
        <v>104</v>
      </c>
      <c r="G87" s="21" t="s">
        <v>112</v>
      </c>
      <c r="H87" s="21" t="s">
        <v>193</v>
      </c>
      <c r="I87" s="15" t="s">
        <v>112</v>
      </c>
      <c r="J87" s="15"/>
      <c r="L87" s="15" t="s">
        <v>279</v>
      </c>
      <c r="M87" s="15" t="s">
        <v>279</v>
      </c>
      <c r="O87" s="15" t="s">
        <v>274</v>
      </c>
      <c r="P87" s="15">
        <v>1</v>
      </c>
      <c r="Q87" s="15" t="s">
        <v>279</v>
      </c>
      <c r="R87" s="15" t="s">
        <v>279</v>
      </c>
      <c r="T87" s="15" t="str">
        <f>IF(LEFT(L87,1)="R",VLOOKUP(L87,'Ribbon lookup'!$C$4:$E$11,2,FALSE)&amp;" "&amp;TEXT((RIGHT(L87,1)-1)*16+VLOOKUP(M87,'Ribbon lookup'!$A$4:$B$19,2,FALSE),"#0"),"")</f>
        <v/>
      </c>
      <c r="U87" s="15" t="str">
        <f>IF(O87="R0","Ard D"&amp;TEXT(P87,"#0"),
IF(LEFT(O87,1)="R",VLOOKUP(O87,'Ribbon lookup'!$C$4:$E$11,2,FALSE)&amp;" "&amp;TEXT((RIGHT(O87,1)-1)*16+VLOOKUP(P87,'Ribbon lookup'!$A$4:$B$19,2,FALSE)-INT((RIGHT(O87,1)-1)/4)*64,"#0"),""))</f>
        <v>Mid 55</v>
      </c>
      <c r="V87" s="15" t="str">
        <f>IF(Q87="R0","Ard D"&amp;TEXT(R87,"#0"),
IF(LEFT(Q87,1)="R",VLOOKUP(Q87,'Ribbon lookup'!$C$4:$E$11,2,FALSE)&amp;" "&amp;TEXT((RIGHT(Q87,1)-1)*16+VLOOKUP(R87,'Ribbon lookup'!$A$4:$B$19,2,FALSE)-INT((RIGHT(Q87,1)-1)/4)*64,"#0"),""))</f>
        <v/>
      </c>
      <c r="W87" s="15"/>
      <c r="Z87" s="15" t="str">
        <f>IF(LEFT(L87,1)="R",(RIGHT(L87,1)-1)*16+VLOOKUP(M87,'Ribbon lookup'!$A$4:$B$19,2,FALSE),"")</f>
        <v/>
      </c>
      <c r="AA87" s="25">
        <f>IF(O87="R0",192+P87,
   IF(LEFT(O87,1)="R",(RIGHT(O87,1)-1)*16+VLOOKUP(P87,'Ribbon lookup'!$A$4:$B$19,2,FALSE),""))</f>
        <v>55</v>
      </c>
      <c r="AB87" s="25" t="str">
        <f>IF(Q87="R0",192+R87,
IF(LEFT(Q87,1)="R",(RIGHT(Q87,1)-1)*16+VLOOKUP(R87,'Ribbon lookup'!$A$4:$B$19,2,FALSE),""))</f>
        <v/>
      </c>
      <c r="AD87" s="15">
        <v>81</v>
      </c>
      <c r="AE87" s="15" t="str">
        <f t="shared" si="38"/>
        <v>false</v>
      </c>
      <c r="AF87" s="15">
        <f t="shared" si="39"/>
        <v>255</v>
      </c>
      <c r="AG87" s="15">
        <f t="shared" si="40"/>
        <v>48</v>
      </c>
      <c r="AH87" s="15">
        <f t="shared" si="41"/>
        <v>255</v>
      </c>
      <c r="AI87" s="15">
        <f t="shared" si="42"/>
        <v>255</v>
      </c>
      <c r="AJ87" s="15">
        <f t="shared" si="43"/>
        <v>55</v>
      </c>
      <c r="AK87" s="15">
        <f t="shared" si="44"/>
        <v>255</v>
      </c>
      <c r="AL87" s="6" t="str">
        <f t="shared" si="32"/>
        <v>{255,48,255,255,55,255},</v>
      </c>
      <c r="AN87" s="3" t="e">
        <f>IF(#REF!&gt;63,IF(#REF! &gt; 127,
   "D"&amp;TEXT((#REF!-126),"0"),
       "T"&amp;TEXT((#REF!-64),"0")),
           "M"&amp;TEXT((#REF!),"0"))</f>
        <v>#REF!</v>
      </c>
      <c r="AP87" s="6" t="str">
        <f t="shared" si="33"/>
        <v/>
      </c>
      <c r="AQ87" s="6" t="str">
        <f>IF(ISNUMBER(#REF!),"L"&amp;TEXT(#REF!,"0"),"")</f>
        <v/>
      </c>
      <c r="AR87" s="15">
        <v>81</v>
      </c>
      <c r="AS87" s="15" t="str">
        <f t="shared" si="34"/>
        <v>FALSE</v>
      </c>
      <c r="AT87" s="15" t="e">
        <f>IF(#REF!="Point","TRUE","FALSE")</f>
        <v>#REF!</v>
      </c>
      <c r="AU87" s="15">
        <f t="shared" si="35"/>
        <v>255</v>
      </c>
      <c r="AV87" s="15" t="e">
        <f t="shared" si="36"/>
        <v>#REF!</v>
      </c>
      <c r="AW87" s="15">
        <f t="shared" si="37"/>
        <v>255</v>
      </c>
      <c r="AX87" s="19" t="e">
        <f t="shared" si="46"/>
        <v>#REF!</v>
      </c>
      <c r="AZ87" s="14">
        <f t="shared" si="31"/>
        <v>81</v>
      </c>
      <c r="BA87" s="14">
        <f>IF(ISNUMBER(#REF!),#REF!,255)</f>
        <v>255</v>
      </c>
      <c r="BB87" s="14">
        <f>IF(ISNUMBER(#REF!),#REF!,255)</f>
        <v>255</v>
      </c>
      <c r="BC87" t="str">
        <f t="shared" si="45"/>
        <v>{ 255, 255},</v>
      </c>
    </row>
    <row r="88" spans="1:55" x14ac:dyDescent="0.25">
      <c r="A88" s="14"/>
      <c r="B88" s="14" t="s">
        <v>118</v>
      </c>
      <c r="C88" s="15"/>
      <c r="D88" s="15" t="s">
        <v>245</v>
      </c>
      <c r="E88" s="15" t="s">
        <v>142</v>
      </c>
      <c r="F88" s="15" t="s">
        <v>104</v>
      </c>
      <c r="G88" s="21" t="s">
        <v>136</v>
      </c>
      <c r="H88" s="21" t="s">
        <v>180</v>
      </c>
      <c r="I88" s="15" t="s">
        <v>112</v>
      </c>
      <c r="J88" s="15"/>
      <c r="L88" s="15" t="s">
        <v>279</v>
      </c>
      <c r="M88" s="15" t="s">
        <v>279</v>
      </c>
      <c r="O88" s="15" t="s">
        <v>273</v>
      </c>
      <c r="P88" s="15">
        <v>16</v>
      </c>
      <c r="Q88" s="15" t="s">
        <v>279</v>
      </c>
      <c r="R88" s="15" t="s">
        <v>279</v>
      </c>
      <c r="T88" s="15" t="str">
        <f>IF(LEFT(L88,1)="R",VLOOKUP(L88,'Ribbon lookup'!$C$4:$E$11,2,FALSE)&amp;" "&amp;TEXT((RIGHT(L88,1)-1)*16+VLOOKUP(M88,'Ribbon lookup'!$A$4:$B$19,2,FALSE),"#0"),"")</f>
        <v/>
      </c>
      <c r="U88" s="15" t="str">
        <f>IF(O88="R0","Ard D"&amp;TEXT(P88,"#0"),
IF(LEFT(O88,1)="R",VLOOKUP(O88,'Ribbon lookup'!$C$4:$E$11,2,FALSE)&amp;" "&amp;TEXT((RIGHT(O88,1)-1)*16+VLOOKUP(P88,'Ribbon lookup'!$A$4:$B$19,2,FALSE)-INT((RIGHT(O88,1)-1)/4)*64,"#0"),""))</f>
        <v>Mid 47</v>
      </c>
      <c r="V88" s="15" t="str">
        <f>IF(Q88="R0","Ard D"&amp;TEXT(R88,"#0"),
IF(LEFT(Q88,1)="R",VLOOKUP(Q88,'Ribbon lookup'!$C$4:$E$11,2,FALSE)&amp;" "&amp;TEXT((RIGHT(Q88,1)-1)*16+VLOOKUP(R88,'Ribbon lookup'!$A$4:$B$19,2,FALSE)-INT((RIGHT(Q88,1)-1)/4)*64,"#0"),""))</f>
        <v/>
      </c>
      <c r="W88" s="15"/>
      <c r="Z88" s="15" t="str">
        <f>IF(LEFT(L88,1)="R",(RIGHT(L88,1)-1)*16+VLOOKUP(M88,'Ribbon lookup'!$A$4:$B$19,2,FALSE),"")</f>
        <v/>
      </c>
      <c r="AA88" s="25">
        <f>IF(O88="R0",192+P88,
   IF(LEFT(O88,1)="R",(RIGHT(O88,1)-1)*16+VLOOKUP(P88,'Ribbon lookup'!$A$4:$B$19,2,FALSE),""))</f>
        <v>47</v>
      </c>
      <c r="AB88" s="25" t="str">
        <f>IF(Q88="R0",192+R88,
IF(LEFT(Q88,1)="R",(RIGHT(Q88,1)-1)*16+VLOOKUP(R88,'Ribbon lookup'!$A$4:$B$19,2,FALSE),""))</f>
        <v/>
      </c>
      <c r="AD88" s="15">
        <v>82</v>
      </c>
      <c r="AE88" s="15" t="str">
        <f t="shared" si="38"/>
        <v>false</v>
      </c>
      <c r="AF88" s="15">
        <f t="shared" si="39"/>
        <v>24</v>
      </c>
      <c r="AG88" s="15">
        <f t="shared" si="40"/>
        <v>31</v>
      </c>
      <c r="AH88" s="15">
        <f t="shared" si="41"/>
        <v>255</v>
      </c>
      <c r="AI88" s="15">
        <f t="shared" si="42"/>
        <v>255</v>
      </c>
      <c r="AJ88" s="15">
        <f t="shared" si="43"/>
        <v>47</v>
      </c>
      <c r="AK88" s="15">
        <f t="shared" si="44"/>
        <v>255</v>
      </c>
      <c r="AL88" s="6" t="str">
        <f t="shared" si="32"/>
        <v>{24,31,255,255,47,255},</v>
      </c>
      <c r="AN88" s="3" t="e">
        <f>IF(#REF!&gt;63,IF(#REF! &gt; 127,
   "D"&amp;TEXT((#REF!-126),"0"),
       "T"&amp;TEXT((#REF!-64),"0")),
           "M"&amp;TEXT((#REF!),"0"))</f>
        <v>#REF!</v>
      </c>
      <c r="AP88" s="6" t="str">
        <f t="shared" si="33"/>
        <v/>
      </c>
      <c r="AQ88" s="6" t="str">
        <f>IF(ISNUMBER(#REF!),"L"&amp;TEXT(#REF!,"0"),"")</f>
        <v/>
      </c>
      <c r="AR88" s="15">
        <v>82</v>
      </c>
      <c r="AS88" s="15" t="str">
        <f t="shared" si="34"/>
        <v>FALSE</v>
      </c>
      <c r="AT88" s="15" t="e">
        <f>IF(#REF!="Point","TRUE","FALSE")</f>
        <v>#REF!</v>
      </c>
      <c r="AU88" s="15" t="e">
        <f t="shared" si="35"/>
        <v>#REF!</v>
      </c>
      <c r="AV88" s="15" t="e">
        <f t="shared" si="36"/>
        <v>#REF!</v>
      </c>
      <c r="AW88" s="15">
        <f t="shared" si="37"/>
        <v>255</v>
      </c>
      <c r="AX88" s="19" t="e">
        <f t="shared" si="46"/>
        <v>#REF!</v>
      </c>
      <c r="AZ88" s="14">
        <f t="shared" si="31"/>
        <v>82</v>
      </c>
      <c r="BA88" s="14">
        <f>IF(ISNUMBER(#REF!),#REF!,255)</f>
        <v>255</v>
      </c>
      <c r="BB88" s="14">
        <f>IF(ISNUMBER(#REF!),#REF!,255)</f>
        <v>255</v>
      </c>
      <c r="BC88" t="str">
        <f t="shared" si="45"/>
        <v>{ 255, 255},</v>
      </c>
    </row>
    <row r="89" spans="1:55" x14ac:dyDescent="0.25">
      <c r="A89" s="14" t="s">
        <v>49</v>
      </c>
      <c r="B89" s="14" t="s">
        <v>50</v>
      </c>
      <c r="C89" s="15"/>
      <c r="D89" s="15" t="s">
        <v>246</v>
      </c>
      <c r="E89" s="15" t="s">
        <v>164</v>
      </c>
      <c r="F89" s="15" t="s">
        <v>104</v>
      </c>
      <c r="G89" s="21" t="s">
        <v>112</v>
      </c>
      <c r="H89" s="21" t="s">
        <v>125</v>
      </c>
      <c r="I89" s="15" t="s">
        <v>112</v>
      </c>
      <c r="J89" s="15"/>
      <c r="L89" s="15" t="s">
        <v>279</v>
      </c>
      <c r="M89" s="15" t="s">
        <v>279</v>
      </c>
      <c r="O89" s="15" t="s">
        <v>273</v>
      </c>
      <c r="P89" s="15">
        <v>15</v>
      </c>
      <c r="Q89" s="15" t="s">
        <v>279</v>
      </c>
      <c r="R89" s="15" t="s">
        <v>279</v>
      </c>
      <c r="T89" s="15" t="str">
        <f>IF(LEFT(L89,1)="R",VLOOKUP(L89,'Ribbon lookup'!$C$4:$E$11,2,FALSE)&amp;" "&amp;TEXT((RIGHT(L89,1)-1)*16+VLOOKUP(M89,'Ribbon lookup'!$A$4:$B$19,2,FALSE),"#0"),"")</f>
        <v/>
      </c>
      <c r="U89" s="15" t="str">
        <f>IF(O89="R0","Ard D"&amp;TEXT(P89,"#0"),
IF(LEFT(O89,1)="R",VLOOKUP(O89,'Ribbon lookup'!$C$4:$E$11,2,FALSE)&amp;" "&amp;TEXT((RIGHT(O89,1)-1)*16+VLOOKUP(P89,'Ribbon lookup'!$A$4:$B$19,2,FALSE)-INT((RIGHT(O89,1)-1)/4)*64,"#0"),""))</f>
        <v>Mid 32</v>
      </c>
      <c r="V89" s="15" t="str">
        <f>IF(Q89="R0","Ard D"&amp;TEXT(R89,"#0"),
IF(LEFT(Q89,1)="R",VLOOKUP(Q89,'Ribbon lookup'!$C$4:$E$11,2,FALSE)&amp;" "&amp;TEXT((RIGHT(Q89,1)-1)*16+VLOOKUP(R89,'Ribbon lookup'!$A$4:$B$19,2,FALSE)-INT((RIGHT(Q89,1)-1)/4)*64,"#0"),""))</f>
        <v/>
      </c>
      <c r="W89" s="15"/>
      <c r="Z89" s="15" t="str">
        <f>IF(LEFT(L89,1)="R",(RIGHT(L89,1)-1)*16+VLOOKUP(M89,'Ribbon lookup'!$A$4:$B$19,2,FALSE),"")</f>
        <v/>
      </c>
      <c r="AA89" s="25">
        <f>IF(O89="R0",192+P89,
   IF(LEFT(O89,1)="R",(RIGHT(O89,1)-1)*16+VLOOKUP(P89,'Ribbon lookup'!$A$4:$B$19,2,FALSE),""))</f>
        <v>32</v>
      </c>
      <c r="AB89" s="25" t="str">
        <f>IF(Q89="R0",192+R89,
IF(LEFT(Q89,1)="R",(RIGHT(Q89,1)-1)*16+VLOOKUP(R89,'Ribbon lookup'!$A$4:$B$19,2,FALSE),""))</f>
        <v/>
      </c>
      <c r="AD89" s="15">
        <v>83</v>
      </c>
      <c r="AE89" s="15" t="str">
        <f t="shared" si="38"/>
        <v>false</v>
      </c>
      <c r="AF89" s="15">
        <f t="shared" si="39"/>
        <v>255</v>
      </c>
      <c r="AG89" s="15">
        <f t="shared" si="40"/>
        <v>11</v>
      </c>
      <c r="AH89" s="15">
        <f t="shared" si="41"/>
        <v>255</v>
      </c>
      <c r="AI89" s="15">
        <f t="shared" si="42"/>
        <v>255</v>
      </c>
      <c r="AJ89" s="15">
        <f t="shared" si="43"/>
        <v>32</v>
      </c>
      <c r="AK89" s="15">
        <f t="shared" si="44"/>
        <v>255</v>
      </c>
      <c r="AL89" s="6" t="str">
        <f t="shared" si="32"/>
        <v>{255,11,255,255,32,255},</v>
      </c>
      <c r="AN89" s="3" t="e">
        <f>IF(#REF!&gt;63,IF(#REF! &gt; 127,
   "D"&amp;TEXT((#REF!-126),"0"),
       "T"&amp;TEXT((#REF!-64),"0")),
           "M"&amp;TEXT((#REF!),"0"))</f>
        <v>#REF!</v>
      </c>
      <c r="AP89" s="6" t="str">
        <f t="shared" si="33"/>
        <v/>
      </c>
      <c r="AQ89" s="6" t="str">
        <f>IF(ISNUMBER(#REF!),"L"&amp;TEXT(#REF!,"0"),"")</f>
        <v/>
      </c>
      <c r="AR89" s="15">
        <v>83</v>
      </c>
      <c r="AS89" s="15" t="str">
        <f t="shared" si="34"/>
        <v>FALSE</v>
      </c>
      <c r="AT89" s="15" t="e">
        <f>IF(#REF!="Point","TRUE","FALSE")</f>
        <v>#REF!</v>
      </c>
      <c r="AU89" s="15">
        <f t="shared" si="35"/>
        <v>255</v>
      </c>
      <c r="AV89" s="15" t="e">
        <f t="shared" si="36"/>
        <v>#REF!</v>
      </c>
      <c r="AW89" s="15">
        <f t="shared" si="37"/>
        <v>255</v>
      </c>
      <c r="AX89" s="19" t="e">
        <f t="shared" si="46"/>
        <v>#REF!</v>
      </c>
      <c r="AZ89" s="14">
        <f t="shared" si="31"/>
        <v>83</v>
      </c>
      <c r="BA89" s="14">
        <f>IF(ISNUMBER(#REF!),#REF!,255)</f>
        <v>255</v>
      </c>
      <c r="BB89" s="14">
        <f>IF(ISNUMBER(#REF!),#REF!,255)</f>
        <v>255</v>
      </c>
      <c r="BC89" t="str">
        <f t="shared" si="45"/>
        <v>{ 255, 255},</v>
      </c>
    </row>
    <row r="90" spans="1:55" x14ac:dyDescent="0.25">
      <c r="A90" s="14"/>
      <c r="B90" s="14" t="s">
        <v>51</v>
      </c>
      <c r="C90" s="15"/>
      <c r="D90" s="15" t="s">
        <v>247</v>
      </c>
      <c r="E90" s="15" t="s">
        <v>124</v>
      </c>
      <c r="F90" s="15" t="s">
        <v>104</v>
      </c>
      <c r="G90" s="21" t="s">
        <v>112</v>
      </c>
      <c r="H90" s="21" t="s">
        <v>163</v>
      </c>
      <c r="I90" s="15" t="s">
        <v>112</v>
      </c>
      <c r="J90" s="15"/>
      <c r="L90" s="15" t="s">
        <v>279</v>
      </c>
      <c r="M90" s="15" t="s">
        <v>279</v>
      </c>
      <c r="O90" s="15" t="s">
        <v>273</v>
      </c>
      <c r="P90" s="15">
        <v>14</v>
      </c>
      <c r="Q90" s="15" t="s">
        <v>279</v>
      </c>
      <c r="R90" s="15" t="s">
        <v>279</v>
      </c>
      <c r="T90" s="15" t="str">
        <f>IF(LEFT(L90,1)="R",VLOOKUP(L90,'Ribbon lookup'!$C$4:$E$11,2,FALSE)&amp;" "&amp;TEXT((RIGHT(L90,1)-1)*16+VLOOKUP(M90,'Ribbon lookup'!$A$4:$B$19,2,FALSE),"#0"),"")</f>
        <v/>
      </c>
      <c r="U90" s="15" t="str">
        <f>IF(O90="R0","Ard D"&amp;TEXT(P90,"#0"),
IF(LEFT(O90,1)="R",VLOOKUP(O90,'Ribbon lookup'!$C$4:$E$11,2,FALSE)&amp;" "&amp;TEXT((RIGHT(O90,1)-1)*16+VLOOKUP(P90,'Ribbon lookup'!$A$4:$B$19,2,FALSE)-INT((RIGHT(O90,1)-1)/4)*64,"#0"),""))</f>
        <v>Mid 46</v>
      </c>
      <c r="V90" s="15" t="str">
        <f>IF(Q90="R0","Ard D"&amp;TEXT(R90,"#0"),
IF(LEFT(Q90,1)="R",VLOOKUP(Q90,'Ribbon lookup'!$C$4:$E$11,2,FALSE)&amp;" "&amp;TEXT((RIGHT(Q90,1)-1)*16+VLOOKUP(R90,'Ribbon lookup'!$A$4:$B$19,2,FALSE)-INT((RIGHT(Q90,1)-1)/4)*64,"#0"),""))</f>
        <v/>
      </c>
      <c r="W90" s="15"/>
      <c r="Z90" s="15" t="str">
        <f>IF(LEFT(L90,1)="R",(RIGHT(L90,1)-1)*16+VLOOKUP(M90,'Ribbon lookup'!$A$4:$B$19,2,FALSE),"")</f>
        <v/>
      </c>
      <c r="AA90" s="25">
        <f>IF(O90="R0",192+P90,
   IF(LEFT(O90,1)="R",(RIGHT(O90,1)-1)*16+VLOOKUP(P90,'Ribbon lookup'!$A$4:$B$19,2,FALSE),""))</f>
        <v>46</v>
      </c>
      <c r="AB90" s="25" t="str">
        <f>IF(Q90="R0",192+R90,
IF(LEFT(Q90,1)="R",(RIGHT(Q90,1)-1)*16+VLOOKUP(R90,'Ribbon lookup'!$A$4:$B$19,2,FALSE),""))</f>
        <v/>
      </c>
      <c r="AD90" s="15">
        <v>84</v>
      </c>
      <c r="AE90" s="15" t="str">
        <f t="shared" si="38"/>
        <v>false</v>
      </c>
      <c r="AF90" s="15">
        <f t="shared" si="39"/>
        <v>255</v>
      </c>
      <c r="AG90" s="15">
        <f t="shared" si="40"/>
        <v>17</v>
      </c>
      <c r="AH90" s="15">
        <f t="shared" si="41"/>
        <v>255</v>
      </c>
      <c r="AI90" s="15">
        <f t="shared" si="42"/>
        <v>255</v>
      </c>
      <c r="AJ90" s="15">
        <f t="shared" si="43"/>
        <v>46</v>
      </c>
      <c r="AK90" s="15">
        <f t="shared" si="44"/>
        <v>255</v>
      </c>
      <c r="AL90" s="6" t="str">
        <f t="shared" si="32"/>
        <v>{255,17,255,255,46,255},</v>
      </c>
      <c r="AN90" s="3" t="e">
        <f>IF(#REF!&gt;63,IF(#REF! &gt; 127,
   "D"&amp;TEXT((#REF!-126),"0"),
       "T"&amp;TEXT((#REF!-64),"0")),
           "M"&amp;TEXT((#REF!),"0"))</f>
        <v>#REF!</v>
      </c>
      <c r="AP90" s="6" t="str">
        <f t="shared" si="33"/>
        <v/>
      </c>
      <c r="AQ90" s="6" t="str">
        <f>IF(ISNUMBER(#REF!),"L"&amp;TEXT(#REF!,"0"),"")</f>
        <v/>
      </c>
      <c r="AR90" s="15">
        <v>84</v>
      </c>
      <c r="AS90" s="15" t="str">
        <f t="shared" si="34"/>
        <v>FALSE</v>
      </c>
      <c r="AT90" s="15" t="e">
        <f>IF(#REF!="Point","TRUE","FALSE")</f>
        <v>#REF!</v>
      </c>
      <c r="AU90" s="15">
        <f t="shared" si="35"/>
        <v>255</v>
      </c>
      <c r="AV90" s="15" t="e">
        <f t="shared" si="36"/>
        <v>#REF!</v>
      </c>
      <c r="AW90" s="15">
        <f t="shared" si="37"/>
        <v>255</v>
      </c>
      <c r="AX90" s="19" t="e">
        <f t="shared" si="46"/>
        <v>#REF!</v>
      </c>
      <c r="AZ90" s="14">
        <f t="shared" si="31"/>
        <v>84</v>
      </c>
      <c r="BA90" s="14">
        <f>IF(ISNUMBER(#REF!),#REF!,255)</f>
        <v>255</v>
      </c>
      <c r="BB90" s="14">
        <f>IF(ISNUMBER(#REF!),#REF!,255)</f>
        <v>255</v>
      </c>
      <c r="BC90" t="str">
        <f t="shared" si="45"/>
        <v>{ 255, 255},</v>
      </c>
    </row>
    <row r="91" spans="1:55" x14ac:dyDescent="0.25">
      <c r="A91" s="14"/>
      <c r="B91" s="14" t="s">
        <v>52</v>
      </c>
      <c r="C91" s="15"/>
      <c r="D91" s="15" t="s">
        <v>248</v>
      </c>
      <c r="E91" s="15" t="s">
        <v>128</v>
      </c>
      <c r="F91" s="15" t="s">
        <v>104</v>
      </c>
      <c r="G91" s="21" t="s">
        <v>112</v>
      </c>
      <c r="H91" s="21" t="s">
        <v>150</v>
      </c>
      <c r="I91" s="15" t="s">
        <v>112</v>
      </c>
      <c r="J91" s="15"/>
      <c r="L91" s="15" t="s">
        <v>279</v>
      </c>
      <c r="M91" s="15" t="s">
        <v>279</v>
      </c>
      <c r="O91" s="15" t="s">
        <v>273</v>
      </c>
      <c r="P91" s="15">
        <v>13</v>
      </c>
      <c r="Q91" s="15" t="s">
        <v>279</v>
      </c>
      <c r="R91" s="15" t="s">
        <v>279</v>
      </c>
      <c r="T91" s="15" t="str">
        <f>IF(LEFT(L91,1)="R",VLOOKUP(L91,'Ribbon lookup'!$C$4:$E$11,2,FALSE)&amp;" "&amp;TEXT((RIGHT(L91,1)-1)*16+VLOOKUP(M91,'Ribbon lookup'!$A$4:$B$19,2,FALSE),"#0"),"")</f>
        <v/>
      </c>
      <c r="U91" s="15" t="str">
        <f>IF(O91="R0","Ard D"&amp;TEXT(P91,"#0"),
IF(LEFT(O91,1)="R",VLOOKUP(O91,'Ribbon lookup'!$C$4:$E$11,2,FALSE)&amp;" "&amp;TEXT((RIGHT(O91,1)-1)*16+VLOOKUP(P91,'Ribbon lookup'!$A$4:$B$19,2,FALSE)-INT((RIGHT(O91,1)-1)/4)*64,"#0"),""))</f>
        <v>Mid 33</v>
      </c>
      <c r="V91" s="15" t="str">
        <f>IF(Q91="R0","Ard D"&amp;TEXT(R91,"#0"),
IF(LEFT(Q91,1)="R",VLOOKUP(Q91,'Ribbon lookup'!$C$4:$E$11,2,FALSE)&amp;" "&amp;TEXT((RIGHT(Q91,1)-1)*16+VLOOKUP(R91,'Ribbon lookup'!$A$4:$B$19,2,FALSE)-INT((RIGHT(Q91,1)-1)/4)*64,"#0"),""))</f>
        <v/>
      </c>
      <c r="W91" s="15"/>
      <c r="Z91" s="15" t="str">
        <f>IF(LEFT(L91,1)="R",(RIGHT(L91,1)-1)*16+VLOOKUP(M91,'Ribbon lookup'!$A$4:$B$19,2,FALSE),"")</f>
        <v/>
      </c>
      <c r="AA91" s="25">
        <f>IF(O91="R0",192+P91,
   IF(LEFT(O91,1)="R",(RIGHT(O91,1)-1)*16+VLOOKUP(P91,'Ribbon lookup'!$A$4:$B$19,2,FALSE),""))</f>
        <v>33</v>
      </c>
      <c r="AB91" s="25" t="str">
        <f>IF(Q91="R0",192+R91,
IF(LEFT(Q91,1)="R",(RIGHT(Q91,1)-1)*16+VLOOKUP(R91,'Ribbon lookup'!$A$4:$B$19,2,FALSE),""))</f>
        <v/>
      </c>
      <c r="AD91" s="15">
        <v>85</v>
      </c>
      <c r="AE91" s="15" t="str">
        <f t="shared" si="38"/>
        <v>false</v>
      </c>
      <c r="AF91" s="15">
        <f t="shared" si="39"/>
        <v>255</v>
      </c>
      <c r="AG91" s="15">
        <f t="shared" si="40"/>
        <v>19</v>
      </c>
      <c r="AH91" s="15">
        <f t="shared" si="41"/>
        <v>255</v>
      </c>
      <c r="AI91" s="15">
        <f t="shared" si="42"/>
        <v>255</v>
      </c>
      <c r="AJ91" s="15">
        <f t="shared" si="43"/>
        <v>33</v>
      </c>
      <c r="AK91" s="15">
        <f t="shared" si="44"/>
        <v>255</v>
      </c>
      <c r="AL91" s="6" t="str">
        <f t="shared" si="32"/>
        <v>{255,19,255,255,33,255},</v>
      </c>
      <c r="AN91" s="3" t="e">
        <f>IF(#REF!&gt;63,IF(#REF! &gt; 127,
   "D"&amp;TEXT((#REF!-126),"0"),
       "T"&amp;TEXT((#REF!-64),"0")),
           "M"&amp;TEXT((#REF!),"0"))</f>
        <v>#REF!</v>
      </c>
      <c r="AP91" s="6" t="str">
        <f t="shared" si="33"/>
        <v/>
      </c>
      <c r="AQ91" s="6" t="str">
        <f>IF(ISNUMBER(#REF!),"L"&amp;TEXT(#REF!,"0"),"")</f>
        <v/>
      </c>
      <c r="AR91" s="15">
        <v>85</v>
      </c>
      <c r="AS91" s="15" t="str">
        <f t="shared" si="34"/>
        <v>FALSE</v>
      </c>
      <c r="AT91" s="15" t="e">
        <f>IF(#REF!="Point","TRUE","FALSE")</f>
        <v>#REF!</v>
      </c>
      <c r="AU91" s="15">
        <f t="shared" si="35"/>
        <v>255</v>
      </c>
      <c r="AV91" s="15" t="e">
        <f t="shared" si="36"/>
        <v>#REF!</v>
      </c>
      <c r="AW91" s="15">
        <f t="shared" si="37"/>
        <v>255</v>
      </c>
      <c r="AX91" s="19" t="e">
        <f t="shared" si="46"/>
        <v>#REF!</v>
      </c>
      <c r="AZ91" s="14">
        <f t="shared" si="31"/>
        <v>85</v>
      </c>
      <c r="BA91" s="14">
        <f>IF(ISNUMBER(#REF!),#REF!,255)</f>
        <v>255</v>
      </c>
      <c r="BB91" s="14">
        <f>IF(ISNUMBER(#REF!),#REF!,255)</f>
        <v>255</v>
      </c>
      <c r="BC91" t="str">
        <f t="shared" si="45"/>
        <v>{ 255, 255},</v>
      </c>
    </row>
    <row r="92" spans="1:55" x14ac:dyDescent="0.25">
      <c r="A92" s="14"/>
      <c r="B92" s="14" t="s">
        <v>53</v>
      </c>
      <c r="C92" s="15"/>
      <c r="D92" s="15" t="s">
        <v>249</v>
      </c>
      <c r="E92" s="15" t="s">
        <v>129</v>
      </c>
      <c r="F92" s="15" t="s">
        <v>104</v>
      </c>
      <c r="G92" s="21" t="s">
        <v>112</v>
      </c>
      <c r="H92" s="21" t="s">
        <v>150</v>
      </c>
      <c r="I92" s="15" t="s">
        <v>112</v>
      </c>
      <c r="J92" s="15"/>
      <c r="L92" s="15" t="s">
        <v>279</v>
      </c>
      <c r="M92" s="15" t="s">
        <v>279</v>
      </c>
      <c r="O92" s="15" t="s">
        <v>273</v>
      </c>
      <c r="P92" s="15">
        <v>12</v>
      </c>
      <c r="Q92" s="15" t="s">
        <v>279</v>
      </c>
      <c r="R92" s="15" t="s">
        <v>279</v>
      </c>
      <c r="T92" s="15" t="str">
        <f>IF(LEFT(L92,1)="R",VLOOKUP(L92,'Ribbon lookup'!$C$4:$E$11,2,FALSE)&amp;" "&amp;TEXT((RIGHT(L92,1)-1)*16+VLOOKUP(M92,'Ribbon lookup'!$A$4:$B$19,2,FALSE),"#0"),"")</f>
        <v/>
      </c>
      <c r="U92" s="15" t="str">
        <f>IF(O92="R0","Ard D"&amp;TEXT(P92,"#0"),
IF(LEFT(O92,1)="R",VLOOKUP(O92,'Ribbon lookup'!$C$4:$E$11,2,FALSE)&amp;" "&amp;TEXT((RIGHT(O92,1)-1)*16+VLOOKUP(P92,'Ribbon lookup'!$A$4:$B$19,2,FALSE)-INT((RIGHT(O92,1)-1)/4)*64,"#0"),""))</f>
        <v>Mid 45</v>
      </c>
      <c r="V92" s="15" t="str">
        <f>IF(Q92="R0","Ard D"&amp;TEXT(R92,"#0"),
IF(LEFT(Q92,1)="R",VLOOKUP(Q92,'Ribbon lookup'!$C$4:$E$11,2,FALSE)&amp;" "&amp;TEXT((RIGHT(Q92,1)-1)*16+VLOOKUP(R92,'Ribbon lookup'!$A$4:$B$19,2,FALSE)-INT((RIGHT(Q92,1)-1)/4)*64,"#0"),""))</f>
        <v/>
      </c>
      <c r="W92" s="15"/>
      <c r="Z92" s="15" t="str">
        <f>IF(LEFT(L92,1)="R",(RIGHT(L92,1)-1)*16+VLOOKUP(M92,'Ribbon lookup'!$A$4:$B$19,2,FALSE),"")</f>
        <v/>
      </c>
      <c r="AA92" s="25">
        <f>IF(O92="R0",192+P92,
   IF(LEFT(O92,1)="R",(RIGHT(O92,1)-1)*16+VLOOKUP(P92,'Ribbon lookup'!$A$4:$B$19,2,FALSE),""))</f>
        <v>45</v>
      </c>
      <c r="AB92" s="25" t="str">
        <f>IF(Q92="R0",192+R92,
IF(LEFT(Q92,1)="R",(RIGHT(Q92,1)-1)*16+VLOOKUP(R92,'Ribbon lookup'!$A$4:$B$19,2,FALSE),""))</f>
        <v/>
      </c>
      <c r="AD92" s="15">
        <v>86</v>
      </c>
      <c r="AE92" s="15" t="str">
        <f t="shared" si="38"/>
        <v>false</v>
      </c>
      <c r="AF92" s="15">
        <f t="shared" si="39"/>
        <v>255</v>
      </c>
      <c r="AG92" s="15">
        <f t="shared" si="40"/>
        <v>19</v>
      </c>
      <c r="AH92" s="15">
        <f t="shared" si="41"/>
        <v>255</v>
      </c>
      <c r="AI92" s="15">
        <f t="shared" si="42"/>
        <v>255</v>
      </c>
      <c r="AJ92" s="15">
        <f t="shared" si="43"/>
        <v>45</v>
      </c>
      <c r="AK92" s="15">
        <f t="shared" si="44"/>
        <v>255</v>
      </c>
      <c r="AL92" s="6" t="str">
        <f t="shared" si="32"/>
        <v>{255,19,255,255,45,255},</v>
      </c>
      <c r="AN92" s="3" t="e">
        <f>IF(#REF!&gt;63,IF(#REF! &gt; 127,
   "D"&amp;TEXT((#REF!-126),"0"),
       "T"&amp;TEXT((#REF!-64),"0")),
           "M"&amp;TEXT((#REF!),"0"))</f>
        <v>#REF!</v>
      </c>
      <c r="AP92" s="6" t="str">
        <f t="shared" si="33"/>
        <v/>
      </c>
      <c r="AQ92" s="6" t="str">
        <f>IF(ISNUMBER(#REF!),"L"&amp;TEXT(#REF!,"0"),"")</f>
        <v/>
      </c>
      <c r="AR92" s="15">
        <v>86</v>
      </c>
      <c r="AS92" s="15" t="str">
        <f t="shared" si="34"/>
        <v>FALSE</v>
      </c>
      <c r="AT92" s="15" t="e">
        <f>IF(#REF!="Point","TRUE","FALSE")</f>
        <v>#REF!</v>
      </c>
      <c r="AU92" s="15">
        <f t="shared" si="35"/>
        <v>255</v>
      </c>
      <c r="AV92" s="15" t="e">
        <f t="shared" si="36"/>
        <v>#REF!</v>
      </c>
      <c r="AW92" s="15">
        <f t="shared" si="37"/>
        <v>255</v>
      </c>
      <c r="AX92" s="19" t="e">
        <f t="shared" si="46"/>
        <v>#REF!</v>
      </c>
      <c r="AZ92" s="14">
        <f t="shared" si="31"/>
        <v>86</v>
      </c>
      <c r="BA92" s="14">
        <f>IF(ISNUMBER(#REF!),#REF!,255)</f>
        <v>255</v>
      </c>
      <c r="BB92" s="14">
        <f>IF(ISNUMBER(#REF!),#REF!,255)</f>
        <v>255</v>
      </c>
      <c r="BC92" t="str">
        <f t="shared" si="45"/>
        <v>{ 255, 255},</v>
      </c>
    </row>
    <row r="93" spans="1:55" x14ac:dyDescent="0.25">
      <c r="A93" s="14"/>
      <c r="B93" s="14" t="s">
        <v>54</v>
      </c>
      <c r="C93" s="15"/>
      <c r="D93" s="15" t="s">
        <v>250</v>
      </c>
      <c r="E93" s="15" t="s">
        <v>134</v>
      </c>
      <c r="F93" s="15" t="s">
        <v>104</v>
      </c>
      <c r="G93" s="21" t="s">
        <v>112</v>
      </c>
      <c r="H93" s="21" t="s">
        <v>126</v>
      </c>
      <c r="I93" s="15" t="s">
        <v>112</v>
      </c>
      <c r="J93" s="15"/>
      <c r="L93" s="15" t="s">
        <v>279</v>
      </c>
      <c r="M93" s="15" t="s">
        <v>279</v>
      </c>
      <c r="O93" s="15" t="s">
        <v>273</v>
      </c>
      <c r="P93" s="15">
        <v>11</v>
      </c>
      <c r="Q93" s="15" t="s">
        <v>279</v>
      </c>
      <c r="R93" s="15" t="s">
        <v>279</v>
      </c>
      <c r="T93" s="15" t="str">
        <f>IF(LEFT(L93,1)="R",VLOOKUP(L93,'Ribbon lookup'!$C$4:$E$11,2,FALSE)&amp;" "&amp;TEXT((RIGHT(L93,1)-1)*16+VLOOKUP(M93,'Ribbon lookup'!$A$4:$B$19,2,FALSE),"#0"),"")</f>
        <v/>
      </c>
      <c r="U93" s="15" t="str">
        <f>IF(O93="R0","Ard D"&amp;TEXT(P93,"#0"),
IF(LEFT(O93,1)="R",VLOOKUP(O93,'Ribbon lookup'!$C$4:$E$11,2,FALSE)&amp;" "&amp;TEXT((RIGHT(O93,1)-1)*16+VLOOKUP(P93,'Ribbon lookup'!$A$4:$B$19,2,FALSE)-INT((RIGHT(O93,1)-1)/4)*64,"#0"),""))</f>
        <v>Mid 34</v>
      </c>
      <c r="V93" s="15" t="str">
        <f>IF(Q93="R0","Ard D"&amp;TEXT(R93,"#0"),
IF(LEFT(Q93,1)="R",VLOOKUP(Q93,'Ribbon lookup'!$C$4:$E$11,2,FALSE)&amp;" "&amp;TEXT((RIGHT(Q93,1)-1)*16+VLOOKUP(R93,'Ribbon lookup'!$A$4:$B$19,2,FALSE)-INT((RIGHT(Q93,1)-1)/4)*64,"#0"),""))</f>
        <v/>
      </c>
      <c r="W93" s="15"/>
      <c r="Z93" s="15" t="str">
        <f>IF(LEFT(L93,1)="R",(RIGHT(L93,1)-1)*16+VLOOKUP(M93,'Ribbon lookup'!$A$4:$B$19,2,FALSE),"")</f>
        <v/>
      </c>
      <c r="AA93" s="25">
        <f>IF(O93="R0",192+P93,
   IF(LEFT(O93,1)="R",(RIGHT(O93,1)-1)*16+VLOOKUP(P93,'Ribbon lookup'!$A$4:$B$19,2,FALSE),""))</f>
        <v>34</v>
      </c>
      <c r="AB93" s="25" t="str">
        <f>IF(Q93="R0",192+R93,
IF(LEFT(Q93,1)="R",(RIGHT(Q93,1)-1)*16+VLOOKUP(R93,'Ribbon lookup'!$A$4:$B$19,2,FALSE),""))</f>
        <v/>
      </c>
      <c r="AD93" s="15">
        <v>87</v>
      </c>
      <c r="AE93" s="15" t="str">
        <f t="shared" si="38"/>
        <v>false</v>
      </c>
      <c r="AF93" s="15">
        <f t="shared" si="39"/>
        <v>255</v>
      </c>
      <c r="AG93" s="15">
        <f t="shared" si="40"/>
        <v>20</v>
      </c>
      <c r="AH93" s="15">
        <f t="shared" si="41"/>
        <v>255</v>
      </c>
      <c r="AI93" s="15">
        <f t="shared" si="42"/>
        <v>255</v>
      </c>
      <c r="AJ93" s="15">
        <f t="shared" si="43"/>
        <v>34</v>
      </c>
      <c r="AK93" s="15">
        <f t="shared" si="44"/>
        <v>255</v>
      </c>
      <c r="AL93" s="6" t="str">
        <f t="shared" si="32"/>
        <v>{255,20,255,255,34,255},</v>
      </c>
      <c r="AN93" s="3" t="e">
        <f>IF(#REF!&gt;63,IF(#REF! &gt; 127,
   "D"&amp;TEXT((#REF!-126),"0"),
       "T"&amp;TEXT((#REF!-64),"0")),
           "M"&amp;TEXT((#REF!),"0"))</f>
        <v>#REF!</v>
      </c>
      <c r="AP93" s="6" t="str">
        <f t="shared" si="33"/>
        <v/>
      </c>
      <c r="AQ93" s="6" t="str">
        <f>IF(ISNUMBER(#REF!),"L"&amp;TEXT(#REF!,"0"),"")</f>
        <v/>
      </c>
      <c r="AR93" s="15">
        <v>87</v>
      </c>
      <c r="AS93" s="15" t="str">
        <f t="shared" si="34"/>
        <v>FALSE</v>
      </c>
      <c r="AT93" s="15" t="e">
        <f>IF(#REF!="Point","TRUE","FALSE")</f>
        <v>#REF!</v>
      </c>
      <c r="AU93" s="15">
        <f t="shared" si="35"/>
        <v>255</v>
      </c>
      <c r="AV93" s="15" t="e">
        <f t="shared" si="36"/>
        <v>#REF!</v>
      </c>
      <c r="AW93" s="15">
        <f t="shared" si="37"/>
        <v>255</v>
      </c>
      <c r="AX93" s="19" t="e">
        <f t="shared" si="46"/>
        <v>#REF!</v>
      </c>
      <c r="AZ93" s="14">
        <f t="shared" si="31"/>
        <v>87</v>
      </c>
      <c r="BA93" s="14">
        <f>IF(ISNUMBER(#REF!),#REF!,255)</f>
        <v>255</v>
      </c>
      <c r="BB93" s="14">
        <f>IF(ISNUMBER(#REF!),#REF!,255)</f>
        <v>255</v>
      </c>
      <c r="BC93" t="str">
        <f t="shared" si="45"/>
        <v>{ 255, 255},</v>
      </c>
    </row>
    <row r="94" spans="1:55" x14ac:dyDescent="0.25">
      <c r="A94" s="14"/>
      <c r="B94" s="14" t="s">
        <v>55</v>
      </c>
      <c r="C94" s="15"/>
      <c r="D94" s="15" t="s">
        <v>251</v>
      </c>
      <c r="E94" s="15" t="s">
        <v>135</v>
      </c>
      <c r="F94" s="15" t="s">
        <v>104</v>
      </c>
      <c r="G94" s="21" t="s">
        <v>112</v>
      </c>
      <c r="H94" s="21" t="s">
        <v>133</v>
      </c>
      <c r="I94" s="15" t="s">
        <v>112</v>
      </c>
      <c r="J94" s="15"/>
      <c r="L94" s="15" t="s">
        <v>279</v>
      </c>
      <c r="M94" s="15" t="s">
        <v>279</v>
      </c>
      <c r="O94" s="15" t="s">
        <v>273</v>
      </c>
      <c r="P94" s="15">
        <v>10</v>
      </c>
      <c r="Q94" s="15" t="s">
        <v>279</v>
      </c>
      <c r="R94" s="15" t="s">
        <v>279</v>
      </c>
      <c r="T94" s="15" t="str">
        <f>IF(LEFT(L94,1)="R",VLOOKUP(L94,'Ribbon lookup'!$C$4:$E$11,2,FALSE)&amp;" "&amp;TEXT((RIGHT(L94,1)-1)*16+VLOOKUP(M94,'Ribbon lookup'!$A$4:$B$19,2,FALSE),"#0"),"")</f>
        <v/>
      </c>
      <c r="U94" s="15" t="str">
        <f>IF(O94="R0","Ard D"&amp;TEXT(P94,"#0"),
IF(LEFT(O94,1)="R",VLOOKUP(O94,'Ribbon lookup'!$C$4:$E$11,2,FALSE)&amp;" "&amp;TEXT((RIGHT(O94,1)-1)*16+VLOOKUP(P94,'Ribbon lookup'!$A$4:$B$19,2,FALSE)-INT((RIGHT(O94,1)-1)/4)*64,"#0"),""))</f>
        <v>Mid 44</v>
      </c>
      <c r="V94" s="15" t="str">
        <f>IF(Q94="R0","Ard D"&amp;TEXT(R94,"#0"),
IF(LEFT(Q94,1)="R",VLOOKUP(Q94,'Ribbon lookup'!$C$4:$E$11,2,FALSE)&amp;" "&amp;TEXT((RIGHT(Q94,1)-1)*16+VLOOKUP(R94,'Ribbon lookup'!$A$4:$B$19,2,FALSE)-INT((RIGHT(Q94,1)-1)/4)*64,"#0"),""))</f>
        <v/>
      </c>
      <c r="W94" s="15"/>
      <c r="Z94" s="15" t="str">
        <f>IF(LEFT(L94,1)="R",(RIGHT(L94,1)-1)*16+VLOOKUP(M94,'Ribbon lookup'!$A$4:$B$19,2,FALSE),"")</f>
        <v/>
      </c>
      <c r="AA94" s="25">
        <f>IF(O94="R0",192+P94,
   IF(LEFT(O94,1)="R",(RIGHT(O94,1)-1)*16+VLOOKUP(P94,'Ribbon lookup'!$A$4:$B$19,2,FALSE),""))</f>
        <v>44</v>
      </c>
      <c r="AB94" s="25" t="str">
        <f>IF(Q94="R0",192+R94,
IF(LEFT(Q94,1)="R",(RIGHT(Q94,1)-1)*16+VLOOKUP(R94,'Ribbon lookup'!$A$4:$B$19,2,FALSE),""))</f>
        <v/>
      </c>
      <c r="AD94" s="15">
        <v>88</v>
      </c>
      <c r="AE94" s="15" t="str">
        <f t="shared" si="38"/>
        <v>false</v>
      </c>
      <c r="AF94" s="15">
        <f t="shared" si="39"/>
        <v>255</v>
      </c>
      <c r="AG94" s="15">
        <f t="shared" si="40"/>
        <v>21</v>
      </c>
      <c r="AH94" s="15">
        <f t="shared" si="41"/>
        <v>255</v>
      </c>
      <c r="AI94" s="15">
        <f t="shared" si="42"/>
        <v>255</v>
      </c>
      <c r="AJ94" s="15">
        <f t="shared" si="43"/>
        <v>44</v>
      </c>
      <c r="AK94" s="15">
        <f t="shared" si="44"/>
        <v>255</v>
      </c>
      <c r="AL94" s="6" t="str">
        <f t="shared" si="32"/>
        <v>{255,21,255,255,44,255},</v>
      </c>
      <c r="AN94" s="3" t="e">
        <f>IF(#REF!&gt;63,IF(#REF! &gt; 127,
   "D"&amp;TEXT((#REF!-126),"0"),
       "T"&amp;TEXT((#REF!-64),"0")),
           "M"&amp;TEXT((#REF!),"0"))</f>
        <v>#REF!</v>
      </c>
      <c r="AP94" s="6" t="str">
        <f t="shared" si="33"/>
        <v/>
      </c>
      <c r="AQ94" s="6" t="str">
        <f>IF(ISNUMBER(#REF!),"L"&amp;TEXT(#REF!,"0"),"")</f>
        <v/>
      </c>
      <c r="AR94" s="15">
        <v>88</v>
      </c>
      <c r="AS94" s="15" t="str">
        <f t="shared" si="34"/>
        <v>FALSE</v>
      </c>
      <c r="AT94" s="15" t="e">
        <f>IF(#REF!="Point","TRUE","FALSE")</f>
        <v>#REF!</v>
      </c>
      <c r="AU94" s="15">
        <f t="shared" si="35"/>
        <v>255</v>
      </c>
      <c r="AV94" s="15" t="e">
        <f t="shared" si="36"/>
        <v>#REF!</v>
      </c>
      <c r="AW94" s="15">
        <f t="shared" si="37"/>
        <v>255</v>
      </c>
      <c r="AX94" s="19" t="e">
        <f t="shared" si="46"/>
        <v>#REF!</v>
      </c>
      <c r="AZ94" s="14">
        <f t="shared" si="31"/>
        <v>88</v>
      </c>
      <c r="BA94" s="14">
        <f>IF(ISNUMBER(#REF!),#REF!,255)</f>
        <v>255</v>
      </c>
      <c r="BB94" s="14">
        <f>IF(ISNUMBER(#REF!),#REF!,255)</f>
        <v>255</v>
      </c>
      <c r="BC94" t="str">
        <f t="shared" si="45"/>
        <v>{ 255, 255},</v>
      </c>
    </row>
    <row r="95" spans="1:55" x14ac:dyDescent="0.25">
      <c r="A95" s="14"/>
      <c r="B95" s="14" t="s">
        <v>56</v>
      </c>
      <c r="C95" s="15"/>
      <c r="D95" s="15" t="s">
        <v>260</v>
      </c>
      <c r="E95" s="15" t="s">
        <v>282</v>
      </c>
      <c r="F95" s="15" t="s">
        <v>104</v>
      </c>
      <c r="G95" s="21" t="s">
        <v>163</v>
      </c>
      <c r="H95" s="21" t="s">
        <v>177</v>
      </c>
      <c r="I95" s="15" t="s">
        <v>112</v>
      </c>
      <c r="J95" s="15"/>
      <c r="L95" s="15" t="s">
        <v>279</v>
      </c>
      <c r="M95" s="15" t="s">
        <v>279</v>
      </c>
      <c r="O95" s="15" t="s">
        <v>273</v>
      </c>
      <c r="P95" s="15">
        <v>9</v>
      </c>
      <c r="Q95" s="15" t="s">
        <v>279</v>
      </c>
      <c r="R95" s="15" t="s">
        <v>279</v>
      </c>
      <c r="T95" s="15" t="str">
        <f>IF(LEFT(L95,1)="R",VLOOKUP(L95,'Ribbon lookup'!$C$4:$E$11,2,FALSE)&amp;" "&amp;TEXT((RIGHT(L95,1)-1)*16+VLOOKUP(M95,'Ribbon lookup'!$A$4:$B$19,2,FALSE),"#0"),"")</f>
        <v/>
      </c>
      <c r="U95" s="15" t="str">
        <f>IF(O95="R0","Ard D"&amp;TEXT(P95,"#0"),
IF(LEFT(O95,1)="R",VLOOKUP(O95,'Ribbon lookup'!$C$4:$E$11,2,FALSE)&amp;" "&amp;TEXT((RIGHT(O95,1)-1)*16+VLOOKUP(P95,'Ribbon lookup'!$A$4:$B$19,2,FALSE)-INT((RIGHT(O95,1)-1)/4)*64,"#0"),""))</f>
        <v>Mid 35</v>
      </c>
      <c r="V95" s="15" t="str">
        <f>IF(Q95="R0","Ard D"&amp;TEXT(R95,"#0"),
IF(LEFT(Q95,1)="R",VLOOKUP(Q95,'Ribbon lookup'!$C$4:$E$11,2,FALSE)&amp;" "&amp;TEXT((RIGHT(Q95,1)-1)*16+VLOOKUP(R95,'Ribbon lookup'!$A$4:$B$19,2,FALSE)-INT((RIGHT(Q95,1)-1)/4)*64,"#0"),""))</f>
        <v/>
      </c>
      <c r="W95" s="15"/>
      <c r="Z95" s="15" t="str">
        <f>IF(LEFT(L95,1)="R",(RIGHT(L95,1)-1)*16+VLOOKUP(M95,'Ribbon lookup'!$A$4:$B$19,2,FALSE),"")</f>
        <v/>
      </c>
      <c r="AA95" s="25">
        <f>IF(O95="R0",192+P95,
   IF(LEFT(O95,1)="R",(RIGHT(O95,1)-1)*16+VLOOKUP(P95,'Ribbon lookup'!$A$4:$B$19,2,FALSE),""))</f>
        <v>35</v>
      </c>
      <c r="AB95" s="25" t="str">
        <f>IF(Q95="R0",192+R95,
IF(LEFT(Q95,1)="R",(RIGHT(Q95,1)-1)*16+VLOOKUP(R95,'Ribbon lookup'!$A$4:$B$19,2,FALSE),""))</f>
        <v/>
      </c>
      <c r="AD95" s="15">
        <v>89</v>
      </c>
      <c r="AE95" s="15" t="str">
        <f t="shared" si="38"/>
        <v>false</v>
      </c>
      <c r="AF95" s="15">
        <f t="shared" si="39"/>
        <v>17</v>
      </c>
      <c r="AG95" s="15">
        <f t="shared" si="40"/>
        <v>33</v>
      </c>
      <c r="AH95" s="15">
        <f t="shared" si="41"/>
        <v>255</v>
      </c>
      <c r="AI95" s="15">
        <f t="shared" si="42"/>
        <v>255</v>
      </c>
      <c r="AJ95" s="15">
        <f t="shared" si="43"/>
        <v>35</v>
      </c>
      <c r="AK95" s="15">
        <f t="shared" si="44"/>
        <v>255</v>
      </c>
      <c r="AL95" s="6" t="str">
        <f t="shared" si="32"/>
        <v>{17,33,255,255,35,255},</v>
      </c>
      <c r="AN95" s="3" t="e">
        <f>IF(#REF!&gt;63,IF(#REF! &gt; 127,
   "D"&amp;TEXT((#REF!-126),"0"),
       "T"&amp;TEXT((#REF!-64),"0")),
           "M"&amp;TEXT((#REF!),"0"))</f>
        <v>#REF!</v>
      </c>
      <c r="AP95" s="6" t="str">
        <f t="shared" si="33"/>
        <v/>
      </c>
      <c r="AQ95" s="6" t="str">
        <f>IF(ISNUMBER(#REF!),"L"&amp;TEXT(#REF!,"0"),"")</f>
        <v/>
      </c>
      <c r="AR95" s="15">
        <v>89</v>
      </c>
      <c r="AS95" s="15" t="str">
        <f t="shared" si="34"/>
        <v>FALSE</v>
      </c>
      <c r="AT95" s="15" t="e">
        <f>IF(#REF!="Point","TRUE","FALSE")</f>
        <v>#REF!</v>
      </c>
      <c r="AU95" s="15" t="e">
        <f t="shared" si="35"/>
        <v>#REF!</v>
      </c>
      <c r="AV95" s="15" t="e">
        <f t="shared" si="36"/>
        <v>#REF!</v>
      </c>
      <c r="AW95" s="15">
        <f t="shared" si="37"/>
        <v>255</v>
      </c>
      <c r="AX95" s="19" t="e">
        <f t="shared" si="46"/>
        <v>#REF!</v>
      </c>
      <c r="AZ95" s="14">
        <f t="shared" si="31"/>
        <v>89</v>
      </c>
      <c r="BA95" s="14">
        <f>IF(ISNUMBER(#REF!),#REF!,255)</f>
        <v>255</v>
      </c>
      <c r="BB95" s="14">
        <f>IF(ISNUMBER(#REF!),#REF!,255)</f>
        <v>255</v>
      </c>
      <c r="BC95" t="str">
        <f t="shared" si="45"/>
        <v>{ 255, 255},</v>
      </c>
    </row>
  </sheetData>
  <pageMargins left="0.7" right="0.7" top="0.75" bottom="0.75" header="0.3" footer="0.3"/>
  <pageSetup paperSize="8" scale="4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4" sqref="E4"/>
    </sheetView>
  </sheetViews>
  <sheetFormatPr defaultRowHeight="15" x14ac:dyDescent="0.25"/>
  <cols>
    <col min="2" max="2" width="17.85546875" customWidth="1"/>
    <col min="3" max="3" width="14.28515625" customWidth="1"/>
    <col min="6" max="6" width="11.140625" customWidth="1"/>
    <col min="8" max="8" width="6.85546875" customWidth="1"/>
  </cols>
  <sheetData>
    <row r="1" spans="1:5" s="2" customFormat="1" x14ac:dyDescent="0.25">
      <c r="A1" s="2" t="s">
        <v>261</v>
      </c>
    </row>
    <row r="3" spans="1:5" x14ac:dyDescent="0.25">
      <c r="C3" t="s">
        <v>270</v>
      </c>
      <c r="D3" t="s">
        <v>339</v>
      </c>
      <c r="E3">
        <v>0</v>
      </c>
    </row>
    <row r="4" spans="1:5" x14ac:dyDescent="0.25">
      <c r="A4">
        <v>1</v>
      </c>
      <c r="B4">
        <v>7</v>
      </c>
      <c r="C4" t="s">
        <v>271</v>
      </c>
      <c r="D4" t="s">
        <v>268</v>
      </c>
      <c r="E4">
        <v>0</v>
      </c>
    </row>
    <row r="5" spans="1:5" x14ac:dyDescent="0.25">
      <c r="A5">
        <v>2</v>
      </c>
      <c r="B5">
        <v>8</v>
      </c>
      <c r="C5" t="s">
        <v>272</v>
      </c>
      <c r="D5" t="s">
        <v>268</v>
      </c>
      <c r="E5">
        <v>16</v>
      </c>
    </row>
    <row r="6" spans="1:5" x14ac:dyDescent="0.25">
      <c r="A6">
        <v>3</v>
      </c>
      <c r="B6">
        <v>6</v>
      </c>
      <c r="C6" t="s">
        <v>273</v>
      </c>
      <c r="D6" t="s">
        <v>268</v>
      </c>
      <c r="E6">
        <v>32</v>
      </c>
    </row>
    <row r="7" spans="1:5" x14ac:dyDescent="0.25">
      <c r="A7">
        <v>4</v>
      </c>
      <c r="B7">
        <v>9</v>
      </c>
      <c r="C7" t="s">
        <v>274</v>
      </c>
      <c r="D7" t="s">
        <v>268</v>
      </c>
      <c r="E7">
        <v>48</v>
      </c>
    </row>
    <row r="8" spans="1:5" x14ac:dyDescent="0.25">
      <c r="A8">
        <v>5</v>
      </c>
      <c r="B8">
        <v>5</v>
      </c>
      <c r="C8" t="s">
        <v>275</v>
      </c>
      <c r="D8" t="s">
        <v>267</v>
      </c>
      <c r="E8">
        <v>0</v>
      </c>
    </row>
    <row r="9" spans="1:5" x14ac:dyDescent="0.25">
      <c r="A9">
        <v>6</v>
      </c>
      <c r="B9">
        <v>10</v>
      </c>
      <c r="C9" t="s">
        <v>276</v>
      </c>
      <c r="D9" t="s">
        <v>267</v>
      </c>
      <c r="E9">
        <v>16</v>
      </c>
    </row>
    <row r="10" spans="1:5" x14ac:dyDescent="0.25">
      <c r="A10">
        <v>7</v>
      </c>
      <c r="B10">
        <v>4</v>
      </c>
      <c r="C10" t="s">
        <v>277</v>
      </c>
      <c r="D10" t="s">
        <v>267</v>
      </c>
      <c r="E10">
        <v>32</v>
      </c>
    </row>
    <row r="11" spans="1:5" x14ac:dyDescent="0.25">
      <c r="A11">
        <v>8</v>
      </c>
      <c r="B11">
        <v>11</v>
      </c>
      <c r="C11" t="s">
        <v>278</v>
      </c>
      <c r="D11" t="s">
        <v>267</v>
      </c>
      <c r="E11">
        <v>48</v>
      </c>
    </row>
    <row r="12" spans="1:5" x14ac:dyDescent="0.25">
      <c r="A12">
        <v>9</v>
      </c>
      <c r="B12">
        <v>3</v>
      </c>
    </row>
    <row r="13" spans="1:5" x14ac:dyDescent="0.25">
      <c r="A13">
        <v>10</v>
      </c>
      <c r="B13">
        <v>12</v>
      </c>
    </row>
    <row r="14" spans="1:5" x14ac:dyDescent="0.25">
      <c r="A14">
        <v>11</v>
      </c>
      <c r="B14">
        <v>2</v>
      </c>
    </row>
    <row r="15" spans="1:5" x14ac:dyDescent="0.25">
      <c r="A15">
        <v>12</v>
      </c>
      <c r="B15">
        <v>13</v>
      </c>
    </row>
    <row r="16" spans="1:5" x14ac:dyDescent="0.25">
      <c r="A16">
        <v>13</v>
      </c>
      <c r="B16">
        <v>1</v>
      </c>
    </row>
    <row r="17" spans="1:2" x14ac:dyDescent="0.25">
      <c r="A17">
        <v>14</v>
      </c>
      <c r="B17">
        <v>14</v>
      </c>
    </row>
    <row r="18" spans="1:2" x14ac:dyDescent="0.25">
      <c r="A18">
        <v>15</v>
      </c>
      <c r="B18">
        <v>0</v>
      </c>
    </row>
    <row r="19" spans="1:2" x14ac:dyDescent="0.25">
      <c r="A19">
        <v>16</v>
      </c>
      <c r="B1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2"/>
  <sheetViews>
    <sheetView workbookViewId="0">
      <selection activeCell="J86" sqref="J86"/>
    </sheetView>
  </sheetViews>
  <sheetFormatPr defaultRowHeight="15" x14ac:dyDescent="0.25"/>
  <cols>
    <col min="1" max="2" width="9.140625" style="3"/>
    <col min="3" max="3" width="9.140625" style="37"/>
    <col min="4" max="4" width="13.140625" bestFit="1" customWidth="1"/>
  </cols>
  <sheetData>
    <row r="2" spans="1:4" x14ac:dyDescent="0.25">
      <c r="A2" s="3" t="str">
        <f>Sheet1!O5</f>
        <v>Connector</v>
      </c>
      <c r="B2" s="3" t="str">
        <f>Sheet1!P5</f>
        <v>LED line</v>
      </c>
    </row>
    <row r="3" spans="1:4" x14ac:dyDescent="0.25">
      <c r="A3" s="38">
        <f>Sheet1!L6</f>
        <v>0</v>
      </c>
      <c r="B3" s="38">
        <f>Sheet1!M6</f>
        <v>0</v>
      </c>
      <c r="D3" s="33" t="s">
        <v>337</v>
      </c>
    </row>
    <row r="4" spans="1:4" x14ac:dyDescent="0.25">
      <c r="A4" s="38">
        <f>Sheet1!L7</f>
        <v>0</v>
      </c>
      <c r="B4" s="38">
        <f>Sheet1!M7</f>
        <v>0</v>
      </c>
      <c r="D4" s="6">
        <v>0</v>
      </c>
    </row>
    <row r="5" spans="1:4" x14ac:dyDescent="0.25">
      <c r="A5" s="38">
        <f>Sheet1!L8</f>
        <v>0</v>
      </c>
      <c r="B5" s="38">
        <f>Sheet1!M8</f>
        <v>0</v>
      </c>
      <c r="D5" s="34">
        <v>0</v>
      </c>
    </row>
    <row r="6" spans="1:4" x14ac:dyDescent="0.25">
      <c r="A6" s="38">
        <f>Sheet1!L9</f>
        <v>0</v>
      </c>
      <c r="B6" s="38">
        <f>Sheet1!M9</f>
        <v>0</v>
      </c>
      <c r="D6" s="6" t="s">
        <v>279</v>
      </c>
    </row>
    <row r="7" spans="1:4" x14ac:dyDescent="0.25">
      <c r="A7" s="38">
        <f>Sheet1!L10</f>
        <v>0</v>
      </c>
      <c r="B7" s="38">
        <f>Sheet1!M10</f>
        <v>0</v>
      </c>
      <c r="D7" s="34"/>
    </row>
    <row r="8" spans="1:4" x14ac:dyDescent="0.25">
      <c r="A8" s="38">
        <f>Sheet1!L11</f>
        <v>0</v>
      </c>
      <c r="B8" s="38">
        <f>Sheet1!M11</f>
        <v>0</v>
      </c>
      <c r="D8" s="6" t="s">
        <v>270</v>
      </c>
    </row>
    <row r="9" spans="1:4" x14ac:dyDescent="0.25">
      <c r="A9" s="38" t="str">
        <f>Sheet1!L12</f>
        <v>R1</v>
      </c>
      <c r="B9" s="38">
        <f>Sheet1!M12</f>
        <v>2</v>
      </c>
      <c r="D9" s="34">
        <v>2</v>
      </c>
    </row>
    <row r="10" spans="1:4" x14ac:dyDescent="0.25">
      <c r="A10" s="38" t="str">
        <f>Sheet1!L13</f>
        <v>R3</v>
      </c>
      <c r="B10" s="38">
        <f>Sheet1!M13</f>
        <v>8</v>
      </c>
      <c r="D10" s="34">
        <v>3</v>
      </c>
    </row>
    <row r="11" spans="1:4" x14ac:dyDescent="0.25">
      <c r="A11" s="38" t="str">
        <f>Sheet1!L14</f>
        <v>R1</v>
      </c>
      <c r="B11" s="38">
        <f>Sheet1!M14</f>
        <v>1</v>
      </c>
      <c r="D11" s="34">
        <v>4</v>
      </c>
    </row>
    <row r="12" spans="1:4" x14ac:dyDescent="0.25">
      <c r="A12" s="38" t="str">
        <f>Sheet1!L15</f>
        <v>R1</v>
      </c>
      <c r="B12" s="38">
        <f>Sheet1!M15</f>
        <v>3</v>
      </c>
      <c r="D12" s="34">
        <v>5</v>
      </c>
    </row>
    <row r="13" spans="1:4" x14ac:dyDescent="0.25">
      <c r="A13" s="38" t="str">
        <f>Sheet1!L16</f>
        <v>R1</v>
      </c>
      <c r="B13" s="38">
        <f>Sheet1!M16</f>
        <v>4</v>
      </c>
      <c r="D13" s="34">
        <v>6</v>
      </c>
    </row>
    <row r="14" spans="1:4" x14ac:dyDescent="0.25">
      <c r="A14" s="38" t="str">
        <f>Sheet1!L17</f>
        <v>R1</v>
      </c>
      <c r="B14" s="38">
        <f>Sheet1!M17</f>
        <v>5</v>
      </c>
      <c r="D14" s="34">
        <v>7</v>
      </c>
    </row>
    <row r="15" spans="1:4" x14ac:dyDescent="0.25">
      <c r="A15" s="38" t="str">
        <f>Sheet1!L18</f>
        <v>R1</v>
      </c>
      <c r="B15" s="38">
        <f>Sheet1!M18</f>
        <v>6</v>
      </c>
      <c r="D15" s="6" t="s">
        <v>271</v>
      </c>
    </row>
    <row r="16" spans="1:4" x14ac:dyDescent="0.25">
      <c r="A16" s="38" t="str">
        <f>Sheet1!L19</f>
        <v>R1</v>
      </c>
      <c r="B16" s="38">
        <f>Sheet1!M19</f>
        <v>7</v>
      </c>
      <c r="D16" s="34">
        <v>1</v>
      </c>
    </row>
    <row r="17" spans="1:4" x14ac:dyDescent="0.25">
      <c r="A17" s="38" t="str">
        <f>Sheet1!L20</f>
        <v>R1</v>
      </c>
      <c r="B17" s="38">
        <f>Sheet1!M20</f>
        <v>8</v>
      </c>
      <c r="D17" s="34">
        <v>2</v>
      </c>
    </row>
    <row r="18" spans="1:4" x14ac:dyDescent="0.25">
      <c r="A18" s="38" t="str">
        <f>Sheet1!L21</f>
        <v>R1</v>
      </c>
      <c r="B18" s="38">
        <f>Sheet1!M21</f>
        <v>9</v>
      </c>
      <c r="D18" s="34">
        <v>3</v>
      </c>
    </row>
    <row r="19" spans="1:4" x14ac:dyDescent="0.25">
      <c r="A19" s="38" t="str">
        <f>Sheet1!L22</f>
        <v>R1</v>
      </c>
      <c r="B19" s="38">
        <f>Sheet1!M22</f>
        <v>9</v>
      </c>
      <c r="D19" s="34">
        <v>4</v>
      </c>
    </row>
    <row r="20" spans="1:4" x14ac:dyDescent="0.25">
      <c r="A20" s="38" t="str">
        <f>Sheet1!L23</f>
        <v>R1</v>
      </c>
      <c r="B20" s="38">
        <f>Sheet1!M23</f>
        <v>10</v>
      </c>
      <c r="D20" s="34">
        <v>5</v>
      </c>
    </row>
    <row r="21" spans="1:4" x14ac:dyDescent="0.25">
      <c r="A21" s="38" t="str">
        <f>Sheet1!L24</f>
        <v>R1</v>
      </c>
      <c r="B21" s="38">
        <f>Sheet1!M24</f>
        <v>11</v>
      </c>
      <c r="D21" s="34">
        <v>6</v>
      </c>
    </row>
    <row r="22" spans="1:4" x14ac:dyDescent="0.25">
      <c r="A22" s="38" t="str">
        <f>Sheet1!L25</f>
        <v>R1</v>
      </c>
      <c r="B22" s="38">
        <f>Sheet1!M25</f>
        <v>12</v>
      </c>
      <c r="D22" s="34">
        <v>7</v>
      </c>
    </row>
    <row r="23" spans="1:4" x14ac:dyDescent="0.25">
      <c r="A23" s="38" t="str">
        <f>Sheet1!L26</f>
        <v>R1</v>
      </c>
      <c r="B23" s="38">
        <f>Sheet1!M26</f>
        <v>13</v>
      </c>
      <c r="D23" s="34">
        <v>8</v>
      </c>
    </row>
    <row r="24" spans="1:4" x14ac:dyDescent="0.25">
      <c r="A24" s="38" t="str">
        <f>Sheet1!L27</f>
        <v>R1</v>
      </c>
      <c r="B24" s="38">
        <f>Sheet1!M27</f>
        <v>14</v>
      </c>
      <c r="D24" s="34">
        <v>9</v>
      </c>
    </row>
    <row r="25" spans="1:4" x14ac:dyDescent="0.25">
      <c r="A25" s="38" t="str">
        <f>Sheet1!L28</f>
        <v>R1</v>
      </c>
      <c r="B25" s="38">
        <f>Sheet1!M28</f>
        <v>15</v>
      </c>
      <c r="D25" s="34">
        <v>10</v>
      </c>
    </row>
    <row r="26" spans="1:4" x14ac:dyDescent="0.25">
      <c r="A26" s="38" t="str">
        <f>Sheet1!L29</f>
        <v>R1</v>
      </c>
      <c r="B26" s="38">
        <f>Sheet1!M29</f>
        <v>15</v>
      </c>
      <c r="D26" s="34">
        <v>11</v>
      </c>
    </row>
    <row r="27" spans="1:4" x14ac:dyDescent="0.25">
      <c r="A27" s="38" t="str">
        <f>Sheet1!L30</f>
        <v>R1</v>
      </c>
      <c r="B27" s="38">
        <f>Sheet1!M30</f>
        <v>16</v>
      </c>
      <c r="D27" s="34">
        <v>12</v>
      </c>
    </row>
    <row r="28" spans="1:4" x14ac:dyDescent="0.25">
      <c r="A28" s="38" t="str">
        <f>Sheet1!L31</f>
        <v>R1</v>
      </c>
      <c r="B28" s="38">
        <f>Sheet1!M31</f>
        <v>16</v>
      </c>
      <c r="D28" s="34">
        <v>13</v>
      </c>
    </row>
    <row r="29" spans="1:4" x14ac:dyDescent="0.25">
      <c r="A29" s="38" t="str">
        <f>Sheet1!L32</f>
        <v>R2</v>
      </c>
      <c r="B29" s="38">
        <f>Sheet1!M32</f>
        <v>1</v>
      </c>
      <c r="D29" s="34">
        <v>14</v>
      </c>
    </row>
    <row r="30" spans="1:4" x14ac:dyDescent="0.25">
      <c r="A30" s="38" t="str">
        <f>Sheet1!L33</f>
        <v>R2</v>
      </c>
      <c r="B30" s="38">
        <f>Sheet1!M33</f>
        <v>1</v>
      </c>
      <c r="D30" s="34">
        <v>15</v>
      </c>
    </row>
    <row r="31" spans="1:4" x14ac:dyDescent="0.25">
      <c r="A31" s="38" t="str">
        <f>Sheet1!L34</f>
        <v>R2</v>
      </c>
      <c r="B31" s="38">
        <f>Sheet1!M34</f>
        <v>2</v>
      </c>
      <c r="D31" s="34">
        <v>16</v>
      </c>
    </row>
    <row r="32" spans="1:4" x14ac:dyDescent="0.25">
      <c r="A32" s="38" t="str">
        <f>Sheet1!L35</f>
        <v>R2</v>
      </c>
      <c r="B32" s="38">
        <f>Sheet1!M35</f>
        <v>3</v>
      </c>
      <c r="D32" s="6" t="s">
        <v>272</v>
      </c>
    </row>
    <row r="33" spans="1:4" x14ac:dyDescent="0.25">
      <c r="A33" s="38" t="str">
        <f>Sheet1!L36</f>
        <v>R2</v>
      </c>
      <c r="B33" s="38">
        <f>Sheet1!M36</f>
        <v>4</v>
      </c>
      <c r="D33" s="34">
        <v>1</v>
      </c>
    </row>
    <row r="34" spans="1:4" x14ac:dyDescent="0.25">
      <c r="A34" s="38" t="str">
        <f>Sheet1!L37</f>
        <v>R2</v>
      </c>
      <c r="B34" s="38">
        <f>Sheet1!M37</f>
        <v>5</v>
      </c>
      <c r="D34" s="34">
        <v>2</v>
      </c>
    </row>
    <row r="35" spans="1:4" x14ac:dyDescent="0.25">
      <c r="A35" s="38" t="str">
        <f>Sheet1!L38</f>
        <v>R2</v>
      </c>
      <c r="B35" s="38">
        <f>Sheet1!M38</f>
        <v>6</v>
      </c>
      <c r="D35" s="34">
        <v>3</v>
      </c>
    </row>
    <row r="36" spans="1:4" x14ac:dyDescent="0.25">
      <c r="A36" s="38" t="str">
        <f>Sheet1!L39</f>
        <v>R2</v>
      </c>
      <c r="B36" s="38">
        <f>Sheet1!M39</f>
        <v>6</v>
      </c>
      <c r="D36" s="34">
        <v>4</v>
      </c>
    </row>
    <row r="37" spans="1:4" x14ac:dyDescent="0.25">
      <c r="A37" s="38" t="str">
        <f>Sheet1!L40</f>
        <v>R2</v>
      </c>
      <c r="B37" s="38">
        <f>Sheet1!M40</f>
        <v>7</v>
      </c>
      <c r="D37" s="34">
        <v>5</v>
      </c>
    </row>
    <row r="38" spans="1:4" x14ac:dyDescent="0.25">
      <c r="A38" s="38" t="str">
        <f>Sheet1!L41</f>
        <v>R2</v>
      </c>
      <c r="B38" s="38">
        <f>Sheet1!M41</f>
        <v>8</v>
      </c>
      <c r="D38" s="34">
        <v>6</v>
      </c>
    </row>
    <row r="39" spans="1:4" x14ac:dyDescent="0.25">
      <c r="A39" s="38" t="str">
        <f>Sheet1!L42</f>
        <v>R2</v>
      </c>
      <c r="B39" s="38">
        <f>Sheet1!M42</f>
        <v>8</v>
      </c>
      <c r="D39" s="34">
        <v>7</v>
      </c>
    </row>
    <row r="40" spans="1:4" x14ac:dyDescent="0.25">
      <c r="A40" s="38" t="str">
        <f>Sheet1!L43</f>
        <v>R2</v>
      </c>
      <c r="B40" s="38">
        <f>Sheet1!M43</f>
        <v>9</v>
      </c>
      <c r="D40" s="34">
        <v>8</v>
      </c>
    </row>
    <row r="41" spans="1:4" x14ac:dyDescent="0.25">
      <c r="A41" s="38" t="str">
        <f>Sheet1!L44</f>
        <v>R2</v>
      </c>
      <c r="B41" s="38">
        <f>Sheet1!M44</f>
        <v>9</v>
      </c>
      <c r="D41" s="34">
        <v>9</v>
      </c>
    </row>
    <row r="42" spans="1:4" x14ac:dyDescent="0.25">
      <c r="A42" s="38" t="str">
        <f>Sheet1!L45</f>
        <v>R2</v>
      </c>
      <c r="B42" s="38">
        <f>Sheet1!M45</f>
        <v>10</v>
      </c>
      <c r="D42" s="34">
        <v>10</v>
      </c>
    </row>
    <row r="43" spans="1:4" x14ac:dyDescent="0.25">
      <c r="A43" s="38" t="str">
        <f>Sheet1!L46</f>
        <v>R2</v>
      </c>
      <c r="B43" s="38">
        <f>Sheet1!M46</f>
        <v>11</v>
      </c>
      <c r="D43" s="34">
        <v>11</v>
      </c>
    </row>
    <row r="44" spans="1:4" x14ac:dyDescent="0.25">
      <c r="A44" s="38" t="str">
        <f>Sheet1!L47</f>
        <v>R2</v>
      </c>
      <c r="B44" s="38">
        <f>Sheet1!M47</f>
        <v>11</v>
      </c>
      <c r="D44" s="34">
        <v>12</v>
      </c>
    </row>
    <row r="45" spans="1:4" x14ac:dyDescent="0.25">
      <c r="A45" s="38" t="str">
        <f>Sheet1!L48</f>
        <v>R2</v>
      </c>
      <c r="B45" s="38">
        <f>Sheet1!M48</f>
        <v>12</v>
      </c>
      <c r="D45" s="34">
        <v>13</v>
      </c>
    </row>
    <row r="46" spans="1:4" x14ac:dyDescent="0.25">
      <c r="A46" s="38" t="str">
        <f>Sheet1!L49</f>
        <v>R2</v>
      </c>
      <c r="B46" s="38">
        <f>Sheet1!M49</f>
        <v>13</v>
      </c>
      <c r="D46" s="34">
        <v>14</v>
      </c>
    </row>
    <row r="47" spans="1:4" x14ac:dyDescent="0.25">
      <c r="A47" s="38" t="str">
        <f>Sheet1!L50</f>
        <v>R2</v>
      </c>
      <c r="B47" s="38">
        <f>Sheet1!M50</f>
        <v>13</v>
      </c>
      <c r="D47" s="34">
        <v>15</v>
      </c>
    </row>
    <row r="48" spans="1:4" x14ac:dyDescent="0.25">
      <c r="A48" s="38" t="str">
        <f>Sheet1!L51</f>
        <v>R2</v>
      </c>
      <c r="B48" s="38">
        <f>Sheet1!M51</f>
        <v>14</v>
      </c>
      <c r="D48" s="34">
        <v>16</v>
      </c>
    </row>
    <row r="49" spans="1:4" x14ac:dyDescent="0.25">
      <c r="A49" s="38" t="str">
        <f>Sheet1!L52</f>
        <v>R2</v>
      </c>
      <c r="B49" s="38">
        <f>Sheet1!M52</f>
        <v>15</v>
      </c>
      <c r="D49" s="6" t="s">
        <v>273</v>
      </c>
    </row>
    <row r="50" spans="1:4" x14ac:dyDescent="0.25">
      <c r="A50" s="38" t="str">
        <f>Sheet1!L53</f>
        <v>R2</v>
      </c>
      <c r="B50" s="38">
        <f>Sheet1!M53</f>
        <v>16</v>
      </c>
      <c r="D50" s="34">
        <v>1</v>
      </c>
    </row>
    <row r="51" spans="1:4" x14ac:dyDescent="0.25">
      <c r="A51" s="38" t="str">
        <f>Sheet1!L54</f>
        <v>R3</v>
      </c>
      <c r="B51" s="38">
        <f>Sheet1!M54</f>
        <v>1</v>
      </c>
      <c r="D51" s="34">
        <v>2</v>
      </c>
    </row>
    <row r="52" spans="1:4" x14ac:dyDescent="0.25">
      <c r="A52" s="38" t="str">
        <f>Sheet1!L55</f>
        <v>R3</v>
      </c>
      <c r="B52" s="38">
        <f>Sheet1!M55</f>
        <v>2</v>
      </c>
      <c r="D52" s="34">
        <v>3</v>
      </c>
    </row>
    <row r="53" spans="1:4" x14ac:dyDescent="0.25">
      <c r="A53" s="38" t="str">
        <f>Sheet1!L56</f>
        <v>R3</v>
      </c>
      <c r="B53" s="38">
        <f>Sheet1!M56</f>
        <v>2</v>
      </c>
      <c r="D53" s="34">
        <v>4</v>
      </c>
    </row>
    <row r="54" spans="1:4" x14ac:dyDescent="0.25">
      <c r="A54" s="38" t="str">
        <f>Sheet1!L57</f>
        <v>R3</v>
      </c>
      <c r="B54" s="38">
        <f>Sheet1!M57</f>
        <v>3</v>
      </c>
      <c r="D54" s="34">
        <v>5</v>
      </c>
    </row>
    <row r="55" spans="1:4" x14ac:dyDescent="0.25">
      <c r="A55" s="38" t="str">
        <f>Sheet1!L58</f>
        <v/>
      </c>
      <c r="B55" s="38" t="str">
        <f>Sheet1!M58</f>
        <v/>
      </c>
      <c r="D55" s="34">
        <v>6</v>
      </c>
    </row>
    <row r="56" spans="1:4" x14ac:dyDescent="0.25">
      <c r="A56" s="38" t="str">
        <f>Sheet1!L59</f>
        <v/>
      </c>
      <c r="B56" s="38" t="str">
        <f>Sheet1!M59</f>
        <v/>
      </c>
      <c r="D56" s="34">
        <v>7</v>
      </c>
    </row>
    <row r="57" spans="1:4" x14ac:dyDescent="0.25">
      <c r="A57" s="38" t="str">
        <f>Sheet1!L60</f>
        <v/>
      </c>
      <c r="B57" s="38" t="str">
        <f>Sheet1!M60</f>
        <v/>
      </c>
      <c r="D57" s="34">
        <v>8</v>
      </c>
    </row>
    <row r="58" spans="1:4" x14ac:dyDescent="0.25">
      <c r="A58" s="38" t="str">
        <f>Sheet1!L61</f>
        <v/>
      </c>
      <c r="B58" s="38" t="str">
        <f>Sheet1!M61</f>
        <v/>
      </c>
      <c r="D58" s="34">
        <v>9</v>
      </c>
    </row>
    <row r="59" spans="1:4" x14ac:dyDescent="0.25">
      <c r="A59" s="38" t="str">
        <f>Sheet1!L62</f>
        <v/>
      </c>
      <c r="B59" s="38" t="str">
        <f>Sheet1!M62</f>
        <v/>
      </c>
      <c r="D59" s="34">
        <v>10</v>
      </c>
    </row>
    <row r="60" spans="1:4" x14ac:dyDescent="0.25">
      <c r="A60" s="38" t="str">
        <f>Sheet1!L63</f>
        <v/>
      </c>
      <c r="B60" s="38" t="str">
        <f>Sheet1!M63</f>
        <v/>
      </c>
      <c r="D60" s="34">
        <v>11</v>
      </c>
    </row>
    <row r="61" spans="1:4" x14ac:dyDescent="0.25">
      <c r="A61" s="38" t="str">
        <f>Sheet1!L64</f>
        <v/>
      </c>
      <c r="B61" s="38" t="str">
        <f>Sheet1!M64</f>
        <v/>
      </c>
      <c r="D61" s="34">
        <v>12</v>
      </c>
    </row>
    <row r="62" spans="1:4" x14ac:dyDescent="0.25">
      <c r="A62" s="38" t="str">
        <f>Sheet1!L65</f>
        <v/>
      </c>
      <c r="B62" s="38" t="str">
        <f>Sheet1!M65</f>
        <v/>
      </c>
      <c r="D62" s="34">
        <v>13</v>
      </c>
    </row>
    <row r="63" spans="1:4" x14ac:dyDescent="0.25">
      <c r="A63" s="38" t="str">
        <f>Sheet1!L66</f>
        <v/>
      </c>
      <c r="B63" s="38" t="str">
        <f>Sheet1!M66</f>
        <v/>
      </c>
      <c r="D63" s="34">
        <v>14</v>
      </c>
    </row>
    <row r="64" spans="1:4" x14ac:dyDescent="0.25">
      <c r="A64" s="38" t="str">
        <f>Sheet1!L67</f>
        <v/>
      </c>
      <c r="B64" s="38" t="str">
        <f>Sheet1!M67</f>
        <v/>
      </c>
      <c r="D64" s="34">
        <v>15</v>
      </c>
    </row>
    <row r="65" spans="1:4" x14ac:dyDescent="0.25">
      <c r="A65" s="38" t="str">
        <f>Sheet1!L68</f>
        <v/>
      </c>
      <c r="B65" s="38" t="str">
        <f>Sheet1!M68</f>
        <v/>
      </c>
      <c r="D65" s="34">
        <v>16</v>
      </c>
    </row>
    <row r="66" spans="1:4" x14ac:dyDescent="0.25">
      <c r="A66" s="38" t="str">
        <f>Sheet1!L69</f>
        <v/>
      </c>
      <c r="B66" s="38" t="str">
        <f>Sheet1!M69</f>
        <v/>
      </c>
      <c r="D66" s="6" t="s">
        <v>274</v>
      </c>
    </row>
    <row r="67" spans="1:4" x14ac:dyDescent="0.25">
      <c r="A67" s="38" t="str">
        <f>Sheet1!L70</f>
        <v>R3</v>
      </c>
      <c r="B67" s="38">
        <f>Sheet1!M70</f>
        <v>4</v>
      </c>
      <c r="D67" s="34">
        <v>1</v>
      </c>
    </row>
    <row r="68" spans="1:4" x14ac:dyDescent="0.25">
      <c r="A68" s="38" t="str">
        <f>Sheet1!L71</f>
        <v/>
      </c>
      <c r="B68" s="38" t="str">
        <f>Sheet1!M71</f>
        <v/>
      </c>
      <c r="D68" s="34">
        <v>2</v>
      </c>
    </row>
    <row r="69" spans="1:4" x14ac:dyDescent="0.25">
      <c r="A69" s="38" t="str">
        <f>Sheet1!L72</f>
        <v/>
      </c>
      <c r="B69" s="38" t="str">
        <f>Sheet1!M72</f>
        <v/>
      </c>
      <c r="D69" s="34">
        <v>3</v>
      </c>
    </row>
    <row r="70" spans="1:4" x14ac:dyDescent="0.25">
      <c r="A70" s="38" t="str">
        <f>Sheet1!L73</f>
        <v>R3</v>
      </c>
      <c r="B70" s="38">
        <f>Sheet1!M73</f>
        <v>5</v>
      </c>
      <c r="D70" s="34">
        <v>4</v>
      </c>
    </row>
    <row r="71" spans="1:4" x14ac:dyDescent="0.25">
      <c r="A71" s="38" t="str">
        <f>Sheet1!L74</f>
        <v/>
      </c>
      <c r="B71" s="38" t="str">
        <f>Sheet1!M74</f>
        <v/>
      </c>
      <c r="D71" s="34">
        <v>5</v>
      </c>
    </row>
    <row r="72" spans="1:4" x14ac:dyDescent="0.25">
      <c r="A72" s="38" t="str">
        <f>Sheet1!L75</f>
        <v/>
      </c>
      <c r="B72" s="38" t="str">
        <f>Sheet1!M75</f>
        <v/>
      </c>
      <c r="D72" s="34">
        <v>6</v>
      </c>
    </row>
    <row r="73" spans="1:4" x14ac:dyDescent="0.25">
      <c r="A73" s="38" t="str">
        <f>Sheet1!L76</f>
        <v/>
      </c>
      <c r="B73" s="38" t="str">
        <f>Sheet1!M76</f>
        <v/>
      </c>
      <c r="D73" s="34">
        <v>7</v>
      </c>
    </row>
    <row r="74" spans="1:4" x14ac:dyDescent="0.25">
      <c r="A74" s="38" t="str">
        <f>Sheet1!L77</f>
        <v/>
      </c>
      <c r="B74" s="38" t="str">
        <f>Sheet1!M77</f>
        <v/>
      </c>
      <c r="D74" s="34">
        <v>8</v>
      </c>
    </row>
    <row r="75" spans="1:4" x14ac:dyDescent="0.25">
      <c r="A75" s="38" t="str">
        <f>Sheet1!L78</f>
        <v/>
      </c>
      <c r="B75" s="38" t="str">
        <f>Sheet1!M78</f>
        <v/>
      </c>
      <c r="D75" s="34">
        <v>9</v>
      </c>
    </row>
    <row r="76" spans="1:4" x14ac:dyDescent="0.25">
      <c r="A76" s="38" t="str">
        <f>Sheet1!L79</f>
        <v/>
      </c>
      <c r="B76" s="38" t="str">
        <f>Sheet1!M79</f>
        <v/>
      </c>
      <c r="D76" s="34">
        <v>10</v>
      </c>
    </row>
    <row r="77" spans="1:4" x14ac:dyDescent="0.25">
      <c r="A77" s="38" t="str">
        <f>Sheet1!L80</f>
        <v>R3</v>
      </c>
      <c r="B77" s="38">
        <f>Sheet1!M80</f>
        <v>6</v>
      </c>
      <c r="D77" s="34">
        <v>11</v>
      </c>
    </row>
    <row r="78" spans="1:4" x14ac:dyDescent="0.25">
      <c r="A78" s="38" t="str">
        <f>Sheet1!L81</f>
        <v/>
      </c>
      <c r="B78" s="38" t="str">
        <f>Sheet1!M81</f>
        <v/>
      </c>
      <c r="D78" s="34">
        <v>12</v>
      </c>
    </row>
    <row r="79" spans="1:4" x14ac:dyDescent="0.25">
      <c r="A79" s="38" t="str">
        <f>Sheet1!L82</f>
        <v/>
      </c>
      <c r="B79" s="38" t="str">
        <f>Sheet1!M82</f>
        <v/>
      </c>
      <c r="D79" s="34">
        <v>13</v>
      </c>
    </row>
    <row r="80" spans="1:4" x14ac:dyDescent="0.25">
      <c r="A80" s="38" t="str">
        <f>Sheet1!L83</f>
        <v/>
      </c>
      <c r="B80" s="38" t="str">
        <f>Sheet1!M83</f>
        <v/>
      </c>
      <c r="D80" s="34">
        <v>14</v>
      </c>
    </row>
    <row r="81" spans="1:4" x14ac:dyDescent="0.25">
      <c r="A81" s="38" t="str">
        <f>Sheet1!L84</f>
        <v/>
      </c>
      <c r="B81" s="38" t="str">
        <f>Sheet1!M84</f>
        <v/>
      </c>
      <c r="D81" s="34">
        <v>15</v>
      </c>
    </row>
    <row r="82" spans="1:4" x14ac:dyDescent="0.25">
      <c r="A82" s="38" t="str">
        <f>Sheet1!L85</f>
        <v/>
      </c>
      <c r="B82" s="38" t="str">
        <f>Sheet1!M85</f>
        <v/>
      </c>
      <c r="D82" s="34">
        <v>16</v>
      </c>
    </row>
    <row r="83" spans="1:4" x14ac:dyDescent="0.25">
      <c r="A83" s="38" t="str">
        <f>Sheet1!L86</f>
        <v/>
      </c>
      <c r="B83" s="38" t="str">
        <f>Sheet1!M86</f>
        <v/>
      </c>
      <c r="D83" s="6" t="s">
        <v>275</v>
      </c>
    </row>
    <row r="84" spans="1:4" x14ac:dyDescent="0.25">
      <c r="A84" s="38" t="str">
        <f>Sheet1!L87</f>
        <v/>
      </c>
      <c r="B84" s="38" t="str">
        <f>Sheet1!M87</f>
        <v/>
      </c>
      <c r="D84" s="34">
        <v>1</v>
      </c>
    </row>
    <row r="85" spans="1:4" x14ac:dyDescent="0.25">
      <c r="A85" s="38" t="str">
        <f>Sheet1!L88</f>
        <v/>
      </c>
      <c r="B85" s="38" t="str">
        <f>Sheet1!M88</f>
        <v/>
      </c>
      <c r="D85" s="34">
        <v>2</v>
      </c>
    </row>
    <row r="86" spans="1:4" x14ac:dyDescent="0.25">
      <c r="A86" s="38" t="str">
        <f>Sheet1!L89</f>
        <v/>
      </c>
      <c r="B86" s="38" t="str">
        <f>Sheet1!M89</f>
        <v/>
      </c>
      <c r="D86" s="34">
        <v>3</v>
      </c>
    </row>
    <row r="87" spans="1:4" x14ac:dyDescent="0.25">
      <c r="A87" s="38" t="str">
        <f>Sheet1!L90</f>
        <v/>
      </c>
      <c r="B87" s="38" t="str">
        <f>Sheet1!M90</f>
        <v/>
      </c>
      <c r="D87" s="34">
        <v>4</v>
      </c>
    </row>
    <row r="88" spans="1:4" x14ac:dyDescent="0.25">
      <c r="A88" s="38" t="str">
        <f>Sheet1!L91</f>
        <v/>
      </c>
      <c r="B88" s="38" t="str">
        <f>Sheet1!M91</f>
        <v/>
      </c>
      <c r="D88" s="34">
        <v>5</v>
      </c>
    </row>
    <row r="89" spans="1:4" x14ac:dyDescent="0.25">
      <c r="A89" s="38" t="str">
        <f>Sheet1!L92</f>
        <v/>
      </c>
      <c r="B89" s="38" t="str">
        <f>Sheet1!M92</f>
        <v/>
      </c>
      <c r="D89" s="34">
        <v>6</v>
      </c>
    </row>
    <row r="90" spans="1:4" x14ac:dyDescent="0.25">
      <c r="A90" s="38" t="str">
        <f>Sheet1!L93</f>
        <v/>
      </c>
      <c r="B90" s="38" t="str">
        <f>Sheet1!M93</f>
        <v/>
      </c>
      <c r="D90" s="34">
        <v>7</v>
      </c>
    </row>
    <row r="91" spans="1:4" x14ac:dyDescent="0.25">
      <c r="A91" s="38" t="str">
        <f>Sheet1!L94</f>
        <v/>
      </c>
      <c r="B91" s="38" t="str">
        <f>Sheet1!M94</f>
        <v/>
      </c>
      <c r="D91" s="34">
        <v>8</v>
      </c>
    </row>
    <row r="92" spans="1:4" x14ac:dyDescent="0.25">
      <c r="A92" s="38" t="str">
        <f>Sheet1!L95</f>
        <v/>
      </c>
      <c r="B92" s="38" t="str">
        <f>Sheet1!M95</f>
        <v/>
      </c>
      <c r="D92" s="34">
        <v>9</v>
      </c>
    </row>
    <row r="93" spans="1:4" x14ac:dyDescent="0.25">
      <c r="A93" s="35" t="str">
        <f>Sheet1!O6</f>
        <v/>
      </c>
      <c r="B93" s="35" t="str">
        <f>Sheet1!P6</f>
        <v/>
      </c>
      <c r="D93" s="34">
        <v>10</v>
      </c>
    </row>
    <row r="94" spans="1:4" x14ac:dyDescent="0.25">
      <c r="A94" s="35" t="str">
        <f>Sheet1!O7</f>
        <v/>
      </c>
      <c r="B94" s="35" t="str">
        <f>Sheet1!P7</f>
        <v/>
      </c>
      <c r="D94" s="34">
        <v>11</v>
      </c>
    </row>
    <row r="95" spans="1:4" x14ac:dyDescent="0.25">
      <c r="A95" s="35" t="str">
        <f>Sheet1!O8</f>
        <v/>
      </c>
      <c r="B95" s="35" t="str">
        <f>Sheet1!P8</f>
        <v/>
      </c>
      <c r="D95" s="34">
        <v>12</v>
      </c>
    </row>
    <row r="96" spans="1:4" x14ac:dyDescent="0.25">
      <c r="A96" s="35" t="str">
        <f>Sheet1!O9</f>
        <v/>
      </c>
      <c r="B96" s="35" t="str">
        <f>Sheet1!P9</f>
        <v/>
      </c>
      <c r="D96" s="34">
        <v>13</v>
      </c>
    </row>
    <row r="97" spans="1:4" x14ac:dyDescent="0.25">
      <c r="A97" s="35" t="str">
        <f>Sheet1!O10</f>
        <v/>
      </c>
      <c r="B97" s="35" t="str">
        <f>Sheet1!P10</f>
        <v/>
      </c>
      <c r="D97" s="34">
        <v>14</v>
      </c>
    </row>
    <row r="98" spans="1:4" x14ac:dyDescent="0.25">
      <c r="A98" s="35" t="str">
        <f>Sheet1!O11</f>
        <v/>
      </c>
      <c r="B98" s="35" t="str">
        <f>Sheet1!P11</f>
        <v/>
      </c>
      <c r="D98" s="34">
        <v>15</v>
      </c>
    </row>
    <row r="99" spans="1:4" x14ac:dyDescent="0.25">
      <c r="A99" s="35" t="str">
        <f>Sheet1!O12</f>
        <v>R0</v>
      </c>
      <c r="B99" s="35">
        <f>Sheet1!P12</f>
        <v>3</v>
      </c>
      <c r="D99" s="34">
        <v>16</v>
      </c>
    </row>
    <row r="100" spans="1:4" x14ac:dyDescent="0.25">
      <c r="A100" s="35" t="str">
        <f>Sheet1!O13</f>
        <v>R0</v>
      </c>
      <c r="B100" s="35">
        <f>Sheet1!P13</f>
        <v>5</v>
      </c>
      <c r="D100" s="6" t="s">
        <v>276</v>
      </c>
    </row>
    <row r="101" spans="1:4" x14ac:dyDescent="0.25">
      <c r="A101" s="35" t="str">
        <f>Sheet1!O14</f>
        <v>R0</v>
      </c>
      <c r="B101" s="35">
        <f>Sheet1!P14</f>
        <v>7</v>
      </c>
      <c r="D101" s="34">
        <v>1</v>
      </c>
    </row>
    <row r="102" spans="1:4" x14ac:dyDescent="0.25">
      <c r="A102" s="35" t="str">
        <f>Sheet1!O15</f>
        <v>R8</v>
      </c>
      <c r="B102" s="35">
        <f>Sheet1!P15</f>
        <v>14</v>
      </c>
      <c r="D102" s="34">
        <v>2</v>
      </c>
    </row>
    <row r="103" spans="1:4" x14ac:dyDescent="0.25">
      <c r="A103" s="35" t="str">
        <f>Sheet1!O16</f>
        <v/>
      </c>
      <c r="B103" s="35" t="str">
        <f>Sheet1!P16</f>
        <v/>
      </c>
      <c r="D103" s="34">
        <v>3</v>
      </c>
    </row>
    <row r="104" spans="1:4" x14ac:dyDescent="0.25">
      <c r="A104" s="35" t="str">
        <f>Sheet1!O17</f>
        <v/>
      </c>
      <c r="B104" s="35" t="str">
        <f>Sheet1!P17</f>
        <v/>
      </c>
      <c r="D104" s="34">
        <v>4</v>
      </c>
    </row>
    <row r="105" spans="1:4" x14ac:dyDescent="0.25">
      <c r="A105" s="35" t="str">
        <f>Sheet1!O18</f>
        <v>R8</v>
      </c>
      <c r="B105" s="35">
        <f>Sheet1!P18</f>
        <v>16</v>
      </c>
      <c r="D105" s="34">
        <v>5</v>
      </c>
    </row>
    <row r="106" spans="1:4" x14ac:dyDescent="0.25">
      <c r="A106" s="35" t="str">
        <f>Sheet1!O19</f>
        <v/>
      </c>
      <c r="B106" s="35" t="str">
        <f>Sheet1!P19</f>
        <v/>
      </c>
      <c r="D106" s="34">
        <v>6</v>
      </c>
    </row>
    <row r="107" spans="1:4" x14ac:dyDescent="0.25">
      <c r="A107" s="35" t="str">
        <f>Sheet1!O20</f>
        <v/>
      </c>
      <c r="B107" s="35" t="str">
        <f>Sheet1!P20</f>
        <v/>
      </c>
      <c r="D107" s="34">
        <v>7</v>
      </c>
    </row>
    <row r="108" spans="1:4" x14ac:dyDescent="0.25">
      <c r="A108" s="35" t="str">
        <f>Sheet1!O21</f>
        <v>R5</v>
      </c>
      <c r="B108" s="35">
        <f>Sheet1!P21</f>
        <v>3</v>
      </c>
      <c r="D108" s="34">
        <v>8</v>
      </c>
    </row>
    <row r="109" spans="1:4" x14ac:dyDescent="0.25">
      <c r="A109" s="35" t="str">
        <f>Sheet1!O22</f>
        <v>R8</v>
      </c>
      <c r="B109" s="35">
        <f>Sheet1!P22</f>
        <v>12</v>
      </c>
      <c r="D109" s="34">
        <v>9</v>
      </c>
    </row>
    <row r="110" spans="1:4" x14ac:dyDescent="0.25">
      <c r="A110" s="35" t="str">
        <f>Sheet1!O23</f>
        <v/>
      </c>
      <c r="B110" s="35" t="str">
        <f>Sheet1!P23</f>
        <v/>
      </c>
      <c r="D110" s="34">
        <v>10</v>
      </c>
    </row>
    <row r="111" spans="1:4" x14ac:dyDescent="0.25">
      <c r="A111" s="35" t="str">
        <f>Sheet1!O24</f>
        <v/>
      </c>
      <c r="B111" s="35" t="str">
        <f>Sheet1!P24</f>
        <v/>
      </c>
      <c r="D111" s="34">
        <v>11</v>
      </c>
    </row>
    <row r="112" spans="1:4" x14ac:dyDescent="0.25">
      <c r="A112" s="35" t="str">
        <f>Sheet1!O25</f>
        <v/>
      </c>
      <c r="B112" s="35" t="str">
        <f>Sheet1!P25</f>
        <v/>
      </c>
      <c r="D112" s="34">
        <v>12</v>
      </c>
    </row>
    <row r="113" spans="1:4" x14ac:dyDescent="0.25">
      <c r="A113" s="35" t="str">
        <f>Sheet1!O26</f>
        <v/>
      </c>
      <c r="B113" s="35" t="str">
        <f>Sheet1!P26</f>
        <v/>
      </c>
      <c r="D113" s="34">
        <v>13</v>
      </c>
    </row>
    <row r="114" spans="1:4" x14ac:dyDescent="0.25">
      <c r="A114" s="35" t="str">
        <f>Sheet1!O27</f>
        <v/>
      </c>
      <c r="B114" s="35" t="str">
        <f>Sheet1!P27</f>
        <v/>
      </c>
      <c r="D114" s="34">
        <v>14</v>
      </c>
    </row>
    <row r="115" spans="1:4" x14ac:dyDescent="0.25">
      <c r="A115" s="35" t="str">
        <f>Sheet1!O28</f>
        <v>R8</v>
      </c>
      <c r="B115" s="35">
        <f>Sheet1!P28</f>
        <v>9</v>
      </c>
      <c r="D115" s="34">
        <v>15</v>
      </c>
    </row>
    <row r="116" spans="1:4" x14ac:dyDescent="0.25">
      <c r="A116" s="35" t="str">
        <f>Sheet1!O29</f>
        <v>R6</v>
      </c>
      <c r="B116" s="35">
        <f>Sheet1!P29</f>
        <v>7</v>
      </c>
      <c r="D116" s="34">
        <v>16</v>
      </c>
    </row>
    <row r="117" spans="1:4" x14ac:dyDescent="0.25">
      <c r="A117" s="35" t="str">
        <f>Sheet1!O30</f>
        <v>R5</v>
      </c>
      <c r="B117" s="35">
        <f>Sheet1!P30</f>
        <v>11</v>
      </c>
      <c r="D117" s="6" t="s">
        <v>277</v>
      </c>
    </row>
    <row r="118" spans="1:4" x14ac:dyDescent="0.25">
      <c r="A118" s="35" t="str">
        <f>Sheet1!O31</f>
        <v>R8</v>
      </c>
      <c r="B118" s="35">
        <f>Sheet1!P31</f>
        <v>6</v>
      </c>
      <c r="D118" s="34">
        <v>1</v>
      </c>
    </row>
    <row r="119" spans="1:4" x14ac:dyDescent="0.25">
      <c r="A119" s="35" t="str">
        <f>Sheet1!O32</f>
        <v>R8</v>
      </c>
      <c r="B119" s="35">
        <f>Sheet1!P32</f>
        <v>3</v>
      </c>
      <c r="D119" s="34">
        <v>2</v>
      </c>
    </row>
    <row r="120" spans="1:4" x14ac:dyDescent="0.25">
      <c r="A120" s="35" t="str">
        <f>Sheet1!O33</f>
        <v>R8</v>
      </c>
      <c r="B120" s="35">
        <f>Sheet1!P33</f>
        <v>3</v>
      </c>
      <c r="D120" s="34">
        <v>3</v>
      </c>
    </row>
    <row r="121" spans="1:4" x14ac:dyDescent="0.25">
      <c r="A121" s="35" t="str">
        <f>Sheet1!O34</f>
        <v>R7</v>
      </c>
      <c r="B121" s="35">
        <f>Sheet1!P34</f>
        <v>16</v>
      </c>
      <c r="D121" s="34">
        <v>4</v>
      </c>
    </row>
    <row r="122" spans="1:4" x14ac:dyDescent="0.25">
      <c r="A122" s="35" t="str">
        <f>Sheet1!O35</f>
        <v>R7</v>
      </c>
      <c r="B122" s="35">
        <f>Sheet1!P35</f>
        <v>14</v>
      </c>
      <c r="D122" s="34">
        <v>5</v>
      </c>
    </row>
    <row r="123" spans="1:4" x14ac:dyDescent="0.25">
      <c r="A123" s="35" t="str">
        <f>Sheet1!O36</f>
        <v>R7</v>
      </c>
      <c r="B123" s="35">
        <f>Sheet1!P36</f>
        <v>12</v>
      </c>
      <c r="D123" s="34">
        <v>6</v>
      </c>
    </row>
    <row r="124" spans="1:4" x14ac:dyDescent="0.25">
      <c r="A124" s="35" t="str">
        <f>Sheet1!O37</f>
        <v>R7</v>
      </c>
      <c r="B124" s="35">
        <f>Sheet1!P37</f>
        <v>10</v>
      </c>
      <c r="D124" s="34">
        <v>7</v>
      </c>
    </row>
    <row r="125" spans="1:4" x14ac:dyDescent="0.25">
      <c r="A125" s="35" t="str">
        <f>Sheet1!O38</f>
        <v>R7</v>
      </c>
      <c r="B125" s="35">
        <f>Sheet1!P38</f>
        <v>10</v>
      </c>
      <c r="D125" s="34">
        <v>8</v>
      </c>
    </row>
    <row r="126" spans="1:4" x14ac:dyDescent="0.25">
      <c r="A126" s="35" t="str">
        <f>Sheet1!O39</f>
        <v>R7</v>
      </c>
      <c r="B126" s="35">
        <f>Sheet1!P39</f>
        <v>8</v>
      </c>
      <c r="D126" s="34">
        <v>9</v>
      </c>
    </row>
    <row r="127" spans="1:4" x14ac:dyDescent="0.25">
      <c r="A127" s="35" t="str">
        <f>Sheet1!O40</f>
        <v/>
      </c>
      <c r="B127" s="35" t="str">
        <f>Sheet1!P40</f>
        <v/>
      </c>
      <c r="D127" s="34">
        <v>10</v>
      </c>
    </row>
    <row r="128" spans="1:4" x14ac:dyDescent="0.25">
      <c r="A128" s="35" t="str">
        <f>Sheet1!O41</f>
        <v>R6</v>
      </c>
      <c r="B128" s="35">
        <f>Sheet1!P41</f>
        <v>7</v>
      </c>
      <c r="D128" s="34">
        <v>11</v>
      </c>
    </row>
    <row r="129" spans="1:4" x14ac:dyDescent="0.25">
      <c r="A129" s="35" t="str">
        <f>Sheet1!O42</f>
        <v>R7</v>
      </c>
      <c r="B129" s="35">
        <f>Sheet1!P42</f>
        <v>5</v>
      </c>
      <c r="D129" s="34">
        <v>12</v>
      </c>
    </row>
    <row r="130" spans="1:4" x14ac:dyDescent="0.25">
      <c r="A130" s="35" t="str">
        <f>Sheet1!O43</f>
        <v>R7</v>
      </c>
      <c r="B130" s="35">
        <f>Sheet1!P43</f>
        <v>2</v>
      </c>
      <c r="D130" s="34">
        <v>13</v>
      </c>
    </row>
    <row r="131" spans="1:4" x14ac:dyDescent="0.25">
      <c r="A131" s="35" t="str">
        <f>Sheet1!O44</f>
        <v>R5</v>
      </c>
      <c r="B131" s="35">
        <f>Sheet1!P44</f>
        <v>14</v>
      </c>
      <c r="D131" s="34">
        <v>14</v>
      </c>
    </row>
    <row r="132" spans="1:4" x14ac:dyDescent="0.25">
      <c r="A132" s="35" t="str">
        <f>Sheet1!O45</f>
        <v>R8</v>
      </c>
      <c r="B132" s="35">
        <f>Sheet1!P45</f>
        <v>3</v>
      </c>
      <c r="D132" s="34">
        <v>15</v>
      </c>
    </row>
    <row r="133" spans="1:4" x14ac:dyDescent="0.25">
      <c r="A133" s="35" t="str">
        <f>Sheet1!O46</f>
        <v>R8</v>
      </c>
      <c r="B133" s="35">
        <f>Sheet1!P46</f>
        <v>2</v>
      </c>
      <c r="D133" s="34">
        <v>16</v>
      </c>
    </row>
    <row r="134" spans="1:4" x14ac:dyDescent="0.25">
      <c r="A134" s="35" t="str">
        <f>Sheet1!O47</f>
        <v>R8</v>
      </c>
      <c r="B134" s="35">
        <f>Sheet1!P47</f>
        <v>2</v>
      </c>
      <c r="D134" s="6" t="s">
        <v>278</v>
      </c>
    </row>
    <row r="135" spans="1:4" x14ac:dyDescent="0.25">
      <c r="A135" s="35" t="str">
        <f>Sheet1!O48</f>
        <v>R8</v>
      </c>
      <c r="B135" s="35">
        <f>Sheet1!P48</f>
        <v>2</v>
      </c>
      <c r="D135" s="34">
        <v>1</v>
      </c>
    </row>
    <row r="136" spans="1:4" x14ac:dyDescent="0.25">
      <c r="A136" s="35" t="str">
        <f>Sheet1!O49</f>
        <v>R6</v>
      </c>
      <c r="B136" s="35">
        <f>Sheet1!P49</f>
        <v>14</v>
      </c>
      <c r="D136" s="34">
        <v>2</v>
      </c>
    </row>
    <row r="137" spans="1:4" x14ac:dyDescent="0.25">
      <c r="A137" s="35" t="str">
        <f>Sheet1!O50</f>
        <v>R4</v>
      </c>
      <c r="B137" s="35">
        <f>Sheet1!P50</f>
        <v>5</v>
      </c>
      <c r="D137" s="34">
        <v>3</v>
      </c>
    </row>
    <row r="138" spans="1:4" x14ac:dyDescent="0.25">
      <c r="A138" s="35" t="str">
        <f>Sheet1!O51</f>
        <v>R6</v>
      </c>
      <c r="B138" s="35">
        <f>Sheet1!P51</f>
        <v>11</v>
      </c>
      <c r="D138" s="34">
        <v>4</v>
      </c>
    </row>
    <row r="139" spans="1:4" x14ac:dyDescent="0.25">
      <c r="A139" s="35" t="str">
        <f>Sheet1!O52</f>
        <v>R6</v>
      </c>
      <c r="B139" s="35">
        <f>Sheet1!P52</f>
        <v>9</v>
      </c>
      <c r="D139" s="34">
        <v>5</v>
      </c>
    </row>
    <row r="140" spans="1:4" x14ac:dyDescent="0.25">
      <c r="A140" s="35" t="str">
        <f>Sheet1!O53</f>
        <v>R6</v>
      </c>
      <c r="B140" s="35">
        <f>Sheet1!P53</f>
        <v>5</v>
      </c>
      <c r="D140" s="34">
        <v>6</v>
      </c>
    </row>
    <row r="141" spans="1:4" x14ac:dyDescent="0.25">
      <c r="A141" s="35" t="str">
        <f>Sheet1!O54</f>
        <v>R6</v>
      </c>
      <c r="B141" s="35">
        <f>Sheet1!P54</f>
        <v>5</v>
      </c>
      <c r="D141" s="34">
        <v>7</v>
      </c>
    </row>
    <row r="142" spans="1:4" x14ac:dyDescent="0.25">
      <c r="A142" s="35" t="str">
        <f>Sheet1!O55</f>
        <v>R6</v>
      </c>
      <c r="B142" s="35">
        <f>Sheet1!P55</f>
        <v>3</v>
      </c>
      <c r="D142" s="34">
        <v>8</v>
      </c>
    </row>
    <row r="143" spans="1:4" x14ac:dyDescent="0.25">
      <c r="A143" s="35" t="str">
        <f>Sheet1!O56</f>
        <v>R3</v>
      </c>
      <c r="B143" s="35">
        <f>Sheet1!P56</f>
        <v>7</v>
      </c>
      <c r="D143" s="34">
        <v>9</v>
      </c>
    </row>
    <row r="144" spans="1:4" x14ac:dyDescent="0.25">
      <c r="A144" s="35" t="str">
        <f>Sheet1!O57</f>
        <v>R8</v>
      </c>
      <c r="B144" s="35">
        <f>Sheet1!P57</f>
        <v>3</v>
      </c>
      <c r="D144" s="34">
        <v>10</v>
      </c>
    </row>
    <row r="145" spans="1:4" x14ac:dyDescent="0.25">
      <c r="A145" s="35" t="str">
        <f>Sheet1!O58</f>
        <v>R8</v>
      </c>
      <c r="B145" s="35">
        <f>Sheet1!P58</f>
        <v>2</v>
      </c>
      <c r="D145" s="34">
        <v>11</v>
      </c>
    </row>
    <row r="146" spans="1:4" x14ac:dyDescent="0.25">
      <c r="A146" s="35" t="str">
        <f>Sheet1!O59</f>
        <v>R5</v>
      </c>
      <c r="B146" s="35">
        <f>Sheet1!P59</f>
        <v>16</v>
      </c>
      <c r="D146" s="34">
        <v>12</v>
      </c>
    </row>
    <row r="147" spans="1:4" x14ac:dyDescent="0.25">
      <c r="A147" s="35" t="str">
        <f>Sheet1!O60</f>
        <v>R5</v>
      </c>
      <c r="B147" s="35">
        <f>Sheet1!P60</f>
        <v>15</v>
      </c>
      <c r="D147" s="34">
        <v>13</v>
      </c>
    </row>
    <row r="148" spans="1:4" x14ac:dyDescent="0.25">
      <c r="A148" s="35" t="str">
        <f>Sheet1!O61</f>
        <v>R5</v>
      </c>
      <c r="B148" s="35">
        <f>Sheet1!P61</f>
        <v>14</v>
      </c>
      <c r="D148" s="34">
        <v>14</v>
      </c>
    </row>
    <row r="149" spans="1:4" x14ac:dyDescent="0.25">
      <c r="A149" s="35" t="str">
        <f>Sheet1!O62</f>
        <v>R5</v>
      </c>
      <c r="B149" s="35">
        <f>Sheet1!P62</f>
        <v>13</v>
      </c>
      <c r="D149" s="34">
        <v>15</v>
      </c>
    </row>
    <row r="150" spans="1:4" x14ac:dyDescent="0.25">
      <c r="A150" s="35" t="str">
        <f>Sheet1!O63</f>
        <v>R5</v>
      </c>
      <c r="B150" s="35">
        <f>Sheet1!P63</f>
        <v>12</v>
      </c>
      <c r="D150" s="34">
        <v>16</v>
      </c>
    </row>
    <row r="151" spans="1:4" x14ac:dyDescent="0.25">
      <c r="A151" s="35" t="str">
        <f>Sheet1!O64</f>
        <v>R5</v>
      </c>
      <c r="B151" s="35">
        <f>Sheet1!P64</f>
        <v>11</v>
      </c>
      <c r="D151" s="6" t="s">
        <v>338</v>
      </c>
    </row>
    <row r="152" spans="1:4" x14ac:dyDescent="0.25">
      <c r="A152" s="35" t="str">
        <f>Sheet1!O65</f>
        <v>R5</v>
      </c>
      <c r="B152" s="35">
        <f>Sheet1!P65</f>
        <v>10</v>
      </c>
    </row>
    <row r="153" spans="1:4" x14ac:dyDescent="0.25">
      <c r="A153" s="35" t="str">
        <f>Sheet1!O66</f>
        <v>R5</v>
      </c>
      <c r="B153" s="35">
        <f>Sheet1!P66</f>
        <v>9</v>
      </c>
    </row>
    <row r="154" spans="1:4" x14ac:dyDescent="0.25">
      <c r="A154" s="35" t="str">
        <f>Sheet1!O67</f>
        <v>R5</v>
      </c>
      <c r="B154" s="35">
        <f>Sheet1!P67</f>
        <v>8</v>
      </c>
    </row>
    <row r="155" spans="1:4" x14ac:dyDescent="0.25">
      <c r="A155" s="35" t="str">
        <f>Sheet1!O68</f>
        <v>R5</v>
      </c>
      <c r="B155" s="35">
        <f>Sheet1!P68</f>
        <v>7</v>
      </c>
    </row>
    <row r="156" spans="1:4" x14ac:dyDescent="0.25">
      <c r="A156" s="35" t="str">
        <f>Sheet1!O69</f>
        <v>R5</v>
      </c>
      <c r="B156" s="35">
        <f>Sheet1!P69</f>
        <v>6</v>
      </c>
    </row>
    <row r="157" spans="1:4" x14ac:dyDescent="0.25">
      <c r="A157" s="35" t="str">
        <f>Sheet1!O70</f>
        <v>R5</v>
      </c>
      <c r="B157" s="35">
        <f>Sheet1!P70</f>
        <v>5</v>
      </c>
    </row>
    <row r="158" spans="1:4" x14ac:dyDescent="0.25">
      <c r="A158" s="35" t="str">
        <f>Sheet1!O71</f>
        <v>R5</v>
      </c>
      <c r="B158" s="35">
        <f>Sheet1!P71</f>
        <v>3</v>
      </c>
    </row>
    <row r="159" spans="1:4" x14ac:dyDescent="0.25">
      <c r="A159" s="35" t="str">
        <f>Sheet1!O72</f>
        <v>R5</v>
      </c>
      <c r="B159" s="35">
        <f>Sheet1!P72</f>
        <v>2</v>
      </c>
    </row>
    <row r="160" spans="1:4" x14ac:dyDescent="0.25">
      <c r="A160" s="35" t="str">
        <f>Sheet1!O73</f>
        <v>R5</v>
      </c>
      <c r="B160" s="35">
        <f>Sheet1!P73</f>
        <v>1</v>
      </c>
    </row>
    <row r="161" spans="1:2" x14ac:dyDescent="0.25">
      <c r="A161" s="35" t="str">
        <f>Sheet1!O74</f>
        <v>R4</v>
      </c>
      <c r="B161" s="35">
        <f>Sheet1!P74</f>
        <v>15</v>
      </c>
    </row>
    <row r="162" spans="1:2" x14ac:dyDescent="0.25">
      <c r="A162" s="35" t="str">
        <f>Sheet1!O75</f>
        <v>R4</v>
      </c>
      <c r="B162" s="35">
        <f>Sheet1!P75</f>
        <v>14</v>
      </c>
    </row>
    <row r="163" spans="1:2" x14ac:dyDescent="0.25">
      <c r="A163" s="35" t="str">
        <f>Sheet1!O76</f>
        <v>R4</v>
      </c>
      <c r="B163" s="35">
        <f>Sheet1!P76</f>
        <v>13</v>
      </c>
    </row>
    <row r="164" spans="1:2" x14ac:dyDescent="0.25">
      <c r="A164" s="35" t="str">
        <f>Sheet1!O77</f>
        <v>R4</v>
      </c>
      <c r="B164" s="35">
        <f>Sheet1!P77</f>
        <v>12</v>
      </c>
    </row>
    <row r="165" spans="1:2" x14ac:dyDescent="0.25">
      <c r="A165" s="35" t="str">
        <f>Sheet1!O78</f>
        <v>R4</v>
      </c>
      <c r="B165" s="35">
        <f>Sheet1!P78</f>
        <v>11</v>
      </c>
    </row>
    <row r="166" spans="1:2" x14ac:dyDescent="0.25">
      <c r="A166" s="35" t="str">
        <f>Sheet1!O79</f>
        <v>R4</v>
      </c>
      <c r="B166" s="35">
        <f>Sheet1!P79</f>
        <v>10</v>
      </c>
    </row>
    <row r="167" spans="1:2" x14ac:dyDescent="0.25">
      <c r="A167" s="35" t="str">
        <f>Sheet1!O80</f>
        <v>R4</v>
      </c>
      <c r="B167" s="35">
        <f>Sheet1!P80</f>
        <v>9</v>
      </c>
    </row>
    <row r="168" spans="1:2" x14ac:dyDescent="0.25">
      <c r="A168" s="35" t="str">
        <f>Sheet1!O81</f>
        <v>R4</v>
      </c>
      <c r="B168" s="35">
        <f>Sheet1!P81</f>
        <v>7</v>
      </c>
    </row>
    <row r="169" spans="1:2" x14ac:dyDescent="0.25">
      <c r="A169" s="35" t="str">
        <f>Sheet1!O82</f>
        <v>R4</v>
      </c>
      <c r="B169" s="35">
        <f>Sheet1!P82</f>
        <v>6</v>
      </c>
    </row>
    <row r="170" spans="1:2" x14ac:dyDescent="0.25">
      <c r="A170" s="35" t="str">
        <f>Sheet1!O83</f>
        <v>R8</v>
      </c>
      <c r="B170" s="35">
        <f>Sheet1!P83</f>
        <v>16</v>
      </c>
    </row>
    <row r="171" spans="1:2" x14ac:dyDescent="0.25">
      <c r="A171" s="35" t="str">
        <f>Sheet1!O84</f>
        <v>R4</v>
      </c>
      <c r="B171" s="35">
        <f>Sheet1!P84</f>
        <v>4</v>
      </c>
    </row>
    <row r="172" spans="1:2" x14ac:dyDescent="0.25">
      <c r="A172" s="35" t="str">
        <f>Sheet1!O85</f>
        <v>R4</v>
      </c>
      <c r="B172" s="35">
        <f>Sheet1!P85</f>
        <v>3</v>
      </c>
    </row>
    <row r="173" spans="1:2" x14ac:dyDescent="0.25">
      <c r="A173" s="35" t="str">
        <f>Sheet1!O86</f>
        <v>R4</v>
      </c>
      <c r="B173" s="35">
        <f>Sheet1!P86</f>
        <v>2</v>
      </c>
    </row>
    <row r="174" spans="1:2" x14ac:dyDescent="0.25">
      <c r="A174" s="35" t="str">
        <f>Sheet1!O87</f>
        <v>R4</v>
      </c>
      <c r="B174" s="35">
        <f>Sheet1!P87</f>
        <v>1</v>
      </c>
    </row>
    <row r="175" spans="1:2" x14ac:dyDescent="0.25">
      <c r="A175" s="35" t="str">
        <f>Sheet1!O88</f>
        <v>R3</v>
      </c>
      <c r="B175" s="35">
        <f>Sheet1!P88</f>
        <v>16</v>
      </c>
    </row>
    <row r="176" spans="1:2" x14ac:dyDescent="0.25">
      <c r="A176" s="35" t="str">
        <f>Sheet1!O89</f>
        <v>R3</v>
      </c>
      <c r="B176" s="35">
        <f>Sheet1!P89</f>
        <v>15</v>
      </c>
    </row>
    <row r="177" spans="1:2" x14ac:dyDescent="0.25">
      <c r="A177" s="35" t="str">
        <f>Sheet1!O90</f>
        <v>R3</v>
      </c>
      <c r="B177" s="35">
        <f>Sheet1!P90</f>
        <v>14</v>
      </c>
    </row>
    <row r="178" spans="1:2" x14ac:dyDescent="0.25">
      <c r="A178" s="35" t="str">
        <f>Sheet1!O91</f>
        <v>R3</v>
      </c>
      <c r="B178" s="35">
        <f>Sheet1!P91</f>
        <v>13</v>
      </c>
    </row>
    <row r="179" spans="1:2" x14ac:dyDescent="0.25">
      <c r="A179" s="35" t="str">
        <f>Sheet1!O92</f>
        <v>R3</v>
      </c>
      <c r="B179" s="35">
        <f>Sheet1!P92</f>
        <v>12</v>
      </c>
    </row>
    <row r="180" spans="1:2" x14ac:dyDescent="0.25">
      <c r="A180" s="35" t="str">
        <f>Sheet1!O93</f>
        <v>R3</v>
      </c>
      <c r="B180" s="35">
        <f>Sheet1!P93</f>
        <v>11</v>
      </c>
    </row>
    <row r="181" spans="1:2" x14ac:dyDescent="0.25">
      <c r="A181" s="35" t="str">
        <f>Sheet1!O94</f>
        <v>R3</v>
      </c>
      <c r="B181" s="35">
        <f>Sheet1!P94</f>
        <v>10</v>
      </c>
    </row>
    <row r="182" spans="1:2" x14ac:dyDescent="0.25">
      <c r="A182" s="35" t="str">
        <f>Sheet1!O95</f>
        <v>R3</v>
      </c>
      <c r="B182" s="35">
        <f>Sheet1!P95</f>
        <v>9</v>
      </c>
    </row>
    <row r="183" spans="1:2" x14ac:dyDescent="0.25">
      <c r="A183" s="36" t="str">
        <f>Sheet1!Q6</f>
        <v/>
      </c>
      <c r="B183" s="36" t="str">
        <f>Sheet1!R6</f>
        <v/>
      </c>
    </row>
    <row r="184" spans="1:2" x14ac:dyDescent="0.25">
      <c r="A184" s="36" t="str">
        <f>Sheet1!Q7</f>
        <v/>
      </c>
      <c r="B184" s="36" t="str">
        <f>Sheet1!R7</f>
        <v/>
      </c>
    </row>
    <row r="185" spans="1:2" x14ac:dyDescent="0.25">
      <c r="A185" s="36" t="str">
        <f>Sheet1!Q8</f>
        <v/>
      </c>
      <c r="B185" s="36" t="str">
        <f>Sheet1!R8</f>
        <v/>
      </c>
    </row>
    <row r="186" spans="1:2" x14ac:dyDescent="0.25">
      <c r="A186" s="36" t="str">
        <f>Sheet1!Q9</f>
        <v/>
      </c>
      <c r="B186" s="36" t="str">
        <f>Sheet1!R9</f>
        <v/>
      </c>
    </row>
    <row r="187" spans="1:2" x14ac:dyDescent="0.25">
      <c r="A187" s="36" t="str">
        <f>Sheet1!Q10</f>
        <v/>
      </c>
      <c r="B187" s="36" t="str">
        <f>Sheet1!R10</f>
        <v/>
      </c>
    </row>
    <row r="188" spans="1:2" x14ac:dyDescent="0.25">
      <c r="A188" s="36" t="str">
        <f>Sheet1!Q11</f>
        <v/>
      </c>
      <c r="B188" s="36" t="str">
        <f>Sheet1!R11</f>
        <v/>
      </c>
    </row>
    <row r="189" spans="1:2" x14ac:dyDescent="0.25">
      <c r="A189" s="36" t="str">
        <f>Sheet1!Q12</f>
        <v>R0</v>
      </c>
      <c r="B189" s="36">
        <f>Sheet1!R12</f>
        <v>2</v>
      </c>
    </row>
    <row r="190" spans="1:2" x14ac:dyDescent="0.25">
      <c r="A190" s="36" t="str">
        <f>Sheet1!Q13</f>
        <v>R0</v>
      </c>
      <c r="B190" s="36">
        <f>Sheet1!R13</f>
        <v>4</v>
      </c>
    </row>
    <row r="191" spans="1:2" x14ac:dyDescent="0.25">
      <c r="A191" s="36" t="str">
        <f>Sheet1!Q14</f>
        <v>R0</v>
      </c>
      <c r="B191" s="36">
        <f>Sheet1!R14</f>
        <v>6</v>
      </c>
    </row>
    <row r="192" spans="1:2" x14ac:dyDescent="0.25">
      <c r="A192" s="36" t="str">
        <f>Sheet1!Q15</f>
        <v>R8</v>
      </c>
      <c r="B192" s="36">
        <f>Sheet1!R15</f>
        <v>13</v>
      </c>
    </row>
    <row r="193" spans="1:2" x14ac:dyDescent="0.25">
      <c r="A193" s="36" t="str">
        <f>Sheet1!Q16</f>
        <v/>
      </c>
      <c r="B193" s="36" t="str">
        <f>Sheet1!R16</f>
        <v/>
      </c>
    </row>
    <row r="194" spans="1:2" x14ac:dyDescent="0.25">
      <c r="A194" s="36" t="str">
        <f>Sheet1!Q17</f>
        <v/>
      </c>
      <c r="B194" s="36" t="str">
        <f>Sheet1!R17</f>
        <v/>
      </c>
    </row>
    <row r="195" spans="1:2" x14ac:dyDescent="0.25">
      <c r="A195" s="36" t="str">
        <f>Sheet1!Q18</f>
        <v>R8</v>
      </c>
      <c r="B195" s="36">
        <f>Sheet1!R18</f>
        <v>15</v>
      </c>
    </row>
    <row r="196" spans="1:2" x14ac:dyDescent="0.25">
      <c r="A196" s="36" t="str">
        <f>Sheet1!Q19</f>
        <v/>
      </c>
      <c r="B196" s="36" t="str">
        <f>Sheet1!R19</f>
        <v/>
      </c>
    </row>
    <row r="197" spans="1:2" x14ac:dyDescent="0.25">
      <c r="A197" s="36" t="str">
        <f>Sheet1!Q20</f>
        <v/>
      </c>
      <c r="B197" s="36" t="str">
        <f>Sheet1!R20</f>
        <v/>
      </c>
    </row>
    <row r="198" spans="1:2" x14ac:dyDescent="0.25">
      <c r="A198" s="36" t="str">
        <f>Sheet1!Q21</f>
        <v>R8</v>
      </c>
      <c r="B198" s="36">
        <f>Sheet1!R21</f>
        <v>11</v>
      </c>
    </row>
    <row r="199" spans="1:2" x14ac:dyDescent="0.25">
      <c r="A199" s="36" t="str">
        <f>Sheet1!Q22</f>
        <v>R8</v>
      </c>
      <c r="B199" s="36">
        <f>Sheet1!R22</f>
        <v>10</v>
      </c>
    </row>
    <row r="200" spans="1:2" x14ac:dyDescent="0.25">
      <c r="A200" s="36" t="str">
        <f>Sheet1!Q23</f>
        <v/>
      </c>
      <c r="B200" s="36" t="str">
        <f>Sheet1!R23</f>
        <v/>
      </c>
    </row>
    <row r="201" spans="1:2" x14ac:dyDescent="0.25">
      <c r="A201" s="36" t="str">
        <f>Sheet1!Q24</f>
        <v/>
      </c>
      <c r="B201" s="36" t="str">
        <f>Sheet1!R24</f>
        <v/>
      </c>
    </row>
    <row r="202" spans="1:2" x14ac:dyDescent="0.25">
      <c r="A202" s="36" t="str">
        <f>Sheet1!Q25</f>
        <v/>
      </c>
      <c r="B202" s="36" t="str">
        <f>Sheet1!R25</f>
        <v/>
      </c>
    </row>
    <row r="203" spans="1:2" x14ac:dyDescent="0.25">
      <c r="A203" s="36" t="str">
        <f>Sheet1!Q26</f>
        <v/>
      </c>
      <c r="B203" s="36" t="str">
        <f>Sheet1!R26</f>
        <v/>
      </c>
    </row>
    <row r="204" spans="1:2" x14ac:dyDescent="0.25">
      <c r="A204" s="36" t="str">
        <f>Sheet1!Q27</f>
        <v/>
      </c>
      <c r="B204" s="36" t="str">
        <f>Sheet1!R27</f>
        <v/>
      </c>
    </row>
    <row r="205" spans="1:2" x14ac:dyDescent="0.25">
      <c r="A205" s="36" t="str">
        <f>Sheet1!Q28</f>
        <v>R8</v>
      </c>
      <c r="B205" s="36">
        <f>Sheet1!R28</f>
        <v>8</v>
      </c>
    </row>
    <row r="206" spans="1:2" x14ac:dyDescent="0.25">
      <c r="A206" s="36" t="str">
        <f>Sheet1!Q29</f>
        <v>R8</v>
      </c>
      <c r="B206" s="36">
        <f>Sheet1!R29</f>
        <v>7</v>
      </c>
    </row>
    <row r="207" spans="1:2" x14ac:dyDescent="0.25">
      <c r="A207" s="36" t="str">
        <f>Sheet1!Q30</f>
        <v>R8</v>
      </c>
      <c r="B207" s="36">
        <f>Sheet1!R30</f>
        <v>5</v>
      </c>
    </row>
    <row r="208" spans="1:2" x14ac:dyDescent="0.25">
      <c r="A208" s="36" t="str">
        <f>Sheet1!Q31</f>
        <v>R8</v>
      </c>
      <c r="B208" s="36">
        <f>Sheet1!R31</f>
        <v>4</v>
      </c>
    </row>
    <row r="209" spans="1:2" x14ac:dyDescent="0.25">
      <c r="A209" s="36" t="str">
        <f>Sheet1!Q32</f>
        <v>R8</v>
      </c>
      <c r="B209" s="36">
        <f>Sheet1!R32</f>
        <v>1</v>
      </c>
    </row>
    <row r="210" spans="1:2" x14ac:dyDescent="0.25">
      <c r="A210" s="36" t="str">
        <f>Sheet1!Q33</f>
        <v>R8</v>
      </c>
      <c r="B210" s="36">
        <f>Sheet1!R33</f>
        <v>1</v>
      </c>
    </row>
    <row r="211" spans="1:2" x14ac:dyDescent="0.25">
      <c r="A211" s="36" t="str">
        <f>Sheet1!Q34</f>
        <v>R7</v>
      </c>
      <c r="B211" s="36">
        <f>Sheet1!R34</f>
        <v>15</v>
      </c>
    </row>
    <row r="212" spans="1:2" x14ac:dyDescent="0.25">
      <c r="A212" s="36" t="str">
        <f>Sheet1!Q35</f>
        <v>R7</v>
      </c>
      <c r="B212" s="36">
        <f>Sheet1!R35</f>
        <v>13</v>
      </c>
    </row>
    <row r="213" spans="1:2" x14ac:dyDescent="0.25">
      <c r="A213" s="36" t="str">
        <f>Sheet1!Q36</f>
        <v>R7</v>
      </c>
      <c r="B213" s="36">
        <f>Sheet1!R36</f>
        <v>11</v>
      </c>
    </row>
    <row r="214" spans="1:2" x14ac:dyDescent="0.25">
      <c r="A214" s="36" t="str">
        <f>Sheet1!Q37</f>
        <v>R7</v>
      </c>
      <c r="B214" s="36">
        <f>Sheet1!R37</f>
        <v>9</v>
      </c>
    </row>
    <row r="215" spans="1:2" x14ac:dyDescent="0.25">
      <c r="A215" s="36" t="str">
        <f>Sheet1!Q38</f>
        <v>R7</v>
      </c>
      <c r="B215" s="36">
        <f>Sheet1!R38</f>
        <v>7</v>
      </c>
    </row>
    <row r="216" spans="1:2" x14ac:dyDescent="0.25">
      <c r="A216" s="36" t="str">
        <f>Sheet1!Q39</f>
        <v>R7</v>
      </c>
      <c r="B216" s="36">
        <f>Sheet1!R39</f>
        <v>6</v>
      </c>
    </row>
    <row r="217" spans="1:2" x14ac:dyDescent="0.25">
      <c r="A217" s="36" t="str">
        <f>Sheet1!Q40</f>
        <v/>
      </c>
      <c r="B217" s="36" t="str">
        <f>Sheet1!R40</f>
        <v/>
      </c>
    </row>
    <row r="218" spans="1:2" x14ac:dyDescent="0.25">
      <c r="A218" s="36" t="str">
        <f>Sheet1!Q41</f>
        <v>R7</v>
      </c>
      <c r="B218" s="36">
        <f>Sheet1!R41</f>
        <v>4</v>
      </c>
    </row>
    <row r="219" spans="1:2" x14ac:dyDescent="0.25">
      <c r="A219" s="36" t="str">
        <f>Sheet1!Q42</f>
        <v>R7</v>
      </c>
      <c r="B219" s="36">
        <f>Sheet1!R42</f>
        <v>3</v>
      </c>
    </row>
    <row r="220" spans="1:2" x14ac:dyDescent="0.25">
      <c r="A220" s="36" t="str">
        <f>Sheet1!Q43</f>
        <v>R7</v>
      </c>
      <c r="B220" s="36">
        <f>Sheet1!R43</f>
        <v>1</v>
      </c>
    </row>
    <row r="221" spans="1:2" x14ac:dyDescent="0.25">
      <c r="A221" s="36" t="str">
        <f>Sheet1!Q44</f>
        <v>R6</v>
      </c>
      <c r="B221" s="36">
        <f>Sheet1!R44</f>
        <v>16</v>
      </c>
    </row>
    <row r="222" spans="1:2" x14ac:dyDescent="0.25">
      <c r="A222" s="36" t="str">
        <f>Sheet1!Q45</f>
        <v>R8</v>
      </c>
      <c r="B222" s="36">
        <f>Sheet1!R45</f>
        <v>1</v>
      </c>
    </row>
    <row r="223" spans="1:2" x14ac:dyDescent="0.25">
      <c r="A223" s="36" t="str">
        <f>Sheet1!Q46</f>
        <v>R6</v>
      </c>
      <c r="B223" s="36">
        <f>Sheet1!R46</f>
        <v>15</v>
      </c>
    </row>
    <row r="224" spans="1:2" x14ac:dyDescent="0.25">
      <c r="A224" s="36" t="str">
        <f>Sheet1!Q47</f>
        <v>R6</v>
      </c>
      <c r="B224" s="36">
        <f>Sheet1!R47</f>
        <v>15</v>
      </c>
    </row>
    <row r="225" spans="1:2" x14ac:dyDescent="0.25">
      <c r="A225" s="36" t="str">
        <f>Sheet1!Q48</f>
        <v>R6</v>
      </c>
      <c r="B225" s="36">
        <f>Sheet1!R48</f>
        <v>15</v>
      </c>
    </row>
    <row r="226" spans="1:2" x14ac:dyDescent="0.25">
      <c r="A226" s="36" t="str">
        <f>Sheet1!Q49</f>
        <v>R6</v>
      </c>
      <c r="B226" s="36">
        <f>Sheet1!R49</f>
        <v>13</v>
      </c>
    </row>
    <row r="227" spans="1:2" x14ac:dyDescent="0.25">
      <c r="A227" s="36" t="str">
        <f>Sheet1!Q50</f>
        <v>R6</v>
      </c>
      <c r="B227" s="36">
        <f>Sheet1!R50</f>
        <v>12</v>
      </c>
    </row>
    <row r="228" spans="1:2" x14ac:dyDescent="0.25">
      <c r="A228" s="36" t="str">
        <f>Sheet1!Q51</f>
        <v>R6</v>
      </c>
      <c r="B228" s="36">
        <f>Sheet1!R51</f>
        <v>10</v>
      </c>
    </row>
    <row r="229" spans="1:2" x14ac:dyDescent="0.25">
      <c r="A229" s="36" t="str">
        <f>Sheet1!Q52</f>
        <v>R6</v>
      </c>
      <c r="B229" s="36">
        <f>Sheet1!R52</f>
        <v>8</v>
      </c>
    </row>
    <row r="230" spans="1:2" x14ac:dyDescent="0.25">
      <c r="A230" s="36" t="str">
        <f>Sheet1!Q53</f>
        <v>R6</v>
      </c>
      <c r="B230" s="36">
        <f>Sheet1!R53</f>
        <v>6</v>
      </c>
    </row>
    <row r="231" spans="1:2" x14ac:dyDescent="0.25">
      <c r="A231" s="36" t="str">
        <f>Sheet1!Q54</f>
        <v>R6</v>
      </c>
      <c r="B231" s="36">
        <f>Sheet1!R54</f>
        <v>4</v>
      </c>
    </row>
    <row r="232" spans="1:2" x14ac:dyDescent="0.25">
      <c r="A232" s="36" t="str">
        <f>Sheet1!Q55</f>
        <v>R6</v>
      </c>
      <c r="B232" s="36">
        <f>Sheet1!R55</f>
        <v>2</v>
      </c>
    </row>
    <row r="233" spans="1:2" x14ac:dyDescent="0.25">
      <c r="A233" s="36" t="str">
        <f>Sheet1!Q56</f>
        <v>R6</v>
      </c>
      <c r="B233" s="36">
        <f>Sheet1!R56</f>
        <v>1</v>
      </c>
    </row>
    <row r="234" spans="1:2" x14ac:dyDescent="0.25">
      <c r="A234" s="36" t="str">
        <f>Sheet1!Q57</f>
        <v>R8</v>
      </c>
      <c r="B234" s="36">
        <f>Sheet1!R57</f>
        <v>1</v>
      </c>
    </row>
    <row r="235" spans="1:2" x14ac:dyDescent="0.25">
      <c r="A235" s="36" t="str">
        <f>Sheet1!Q58</f>
        <v>R6</v>
      </c>
      <c r="B235" s="36">
        <f>Sheet1!R58</f>
        <v>15</v>
      </c>
    </row>
    <row r="236" spans="1:2" x14ac:dyDescent="0.25">
      <c r="A236" s="36" t="str">
        <f>Sheet1!Q59</f>
        <v/>
      </c>
      <c r="B236" s="36" t="str">
        <f>Sheet1!R59</f>
        <v/>
      </c>
    </row>
    <row r="237" spans="1:2" x14ac:dyDescent="0.25">
      <c r="A237" s="36" t="str">
        <f>Sheet1!Q60</f>
        <v/>
      </c>
      <c r="B237" s="36" t="str">
        <f>Sheet1!R60</f>
        <v/>
      </c>
    </row>
    <row r="238" spans="1:2" x14ac:dyDescent="0.25">
      <c r="A238" s="36" t="str">
        <f>Sheet1!Q61</f>
        <v/>
      </c>
      <c r="B238" s="36" t="str">
        <f>Sheet1!R61</f>
        <v/>
      </c>
    </row>
    <row r="239" spans="1:2" x14ac:dyDescent="0.25">
      <c r="A239" s="36" t="str">
        <f>Sheet1!Q62</f>
        <v/>
      </c>
      <c r="B239" s="36" t="str">
        <f>Sheet1!R62</f>
        <v/>
      </c>
    </row>
    <row r="240" spans="1:2" x14ac:dyDescent="0.25">
      <c r="A240" s="36" t="str">
        <f>Sheet1!Q63</f>
        <v/>
      </c>
      <c r="B240" s="36" t="str">
        <f>Sheet1!R63</f>
        <v/>
      </c>
    </row>
    <row r="241" spans="1:2" x14ac:dyDescent="0.25">
      <c r="A241" s="36" t="str">
        <f>Sheet1!Q64</f>
        <v/>
      </c>
      <c r="B241" s="36" t="str">
        <f>Sheet1!R64</f>
        <v/>
      </c>
    </row>
    <row r="242" spans="1:2" x14ac:dyDescent="0.25">
      <c r="A242" s="36" t="str">
        <f>Sheet1!Q65</f>
        <v/>
      </c>
      <c r="B242" s="36" t="str">
        <f>Sheet1!R65</f>
        <v/>
      </c>
    </row>
    <row r="243" spans="1:2" x14ac:dyDescent="0.25">
      <c r="A243" s="36" t="str">
        <f>Sheet1!Q66</f>
        <v/>
      </c>
      <c r="B243" s="36" t="str">
        <f>Sheet1!R66</f>
        <v/>
      </c>
    </row>
    <row r="244" spans="1:2" x14ac:dyDescent="0.25">
      <c r="A244" s="36" t="str">
        <f>Sheet1!Q67</f>
        <v/>
      </c>
      <c r="B244" s="36" t="str">
        <f>Sheet1!R67</f>
        <v/>
      </c>
    </row>
    <row r="245" spans="1:2" x14ac:dyDescent="0.25">
      <c r="A245" s="36" t="str">
        <f>Sheet1!Q68</f>
        <v/>
      </c>
      <c r="B245" s="36" t="str">
        <f>Sheet1!R68</f>
        <v/>
      </c>
    </row>
    <row r="246" spans="1:2" x14ac:dyDescent="0.25">
      <c r="A246" s="36" t="str">
        <f>Sheet1!Q69</f>
        <v/>
      </c>
      <c r="B246" s="36" t="str">
        <f>Sheet1!R69</f>
        <v/>
      </c>
    </row>
    <row r="247" spans="1:2" x14ac:dyDescent="0.25">
      <c r="A247" s="36" t="str">
        <f>Sheet1!Q70</f>
        <v>R5</v>
      </c>
      <c r="B247" s="36">
        <f>Sheet1!R70</f>
        <v>4</v>
      </c>
    </row>
    <row r="248" spans="1:2" x14ac:dyDescent="0.25">
      <c r="A248" s="36" t="str">
        <f>Sheet1!Q71</f>
        <v/>
      </c>
      <c r="B248" s="36" t="str">
        <f>Sheet1!R71</f>
        <v/>
      </c>
    </row>
    <row r="249" spans="1:2" x14ac:dyDescent="0.25">
      <c r="A249" s="36" t="str">
        <f>Sheet1!Q72</f>
        <v/>
      </c>
      <c r="B249" s="36" t="str">
        <f>Sheet1!R72</f>
        <v/>
      </c>
    </row>
    <row r="250" spans="1:2" x14ac:dyDescent="0.25">
      <c r="A250" s="36" t="str">
        <f>Sheet1!Q73</f>
        <v>R4</v>
      </c>
      <c r="B250" s="36">
        <f>Sheet1!R73</f>
        <v>16</v>
      </c>
    </row>
    <row r="251" spans="1:2" x14ac:dyDescent="0.25">
      <c r="A251" s="36" t="str">
        <f>Sheet1!Q74</f>
        <v/>
      </c>
      <c r="B251" s="36" t="str">
        <f>Sheet1!R74</f>
        <v/>
      </c>
    </row>
    <row r="252" spans="1:2" x14ac:dyDescent="0.25">
      <c r="A252" s="36" t="str">
        <f>Sheet1!Q75</f>
        <v/>
      </c>
      <c r="B252" s="36" t="str">
        <f>Sheet1!R75</f>
        <v/>
      </c>
    </row>
    <row r="253" spans="1:2" x14ac:dyDescent="0.25">
      <c r="A253" s="36" t="str">
        <f>Sheet1!Q76</f>
        <v/>
      </c>
      <c r="B253" s="36" t="str">
        <f>Sheet1!R76</f>
        <v/>
      </c>
    </row>
    <row r="254" spans="1:2" x14ac:dyDescent="0.25">
      <c r="A254" s="36" t="str">
        <f>Sheet1!Q77</f>
        <v/>
      </c>
      <c r="B254" s="36" t="str">
        <f>Sheet1!R77</f>
        <v/>
      </c>
    </row>
    <row r="255" spans="1:2" x14ac:dyDescent="0.25">
      <c r="A255" s="36" t="str">
        <f>Sheet1!Q78</f>
        <v/>
      </c>
      <c r="B255" s="36" t="str">
        <f>Sheet1!R78</f>
        <v/>
      </c>
    </row>
    <row r="256" spans="1:2" x14ac:dyDescent="0.25">
      <c r="A256" s="36" t="str">
        <f>Sheet1!Q79</f>
        <v/>
      </c>
      <c r="B256" s="36" t="str">
        <f>Sheet1!R79</f>
        <v/>
      </c>
    </row>
    <row r="257" spans="1:2" x14ac:dyDescent="0.25">
      <c r="A257" s="36" t="str">
        <f>Sheet1!Q80</f>
        <v>R4</v>
      </c>
      <c r="B257" s="36">
        <f>Sheet1!R80</f>
        <v>8</v>
      </c>
    </row>
    <row r="258" spans="1:2" x14ac:dyDescent="0.25">
      <c r="A258" s="36" t="str">
        <f>Sheet1!Q81</f>
        <v/>
      </c>
      <c r="B258" s="36" t="str">
        <f>Sheet1!R81</f>
        <v/>
      </c>
    </row>
    <row r="259" spans="1:2" x14ac:dyDescent="0.25">
      <c r="A259" s="36" t="str">
        <f>Sheet1!Q82</f>
        <v/>
      </c>
      <c r="B259" s="36" t="str">
        <f>Sheet1!R82</f>
        <v/>
      </c>
    </row>
    <row r="260" spans="1:2" x14ac:dyDescent="0.25">
      <c r="A260" s="36" t="str">
        <f>Sheet1!Q83</f>
        <v/>
      </c>
      <c r="B260" s="36" t="str">
        <f>Sheet1!R83</f>
        <v/>
      </c>
    </row>
    <row r="261" spans="1:2" x14ac:dyDescent="0.25">
      <c r="A261" s="36" t="str">
        <f>Sheet1!Q84</f>
        <v/>
      </c>
      <c r="B261" s="36" t="str">
        <f>Sheet1!R84</f>
        <v/>
      </c>
    </row>
    <row r="262" spans="1:2" x14ac:dyDescent="0.25">
      <c r="A262" s="36" t="str">
        <f>Sheet1!Q85</f>
        <v/>
      </c>
      <c r="B262" s="36" t="str">
        <f>Sheet1!R85</f>
        <v/>
      </c>
    </row>
    <row r="263" spans="1:2" x14ac:dyDescent="0.25">
      <c r="A263" s="36" t="str">
        <f>Sheet1!Q86</f>
        <v/>
      </c>
      <c r="B263" s="36" t="str">
        <f>Sheet1!R86</f>
        <v/>
      </c>
    </row>
    <row r="264" spans="1:2" x14ac:dyDescent="0.25">
      <c r="A264" s="36" t="str">
        <f>Sheet1!Q87</f>
        <v/>
      </c>
      <c r="B264" s="36" t="str">
        <f>Sheet1!R87</f>
        <v/>
      </c>
    </row>
    <row r="265" spans="1:2" x14ac:dyDescent="0.25">
      <c r="A265" s="36" t="str">
        <f>Sheet1!Q88</f>
        <v/>
      </c>
      <c r="B265" s="36" t="str">
        <f>Sheet1!R88</f>
        <v/>
      </c>
    </row>
    <row r="266" spans="1:2" x14ac:dyDescent="0.25">
      <c r="A266" s="36" t="str">
        <f>Sheet1!Q89</f>
        <v/>
      </c>
      <c r="B266" s="36" t="str">
        <f>Sheet1!R89</f>
        <v/>
      </c>
    </row>
    <row r="267" spans="1:2" x14ac:dyDescent="0.25">
      <c r="A267" s="36" t="str">
        <f>Sheet1!Q90</f>
        <v/>
      </c>
      <c r="B267" s="36" t="str">
        <f>Sheet1!R90</f>
        <v/>
      </c>
    </row>
    <row r="268" spans="1:2" x14ac:dyDescent="0.25">
      <c r="A268" s="36" t="str">
        <f>Sheet1!Q91</f>
        <v/>
      </c>
      <c r="B268" s="36" t="str">
        <f>Sheet1!R91</f>
        <v/>
      </c>
    </row>
    <row r="269" spans="1:2" x14ac:dyDescent="0.25">
      <c r="A269" s="36" t="str">
        <f>Sheet1!Q92</f>
        <v/>
      </c>
      <c r="B269" s="36" t="str">
        <f>Sheet1!R92</f>
        <v/>
      </c>
    </row>
    <row r="270" spans="1:2" x14ac:dyDescent="0.25">
      <c r="A270" s="36" t="str">
        <f>Sheet1!Q93</f>
        <v/>
      </c>
      <c r="B270" s="36" t="str">
        <f>Sheet1!R93</f>
        <v/>
      </c>
    </row>
    <row r="271" spans="1:2" x14ac:dyDescent="0.25">
      <c r="A271" s="36" t="str">
        <f>Sheet1!Q94</f>
        <v/>
      </c>
      <c r="B271" s="36" t="str">
        <f>Sheet1!R94</f>
        <v/>
      </c>
    </row>
    <row r="272" spans="1:2" x14ac:dyDescent="0.25">
      <c r="A272" s="36" t="str">
        <f>Sheet1!Q95</f>
        <v/>
      </c>
      <c r="B272" s="36" t="str">
        <f>Sheet1!R95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Ribbon lookup</vt:lpstr>
      <vt:lpstr>Ribbons used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H. Moller</dc:creator>
  <cp:lastModifiedBy>Chris H. Moller</cp:lastModifiedBy>
  <cp:lastPrinted>2019-07-20T19:56:44Z</cp:lastPrinted>
  <dcterms:created xsi:type="dcterms:W3CDTF">2019-01-22T12:26:41Z</dcterms:created>
  <dcterms:modified xsi:type="dcterms:W3CDTF">2019-07-21T17:25:23Z</dcterms:modified>
</cp:coreProperties>
</file>