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9555" windowHeight="4935"/>
  </bookViews>
  <sheets>
    <sheet name="Obliczenia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11" i="1" l="1"/>
  <c r="H11" i="1"/>
  <c r="B5" i="1"/>
  <c r="E4" i="1"/>
  <c r="B18" i="1"/>
  <c r="B24" i="1"/>
  <c r="B1" i="1"/>
  <c r="B10" i="1"/>
  <c r="B19" i="1" l="1"/>
  <c r="B20" i="1" s="1"/>
  <c r="B21" i="1" s="1"/>
  <c r="E6" i="1"/>
  <c r="G11" i="1"/>
  <c r="E9" i="1" l="1"/>
  <c r="G9" i="1" s="1"/>
  <c r="E8" i="1"/>
  <c r="E10" i="1"/>
  <c r="H10" i="1"/>
  <c r="G10" i="1"/>
  <c r="H9" i="1"/>
  <c r="H8" i="1" l="1"/>
  <c r="G8" i="1"/>
</calcChain>
</file>

<file path=xl/sharedStrings.xml><?xml version="1.0" encoding="utf-8"?>
<sst xmlns="http://schemas.openxmlformats.org/spreadsheetml/2006/main" count="32" uniqueCount="32">
  <si>
    <t>czas</t>
  </si>
  <si>
    <t>katoda - m1</t>
  </si>
  <si>
    <t>katoda - m2</t>
  </si>
  <si>
    <t>masa miedzi</t>
  </si>
  <si>
    <t>anoda1 - m1</t>
  </si>
  <si>
    <t xml:space="preserve">anoda1 - m2 </t>
  </si>
  <si>
    <t>anoda2 - m1</t>
  </si>
  <si>
    <t xml:space="preserve">anoda2 - m2 </t>
  </si>
  <si>
    <t>zmiana m anod</t>
  </si>
  <si>
    <t>niepewność m</t>
  </si>
  <si>
    <t>l. Avogadro</t>
  </si>
  <si>
    <t>e doświadczalnie</t>
  </si>
  <si>
    <t>u(m)</t>
  </si>
  <si>
    <t xml:space="preserve">u(I) </t>
  </si>
  <si>
    <t>u(k)</t>
  </si>
  <si>
    <t>u(t)</t>
  </si>
  <si>
    <t>u(k)/k</t>
  </si>
  <si>
    <t>u(F)</t>
  </si>
  <si>
    <t xml:space="preserve">u(e) </t>
  </si>
  <si>
    <t>Od</t>
  </si>
  <si>
    <t>Do</t>
  </si>
  <si>
    <t>k tablicowo</t>
  </si>
  <si>
    <t>e tablicowo</t>
  </si>
  <si>
    <t>F tablicowo</t>
  </si>
  <si>
    <t>natężenie prądu</t>
  </si>
  <si>
    <t>Klasa amperomierza</t>
  </si>
  <si>
    <t>Zakres amperomierza</t>
  </si>
  <si>
    <t>m. molowa miedzi</t>
  </si>
  <si>
    <t>wartościowość miedzi</t>
  </si>
  <si>
    <t>k doświadczalnie</t>
  </si>
  <si>
    <t>F doświadczalnie</t>
  </si>
  <si>
    <t>Zakres niepewności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</si>
</sst>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4" fillId="0" borderId="6" xfId="0" applyFont="1" applyBorder="1"/>
    <xf numFmtId="0" fontId="0" fillId="0" borderId="0" xfId="0" applyBorder="1"/>
    <xf numFmtId="0" fontId="4" fillId="0" borderId="7" xfId="0" applyFont="1" applyBorder="1"/>
    <xf numFmtId="0" fontId="0" fillId="0" borderId="1" xfId="0" applyBorder="1"/>
    <xf numFmtId="0" fontId="0" fillId="0" borderId="8" xfId="0" applyBorder="1"/>
    <xf numFmtId="0" fontId="0" fillId="0" borderId="7" xfId="0" applyBorder="1"/>
    <xf numFmtId="0" fontId="0" fillId="2" borderId="0" xfId="0" applyFill="1"/>
    <xf numFmtId="0" fontId="4" fillId="2" borderId="0" xfId="0" applyFont="1" applyFill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14" sqref="D14"/>
    </sheetView>
  </sheetViews>
  <sheetFormatPr defaultRowHeight="15" x14ac:dyDescent="0.25"/>
  <cols>
    <col min="1" max="1" width="20.28515625" bestFit="1" customWidth="1"/>
    <col min="2" max="2" width="12" bestFit="1" customWidth="1"/>
    <col min="5" max="5" width="12" bestFit="1" customWidth="1"/>
    <col min="7" max="8" width="12" bestFit="1" customWidth="1"/>
    <col min="10" max="11" width="12" bestFit="1" customWidth="1"/>
  </cols>
  <sheetData>
    <row r="1" spans="1:11" x14ac:dyDescent="0.25">
      <c r="A1" t="s">
        <v>0</v>
      </c>
      <c r="B1" s="12">
        <f>30*60</f>
        <v>1800</v>
      </c>
    </row>
    <row r="2" spans="1:11" x14ac:dyDescent="0.25">
      <c r="A2" t="s">
        <v>24</v>
      </c>
      <c r="B2" s="12">
        <v>0.5</v>
      </c>
    </row>
    <row r="3" spans="1:11" x14ac:dyDescent="0.25">
      <c r="A3" t="s">
        <v>1</v>
      </c>
      <c r="B3" s="12">
        <v>9.8733000000000001E-2</v>
      </c>
    </row>
    <row r="4" spans="1:11" x14ac:dyDescent="0.25">
      <c r="A4" t="s">
        <v>2</v>
      </c>
      <c r="B4" s="12">
        <v>9.9031999999999995E-2</v>
      </c>
      <c r="D4" t="s">
        <v>13</v>
      </c>
      <c r="E4">
        <f>B11*B12/100</f>
        <v>3.7499999999999999E-3</v>
      </c>
    </row>
    <row r="5" spans="1:11" ht="15.75" thickBot="1" x14ac:dyDescent="0.3">
      <c r="A5" s="14" t="s">
        <v>3</v>
      </c>
      <c r="B5" s="14">
        <f>B4-B3</f>
        <v>2.9899999999999372E-4</v>
      </c>
      <c r="D5" t="s">
        <v>15</v>
      </c>
      <c r="E5" s="12">
        <v>5</v>
      </c>
    </row>
    <row r="6" spans="1:11" x14ac:dyDescent="0.25">
      <c r="A6" s="2" t="s">
        <v>4</v>
      </c>
      <c r="B6" s="13">
        <v>8.9934E-2</v>
      </c>
      <c r="D6" t="s">
        <v>16</v>
      </c>
      <c r="E6">
        <f>SQRT((B14/B5)^2+(E4/B2)^2+(E5/B1)^2)</f>
        <v>3.438781426953446E-2</v>
      </c>
      <c r="G6" s="22" t="s">
        <v>31</v>
      </c>
      <c r="H6" s="23"/>
    </row>
    <row r="7" spans="1:11" ht="15.75" thickBot="1" x14ac:dyDescent="0.3">
      <c r="A7" s="2" t="s">
        <v>5</v>
      </c>
      <c r="B7" s="13">
        <v>8.9786000000000005E-2</v>
      </c>
      <c r="G7" s="3" t="s">
        <v>19</v>
      </c>
      <c r="H7" s="4" t="s">
        <v>20</v>
      </c>
    </row>
    <row r="8" spans="1:11" x14ac:dyDescent="0.25">
      <c r="A8" s="2" t="s">
        <v>6</v>
      </c>
      <c r="B8" s="13">
        <v>0.105034</v>
      </c>
      <c r="D8" s="9" t="s">
        <v>14</v>
      </c>
      <c r="E8" s="10">
        <f>E6*B19</f>
        <v>1.1424396073989541E-8</v>
      </c>
      <c r="F8" s="10"/>
      <c r="G8" s="7">
        <f>B19-E8</f>
        <v>3.207978261482257E-7</v>
      </c>
      <c r="H8" s="4">
        <f>E8+B19</f>
        <v>3.4364661829620477E-7</v>
      </c>
    </row>
    <row r="9" spans="1:11" x14ac:dyDescent="0.25">
      <c r="A9" s="2" t="s">
        <v>7</v>
      </c>
      <c r="B9" s="13">
        <v>0.104877</v>
      </c>
      <c r="D9" s="3" t="s">
        <v>17</v>
      </c>
      <c r="E9" s="7">
        <f>E6*B20</f>
        <v>3290.5342945340167</v>
      </c>
      <c r="F9" s="7"/>
      <c r="G9" s="7">
        <f>B20-E9</f>
        <v>92398.42891617032</v>
      </c>
      <c r="H9" s="4">
        <f>E9+B20</f>
        <v>98979.497505238367</v>
      </c>
    </row>
    <row r="10" spans="1:11" x14ac:dyDescent="0.25">
      <c r="A10" s="2" t="s">
        <v>8</v>
      </c>
      <c r="B10" s="2">
        <f>B6+B8-B7-B9</f>
        <v>3.0499999999999972E-4</v>
      </c>
      <c r="D10" s="3" t="s">
        <v>18</v>
      </c>
      <c r="E10" s="7">
        <f>E6*B21</f>
        <v>5.4619209802207939E-21</v>
      </c>
      <c r="F10" s="7"/>
      <c r="G10" s="7">
        <f>B21-E10</f>
        <v>1.5337111613606165E-19</v>
      </c>
      <c r="H10" s="4">
        <f>B21+E10</f>
        <v>1.6429495809650323E-19</v>
      </c>
    </row>
    <row r="11" spans="1:11" ht="15.75" thickBot="1" x14ac:dyDescent="0.3">
      <c r="A11" t="s">
        <v>25</v>
      </c>
      <c r="B11" s="12">
        <v>0.5</v>
      </c>
      <c r="D11" s="5" t="s">
        <v>12</v>
      </c>
      <c r="E11" s="8">
        <f>B14</f>
        <v>1.0000000000000001E-5</v>
      </c>
      <c r="F11" s="11"/>
      <c r="G11" s="8">
        <f>B5-B14</f>
        <v>2.8899999999999369E-4</v>
      </c>
      <c r="H11" s="6">
        <f>B5+B14</f>
        <v>3.0899999999999374E-4</v>
      </c>
    </row>
    <row r="12" spans="1:11" x14ac:dyDescent="0.25">
      <c r="A12" t="s">
        <v>26</v>
      </c>
      <c r="B12" s="12">
        <v>0.75</v>
      </c>
    </row>
    <row r="13" spans="1:11" x14ac:dyDescent="0.25">
      <c r="I13" s="1"/>
      <c r="J13" s="1"/>
      <c r="K13" s="1"/>
    </row>
    <row r="14" spans="1:11" x14ac:dyDescent="0.25">
      <c r="A14" t="s">
        <v>9</v>
      </c>
      <c r="B14" s="12">
        <v>1.0000000000000001E-5</v>
      </c>
    </row>
    <row r="15" spans="1:11" x14ac:dyDescent="0.25">
      <c r="A15" t="s">
        <v>27</v>
      </c>
      <c r="B15">
        <v>6.3579999999999998E-2</v>
      </c>
    </row>
    <row r="16" spans="1:11" x14ac:dyDescent="0.25">
      <c r="A16" t="s">
        <v>28</v>
      </c>
      <c r="B16">
        <v>2</v>
      </c>
    </row>
    <row r="18" spans="1:2" ht="15.75" thickBot="1" x14ac:dyDescent="0.3">
      <c r="A18" t="s">
        <v>10</v>
      </c>
      <c r="B18">
        <f>6.0245*10^23</f>
        <v>6.024499999999999E+23</v>
      </c>
    </row>
    <row r="19" spans="1:2" x14ac:dyDescent="0.25">
      <c r="A19" s="15" t="s">
        <v>29</v>
      </c>
      <c r="B19" s="16">
        <f>B5/(B2*B1)</f>
        <v>3.3222222222221524E-7</v>
      </c>
    </row>
    <row r="20" spans="1:2" x14ac:dyDescent="0.25">
      <c r="A20" s="17" t="s">
        <v>30</v>
      </c>
      <c r="B20" s="18">
        <f>B15/(B16*B19)</f>
        <v>95688.963210704344</v>
      </c>
    </row>
    <row r="21" spans="1:2" x14ac:dyDescent="0.25">
      <c r="A21" s="17" t="s">
        <v>11</v>
      </c>
      <c r="B21" s="18">
        <f>B20/B18</f>
        <v>1.5883303711628244E-19</v>
      </c>
    </row>
    <row r="22" spans="1:2" x14ac:dyDescent="0.25">
      <c r="A22" s="19" t="s">
        <v>21</v>
      </c>
      <c r="B22" s="4">
        <v>3.2940000000000002E-7</v>
      </c>
    </row>
    <row r="23" spans="1:2" x14ac:dyDescent="0.25">
      <c r="A23" s="19" t="s">
        <v>23</v>
      </c>
      <c r="B23" s="4">
        <v>96500</v>
      </c>
    </row>
    <row r="24" spans="1:2" ht="15.75" thickBot="1" x14ac:dyDescent="0.3">
      <c r="A24" s="20" t="s">
        <v>22</v>
      </c>
      <c r="B24" s="21">
        <f>1.602*10^(-19)</f>
        <v>1.602E-19</v>
      </c>
    </row>
  </sheetData>
  <mergeCells count="1">
    <mergeCell ref="G6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Obliczenia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2012-05-15T16:47:02Z</dcterms:created>
  <dcterms:modified xsi:type="dcterms:W3CDTF">2012-05-20T13:25:08Z</dcterms:modified>
</cp:coreProperties>
</file>