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9.xml" ContentType="application/vnd.openxmlformats-officedocument.drawingml.chart+xml"/>
  <Override PartName="/xl/charts/chart68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6.wmf" ContentType="image/x-wmf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koncepcja obliczen" sheetId="1" state="visible" r:id="rId2"/>
    <sheet name="WYNIKI" sheetId="2" state="visible" r:id="rId3"/>
    <sheet name="podsumowanie" sheetId="3" state="visible" r:id="rId4"/>
    <sheet name="szklo1, s.biale" sheetId="4" state="visible" r:id="rId5"/>
    <sheet name="szklo1, s.czerw" sheetId="5" state="visible" r:id="rId6"/>
    <sheet name="szklo1, s.zolte" sheetId="6" state="visible" r:id="rId7"/>
    <sheet name="szklo1, s.zielone" sheetId="7" state="visible" r:id="rId8"/>
    <sheet name="szklo1, s.niebieskie" sheetId="8" state="visible" r:id="rId9"/>
    <sheet name="pleksiglas, s biale" sheetId="9" state="visible" r:id="rId10"/>
    <sheet name="pleksiglas, s czerwone" sheetId="10" state="visible" r:id="rId11"/>
    <sheet name="pleksiglas, s zolte" sheetId="11" state="visible" r:id="rId12"/>
    <sheet name="pleksiglas, s zielone" sheetId="12" state="visible" r:id="rId13"/>
    <sheet name="pleksiglas, s niebieskie" sheetId="13" state="visible" r:id="rId14"/>
  </sheets>
  <calcPr iterateCount="100" refMode="A1" iterate="false" iterateDelta="0.0001"/>
</workbook>
</file>

<file path=xl/sharedStrings.xml><?xml version="1.0" encoding="utf-8"?>
<sst xmlns="http://schemas.openxmlformats.org/spreadsheetml/2006/main" count="589" uniqueCount="104">
  <si>
    <t>Wiązka światła przechodząca przez dwa ośrodki o różnych właściwościach optycznych zostaje na powierzchni granicznej częściowo odbita, częściowo zaś przechodzi do drugiego środowiska ulegając załamaniu. Z prawa załamania:</t>
  </si>
  <si>
    <t>sin alfa / sin beta = n</t>
  </si>
  <si>
    <t>gdzie n - współczynnik załamania ośrodka 1 względem 2</t>
  </si>
  <si>
    <t>W wyniku załamania światła odległości przedmiotów umieszczonych w ośrodku optycznie gęstszym obserwowane z powietrza wydają się mniejsze.</t>
  </si>
  <si>
    <t>Współczynnik załamania zależy od długości fali światła padającego. Dlatego zjawisko to można wykorzystać do rozróżnienia wiązki światła na składowe o różnych długościach fal (barwach).</t>
  </si>
  <si>
    <t>kąt beta to kąt pomiędzy normalną a promieniem odbitym od rzeczywistego końca płytki (dolna gruba kreska) - pomiędzy czerwoną linią a normalną</t>
  </si>
  <si>
    <t>n = V2 / V1 (stosunek prędkości światła w obu ośrodkach, z zasady Huygensa)</t>
  </si>
  <si>
    <t>n = sin (fi) / cos (fi) (prawo załamania światła - gdy światło przechodzi przez 2 ośrodki o różnych własnościach optycznych to na powierzchni granicznej częściowo zostaje odbita, częściowo zaś przechodzi do drugiego środowiska, ulegając załamaniu)</t>
  </si>
  <si>
    <t>n - wielkość stała, nazywana współczynnikiem załamania światła ośrodka 2 względem ośrodka 1</t>
  </si>
  <si>
    <t>Współczynnik ten zależy od długości fali światła padającego.</t>
  </si>
  <si>
    <t>AB/h  /  AB/d  = d/ h = n</t>
  </si>
  <si>
    <t>Wskutek załamania światła odległości przedmiotów umieszczonych w środowisku optycznie gęstszym obserwowane z powietrza wydaja się mniejsze.</t>
  </si>
  <si>
    <t>Szyba sprawia wrażenie cieńszej niż naprawdę jest, przedmioty w wodzie wydają się bliższe powierzchni.</t>
  </si>
  <si>
    <t>Promień OA prostopadły do powierzchni granicznej wychodzi bez załamania, natomiast OB. Tworzy z prostopadłą wewnatrz szkła kąt beta, a w powietrzu kąt alfa, większy od beta wskutek załamania.</t>
  </si>
  <si>
    <t>Obserwowane promienie wychodzące z płytki są rozbieżne, ich przedłużenia przecinają się w punkcie O1 tworząc obraz pozorny.</t>
  </si>
  <si>
    <t>Odległość O1A równa h stanowi pozorną grubość płytki, podczas gdy AO = d jest grubością rzeczywistą.</t>
  </si>
  <si>
    <t>W eksperymencie patrzymy na płytkę przez mikroskop prawie prostopadle do powierzchni płytki.</t>
  </si>
  <si>
    <t>Obydwa kąty alfa i beta są w rzeczywistości małe.</t>
  </si>
  <si>
    <t>Dla małych kątów zachodzi</t>
  </si>
  <si>
    <t>sin alfa / sin beta = alfa / beta = tg alfa / tg beta</t>
  </si>
  <si>
    <t>Z zalezności trygonometrycznych daje to wzór:</t>
  </si>
  <si>
    <t>Stąd wynika sposób wyznaczenia n. Pozorną grubość płytki h wyznaczamy mierząc przesunięcie tubusa mikroskopu między położeniami ostrego widzenia kresek umieszczonych na obu końcach płytki.</t>
  </si>
  <si>
    <t>Współczynnik załamania jest stosunkiem rzeczywistej i pozornej grubości płytki.</t>
  </si>
  <si>
    <t>W obranej metodzie wyznaczania współcznnika załamania światła jest wykorzystywana właściwość mikroskopu, polegająca na tym, że posiada on wąski przedział głębi ostrości i znaczne powiększenie.</t>
  </si>
  <si>
    <t>Przesunięcie związane z nastawieniem ostrości na górną i dolną powierzchnię płytki mierzy czujnik zegarowy sprzężony z mechanizmem przesuwu tubusa mikroskopu.</t>
  </si>
  <si>
    <t>Dzięki temu można łatwo i dokładnie zmierzyć grubość pozorną h.</t>
  </si>
  <si>
    <t>rodzaj materiału</t>
  </si>
  <si>
    <t>światło</t>
  </si>
  <si>
    <t>długość fali</t>
  </si>
  <si>
    <t>n tablic</t>
  </si>
  <si>
    <t>u(n)</t>
  </si>
  <si>
    <t>srednie n</t>
  </si>
  <si>
    <t>Zaokrąglenie</t>
  </si>
  <si>
    <t>m-ca po przecinku</t>
  </si>
  <si>
    <t>materiał: szkło</t>
  </si>
  <si>
    <t>grubość rzeczywista z tabeli</t>
  </si>
  <si>
    <t>wskazanie czujnika</t>
  </si>
  <si>
    <t>grubość pozorna</t>
  </si>
  <si>
    <t>współczynnik załamania</t>
  </si>
  <si>
    <t>wartość średnia</t>
  </si>
  <si>
    <t>lambda [mikrometry]</t>
  </si>
  <si>
    <t>a(d)</t>
  </si>
  <si>
    <t>a(g)</t>
  </si>
  <si>
    <t>h = a(d) - a(g)</t>
  </si>
  <si>
    <t>n = d/h</t>
  </si>
  <si>
    <t>średnie n</t>
  </si>
  <si>
    <t>[mm]</t>
  </si>
  <si>
    <t>I</t>
  </si>
  <si>
    <t>Czerw 0.7</t>
  </si>
  <si>
    <t>II</t>
  </si>
  <si>
    <t>Zółt 0.578</t>
  </si>
  <si>
    <t>III</t>
  </si>
  <si>
    <t>Ziel 0.515</t>
  </si>
  <si>
    <t>IV</t>
  </si>
  <si>
    <t>Nieb 0.453</t>
  </si>
  <si>
    <t>materiał: pleksiglas</t>
  </si>
  <si>
    <t>lambda</t>
  </si>
  <si>
    <t>Zaokrąglenia do ilu mc po przec</t>
  </si>
  <si>
    <t>Materiał:</t>
  </si>
  <si>
    <t>szkło</t>
  </si>
  <si>
    <t>Podświetlenie:</t>
  </si>
  <si>
    <t>światło białe</t>
  </si>
  <si>
    <t>Grubość rzeczywista d =</t>
  </si>
  <si>
    <t>mm</t>
  </si>
  <si>
    <t>Niepewność u(d) mikrometr =</t>
  </si>
  <si>
    <t>Dokładność mikrometr</t>
  </si>
  <si>
    <t>kąt = d/h = n</t>
  </si>
  <si>
    <t>L.p.</t>
  </si>
  <si>
    <t>d grubość rzeczywista</t>
  </si>
  <si>
    <t>d(mikrometr) a(d)</t>
  </si>
  <si>
    <t>h(mikroskop) a(g)</t>
  </si>
  <si>
    <t>ŚREDNIA</t>
  </si>
  <si>
    <t>x</t>
  </si>
  <si>
    <t>Średnia grubość pozorna h</t>
  </si>
  <si>
    <t>mm   (+/-</t>
  </si>
  <si>
    <t>)</t>
  </si>
  <si>
    <t>Niepewność stand typu B wyznaczenia grubości płytki rzeczywistej u(d)</t>
  </si>
  <si>
    <t>Niepewność typu A dla grubości pozornej h u(h)</t>
  </si>
  <si>
    <t>Niepewność złożona współczynnika załamania z prawa przenoszenia niepewności</t>
  </si>
  <si>
    <t>u(n) = pierwiastek(     (    1/h*u(d)    )^2    +      (    -d/h^2 * u(h)   )^2    )</t>
  </si>
  <si>
    <t>Alternatywnie, wzór na prawo przenoszenia niepewności względnych</t>
  </si>
  <si>
    <t>u(n) = n * pierwiastek(    (u(d)/d)^2    +     (u(h)/h)^2     ) =</t>
  </si>
  <si>
    <t>Błąd względny u(n) / n</t>
  </si>
  <si>
    <t>%</t>
  </si>
  <si>
    <t>Do zestawienia wyników</t>
  </si>
  <si>
    <t>Rodzaj materiału</t>
  </si>
  <si>
    <t>n zmierzone</t>
  </si>
  <si>
    <t>n tablicowe</t>
  </si>
  <si>
    <t>światło czerwone</t>
  </si>
  <si>
    <t>lambda -0.63 mikrometra</t>
  </si>
  <si>
    <t>swiatlo zolte</t>
  </si>
  <si>
    <t>lambda -0.52 mikrometra</t>
  </si>
  <si>
    <t>swiatlo zielone</t>
  </si>
  <si>
    <t>lambda -0.5 mikrometra</t>
  </si>
  <si>
    <t>swiatło niebieskie</t>
  </si>
  <si>
    <t>lambda -0.48 mikrometra</t>
  </si>
  <si>
    <t>pleksiglas</t>
  </si>
  <si>
    <t>lambda = 0,63 mikrometra</t>
  </si>
  <si>
    <t>światło żółte</t>
  </si>
  <si>
    <t>lambda = 0,52 mikrometra</t>
  </si>
  <si>
    <t>światło zielone</t>
  </si>
  <si>
    <t>lambda = 0,5 mikrometra</t>
  </si>
  <si>
    <t>światło niebieskie</t>
  </si>
  <si>
    <t>lambda = 0,48 mikrometra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</si>
</sst>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#,##0.00"/>
    <numFmt numFmtId="167" formatCode="0.00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38"/>
    </font>
    <font>
      <b val="true"/>
      <sz val="12"/>
      <color rgb="FF000000"/>
      <name val="Times New Roman"/>
      <family val="1"/>
      <charset val="238"/>
    </font>
    <font>
      <b val="true"/>
      <sz val="11"/>
      <color rgb="FF000000"/>
      <name val="Calibri"/>
      <family val="2"/>
      <charset val="238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hair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hair"/>
      <top/>
      <bottom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cat>
            <c:strRef>
              <c:f>WYNIKI!$I$5:$I$8</c:f>
              <c:strCache>
                <c:ptCount val="4"/>
                <c:pt idx="0">
                  <c:v>0,453</c:v>
                </c:pt>
                <c:pt idx="1">
                  <c:v>0,515</c:v>
                </c:pt>
                <c:pt idx="2">
                  <c:v>0,578</c:v>
                </c:pt>
                <c:pt idx="3">
                  <c:v>0,7</c:v>
                </c:pt>
              </c:strCache>
            </c:strRef>
          </c:cat>
          <c:val>
            <c:numRef>
              <c:f>WYNIKI!$J$5:$J$8</c:f>
              <c:numCache>
                <c:formatCode>General</c:formatCode>
                <c:ptCount val="4"/>
                <c:pt idx="0">
                  <c:v>1.5606</c:v>
                </c:pt>
                <c:pt idx="1">
                  <c:v>1.525</c:v>
                </c:pt>
                <c:pt idx="2">
                  <c:v>1.5168</c:v>
                </c:pt>
                <c:pt idx="3">
                  <c:v>1.5115</c:v>
                </c:pt>
              </c:numCache>
            </c:numRef>
          </c:val>
        </c:ser>
        <c:marker val="1"/>
        <c:axId val="15882113"/>
        <c:axId val="45828362"/>
      </c:lineChart>
      <c:catAx>
        <c:axId val="158821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828362"/>
        <c:crosses val="autoZero"/>
        <c:auto val="1"/>
        <c:lblAlgn val="ctr"/>
        <c:lblOffset val="100"/>
      </c:catAx>
      <c:valAx>
        <c:axId val="45828362"/>
        <c:scaling>
          <c:orientation val="minMax"/>
          <c:min val="1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882113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WYNIKI!$I$20:$I$23</c:f>
              <c:numCache>
                <c:formatCode>General</c:formatCode>
                <c:ptCount val="4"/>
                <c:pt idx="0">
                  <c:v>0.453</c:v>
                </c:pt>
                <c:pt idx="1">
                  <c:v>0.515</c:v>
                </c:pt>
                <c:pt idx="2">
                  <c:v>0.578</c:v>
                </c:pt>
                <c:pt idx="3">
                  <c:v>0.7</c:v>
                </c:pt>
              </c:numCache>
            </c:numRef>
          </c:xVal>
          <c:yVal>
            <c:numRef>
              <c:f>WYNIKI!$J$20:$J$23</c:f>
              <c:numCache>
                <c:formatCode>General</c:formatCode>
                <c:ptCount val="4"/>
                <c:pt idx="0">
                  <c:v>1.5504</c:v>
                </c:pt>
                <c:pt idx="1">
                  <c:v>1.5182</c:v>
                </c:pt>
                <c:pt idx="2">
                  <c:v>1.4977</c:v>
                </c:pt>
                <c:pt idx="3">
                  <c:v>1.4891</c:v>
                </c:pt>
              </c:numCache>
            </c:numRef>
          </c:yVal>
        </c:ser>
        <c:axId val="236014"/>
        <c:axId val="39913725"/>
      </c:scatterChart>
      <c:valAx>
        <c:axId val="236014"/>
        <c:scaling>
          <c:orientation val="minMax"/>
          <c:max val="0.7"/>
          <c:min val="0.45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913725"/>
        <c:crosses val="autoZero"/>
      </c:valAx>
      <c:valAx>
        <c:axId val="39913725"/>
        <c:scaling>
          <c:orientation val="minMax"/>
          <c:min val="1.4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6014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6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8.xml"/><Relationship Id="rId2" Type="http://schemas.openxmlformats.org/officeDocument/2006/relationships/chart" Target="../charts/chart6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1798560</xdr:colOff>
      <xdr:row>5</xdr:row>
      <xdr:rowOff>248760</xdr:rowOff>
    </xdr:from>
    <xdr:to>
      <xdr:col>0</xdr:col>
      <xdr:colOff>4801320</xdr:colOff>
      <xdr:row>14</xdr:row>
      <xdr:rowOff>136800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1798560" y="1848960"/>
          <a:ext cx="3002760" cy="2185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717480</xdr:colOff>
      <xdr:row>0</xdr:row>
      <xdr:rowOff>28800</xdr:rowOff>
    </xdr:from>
    <xdr:to>
      <xdr:col>15</xdr:col>
      <xdr:colOff>376200</xdr:colOff>
      <xdr:row>17</xdr:row>
      <xdr:rowOff>102600</xdr:rowOff>
    </xdr:to>
    <xdr:graphicFrame>
      <xdr:nvGraphicFramePr>
        <xdr:cNvPr id="1" name=""/>
        <xdr:cNvGraphicFramePr/>
      </xdr:nvGraphicFramePr>
      <xdr:xfrm>
        <a:off x="8580600" y="28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757080</xdr:colOff>
      <xdr:row>18</xdr:row>
      <xdr:rowOff>72360</xdr:rowOff>
    </xdr:from>
    <xdr:to>
      <xdr:col>15</xdr:col>
      <xdr:colOff>415800</xdr:colOff>
      <xdr:row>35</xdr:row>
      <xdr:rowOff>149760</xdr:rowOff>
    </xdr:to>
    <xdr:graphicFrame>
      <xdr:nvGraphicFramePr>
        <xdr:cNvPr id="2" name=""/>
        <xdr:cNvGraphicFramePr/>
      </xdr:nvGraphicFramePr>
      <xdr:xfrm>
        <a:off x="8620200" y="3413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0.1"/>
  <cols>
    <col collapsed="false" hidden="false" max="1" min="1" style="0" width="110.854251012146"/>
    <col collapsed="false" hidden="false" max="1025" min="2" style="0" width="8.5748987854251"/>
  </cols>
  <sheetData>
    <row r="1" customFormat="false" ht="31.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 t="s">
        <v>1</v>
      </c>
    </row>
    <row r="3" customFormat="false" ht="15.75" hidden="false" customHeight="false" outlineLevel="0" collapsed="false">
      <c r="A3" s="1" t="s">
        <v>2</v>
      </c>
    </row>
    <row r="4" customFormat="false" ht="31.5" hidden="false" customHeight="false" outlineLevel="0" collapsed="false">
      <c r="A4" s="1" t="s">
        <v>3</v>
      </c>
    </row>
    <row r="5" customFormat="false" ht="31.5" hidden="false" customHeight="false" outlineLevel="0" collapsed="false">
      <c r="A5" s="1" t="s">
        <v>4</v>
      </c>
    </row>
    <row r="6" customFormat="false" ht="20.1" hidden="false" customHeight="true" outlineLevel="0" collapsed="false">
      <c r="A6" s="1"/>
    </row>
    <row r="16" customFormat="false" ht="15" hidden="false" customHeight="false" outlineLevel="0" collapsed="false">
      <c r="A16" s="0" t="s">
        <v>5</v>
      </c>
    </row>
    <row r="17" customFormat="false" ht="15" hidden="false" customHeight="false" outlineLevel="0" collapsed="false">
      <c r="A17" s="3" t="s">
        <v>6</v>
      </c>
    </row>
    <row r="18" customFormat="false" ht="45" hidden="false" customHeight="false" outlineLevel="0" collapsed="false">
      <c r="A18" s="4" t="s">
        <v>7</v>
      </c>
    </row>
    <row r="19" customFormat="false" ht="15" hidden="false" customHeight="false" outlineLevel="0" collapsed="false"/>
    <row r="20" customFormat="false" ht="15" hidden="false" customHeight="false" outlineLevel="0" collapsed="false">
      <c r="A20" s="3" t="s">
        <v>8</v>
      </c>
    </row>
    <row r="21" customFormat="false" ht="15" hidden="false" customHeight="false" outlineLevel="0" collapsed="false">
      <c r="A21" s="0" t="s">
        <v>9</v>
      </c>
    </row>
    <row r="23" customFormat="false" ht="20.1" hidden="false" customHeight="true" outlineLevel="0" collapsed="false">
      <c r="A23" s="3" t="s">
        <v>10</v>
      </c>
    </row>
    <row r="25" customFormat="false" ht="30" hidden="false" customHeight="false" outlineLevel="0" collapsed="false">
      <c r="A25" s="5" t="s">
        <v>11</v>
      </c>
    </row>
    <row r="26" customFormat="false" ht="15" hidden="false" customHeight="false" outlineLevel="0" collapsed="false">
      <c r="A26" s="0" t="s">
        <v>12</v>
      </c>
    </row>
    <row r="27" customFormat="false" ht="30" hidden="false" customHeight="false" outlineLevel="0" collapsed="false">
      <c r="A27" s="5" t="s">
        <v>13</v>
      </c>
    </row>
    <row r="28" customFormat="false" ht="15" hidden="false" customHeight="false" outlineLevel="0" collapsed="false">
      <c r="A28" s="0" t="s">
        <v>14</v>
      </c>
    </row>
    <row r="29" customFormat="false" ht="15" hidden="false" customHeight="false" outlineLevel="0" collapsed="false">
      <c r="A29" s="0" t="s">
        <v>15</v>
      </c>
    </row>
    <row r="31" customFormat="false" ht="15" hidden="false" customHeight="false" outlineLevel="0" collapsed="false">
      <c r="A31" s="0" t="s">
        <v>16</v>
      </c>
    </row>
    <row r="32" customFormat="false" ht="15" hidden="false" customHeight="false" outlineLevel="0" collapsed="false">
      <c r="A32" s="0" t="s">
        <v>17</v>
      </c>
    </row>
    <row r="33" customFormat="false" ht="15" hidden="false" customHeight="false" outlineLevel="0" collapsed="false">
      <c r="A33" s="0" t="s">
        <v>18</v>
      </c>
    </row>
    <row r="34" customFormat="false" ht="15" hidden="false" customHeight="false" outlineLevel="0" collapsed="false">
      <c r="A34" s="3" t="s">
        <v>19</v>
      </c>
    </row>
    <row r="35" customFormat="false" ht="15" hidden="false" customHeight="false" outlineLevel="0" collapsed="false">
      <c r="A35" s="0" t="s">
        <v>20</v>
      </c>
    </row>
    <row r="36" customFormat="false" ht="15" hidden="false" customHeight="false" outlineLevel="0" collapsed="false">
      <c r="A36" s="3" t="s">
        <v>10</v>
      </c>
    </row>
    <row r="38" customFormat="false" ht="30" hidden="false" customHeight="false" outlineLevel="0" collapsed="false">
      <c r="A38" s="5" t="s">
        <v>21</v>
      </c>
    </row>
    <row r="39" customFormat="false" ht="15" hidden="false" customHeight="false" outlineLevel="0" collapsed="false">
      <c r="A39" s="5" t="s">
        <v>22</v>
      </c>
    </row>
    <row r="40" customFormat="false" ht="30" hidden="false" customHeight="false" outlineLevel="0" collapsed="false">
      <c r="A40" s="5" t="s">
        <v>23</v>
      </c>
    </row>
    <row r="41" customFormat="false" ht="30" hidden="false" customHeight="false" outlineLevel="0" collapsed="false">
      <c r="A41" s="5" t="s">
        <v>24</v>
      </c>
    </row>
    <row r="42" customFormat="false" ht="15" hidden="false" customHeight="false" outlineLevel="0" collapsed="false">
      <c r="A42" s="5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/>
  <cols>
    <col collapsed="false" hidden="false" max="1" min="1" style="0" width="8.5748987854251"/>
    <col collapsed="false" hidden="false" max="2" min="2" style="0" width="29"/>
    <col collapsed="false" hidden="false" max="3" min="3" style="0" width="21.8542510121457"/>
    <col collapsed="false" hidden="false" max="4" min="4" style="0" width="17.4251012145749"/>
    <col collapsed="false" hidden="false" max="5" min="5" style="0" width="18.1376518218623"/>
    <col collapsed="false" hidden="false" max="6" min="6" style="0" width="14.9959514170041"/>
    <col collapsed="false" hidden="false" max="1025" min="7" style="0" width="8.5748987854251"/>
  </cols>
  <sheetData>
    <row r="1" customFormat="false" ht="15" hidden="false" customHeight="false" outlineLevel="0" collapsed="false">
      <c r="B1" s="0" t="s">
        <v>57</v>
      </c>
      <c r="C1" s="0" t="n">
        <v>4</v>
      </c>
    </row>
    <row r="2" customFormat="false" ht="15" hidden="false" customHeight="false" outlineLevel="0" collapsed="false">
      <c r="B2" s="0" t="s">
        <v>58</v>
      </c>
      <c r="C2" s="0" t="s">
        <v>96</v>
      </c>
    </row>
    <row r="3" customFormat="false" ht="15" hidden="false" customHeight="false" outlineLevel="0" collapsed="false">
      <c r="B3" s="0" t="s">
        <v>60</v>
      </c>
      <c r="C3" s="0" t="s">
        <v>88</v>
      </c>
      <c r="D3" s="0" t="s">
        <v>97</v>
      </c>
    </row>
    <row r="4" customFormat="false" ht="15" hidden="false" customHeight="false" outlineLevel="0" collapsed="false">
      <c r="B4" s="0" t="s">
        <v>62</v>
      </c>
      <c r="C4" s="0" t="n">
        <v>3.86</v>
      </c>
      <c r="D4" s="0" t="s">
        <v>63</v>
      </c>
    </row>
    <row r="5" customFormat="false" ht="15" hidden="false" customHeight="false" outlineLevel="0" collapsed="false">
      <c r="B5" s="0" t="s">
        <v>64</v>
      </c>
      <c r="C5" s="49" t="n">
        <f aca="false">ROUND(C6/3^0.5,$C$1)</f>
        <v>0.0058</v>
      </c>
      <c r="D5" s="0" t="s">
        <v>63</v>
      </c>
    </row>
    <row r="6" customFormat="false" ht="15" hidden="false" customHeight="false" outlineLevel="0" collapsed="false">
      <c r="B6" s="0" t="s">
        <v>65</v>
      </c>
      <c r="C6" s="49" t="n">
        <v>0.01</v>
      </c>
      <c r="D6" s="0" t="s">
        <v>63</v>
      </c>
    </row>
    <row r="8" customFormat="false" ht="15" hidden="false" customHeight="false" outlineLevel="0" collapsed="false">
      <c r="B8" s="0" t="s">
        <v>66</v>
      </c>
    </row>
    <row r="10" customFormat="false" ht="15" hidden="false" customHeight="false" outlineLevel="0" collapsed="false">
      <c r="B10" s="50" t="s">
        <v>67</v>
      </c>
      <c r="C10" s="51" t="s">
        <v>68</v>
      </c>
      <c r="D10" s="51" t="s">
        <v>69</v>
      </c>
      <c r="E10" s="51" t="s">
        <v>70</v>
      </c>
      <c r="F10" s="52" t="s">
        <v>37</v>
      </c>
      <c r="G10" s="51" t="s">
        <v>44</v>
      </c>
    </row>
    <row r="11" customFormat="false" ht="15.75" hidden="false" customHeight="false" outlineLevel="0" collapsed="false">
      <c r="B11" s="53"/>
      <c r="C11" s="54" t="s">
        <v>46</v>
      </c>
      <c r="D11" s="54" t="s">
        <v>46</v>
      </c>
      <c r="E11" s="54" t="s">
        <v>46</v>
      </c>
      <c r="F11" s="50" t="s">
        <v>43</v>
      </c>
      <c r="G11" s="54" t="s">
        <v>46</v>
      </c>
    </row>
    <row r="12" customFormat="false" ht="13.8" hidden="false" customHeight="false" outlineLevel="0" collapsed="false">
      <c r="B12" s="55" t="n">
        <v>1</v>
      </c>
      <c r="C12" s="56" t="n">
        <f aca="false">C4</f>
        <v>3.86</v>
      </c>
      <c r="D12" s="56" t="n">
        <v>4.69</v>
      </c>
      <c r="E12" s="56" t="n">
        <v>2.07</v>
      </c>
      <c r="F12" s="56" t="n">
        <f aca="false">D12-E12</f>
        <v>2.62</v>
      </c>
      <c r="G12" s="57" t="n">
        <f aca="false">C12/F12</f>
        <v>1.47328244274809</v>
      </c>
    </row>
    <row r="13" customFormat="false" ht="13.8" hidden="false" customHeight="false" outlineLevel="0" collapsed="false">
      <c r="B13" s="58" t="n">
        <v>2</v>
      </c>
      <c r="C13" s="37" t="n">
        <f aca="false">C12</f>
        <v>3.86</v>
      </c>
      <c r="D13" s="37" t="n">
        <v>4.66</v>
      </c>
      <c r="E13" s="37" t="n">
        <v>2.05</v>
      </c>
      <c r="F13" s="56" t="n">
        <f aca="false">D13-E13</f>
        <v>2.61</v>
      </c>
      <c r="G13" s="59" t="n">
        <f aca="false">C13/F13</f>
        <v>1.47892720306513</v>
      </c>
    </row>
    <row r="14" customFormat="false" ht="13.8" hidden="false" customHeight="false" outlineLevel="0" collapsed="false">
      <c r="B14" s="58" t="n">
        <v>3</v>
      </c>
      <c r="C14" s="37" t="n">
        <f aca="false">C13</f>
        <v>3.86</v>
      </c>
      <c r="D14" s="37" t="n">
        <v>4.67</v>
      </c>
      <c r="E14" s="37" t="n">
        <v>2.08</v>
      </c>
      <c r="F14" s="56" t="n">
        <f aca="false">D14-E14</f>
        <v>2.59</v>
      </c>
      <c r="G14" s="59" t="n">
        <f aca="false">C14/F14</f>
        <v>1.49034749034749</v>
      </c>
    </row>
    <row r="15" customFormat="false" ht="13.8" hidden="false" customHeight="false" outlineLevel="0" collapsed="false">
      <c r="B15" s="58" t="n">
        <v>4</v>
      </c>
      <c r="C15" s="37" t="n">
        <f aca="false">C14</f>
        <v>3.86</v>
      </c>
      <c r="D15" s="37" t="n">
        <v>4.63</v>
      </c>
      <c r="E15" s="37" t="n">
        <v>2.08</v>
      </c>
      <c r="F15" s="56" t="n">
        <f aca="false">D15-E15</f>
        <v>2.55</v>
      </c>
      <c r="G15" s="59" t="n">
        <f aca="false">C15/F15</f>
        <v>1.51372549019608</v>
      </c>
    </row>
    <row r="16" customFormat="false" ht="13.8" hidden="false" customHeight="false" outlineLevel="0" collapsed="false">
      <c r="B16" s="58" t="n">
        <v>5</v>
      </c>
      <c r="C16" s="37" t="n">
        <f aca="false">C15</f>
        <v>3.86</v>
      </c>
      <c r="D16" s="37"/>
      <c r="E16" s="37"/>
      <c r="F16" s="56"/>
      <c r="G16" s="59"/>
    </row>
    <row r="17" customFormat="false" ht="15" hidden="false" customHeight="false" outlineLevel="0" collapsed="false">
      <c r="B17" s="58" t="n">
        <v>6</v>
      </c>
      <c r="C17" s="37" t="n">
        <f aca="false">C16</f>
        <v>3.86</v>
      </c>
      <c r="D17" s="37"/>
      <c r="E17" s="37"/>
      <c r="F17" s="52"/>
      <c r="G17" s="59"/>
    </row>
    <row r="18" customFormat="false" ht="15" hidden="false" customHeight="false" outlineLevel="0" collapsed="false">
      <c r="B18" s="58" t="n">
        <v>7</v>
      </c>
      <c r="C18" s="37" t="n">
        <f aca="false">C17</f>
        <v>3.86</v>
      </c>
      <c r="D18" s="37"/>
      <c r="E18" s="37"/>
      <c r="F18" s="52"/>
      <c r="G18" s="59"/>
    </row>
    <row r="19" customFormat="false" ht="15" hidden="false" customHeight="false" outlineLevel="0" collapsed="false">
      <c r="B19" s="58" t="n">
        <v>8</v>
      </c>
      <c r="C19" s="37" t="n">
        <f aca="false">C18</f>
        <v>3.86</v>
      </c>
      <c r="D19" s="37"/>
      <c r="E19" s="37"/>
      <c r="F19" s="52"/>
      <c r="G19" s="59"/>
    </row>
    <row r="20" customFormat="false" ht="15" hidden="false" customHeight="false" outlineLevel="0" collapsed="false">
      <c r="B20" s="58" t="n">
        <v>9</v>
      </c>
      <c r="C20" s="37" t="n">
        <f aca="false">C19</f>
        <v>3.86</v>
      </c>
      <c r="D20" s="37"/>
      <c r="E20" s="37"/>
      <c r="F20" s="52"/>
      <c r="G20" s="59"/>
    </row>
    <row r="21" customFormat="false" ht="15.75" hidden="false" customHeight="false" outlineLevel="0" collapsed="false">
      <c r="B21" s="60" t="n">
        <v>10</v>
      </c>
      <c r="C21" s="61" t="n">
        <f aca="false">C20</f>
        <v>3.86</v>
      </c>
      <c r="D21" s="61"/>
      <c r="E21" s="61"/>
      <c r="F21" s="68"/>
      <c r="G21" s="69"/>
    </row>
    <row r="22" customFormat="false" ht="15" hidden="false" customHeight="false" outlineLevel="0" collapsed="false">
      <c r="B22" s="9" t="n">
        <v>11</v>
      </c>
      <c r="C22" s="9" t="n">
        <f aca="false">C21</f>
        <v>3.86</v>
      </c>
      <c r="D22" s="9"/>
      <c r="E22" s="9"/>
      <c r="F22" s="62"/>
      <c r="G22" s="11"/>
    </row>
    <row r="23" customFormat="false" ht="15" hidden="false" customHeight="false" outlineLevel="0" collapsed="false">
      <c r="B23" s="37" t="n">
        <v>12</v>
      </c>
      <c r="C23" s="37" t="n">
        <f aca="false">C22</f>
        <v>3.86</v>
      </c>
      <c r="D23" s="37"/>
      <c r="E23" s="37"/>
      <c r="F23" s="52"/>
      <c r="G23" s="63"/>
    </row>
    <row r="24" customFormat="false" ht="15" hidden="false" customHeight="false" outlineLevel="0" collapsed="false">
      <c r="B24" s="37" t="n">
        <v>13</v>
      </c>
      <c r="C24" s="37" t="n">
        <f aca="false">C23</f>
        <v>3.86</v>
      </c>
      <c r="D24" s="37"/>
      <c r="E24" s="37"/>
      <c r="F24" s="52"/>
      <c r="G24" s="63"/>
    </row>
    <row r="25" customFormat="false" ht="15" hidden="false" customHeight="false" outlineLevel="0" collapsed="false">
      <c r="B25" s="37" t="n">
        <v>14</v>
      </c>
      <c r="C25" s="37" t="n">
        <f aca="false">C24</f>
        <v>3.86</v>
      </c>
      <c r="D25" s="37"/>
      <c r="E25" s="37"/>
      <c r="F25" s="52"/>
      <c r="G25" s="63"/>
    </row>
    <row r="26" customFormat="false" ht="15.75" hidden="false" customHeight="false" outlineLevel="0" collapsed="false">
      <c r="B26" s="37" t="n">
        <v>15</v>
      </c>
      <c r="C26" s="37" t="n">
        <f aca="false">C25</f>
        <v>3.86</v>
      </c>
      <c r="D26" s="37"/>
      <c r="E26" s="37"/>
      <c r="F26" s="52"/>
      <c r="G26" s="63"/>
    </row>
    <row r="27" customFormat="false" ht="15.75" hidden="false" customHeight="false" outlineLevel="0" collapsed="false">
      <c r="B27" s="6" t="s">
        <v>71</v>
      </c>
      <c r="C27" s="7" t="s">
        <v>72</v>
      </c>
      <c r="D27" s="7" t="s">
        <v>72</v>
      </c>
      <c r="E27" s="7" t="s">
        <v>72</v>
      </c>
      <c r="F27" s="7" t="s">
        <v>72</v>
      </c>
      <c r="G27" s="64" t="n">
        <f aca="false">ROUND(AVERAGE(G12:G26),$C$1)</f>
        <v>1.4891</v>
      </c>
    </row>
    <row r="29" customFormat="false" ht="15" hidden="false" customHeight="false" outlineLevel="0" collapsed="false">
      <c r="B29" s="0" t="s">
        <v>73</v>
      </c>
      <c r="F29" s="63" t="n">
        <f aca="false">ROUND(AVERAGE(F12:F27),$C$1)</f>
        <v>2.5925</v>
      </c>
      <c r="G29" s="0" t="s">
        <v>74</v>
      </c>
      <c r="H29" s="65" t="n">
        <f aca="false">C5</f>
        <v>0.0058</v>
      </c>
      <c r="I29" s="0" t="s">
        <v>75</v>
      </c>
    </row>
    <row r="30" customFormat="false" ht="15" hidden="false" customHeight="false" outlineLevel="0" collapsed="false">
      <c r="F30" s="66"/>
    </row>
    <row r="31" customFormat="false" ht="15" hidden="false" customHeight="false" outlineLevel="0" collapsed="false">
      <c r="B31" s="0" t="s">
        <v>76</v>
      </c>
      <c r="F31" s="63" t="n">
        <f aca="false">ROUND(C5/3^0.5,$C$1)</f>
        <v>0.0033</v>
      </c>
      <c r="G31" s="0" t="s">
        <v>63</v>
      </c>
    </row>
    <row r="32" customFormat="false" ht="15" hidden="false" customHeight="false" outlineLevel="0" collapsed="false">
      <c r="B32" s="0" t="s">
        <v>77</v>
      </c>
      <c r="F32" s="63" t="n">
        <f aca="false">ROUND(_xlfn.STDEV.P(F12:F27)/(COUNTA(F12:F27)-1)^0.5,$C$1)</f>
        <v>0.0134</v>
      </c>
      <c r="G32" s="0" t="s">
        <v>63</v>
      </c>
    </row>
    <row r="33" customFormat="false" ht="15" hidden="false" customHeight="false" outlineLevel="0" collapsed="false">
      <c r="B33" s="0" t="s">
        <v>78</v>
      </c>
      <c r="F33" s="67"/>
    </row>
    <row r="34" customFormat="false" ht="15" hidden="false" customHeight="false" outlineLevel="0" collapsed="false">
      <c r="F34" s="66"/>
    </row>
    <row r="35" customFormat="false" ht="15" hidden="false" customHeight="false" outlineLevel="0" collapsed="false">
      <c r="B35" s="0" t="s">
        <v>79</v>
      </c>
      <c r="F35" s="63" t="n">
        <f aca="false">ROUND(SQRT((1/F29*F31)^2+(-C4/F29^2*F32)^2),$C$1)</f>
        <v>0.0078</v>
      </c>
      <c r="G35" s="0" t="s">
        <v>63</v>
      </c>
    </row>
    <row r="36" customFormat="false" ht="15" hidden="false" customHeight="false" outlineLevel="0" collapsed="false">
      <c r="F36" s="66"/>
    </row>
    <row r="37" customFormat="false" ht="15" hidden="false" customHeight="false" outlineLevel="0" collapsed="false">
      <c r="B37" s="0" t="s">
        <v>80</v>
      </c>
      <c r="F37" s="66"/>
    </row>
    <row r="38" customFormat="false" ht="15" hidden="false" customHeight="false" outlineLevel="0" collapsed="false">
      <c r="F38" s="66"/>
    </row>
    <row r="39" customFormat="false" ht="15" hidden="false" customHeight="false" outlineLevel="0" collapsed="false">
      <c r="B39" s="0" t="s">
        <v>81</v>
      </c>
      <c r="F39" s="63" t="n">
        <f aca="false">ROUND(G27*(( F31/C4)^2+(F32/F29)^2)^0.5,$C$1)</f>
        <v>0.0078</v>
      </c>
      <c r="G39" s="0" t="s">
        <v>63</v>
      </c>
    </row>
    <row r="40" customFormat="false" ht="15" hidden="false" customHeight="false" outlineLevel="0" collapsed="false">
      <c r="F40" s="67"/>
    </row>
    <row r="41" customFormat="false" ht="15" hidden="false" customHeight="false" outlineLevel="0" collapsed="false">
      <c r="B41" s="0" t="s">
        <v>82</v>
      </c>
      <c r="F41" s="63" t="n">
        <f aca="false">ROUND((( F31/C4)^2+(F32/F29)^2)^0.5,$C$1)*100</f>
        <v>0.52</v>
      </c>
      <c r="G41" s="0" t="s">
        <v>83</v>
      </c>
    </row>
    <row r="43" customFormat="false" ht="15" hidden="false" customHeight="false" outlineLevel="0" collapsed="false">
      <c r="B43" s="0" t="s">
        <v>84</v>
      </c>
    </row>
    <row r="46" customFormat="false" ht="15" hidden="false" customHeight="false" outlineLevel="0" collapsed="false">
      <c r="B46" s="52" t="s">
        <v>85</v>
      </c>
      <c r="C46" s="52" t="s">
        <v>27</v>
      </c>
      <c r="D46" s="37" t="s">
        <v>30</v>
      </c>
      <c r="E46" s="37" t="s">
        <v>86</v>
      </c>
      <c r="F46" s="37" t="s">
        <v>87</v>
      </c>
    </row>
    <row r="47" customFormat="false" ht="15" hidden="false" customHeight="false" outlineLevel="0" collapsed="false">
      <c r="B47" s="52" t="str">
        <f aca="false">C2</f>
        <v>pleksiglas</v>
      </c>
      <c r="C47" s="52" t="str">
        <f aca="false">C3</f>
        <v>światło czerwone</v>
      </c>
      <c r="D47" s="63" t="n">
        <f aca="false">F39</f>
        <v>0.0078</v>
      </c>
      <c r="E47" s="63" t="n">
        <f aca="false">G27</f>
        <v>1.4891</v>
      </c>
      <c r="F47" s="63" t="n">
        <v>1.486</v>
      </c>
    </row>
    <row r="48" customFormat="false" ht="15" hidden="false" customHeight="false" outlineLevel="0" collapsed="false">
      <c r="E48" s="0" t="n">
        <f aca="false">E47-F47</f>
        <v>0.0031000000000001</v>
      </c>
    </row>
    <row r="49" customFormat="false" ht="15" hidden="false" customHeight="false" outlineLevel="0" collapsed="false">
      <c r="E49" s="0" t="n">
        <f aca="false">E48/E47</f>
        <v>0.0020817943724398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5" activeCellId="0" sqref="E45"/>
    </sheetView>
  </sheetViews>
  <sheetFormatPr defaultRowHeight="15"/>
  <cols>
    <col collapsed="false" hidden="false" max="1" min="1" style="0" width="8.5748987854251"/>
    <col collapsed="false" hidden="false" max="2" min="2" style="0" width="29"/>
    <col collapsed="false" hidden="false" max="3" min="3" style="0" width="21.8542510121457"/>
    <col collapsed="false" hidden="false" max="4" min="4" style="0" width="17.4251012145749"/>
    <col collapsed="false" hidden="false" max="5" min="5" style="0" width="18.1376518218623"/>
    <col collapsed="false" hidden="false" max="6" min="6" style="0" width="14.9959514170041"/>
    <col collapsed="false" hidden="false" max="1025" min="7" style="0" width="8.5748987854251"/>
  </cols>
  <sheetData>
    <row r="1" customFormat="false" ht="15" hidden="false" customHeight="false" outlineLevel="0" collapsed="false">
      <c r="B1" s="0" t="s">
        <v>57</v>
      </c>
      <c r="C1" s="0" t="n">
        <v>4</v>
      </c>
    </row>
    <row r="2" customFormat="false" ht="15" hidden="false" customHeight="false" outlineLevel="0" collapsed="false">
      <c r="B2" s="0" t="s">
        <v>58</v>
      </c>
      <c r="C2" s="0" t="s">
        <v>96</v>
      </c>
    </row>
    <row r="3" customFormat="false" ht="15" hidden="false" customHeight="false" outlineLevel="0" collapsed="false">
      <c r="B3" s="0" t="s">
        <v>60</v>
      </c>
      <c r="C3" s="0" t="s">
        <v>98</v>
      </c>
      <c r="D3" s="0" t="s">
        <v>99</v>
      </c>
    </row>
    <row r="4" customFormat="false" ht="15" hidden="false" customHeight="false" outlineLevel="0" collapsed="false">
      <c r="B4" s="0" t="s">
        <v>62</v>
      </c>
      <c r="C4" s="0" t="n">
        <v>3.86</v>
      </c>
      <c r="D4" s="0" t="s">
        <v>63</v>
      </c>
    </row>
    <row r="5" customFormat="false" ht="15" hidden="false" customHeight="false" outlineLevel="0" collapsed="false">
      <c r="B5" s="0" t="s">
        <v>64</v>
      </c>
      <c r="C5" s="49" t="n">
        <f aca="false">ROUND(C6/3^0.5,$C$1)</f>
        <v>0.0058</v>
      </c>
      <c r="D5" s="0" t="s">
        <v>63</v>
      </c>
    </row>
    <row r="6" customFormat="false" ht="15" hidden="false" customHeight="false" outlineLevel="0" collapsed="false">
      <c r="B6" s="0" t="s">
        <v>65</v>
      </c>
      <c r="C6" s="49" t="n">
        <v>0.01</v>
      </c>
      <c r="D6" s="0" t="s">
        <v>63</v>
      </c>
    </row>
    <row r="8" customFormat="false" ht="15" hidden="false" customHeight="false" outlineLevel="0" collapsed="false">
      <c r="B8" s="0" t="s">
        <v>66</v>
      </c>
    </row>
    <row r="10" customFormat="false" ht="15" hidden="false" customHeight="false" outlineLevel="0" collapsed="false">
      <c r="B10" s="50" t="s">
        <v>67</v>
      </c>
      <c r="C10" s="51" t="s">
        <v>68</v>
      </c>
      <c r="D10" s="51" t="s">
        <v>69</v>
      </c>
      <c r="E10" s="51" t="s">
        <v>70</v>
      </c>
      <c r="F10" s="52" t="s">
        <v>37</v>
      </c>
      <c r="G10" s="51" t="s">
        <v>44</v>
      </c>
    </row>
    <row r="11" customFormat="false" ht="15.75" hidden="false" customHeight="false" outlineLevel="0" collapsed="false">
      <c r="B11" s="53"/>
      <c r="C11" s="54" t="s">
        <v>46</v>
      </c>
      <c r="D11" s="54" t="s">
        <v>46</v>
      </c>
      <c r="E11" s="54" t="s">
        <v>46</v>
      </c>
      <c r="F11" s="50" t="s">
        <v>43</v>
      </c>
      <c r="G11" s="54" t="s">
        <v>46</v>
      </c>
    </row>
    <row r="12" customFormat="false" ht="13.8" hidden="false" customHeight="false" outlineLevel="0" collapsed="false">
      <c r="B12" s="55" t="n">
        <v>1</v>
      </c>
      <c r="C12" s="56" t="n">
        <f aca="false">C4</f>
        <v>3.86</v>
      </c>
      <c r="D12" s="56" t="n">
        <v>4.77</v>
      </c>
      <c r="E12" s="56" t="n">
        <v>2.16</v>
      </c>
      <c r="F12" s="56" t="n">
        <f aca="false">D12-E12</f>
        <v>2.61</v>
      </c>
      <c r="G12" s="57" t="n">
        <f aca="false">C12/F12</f>
        <v>1.47892720306513</v>
      </c>
    </row>
    <row r="13" customFormat="false" ht="13.8" hidden="false" customHeight="false" outlineLevel="0" collapsed="false">
      <c r="B13" s="58" t="n">
        <v>2</v>
      </c>
      <c r="C13" s="37" t="n">
        <f aca="false">C12</f>
        <v>3.86</v>
      </c>
      <c r="D13" s="37" t="n">
        <v>4.72</v>
      </c>
      <c r="E13" s="37" t="n">
        <v>2.16</v>
      </c>
      <c r="F13" s="56" t="n">
        <f aca="false">D13-E13</f>
        <v>2.56</v>
      </c>
      <c r="G13" s="59" t="n">
        <f aca="false">C13/F13</f>
        <v>1.5078125</v>
      </c>
    </row>
    <row r="14" customFormat="false" ht="13.8" hidden="false" customHeight="false" outlineLevel="0" collapsed="false">
      <c r="B14" s="58" t="n">
        <v>3</v>
      </c>
      <c r="C14" s="37" t="n">
        <f aca="false">C13</f>
        <v>3.86</v>
      </c>
      <c r="D14" s="37" t="n">
        <v>4.74</v>
      </c>
      <c r="E14" s="37" t="n">
        <v>2.17</v>
      </c>
      <c r="F14" s="56" t="n">
        <f aca="false">D14-E14</f>
        <v>2.57</v>
      </c>
      <c r="G14" s="59" t="n">
        <f aca="false">C14/F14</f>
        <v>1.50194552529183</v>
      </c>
    </row>
    <row r="15" customFormat="false" ht="13.8" hidden="false" customHeight="false" outlineLevel="0" collapsed="false">
      <c r="B15" s="58" t="n">
        <v>4</v>
      </c>
      <c r="C15" s="37" t="n">
        <f aca="false">C14</f>
        <v>3.86</v>
      </c>
      <c r="D15" s="37" t="n">
        <v>4.71</v>
      </c>
      <c r="E15" s="37" t="n">
        <v>2.14</v>
      </c>
      <c r="F15" s="56" t="n">
        <f aca="false">D15-E15</f>
        <v>2.57</v>
      </c>
      <c r="G15" s="59" t="n">
        <f aca="false">C15/F15</f>
        <v>1.50194552529183</v>
      </c>
    </row>
    <row r="16" customFormat="false" ht="13.8" hidden="false" customHeight="false" outlineLevel="0" collapsed="false">
      <c r="B16" s="58" t="n">
        <v>5</v>
      </c>
      <c r="C16" s="37" t="n">
        <f aca="false">C15</f>
        <v>3.86</v>
      </c>
      <c r="D16" s="37"/>
      <c r="E16" s="37"/>
      <c r="F16" s="56"/>
      <c r="G16" s="59"/>
    </row>
    <row r="17" customFormat="false" ht="15" hidden="false" customHeight="false" outlineLevel="0" collapsed="false">
      <c r="B17" s="58" t="n">
        <v>6</v>
      </c>
      <c r="C17" s="37" t="n">
        <f aca="false">C16</f>
        <v>3.86</v>
      </c>
      <c r="D17" s="37"/>
      <c r="E17" s="37"/>
      <c r="F17" s="52"/>
      <c r="G17" s="59"/>
    </row>
    <row r="18" customFormat="false" ht="15" hidden="false" customHeight="false" outlineLevel="0" collapsed="false">
      <c r="B18" s="58" t="n">
        <v>7</v>
      </c>
      <c r="C18" s="37" t="n">
        <f aca="false">C17</f>
        <v>3.86</v>
      </c>
      <c r="D18" s="37"/>
      <c r="E18" s="37"/>
      <c r="F18" s="52"/>
      <c r="G18" s="59"/>
    </row>
    <row r="19" customFormat="false" ht="15" hidden="false" customHeight="false" outlineLevel="0" collapsed="false">
      <c r="B19" s="58" t="n">
        <v>8</v>
      </c>
      <c r="C19" s="37" t="n">
        <f aca="false">C18</f>
        <v>3.86</v>
      </c>
      <c r="D19" s="37"/>
      <c r="E19" s="37"/>
      <c r="F19" s="52"/>
      <c r="G19" s="59"/>
    </row>
    <row r="20" customFormat="false" ht="15" hidden="false" customHeight="false" outlineLevel="0" collapsed="false">
      <c r="B20" s="58" t="n">
        <v>9</v>
      </c>
      <c r="C20" s="37" t="n">
        <f aca="false">C19</f>
        <v>3.86</v>
      </c>
      <c r="D20" s="37"/>
      <c r="E20" s="37"/>
      <c r="F20" s="52"/>
      <c r="G20" s="59"/>
    </row>
    <row r="21" customFormat="false" ht="15.75" hidden="false" customHeight="false" outlineLevel="0" collapsed="false">
      <c r="B21" s="60" t="n">
        <v>10</v>
      </c>
      <c r="C21" s="61" t="n">
        <f aca="false">C20</f>
        <v>3.86</v>
      </c>
      <c r="D21" s="61"/>
      <c r="E21" s="61"/>
      <c r="F21" s="68"/>
      <c r="G21" s="69"/>
    </row>
    <row r="22" customFormat="false" ht="15" hidden="false" customHeight="false" outlineLevel="0" collapsed="false">
      <c r="B22" s="9" t="n">
        <v>11</v>
      </c>
      <c r="C22" s="9" t="n">
        <f aca="false">C21</f>
        <v>3.86</v>
      </c>
      <c r="D22" s="9"/>
      <c r="E22" s="9"/>
      <c r="F22" s="62"/>
      <c r="G22" s="11"/>
    </row>
    <row r="23" customFormat="false" ht="15" hidden="false" customHeight="false" outlineLevel="0" collapsed="false">
      <c r="B23" s="37" t="n">
        <v>12</v>
      </c>
      <c r="C23" s="37" t="n">
        <f aca="false">C22</f>
        <v>3.86</v>
      </c>
      <c r="D23" s="37"/>
      <c r="E23" s="37"/>
      <c r="F23" s="52"/>
      <c r="G23" s="63"/>
    </row>
    <row r="24" customFormat="false" ht="15" hidden="false" customHeight="false" outlineLevel="0" collapsed="false">
      <c r="B24" s="37" t="n">
        <v>13</v>
      </c>
      <c r="C24" s="37" t="n">
        <f aca="false">C23</f>
        <v>3.86</v>
      </c>
      <c r="D24" s="37"/>
      <c r="E24" s="37"/>
      <c r="F24" s="52"/>
      <c r="G24" s="63"/>
    </row>
    <row r="25" customFormat="false" ht="15" hidden="false" customHeight="false" outlineLevel="0" collapsed="false">
      <c r="B25" s="37" t="n">
        <v>14</v>
      </c>
      <c r="C25" s="37" t="n">
        <f aca="false">C24</f>
        <v>3.86</v>
      </c>
      <c r="D25" s="37"/>
      <c r="E25" s="37"/>
      <c r="F25" s="52"/>
      <c r="G25" s="63"/>
    </row>
    <row r="26" customFormat="false" ht="15.75" hidden="false" customHeight="false" outlineLevel="0" collapsed="false">
      <c r="B26" s="37" t="n">
        <v>15</v>
      </c>
      <c r="C26" s="37" t="n">
        <f aca="false">C25</f>
        <v>3.86</v>
      </c>
      <c r="D26" s="37"/>
      <c r="E26" s="37"/>
      <c r="F26" s="52"/>
      <c r="G26" s="63"/>
    </row>
    <row r="27" customFormat="false" ht="15.75" hidden="false" customHeight="false" outlineLevel="0" collapsed="false">
      <c r="B27" s="6" t="s">
        <v>71</v>
      </c>
      <c r="C27" s="7" t="s">
        <v>72</v>
      </c>
      <c r="D27" s="7" t="s">
        <v>72</v>
      </c>
      <c r="E27" s="7" t="s">
        <v>72</v>
      </c>
      <c r="F27" s="7" t="s">
        <v>72</v>
      </c>
      <c r="G27" s="64" t="n">
        <f aca="false">ROUND(AVERAGE(G12:G26),$C$1)</f>
        <v>1.4977</v>
      </c>
    </row>
    <row r="29" customFormat="false" ht="15" hidden="false" customHeight="false" outlineLevel="0" collapsed="false">
      <c r="B29" s="0" t="s">
        <v>73</v>
      </c>
      <c r="F29" s="63" t="n">
        <f aca="false">ROUND(AVERAGE(F12:F27),$C$1)</f>
        <v>2.5775</v>
      </c>
      <c r="G29" s="0" t="s">
        <v>74</v>
      </c>
      <c r="H29" s="65" t="n">
        <f aca="false">C5</f>
        <v>0.0058</v>
      </c>
      <c r="I29" s="0" t="s">
        <v>75</v>
      </c>
    </row>
    <row r="30" customFormat="false" ht="15" hidden="false" customHeight="false" outlineLevel="0" collapsed="false">
      <c r="F30" s="66"/>
    </row>
    <row r="31" customFormat="false" ht="15" hidden="false" customHeight="false" outlineLevel="0" collapsed="false">
      <c r="B31" s="0" t="s">
        <v>76</v>
      </c>
      <c r="F31" s="63" t="n">
        <f aca="false">ROUND(C5/3^0.5,$C$1)</f>
        <v>0.0033</v>
      </c>
      <c r="G31" s="0" t="s">
        <v>63</v>
      </c>
    </row>
    <row r="32" customFormat="false" ht="15" hidden="false" customHeight="false" outlineLevel="0" collapsed="false">
      <c r="B32" s="0" t="s">
        <v>77</v>
      </c>
      <c r="F32" s="63" t="n">
        <f aca="false">ROUND(_xlfn.STDEV.P(F12:F27)/(COUNTA(F12:F27)-1)^0.5,$C$1)</f>
        <v>0.0096</v>
      </c>
      <c r="G32" s="0" t="s">
        <v>63</v>
      </c>
    </row>
    <row r="33" customFormat="false" ht="15" hidden="false" customHeight="false" outlineLevel="0" collapsed="false">
      <c r="B33" s="0" t="s">
        <v>78</v>
      </c>
      <c r="F33" s="67"/>
    </row>
    <row r="34" customFormat="false" ht="15" hidden="false" customHeight="false" outlineLevel="0" collapsed="false">
      <c r="F34" s="66"/>
    </row>
    <row r="35" customFormat="false" ht="15" hidden="false" customHeight="false" outlineLevel="0" collapsed="false">
      <c r="B35" s="0" t="s">
        <v>79</v>
      </c>
      <c r="F35" s="63" t="n">
        <f aca="false">ROUND(SQRT((1/F29*F31)^2+(-C4/F29^2*F32)^2),$C$1)</f>
        <v>0.0057</v>
      </c>
      <c r="G35" s="0" t="s">
        <v>63</v>
      </c>
    </row>
    <row r="36" customFormat="false" ht="15" hidden="false" customHeight="false" outlineLevel="0" collapsed="false">
      <c r="F36" s="66"/>
    </row>
    <row r="37" customFormat="false" ht="15" hidden="false" customHeight="false" outlineLevel="0" collapsed="false">
      <c r="B37" s="0" t="s">
        <v>80</v>
      </c>
      <c r="F37" s="66"/>
    </row>
    <row r="38" customFormat="false" ht="15" hidden="false" customHeight="false" outlineLevel="0" collapsed="false">
      <c r="F38" s="66"/>
    </row>
    <row r="39" customFormat="false" ht="15" hidden="false" customHeight="false" outlineLevel="0" collapsed="false">
      <c r="B39" s="0" t="s">
        <v>81</v>
      </c>
      <c r="F39" s="63" t="n">
        <f aca="false">ROUND(G27*(( F31/C4)^2+(F32/F29)^2)^0.5,$C$1)</f>
        <v>0.0057</v>
      </c>
      <c r="G39" s="0" t="s">
        <v>63</v>
      </c>
    </row>
    <row r="40" customFormat="false" ht="15" hidden="false" customHeight="false" outlineLevel="0" collapsed="false">
      <c r="F40" s="67"/>
    </row>
    <row r="41" customFormat="false" ht="15" hidden="false" customHeight="false" outlineLevel="0" collapsed="false">
      <c r="B41" s="0" t="s">
        <v>82</v>
      </c>
      <c r="F41" s="63" t="n">
        <f aca="false">ROUND((( F31/C4)^2+(F32/F29)^2)^0.5,$C$1)*100</f>
        <v>0.38</v>
      </c>
      <c r="G41" s="0" t="s">
        <v>83</v>
      </c>
    </row>
    <row r="43" customFormat="false" ht="15" hidden="false" customHeight="false" outlineLevel="0" collapsed="false">
      <c r="B43" s="0" t="s">
        <v>84</v>
      </c>
    </row>
    <row r="46" customFormat="false" ht="15" hidden="false" customHeight="false" outlineLevel="0" collapsed="false">
      <c r="B46" s="52" t="s">
        <v>85</v>
      </c>
      <c r="C46" s="52" t="s">
        <v>27</v>
      </c>
      <c r="D46" s="37" t="s">
        <v>30</v>
      </c>
      <c r="E46" s="37" t="s">
        <v>86</v>
      </c>
      <c r="F46" s="37" t="s">
        <v>87</v>
      </c>
    </row>
    <row r="47" customFormat="false" ht="15" hidden="false" customHeight="false" outlineLevel="0" collapsed="false">
      <c r="B47" s="52" t="str">
        <f aca="false">C2</f>
        <v>pleksiglas</v>
      </c>
      <c r="C47" s="52" t="str">
        <f aca="false">C3</f>
        <v>światło żółte</v>
      </c>
      <c r="D47" s="63" t="n">
        <f aca="false">F39</f>
        <v>0.0057</v>
      </c>
      <c r="E47" s="63" t="n">
        <f aca="false">G27</f>
        <v>1.4977</v>
      </c>
      <c r="F47" s="63" t="n">
        <v>1.491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0" width="8.5748987854251"/>
    <col collapsed="false" hidden="false" max="2" min="2" style="0" width="29"/>
    <col collapsed="false" hidden="false" max="3" min="3" style="0" width="21.8542510121457"/>
    <col collapsed="false" hidden="false" max="4" min="4" style="0" width="17.4251012145749"/>
    <col collapsed="false" hidden="false" max="5" min="5" style="0" width="18.1376518218623"/>
    <col collapsed="false" hidden="false" max="6" min="6" style="0" width="14.9959514170041"/>
    <col collapsed="false" hidden="false" max="1025" min="7" style="0" width="8.5748987854251"/>
  </cols>
  <sheetData>
    <row r="1" customFormat="false" ht="15" hidden="false" customHeight="false" outlineLevel="0" collapsed="false">
      <c r="B1" s="0" t="s">
        <v>57</v>
      </c>
      <c r="C1" s="0" t="n">
        <v>4</v>
      </c>
    </row>
    <row r="2" customFormat="false" ht="15" hidden="false" customHeight="false" outlineLevel="0" collapsed="false">
      <c r="B2" s="0" t="s">
        <v>58</v>
      </c>
      <c r="C2" s="0" t="s">
        <v>96</v>
      </c>
    </row>
    <row r="3" customFormat="false" ht="15" hidden="false" customHeight="false" outlineLevel="0" collapsed="false">
      <c r="B3" s="0" t="s">
        <v>60</v>
      </c>
      <c r="C3" s="0" t="s">
        <v>100</v>
      </c>
      <c r="D3" s="0" t="s">
        <v>101</v>
      </c>
    </row>
    <row r="4" customFormat="false" ht="15" hidden="false" customHeight="false" outlineLevel="0" collapsed="false">
      <c r="B4" s="0" t="s">
        <v>62</v>
      </c>
      <c r="C4" s="0" t="n">
        <v>3.86</v>
      </c>
      <c r="D4" s="0" t="s">
        <v>63</v>
      </c>
    </row>
    <row r="5" customFormat="false" ht="15" hidden="false" customHeight="false" outlineLevel="0" collapsed="false">
      <c r="B5" s="0" t="s">
        <v>64</v>
      </c>
      <c r="C5" s="49" t="n">
        <f aca="false">ROUND(C6/3^0.5,$C$1)</f>
        <v>0.0058</v>
      </c>
      <c r="D5" s="0" t="s">
        <v>63</v>
      </c>
    </row>
    <row r="6" customFormat="false" ht="15" hidden="false" customHeight="false" outlineLevel="0" collapsed="false">
      <c r="B6" s="0" t="s">
        <v>65</v>
      </c>
      <c r="C6" s="49" t="n">
        <v>0.01</v>
      </c>
      <c r="D6" s="0" t="s">
        <v>63</v>
      </c>
    </row>
    <row r="8" customFormat="false" ht="15" hidden="false" customHeight="false" outlineLevel="0" collapsed="false">
      <c r="B8" s="0" t="s">
        <v>66</v>
      </c>
    </row>
    <row r="10" customFormat="false" ht="15" hidden="false" customHeight="false" outlineLevel="0" collapsed="false">
      <c r="B10" s="50" t="s">
        <v>67</v>
      </c>
      <c r="C10" s="51" t="s">
        <v>68</v>
      </c>
      <c r="D10" s="51" t="s">
        <v>69</v>
      </c>
      <c r="E10" s="51" t="s">
        <v>70</v>
      </c>
      <c r="F10" s="52" t="s">
        <v>37</v>
      </c>
      <c r="G10" s="51" t="s">
        <v>44</v>
      </c>
    </row>
    <row r="11" customFormat="false" ht="15.75" hidden="false" customHeight="false" outlineLevel="0" collapsed="false">
      <c r="B11" s="53"/>
      <c r="C11" s="54" t="s">
        <v>46</v>
      </c>
      <c r="D11" s="54" t="s">
        <v>46</v>
      </c>
      <c r="E11" s="54" t="s">
        <v>46</v>
      </c>
      <c r="F11" s="50" t="s">
        <v>43</v>
      </c>
      <c r="G11" s="54" t="s">
        <v>46</v>
      </c>
    </row>
    <row r="12" customFormat="false" ht="13.8" hidden="false" customHeight="false" outlineLevel="0" collapsed="false">
      <c r="B12" s="55" t="n">
        <v>1</v>
      </c>
      <c r="C12" s="56" t="n">
        <f aca="false">C4</f>
        <v>3.86</v>
      </c>
      <c r="D12" s="56" t="n">
        <v>4.73</v>
      </c>
      <c r="E12" s="56" t="n">
        <v>2.18</v>
      </c>
      <c r="F12" s="56" t="n">
        <f aca="false">D12-E12</f>
        <v>2.55</v>
      </c>
      <c r="G12" s="57" t="n">
        <f aca="false">C12/F12</f>
        <v>1.51372549019608</v>
      </c>
    </row>
    <row r="13" customFormat="false" ht="13.8" hidden="false" customHeight="false" outlineLevel="0" collapsed="false">
      <c r="B13" s="58" t="n">
        <v>2</v>
      </c>
      <c r="C13" s="37" t="n">
        <f aca="false">C12</f>
        <v>3.86</v>
      </c>
      <c r="D13" s="37" t="n">
        <v>4.72</v>
      </c>
      <c r="E13" s="37" t="n">
        <v>2.19</v>
      </c>
      <c r="F13" s="56" t="n">
        <f aca="false">D13-E13</f>
        <v>2.53</v>
      </c>
      <c r="G13" s="59" t="n">
        <f aca="false">C13/F13</f>
        <v>1.52569169960474</v>
      </c>
    </row>
    <row r="14" customFormat="false" ht="13.8" hidden="false" customHeight="false" outlineLevel="0" collapsed="false">
      <c r="B14" s="58" t="n">
        <v>3</v>
      </c>
      <c r="C14" s="37" t="n">
        <f aca="false">C13</f>
        <v>3.86</v>
      </c>
      <c r="D14" s="37" t="n">
        <v>4.72</v>
      </c>
      <c r="E14" s="37" t="n">
        <v>2.18</v>
      </c>
      <c r="F14" s="56" t="n">
        <f aca="false">D14-E14</f>
        <v>2.54</v>
      </c>
      <c r="G14" s="59" t="n">
        <f aca="false">C14/F14</f>
        <v>1.51968503937008</v>
      </c>
    </row>
    <row r="15" customFormat="false" ht="13.8" hidden="false" customHeight="false" outlineLevel="0" collapsed="false">
      <c r="B15" s="58" t="n">
        <v>4</v>
      </c>
      <c r="C15" s="37" t="n">
        <f aca="false">C14</f>
        <v>3.86</v>
      </c>
      <c r="D15" s="37" t="n">
        <v>4.73</v>
      </c>
      <c r="E15" s="37" t="n">
        <v>2.18</v>
      </c>
      <c r="F15" s="56" t="n">
        <f aca="false">D15-E15</f>
        <v>2.55</v>
      </c>
      <c r="G15" s="59" t="n">
        <f aca="false">C15/F15</f>
        <v>1.51372549019608</v>
      </c>
    </row>
    <row r="16" customFormat="false" ht="13.8" hidden="false" customHeight="false" outlineLevel="0" collapsed="false">
      <c r="B16" s="58" t="n">
        <v>5</v>
      </c>
      <c r="C16" s="37" t="n">
        <f aca="false">C15</f>
        <v>3.86</v>
      </c>
      <c r="D16" s="37"/>
      <c r="E16" s="37"/>
      <c r="F16" s="37"/>
      <c r="G16" s="59"/>
    </row>
    <row r="17" customFormat="false" ht="15" hidden="false" customHeight="false" outlineLevel="0" collapsed="false">
      <c r="B17" s="58" t="n">
        <v>6</v>
      </c>
      <c r="C17" s="37" t="n">
        <f aca="false">C16</f>
        <v>3.86</v>
      </c>
      <c r="D17" s="37"/>
      <c r="E17" s="37"/>
      <c r="F17" s="52"/>
      <c r="G17" s="59"/>
    </row>
    <row r="18" customFormat="false" ht="15" hidden="false" customHeight="false" outlineLevel="0" collapsed="false">
      <c r="B18" s="58" t="n">
        <v>7</v>
      </c>
      <c r="C18" s="37" t="n">
        <f aca="false">C17</f>
        <v>3.86</v>
      </c>
      <c r="D18" s="37"/>
      <c r="E18" s="37"/>
      <c r="F18" s="52"/>
      <c r="G18" s="59"/>
    </row>
    <row r="19" customFormat="false" ht="15" hidden="false" customHeight="false" outlineLevel="0" collapsed="false">
      <c r="B19" s="58" t="n">
        <v>8</v>
      </c>
      <c r="C19" s="37" t="n">
        <f aca="false">C18</f>
        <v>3.86</v>
      </c>
      <c r="D19" s="37"/>
      <c r="E19" s="37"/>
      <c r="F19" s="52"/>
      <c r="G19" s="59"/>
    </row>
    <row r="20" customFormat="false" ht="15" hidden="false" customHeight="false" outlineLevel="0" collapsed="false">
      <c r="B20" s="58" t="n">
        <v>9</v>
      </c>
      <c r="C20" s="37" t="n">
        <f aca="false">C19</f>
        <v>3.86</v>
      </c>
      <c r="D20" s="37"/>
      <c r="E20" s="37"/>
      <c r="F20" s="52"/>
      <c r="G20" s="59"/>
    </row>
    <row r="21" customFormat="false" ht="15.75" hidden="false" customHeight="false" outlineLevel="0" collapsed="false">
      <c r="B21" s="60" t="n">
        <v>10</v>
      </c>
      <c r="C21" s="61" t="n">
        <f aca="false">C20</f>
        <v>3.86</v>
      </c>
      <c r="D21" s="61"/>
      <c r="E21" s="61"/>
      <c r="F21" s="68"/>
      <c r="G21" s="69"/>
    </row>
    <row r="22" customFormat="false" ht="15" hidden="false" customHeight="false" outlineLevel="0" collapsed="false">
      <c r="B22" s="9" t="n">
        <v>11</v>
      </c>
      <c r="C22" s="9" t="n">
        <f aca="false">C21</f>
        <v>3.86</v>
      </c>
      <c r="D22" s="9"/>
      <c r="E22" s="9"/>
      <c r="F22" s="62"/>
      <c r="G22" s="11"/>
    </row>
    <row r="23" customFormat="false" ht="15" hidden="false" customHeight="false" outlineLevel="0" collapsed="false">
      <c r="B23" s="37" t="n">
        <v>12</v>
      </c>
      <c r="C23" s="37" t="n">
        <f aca="false">C22</f>
        <v>3.86</v>
      </c>
      <c r="D23" s="37"/>
      <c r="E23" s="37"/>
      <c r="F23" s="52"/>
      <c r="G23" s="63"/>
    </row>
    <row r="24" customFormat="false" ht="15" hidden="false" customHeight="false" outlineLevel="0" collapsed="false">
      <c r="B24" s="37" t="n">
        <v>13</v>
      </c>
      <c r="C24" s="37" t="n">
        <f aca="false">C23</f>
        <v>3.86</v>
      </c>
      <c r="D24" s="37"/>
      <c r="E24" s="37"/>
      <c r="F24" s="52"/>
      <c r="G24" s="63"/>
    </row>
    <row r="25" customFormat="false" ht="15" hidden="false" customHeight="false" outlineLevel="0" collapsed="false">
      <c r="B25" s="37" t="n">
        <v>14</v>
      </c>
      <c r="C25" s="37" t="n">
        <f aca="false">C24</f>
        <v>3.86</v>
      </c>
      <c r="D25" s="37"/>
      <c r="E25" s="37"/>
      <c r="F25" s="52"/>
      <c r="G25" s="63"/>
    </row>
    <row r="26" customFormat="false" ht="15.75" hidden="false" customHeight="false" outlineLevel="0" collapsed="false">
      <c r="B26" s="37" t="n">
        <v>15</v>
      </c>
      <c r="C26" s="37" t="n">
        <f aca="false">C25</f>
        <v>3.86</v>
      </c>
      <c r="D26" s="37"/>
      <c r="E26" s="37"/>
      <c r="F26" s="52"/>
      <c r="G26" s="63"/>
    </row>
    <row r="27" customFormat="false" ht="15.75" hidden="false" customHeight="false" outlineLevel="0" collapsed="false">
      <c r="B27" s="6" t="s">
        <v>71</v>
      </c>
      <c r="C27" s="7" t="s">
        <v>72</v>
      </c>
      <c r="D27" s="7" t="s">
        <v>72</v>
      </c>
      <c r="E27" s="7" t="s">
        <v>72</v>
      </c>
      <c r="F27" s="7" t="s">
        <v>72</v>
      </c>
      <c r="G27" s="64" t="n">
        <f aca="false">ROUND(AVERAGE(G12:G26),$C$1)</f>
        <v>1.5182</v>
      </c>
    </row>
    <row r="29" customFormat="false" ht="15" hidden="false" customHeight="false" outlineLevel="0" collapsed="false">
      <c r="B29" s="0" t="s">
        <v>73</v>
      </c>
      <c r="F29" s="63" t="n">
        <f aca="false">ROUND(AVERAGE(F12:F27),$C$1)</f>
        <v>2.5425</v>
      </c>
      <c r="G29" s="0" t="s">
        <v>74</v>
      </c>
      <c r="H29" s="65" t="n">
        <f aca="false">C5</f>
        <v>0.0058</v>
      </c>
      <c r="I29" s="0" t="s">
        <v>75</v>
      </c>
    </row>
    <row r="30" customFormat="false" ht="15" hidden="false" customHeight="false" outlineLevel="0" collapsed="false">
      <c r="F30" s="66"/>
    </row>
    <row r="31" customFormat="false" ht="15" hidden="false" customHeight="false" outlineLevel="0" collapsed="false">
      <c r="B31" s="0" t="s">
        <v>76</v>
      </c>
      <c r="F31" s="63" t="n">
        <f aca="false">ROUND(C5/3^0.5,$C$1)</f>
        <v>0.0033</v>
      </c>
      <c r="G31" s="0" t="s">
        <v>63</v>
      </c>
    </row>
    <row r="32" customFormat="false" ht="15" hidden="false" customHeight="false" outlineLevel="0" collapsed="false">
      <c r="B32" s="0" t="s">
        <v>77</v>
      </c>
      <c r="F32" s="63" t="n">
        <f aca="false">ROUND(_xlfn.STDEV.P(F12:F27)/(COUNTA(F12:F27)-1)^0.5,$C$1)</f>
        <v>0.0041</v>
      </c>
      <c r="G32" s="0" t="s">
        <v>63</v>
      </c>
    </row>
    <row r="33" customFormat="false" ht="15" hidden="false" customHeight="false" outlineLevel="0" collapsed="false">
      <c r="B33" s="0" t="s">
        <v>78</v>
      </c>
      <c r="F33" s="67"/>
    </row>
    <row r="34" customFormat="false" ht="15" hidden="false" customHeight="false" outlineLevel="0" collapsed="false">
      <c r="F34" s="66"/>
    </row>
    <row r="35" customFormat="false" ht="15" hidden="false" customHeight="false" outlineLevel="0" collapsed="false">
      <c r="B35" s="0" t="s">
        <v>79</v>
      </c>
      <c r="F35" s="63" t="n">
        <f aca="false">ROUND(SQRT((1/F29*F31)^2+(-C4/F29^2*F32)^2),$C$1)</f>
        <v>0.0028</v>
      </c>
      <c r="G35" s="0" t="s">
        <v>63</v>
      </c>
    </row>
    <row r="36" customFormat="false" ht="15" hidden="false" customHeight="false" outlineLevel="0" collapsed="false">
      <c r="F36" s="66"/>
    </row>
    <row r="37" customFormat="false" ht="15" hidden="false" customHeight="false" outlineLevel="0" collapsed="false">
      <c r="B37" s="0" t="s">
        <v>80</v>
      </c>
      <c r="F37" s="66"/>
    </row>
    <row r="38" customFormat="false" ht="15" hidden="false" customHeight="false" outlineLevel="0" collapsed="false">
      <c r="F38" s="66"/>
    </row>
    <row r="39" customFormat="false" ht="15" hidden="false" customHeight="false" outlineLevel="0" collapsed="false">
      <c r="B39" s="0" t="s">
        <v>81</v>
      </c>
      <c r="F39" s="63" t="n">
        <f aca="false">ROUND(G27*(( F31/C4)^2+(F32/F29)^2)^0.5,$C$1)</f>
        <v>0.0028</v>
      </c>
      <c r="G39" s="0" t="s">
        <v>63</v>
      </c>
    </row>
    <row r="40" customFormat="false" ht="15" hidden="false" customHeight="false" outlineLevel="0" collapsed="false">
      <c r="F40" s="67"/>
    </row>
    <row r="41" customFormat="false" ht="15" hidden="false" customHeight="false" outlineLevel="0" collapsed="false">
      <c r="B41" s="0" t="s">
        <v>82</v>
      </c>
      <c r="F41" s="63" t="n">
        <f aca="false">ROUND((( F31/C4)^2+(F32/F29)^2)^0.5,$C$1)*100</f>
        <v>0.18</v>
      </c>
      <c r="G41" s="0" t="s">
        <v>83</v>
      </c>
    </row>
    <row r="43" customFormat="false" ht="15" hidden="false" customHeight="false" outlineLevel="0" collapsed="false">
      <c r="B43" s="0" t="s">
        <v>84</v>
      </c>
    </row>
    <row r="46" customFormat="false" ht="15" hidden="false" customHeight="false" outlineLevel="0" collapsed="false">
      <c r="B46" s="52" t="s">
        <v>85</v>
      </c>
      <c r="C46" s="52" t="s">
        <v>27</v>
      </c>
      <c r="D46" s="37" t="s">
        <v>30</v>
      </c>
      <c r="E46" s="37" t="s">
        <v>86</v>
      </c>
      <c r="F46" s="37" t="s">
        <v>87</v>
      </c>
    </row>
    <row r="47" customFormat="false" ht="15" hidden="false" customHeight="false" outlineLevel="0" collapsed="false">
      <c r="B47" s="52" t="str">
        <f aca="false">C2</f>
        <v>pleksiglas</v>
      </c>
      <c r="C47" s="52" t="str">
        <f aca="false">C3</f>
        <v>światło zielone</v>
      </c>
      <c r="D47" s="63" t="n">
        <f aca="false">F39</f>
        <v>0.0028</v>
      </c>
      <c r="E47" s="63" t="n">
        <f aca="false">G27</f>
        <v>1.5182</v>
      </c>
      <c r="F47" s="63" t="n">
        <v>1.495</v>
      </c>
    </row>
    <row r="48" customFormat="false" ht="13.8" hidden="false" customHeight="false" outlineLevel="0" collapsed="false"/>
    <row r="4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48987854251"/>
    <col collapsed="false" hidden="false" max="2" min="2" style="0" width="29"/>
    <col collapsed="false" hidden="false" max="3" min="3" style="0" width="21.8542510121457"/>
    <col collapsed="false" hidden="false" max="4" min="4" style="0" width="17.4251012145749"/>
    <col collapsed="false" hidden="false" max="5" min="5" style="0" width="18.1376518218623"/>
    <col collapsed="false" hidden="false" max="6" min="6" style="0" width="14.9959514170041"/>
    <col collapsed="false" hidden="false" max="1025" min="7" style="0" width="8.5748987854251"/>
  </cols>
  <sheetData>
    <row r="1" customFormat="false" ht="15" hidden="false" customHeight="false" outlineLevel="0" collapsed="false">
      <c r="B1" s="0" t="s">
        <v>57</v>
      </c>
      <c r="C1" s="0" t="n">
        <v>4</v>
      </c>
    </row>
    <row r="2" customFormat="false" ht="15" hidden="false" customHeight="false" outlineLevel="0" collapsed="false">
      <c r="B2" s="0" t="s">
        <v>58</v>
      </c>
      <c r="C2" s="0" t="s">
        <v>96</v>
      </c>
    </row>
    <row r="3" customFormat="false" ht="15" hidden="false" customHeight="false" outlineLevel="0" collapsed="false">
      <c r="B3" s="0" t="s">
        <v>60</v>
      </c>
      <c r="C3" s="0" t="s">
        <v>102</v>
      </c>
      <c r="D3" s="0" t="s">
        <v>103</v>
      </c>
    </row>
    <row r="4" customFormat="false" ht="15" hidden="false" customHeight="false" outlineLevel="0" collapsed="false">
      <c r="B4" s="0" t="s">
        <v>62</v>
      </c>
      <c r="C4" s="0" t="n">
        <v>3.86</v>
      </c>
      <c r="D4" s="0" t="s">
        <v>63</v>
      </c>
    </row>
    <row r="5" customFormat="false" ht="15" hidden="false" customHeight="false" outlineLevel="0" collapsed="false">
      <c r="B5" s="0" t="s">
        <v>64</v>
      </c>
      <c r="C5" s="49" t="n">
        <f aca="false">ROUND(C6/3^0.5,$C$1)</f>
        <v>0.0058</v>
      </c>
      <c r="D5" s="0" t="s">
        <v>63</v>
      </c>
    </row>
    <row r="6" customFormat="false" ht="15" hidden="false" customHeight="false" outlineLevel="0" collapsed="false">
      <c r="B6" s="0" t="s">
        <v>65</v>
      </c>
      <c r="C6" s="49" t="n">
        <v>0.01</v>
      </c>
      <c r="D6" s="0" t="s">
        <v>63</v>
      </c>
    </row>
    <row r="8" customFormat="false" ht="15" hidden="false" customHeight="false" outlineLevel="0" collapsed="false">
      <c r="B8" s="0" t="s">
        <v>66</v>
      </c>
    </row>
    <row r="10" customFormat="false" ht="15" hidden="false" customHeight="false" outlineLevel="0" collapsed="false">
      <c r="B10" s="50" t="s">
        <v>67</v>
      </c>
      <c r="C10" s="51" t="s">
        <v>68</v>
      </c>
      <c r="D10" s="51" t="s">
        <v>69</v>
      </c>
      <c r="E10" s="51" t="s">
        <v>70</v>
      </c>
      <c r="F10" s="52" t="s">
        <v>37</v>
      </c>
      <c r="G10" s="51" t="s">
        <v>44</v>
      </c>
    </row>
    <row r="11" customFormat="false" ht="15.75" hidden="false" customHeight="false" outlineLevel="0" collapsed="false">
      <c r="B11" s="53"/>
      <c r="C11" s="54" t="s">
        <v>46</v>
      </c>
      <c r="D11" s="54" t="s">
        <v>46</v>
      </c>
      <c r="E11" s="54" t="s">
        <v>46</v>
      </c>
      <c r="F11" s="50" t="s">
        <v>43</v>
      </c>
      <c r="G11" s="54" t="s">
        <v>46</v>
      </c>
    </row>
    <row r="12" customFormat="false" ht="13.8" hidden="false" customHeight="false" outlineLevel="0" collapsed="false">
      <c r="B12" s="55" t="n">
        <v>1</v>
      </c>
      <c r="C12" s="56" t="n">
        <f aca="false">C4</f>
        <v>3.86</v>
      </c>
      <c r="D12" s="56" t="n">
        <v>4.69</v>
      </c>
      <c r="E12" s="56" t="n">
        <v>2.2</v>
      </c>
      <c r="F12" s="56" t="n">
        <f aca="false">D12-E12</f>
        <v>2.49</v>
      </c>
      <c r="G12" s="57" t="n">
        <f aca="false">C12/F12</f>
        <v>1.55020080321285</v>
      </c>
    </row>
    <row r="13" customFormat="false" ht="13.8" hidden="false" customHeight="false" outlineLevel="0" collapsed="false">
      <c r="B13" s="58" t="n">
        <v>2</v>
      </c>
      <c r="C13" s="37" t="n">
        <f aca="false">C12</f>
        <v>3.86</v>
      </c>
      <c r="D13" s="37" t="n">
        <v>4.71</v>
      </c>
      <c r="E13" s="37" t="n">
        <v>2.19</v>
      </c>
      <c r="F13" s="56" t="n">
        <f aca="false">D13-E13</f>
        <v>2.52</v>
      </c>
      <c r="G13" s="59" t="n">
        <f aca="false">C13/F13</f>
        <v>1.53174603174603</v>
      </c>
    </row>
    <row r="14" customFormat="false" ht="13.8" hidden="false" customHeight="false" outlineLevel="0" collapsed="false">
      <c r="B14" s="58" t="n">
        <v>3</v>
      </c>
      <c r="C14" s="37" t="n">
        <f aca="false">C13</f>
        <v>3.86</v>
      </c>
      <c r="D14" s="37" t="n">
        <v>4.65</v>
      </c>
      <c r="E14" s="37" t="n">
        <v>2.2</v>
      </c>
      <c r="F14" s="56" t="n">
        <f aca="false">D14-E14</f>
        <v>2.45</v>
      </c>
      <c r="G14" s="59" t="n">
        <f aca="false">C14/F14</f>
        <v>1.57551020408163</v>
      </c>
    </row>
    <row r="15" customFormat="false" ht="13.8" hidden="false" customHeight="false" outlineLevel="0" collapsed="false">
      <c r="B15" s="58" t="n">
        <v>4</v>
      </c>
      <c r="C15" s="37" t="n">
        <f aca="false">C14</f>
        <v>3.86</v>
      </c>
      <c r="D15" s="37" t="n">
        <v>4.69</v>
      </c>
      <c r="E15" s="37" t="n">
        <v>2.19</v>
      </c>
      <c r="F15" s="56" t="n">
        <f aca="false">D15-E15</f>
        <v>2.5</v>
      </c>
      <c r="G15" s="59" t="n">
        <f aca="false">C15/F15</f>
        <v>1.544</v>
      </c>
    </row>
    <row r="16" customFormat="false" ht="13.8" hidden="false" customHeight="false" outlineLevel="0" collapsed="false">
      <c r="B16" s="58" t="n">
        <v>5</v>
      </c>
      <c r="C16" s="37" t="n">
        <f aca="false">C15</f>
        <v>3.86</v>
      </c>
      <c r="D16" s="37"/>
      <c r="E16" s="37"/>
      <c r="F16" s="56"/>
      <c r="G16" s="59"/>
    </row>
    <row r="17" customFormat="false" ht="15" hidden="false" customHeight="false" outlineLevel="0" collapsed="false">
      <c r="B17" s="58" t="n">
        <v>6</v>
      </c>
      <c r="C17" s="37" t="n">
        <f aca="false">C16</f>
        <v>3.86</v>
      </c>
      <c r="D17" s="37"/>
      <c r="E17" s="37"/>
      <c r="F17" s="52"/>
      <c r="G17" s="59"/>
    </row>
    <row r="18" customFormat="false" ht="15" hidden="false" customHeight="false" outlineLevel="0" collapsed="false">
      <c r="B18" s="58" t="n">
        <v>7</v>
      </c>
      <c r="C18" s="37" t="n">
        <f aca="false">C17</f>
        <v>3.86</v>
      </c>
      <c r="D18" s="37"/>
      <c r="E18" s="37"/>
      <c r="F18" s="52"/>
      <c r="G18" s="59"/>
    </row>
    <row r="19" customFormat="false" ht="15" hidden="false" customHeight="false" outlineLevel="0" collapsed="false">
      <c r="B19" s="58" t="n">
        <v>8</v>
      </c>
      <c r="C19" s="37" t="n">
        <f aca="false">C18</f>
        <v>3.86</v>
      </c>
      <c r="D19" s="37"/>
      <c r="E19" s="37"/>
      <c r="F19" s="52"/>
      <c r="G19" s="59"/>
    </row>
    <row r="20" customFormat="false" ht="15" hidden="false" customHeight="false" outlineLevel="0" collapsed="false">
      <c r="B20" s="58" t="n">
        <v>9</v>
      </c>
      <c r="C20" s="37" t="n">
        <f aca="false">C19</f>
        <v>3.86</v>
      </c>
      <c r="D20" s="37"/>
      <c r="E20" s="37"/>
      <c r="F20" s="52"/>
      <c r="G20" s="59"/>
    </row>
    <row r="21" customFormat="false" ht="15.75" hidden="false" customHeight="false" outlineLevel="0" collapsed="false">
      <c r="B21" s="60" t="n">
        <v>10</v>
      </c>
      <c r="C21" s="61" t="n">
        <f aca="false">C20</f>
        <v>3.86</v>
      </c>
      <c r="D21" s="61"/>
      <c r="E21" s="61"/>
      <c r="F21" s="68"/>
      <c r="G21" s="69"/>
    </row>
    <row r="22" customFormat="false" ht="15" hidden="false" customHeight="false" outlineLevel="0" collapsed="false">
      <c r="B22" s="9" t="n">
        <v>11</v>
      </c>
      <c r="C22" s="9" t="n">
        <f aca="false">C21</f>
        <v>3.86</v>
      </c>
      <c r="D22" s="9"/>
      <c r="E22" s="9"/>
      <c r="F22" s="62"/>
      <c r="G22" s="11"/>
    </row>
    <row r="23" customFormat="false" ht="15" hidden="false" customHeight="false" outlineLevel="0" collapsed="false">
      <c r="B23" s="37" t="n">
        <v>12</v>
      </c>
      <c r="C23" s="37" t="n">
        <f aca="false">C22</f>
        <v>3.86</v>
      </c>
      <c r="D23" s="37"/>
      <c r="E23" s="37"/>
      <c r="F23" s="52"/>
      <c r="G23" s="63"/>
    </row>
    <row r="24" customFormat="false" ht="15" hidden="false" customHeight="false" outlineLevel="0" collapsed="false">
      <c r="B24" s="37" t="n">
        <v>13</v>
      </c>
      <c r="C24" s="37" t="n">
        <f aca="false">C23</f>
        <v>3.86</v>
      </c>
      <c r="D24" s="37"/>
      <c r="E24" s="37"/>
      <c r="F24" s="52"/>
      <c r="G24" s="63"/>
    </row>
    <row r="25" customFormat="false" ht="15" hidden="false" customHeight="false" outlineLevel="0" collapsed="false">
      <c r="B25" s="37" t="n">
        <v>14</v>
      </c>
      <c r="C25" s="37" t="n">
        <f aca="false">C24</f>
        <v>3.86</v>
      </c>
      <c r="D25" s="37"/>
      <c r="E25" s="37"/>
      <c r="F25" s="52"/>
      <c r="G25" s="63"/>
    </row>
    <row r="26" customFormat="false" ht="15.75" hidden="false" customHeight="false" outlineLevel="0" collapsed="false">
      <c r="B26" s="37" t="n">
        <v>15</v>
      </c>
      <c r="C26" s="37" t="n">
        <f aca="false">C25</f>
        <v>3.86</v>
      </c>
      <c r="D26" s="37"/>
      <c r="E26" s="37"/>
      <c r="F26" s="52"/>
      <c r="G26" s="63"/>
    </row>
    <row r="27" customFormat="false" ht="15.75" hidden="false" customHeight="false" outlineLevel="0" collapsed="false">
      <c r="B27" s="6" t="s">
        <v>71</v>
      </c>
      <c r="C27" s="7" t="s">
        <v>72</v>
      </c>
      <c r="D27" s="7" t="s">
        <v>72</v>
      </c>
      <c r="E27" s="7" t="s">
        <v>72</v>
      </c>
      <c r="F27" s="7" t="s">
        <v>72</v>
      </c>
      <c r="G27" s="64" t="n">
        <f aca="false">ROUND(AVERAGE(G12:G26),$C$1)</f>
        <v>1.5504</v>
      </c>
    </row>
    <row r="29" customFormat="false" ht="15" hidden="false" customHeight="false" outlineLevel="0" collapsed="false">
      <c r="B29" s="0" t="s">
        <v>73</v>
      </c>
      <c r="F29" s="63" t="n">
        <f aca="false">ROUND(AVERAGE(F12:F27),$C$1)</f>
        <v>2.49</v>
      </c>
      <c r="G29" s="0" t="s">
        <v>74</v>
      </c>
      <c r="H29" s="65" t="n">
        <f aca="false">C5</f>
        <v>0.0058</v>
      </c>
      <c r="I29" s="0" t="s">
        <v>75</v>
      </c>
    </row>
    <row r="30" customFormat="false" ht="15" hidden="false" customHeight="false" outlineLevel="0" collapsed="false">
      <c r="F30" s="66"/>
    </row>
    <row r="31" customFormat="false" ht="15" hidden="false" customHeight="false" outlineLevel="0" collapsed="false">
      <c r="B31" s="0" t="s">
        <v>76</v>
      </c>
      <c r="F31" s="63" t="n">
        <f aca="false">ROUND(C5/3^0.5,$C$1)</f>
        <v>0.0033</v>
      </c>
      <c r="G31" s="0" t="s">
        <v>63</v>
      </c>
    </row>
    <row r="32" customFormat="false" ht="15" hidden="false" customHeight="false" outlineLevel="0" collapsed="false">
      <c r="B32" s="0" t="s">
        <v>77</v>
      </c>
      <c r="F32" s="63" t="n">
        <f aca="false">ROUND(_xlfn.STDEV.P(F12:F27)/(COUNTA(F12:F27)-1)^0.5,$C$1)</f>
        <v>0.0127</v>
      </c>
      <c r="G32" s="0" t="s">
        <v>63</v>
      </c>
    </row>
    <row r="33" customFormat="false" ht="15" hidden="false" customHeight="false" outlineLevel="0" collapsed="false">
      <c r="B33" s="0" t="s">
        <v>78</v>
      </c>
      <c r="F33" s="67"/>
    </row>
    <row r="34" customFormat="false" ht="15" hidden="false" customHeight="false" outlineLevel="0" collapsed="false">
      <c r="F34" s="66"/>
    </row>
    <row r="35" customFormat="false" ht="15" hidden="false" customHeight="false" outlineLevel="0" collapsed="false">
      <c r="B35" s="0" t="s">
        <v>79</v>
      </c>
      <c r="F35" s="63" t="n">
        <f aca="false">ROUND(SQRT((1/F29*F31)^2+(-C4/F29^2*F32)^2),$C$1)</f>
        <v>0.008</v>
      </c>
      <c r="G35" s="0" t="s">
        <v>63</v>
      </c>
    </row>
    <row r="36" customFormat="false" ht="15" hidden="false" customHeight="false" outlineLevel="0" collapsed="false">
      <c r="F36" s="66"/>
    </row>
    <row r="37" customFormat="false" ht="15" hidden="false" customHeight="false" outlineLevel="0" collapsed="false">
      <c r="B37" s="0" t="s">
        <v>80</v>
      </c>
      <c r="F37" s="66"/>
    </row>
    <row r="38" customFormat="false" ht="15" hidden="false" customHeight="false" outlineLevel="0" collapsed="false">
      <c r="F38" s="66"/>
    </row>
    <row r="39" customFormat="false" ht="15" hidden="false" customHeight="false" outlineLevel="0" collapsed="false">
      <c r="B39" s="0" t="s">
        <v>81</v>
      </c>
      <c r="F39" s="63" t="n">
        <f aca="false">ROUND(G27*(( F31/C4)^2+(F32/F29)^2)^0.5,$C$1)</f>
        <v>0.008</v>
      </c>
      <c r="G39" s="0" t="s">
        <v>63</v>
      </c>
    </row>
    <row r="40" customFormat="false" ht="15" hidden="false" customHeight="false" outlineLevel="0" collapsed="false">
      <c r="F40" s="67"/>
    </row>
    <row r="41" customFormat="false" ht="15" hidden="false" customHeight="false" outlineLevel="0" collapsed="false">
      <c r="B41" s="0" t="s">
        <v>82</v>
      </c>
      <c r="F41" s="63" t="n">
        <f aca="false">ROUND((( F31/C4)^2+(F32/F29)^2)^0.5,$C$1)*100</f>
        <v>0.52</v>
      </c>
      <c r="G41" s="0" t="s">
        <v>83</v>
      </c>
    </row>
    <row r="43" customFormat="false" ht="15" hidden="false" customHeight="false" outlineLevel="0" collapsed="false">
      <c r="B43" s="0" t="s">
        <v>84</v>
      </c>
    </row>
    <row r="46" customFormat="false" ht="15" hidden="false" customHeight="false" outlineLevel="0" collapsed="false">
      <c r="B46" s="52" t="s">
        <v>85</v>
      </c>
      <c r="C46" s="52" t="s">
        <v>27</v>
      </c>
      <c r="D46" s="37" t="s">
        <v>30</v>
      </c>
      <c r="E46" s="37" t="s">
        <v>86</v>
      </c>
      <c r="F46" s="37" t="s">
        <v>87</v>
      </c>
    </row>
    <row r="47" customFormat="false" ht="15" hidden="false" customHeight="false" outlineLevel="0" collapsed="false">
      <c r="B47" s="52" t="str">
        <f aca="false">C2</f>
        <v>pleksiglas</v>
      </c>
      <c r="C47" s="52" t="str">
        <f aca="false">C3</f>
        <v>światło niebieskie</v>
      </c>
      <c r="D47" s="63" t="n">
        <f aca="false">F39</f>
        <v>0.008</v>
      </c>
      <c r="E47" s="63" t="n">
        <f aca="false">G27</f>
        <v>1.5504</v>
      </c>
      <c r="F47" s="63" t="n">
        <v>1.501</v>
      </c>
    </row>
    <row r="48" customFormat="false" ht="13.8" hidden="false" customHeight="false" outlineLevel="0" collapsed="false"/>
    <row r="4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48987854251"/>
    <col collapsed="false" hidden="false" max="2" min="2" style="0" width="15.5668016194332"/>
    <col collapsed="false" hidden="false" max="4" min="3" style="0" width="16.5668016194332"/>
    <col collapsed="false" hidden="false" max="6" min="5" style="0" width="8.5748987854251"/>
    <col collapsed="false" hidden="false" max="7" min="7" style="0" width="13.9959514170041"/>
    <col collapsed="false" hidden="false" max="1025" min="8" style="0" width="8.5748987854251"/>
  </cols>
  <sheetData>
    <row r="2" customFormat="false" ht="15.75" hidden="false" customHeight="false" outlineLevel="0" collapsed="false"/>
    <row r="3" customFormat="false" ht="13.8" hidden="false" customHeight="false" outlineLevel="0" collapsed="false">
      <c r="B3" s="6" t="s">
        <v>26</v>
      </c>
      <c r="C3" s="7" t="s">
        <v>27</v>
      </c>
      <c r="D3" s="7" t="s">
        <v>28</v>
      </c>
      <c r="E3" s="7" t="s">
        <v>29</v>
      </c>
      <c r="F3" s="7" t="s">
        <v>30</v>
      </c>
      <c r="G3" s="8" t="s">
        <v>31</v>
      </c>
      <c r="I3" s="0" t="str">
        <f aca="false">D3</f>
        <v>długość fali</v>
      </c>
      <c r="J3" s="0" t="str">
        <f aca="false">G3</f>
        <v>srednie n</v>
      </c>
    </row>
    <row r="4" customFormat="false" ht="13.8" hidden="false" customHeight="false" outlineLevel="0" collapsed="false">
      <c r="B4" s="9" t="str">
        <f aca="false">'szklo1, s.biale'!$C$2</f>
        <v>szkło</v>
      </c>
      <c r="C4" s="9" t="str">
        <f aca="false">'szklo1, s.biale'!C3</f>
        <v>światło białe</v>
      </c>
      <c r="D4" s="9"/>
      <c r="E4" s="10" t="n">
        <f aca="false">'szklo1, s.biale'!F47</f>
        <v>1.515</v>
      </c>
      <c r="F4" s="11" t="n">
        <f aca="false">'szklo1, s.biale'!D47</f>
        <v>0.0066</v>
      </c>
      <c r="G4" s="9" t="n">
        <f aca="false">'szklo1, s.biale'!E47</f>
        <v>1.516</v>
      </c>
      <c r="I4" s="0" t="n">
        <f aca="false">D4</f>
        <v>0</v>
      </c>
      <c r="J4" s="0" t="n">
        <f aca="false">G4</f>
        <v>1.516</v>
      </c>
    </row>
    <row r="5" customFormat="false" ht="13.8" hidden="false" customHeight="false" outlineLevel="0" collapsed="false">
      <c r="B5" s="12" t="str">
        <f aca="false">'szklo1, s.niebieskie'!C2</f>
        <v>szkło</v>
      </c>
      <c r="C5" s="12" t="str">
        <f aca="false">'szklo1, s.niebieskie'!C3</f>
        <v>swiatło niebieskie</v>
      </c>
      <c r="D5" s="12" t="n">
        <v>0.453</v>
      </c>
      <c r="E5" s="13" t="n">
        <f aca="false">'szklo1, s.niebieskie'!F47</f>
        <v>1.529</v>
      </c>
      <c r="F5" s="14" t="n">
        <f aca="false">'szklo1, s.niebieskie'!D47</f>
        <v>0.0038</v>
      </c>
      <c r="G5" s="12" t="n">
        <f aca="false">'szklo1, s.niebieskie'!E47</f>
        <v>1.5606</v>
      </c>
      <c r="I5" s="0" t="n">
        <f aca="false">D5</f>
        <v>0.453</v>
      </c>
      <c r="J5" s="0" t="n">
        <f aca="false">G5</f>
        <v>1.5606</v>
      </c>
    </row>
    <row r="6" customFormat="false" ht="13.8" hidden="false" customHeight="false" outlineLevel="0" collapsed="false">
      <c r="B6" s="12" t="str">
        <f aca="false">'szklo1, s.zielone'!C2</f>
        <v>szkło</v>
      </c>
      <c r="C6" s="12" t="str">
        <f aca="false">'szklo1, s.zielone'!C3</f>
        <v>swiatlo zielone</v>
      </c>
      <c r="D6" s="12" t="n">
        <v>0.515</v>
      </c>
      <c r="E6" s="13" t="n">
        <f aca="false">'szklo1, s.zielone'!F47</f>
        <v>1.52</v>
      </c>
      <c r="F6" s="14" t="n">
        <f aca="false">'szklo1, s.zielone'!D47</f>
        <v>0.0122</v>
      </c>
      <c r="G6" s="12" t="n">
        <f aca="false">'szklo1, s.zielone'!E47</f>
        <v>1.525</v>
      </c>
      <c r="I6" s="0" t="n">
        <f aca="false">D6</f>
        <v>0.515</v>
      </c>
      <c r="J6" s="0" t="n">
        <f aca="false">G6</f>
        <v>1.525</v>
      </c>
    </row>
    <row r="7" customFormat="false" ht="13.8" hidden="false" customHeight="false" outlineLevel="0" collapsed="false">
      <c r="B7" s="12" t="str">
        <f aca="false">'szklo1, s.zolte'!C2</f>
        <v>szkło</v>
      </c>
      <c r="C7" s="12" t="str">
        <f aca="false">'szklo1, s.zolte'!C3</f>
        <v>swiatlo zolte</v>
      </c>
      <c r="D7" s="12" t="n">
        <v>0.578</v>
      </c>
      <c r="E7" s="13" t="n">
        <f aca="false">'szklo1, s.zolte'!F47</f>
        <v>1.517</v>
      </c>
      <c r="F7" s="14" t="n">
        <f aca="false">'szklo1, s.zolte'!D47</f>
        <v>0.0118</v>
      </c>
      <c r="G7" s="12" t="n">
        <f aca="false">'szklo1, s.zolte'!E47</f>
        <v>1.5168</v>
      </c>
      <c r="I7" s="0" t="n">
        <f aca="false">D7</f>
        <v>0.578</v>
      </c>
      <c r="J7" s="0" t="n">
        <f aca="false">G7</f>
        <v>1.5168</v>
      </c>
    </row>
    <row r="8" customFormat="false" ht="13.8" hidden="false" customHeight="false" outlineLevel="0" collapsed="false">
      <c r="B8" s="12" t="str">
        <f aca="false">'szklo1, s.czerw'!C2</f>
        <v>szkło</v>
      </c>
      <c r="C8" s="12" t="str">
        <f aca="false">'szklo1, s.czerw'!C3</f>
        <v>światło czerwone</v>
      </c>
      <c r="D8" s="12" t="n">
        <v>0.7</v>
      </c>
      <c r="E8" s="13" t="n">
        <f aca="false">'szklo1, s.czerw'!F47</f>
        <v>1.512</v>
      </c>
      <c r="F8" s="14" t="n">
        <f aca="false">'szklo1, s.czerw'!D47</f>
        <v>0.0142</v>
      </c>
      <c r="G8" s="12" t="n">
        <f aca="false">'szklo1, s.czerw'!E47</f>
        <v>1.5115</v>
      </c>
      <c r="I8" s="0" t="n">
        <f aca="false">D8</f>
        <v>0.7</v>
      </c>
      <c r="J8" s="0" t="n">
        <f aca="false">G8</f>
        <v>1.5115</v>
      </c>
    </row>
    <row r="17" customFormat="false" ht="15.75" hidden="false" customHeight="false" outlineLevel="0" collapsed="false"/>
    <row r="18" customFormat="false" ht="13.8" hidden="false" customHeight="false" outlineLevel="0" collapsed="false">
      <c r="B18" s="6" t="s">
        <v>26</v>
      </c>
      <c r="C18" s="7" t="s">
        <v>27</v>
      </c>
      <c r="D18" s="7" t="s">
        <v>28</v>
      </c>
      <c r="E18" s="7" t="s">
        <v>29</v>
      </c>
      <c r="F18" s="15" t="s">
        <v>30</v>
      </c>
      <c r="G18" s="8" t="s">
        <v>31</v>
      </c>
      <c r="I18" s="0" t="str">
        <f aca="false">D18</f>
        <v>długość fali</v>
      </c>
      <c r="J18" s="0" t="str">
        <f aca="false">G18</f>
        <v>srednie n</v>
      </c>
    </row>
    <row r="19" customFormat="false" ht="13.8" hidden="false" customHeight="false" outlineLevel="0" collapsed="false">
      <c r="B19" s="9" t="str">
        <f aca="false">'pleksiglas, s biale'!C2</f>
        <v>pleksiglas</v>
      </c>
      <c r="C19" s="9" t="str">
        <f aca="false">'pleksiglas, s biale'!C3</f>
        <v>światło białe</v>
      </c>
      <c r="D19" s="9"/>
      <c r="E19" s="10" t="n">
        <f aca="false">'pleksiglas, s biale'!F47</f>
        <v>1.489</v>
      </c>
      <c r="F19" s="11" t="n">
        <f aca="false">'pleksiglas, s biale'!D47</f>
        <v>0.0049</v>
      </c>
      <c r="G19" s="9" t="n">
        <f aca="false">'pleksiglas, s biale'!E47</f>
        <v>1.4937</v>
      </c>
      <c r="I19" s="0" t="n">
        <f aca="false">D19</f>
        <v>0</v>
      </c>
      <c r="J19" s="0" t="n">
        <f aca="false">G19</f>
        <v>1.4937</v>
      </c>
    </row>
    <row r="20" customFormat="false" ht="13.8" hidden="false" customHeight="false" outlineLevel="0" collapsed="false">
      <c r="B20" s="16" t="str">
        <f aca="false">'pleksiglas, s niebieskie'!C2</f>
        <v>pleksiglas</v>
      </c>
      <c r="C20" s="17" t="str">
        <f aca="false">'pleksiglas, s niebieskie'!C3</f>
        <v>światło niebieskie</v>
      </c>
      <c r="D20" s="17" t="n">
        <f aca="false">D5</f>
        <v>0.453</v>
      </c>
      <c r="E20" s="13" t="n">
        <f aca="false">'pleksiglas, s niebieskie'!F47</f>
        <v>1.501</v>
      </c>
      <c r="F20" s="18" t="n">
        <f aca="false">'pleksiglas, s niebieskie'!D47</f>
        <v>0.008</v>
      </c>
      <c r="G20" s="19" t="n">
        <f aca="false">'pleksiglas, s niebieskie'!E47</f>
        <v>1.5504</v>
      </c>
      <c r="I20" s="0" t="n">
        <f aca="false">D20</f>
        <v>0.453</v>
      </c>
      <c r="J20" s="0" t="n">
        <f aca="false">G20</f>
        <v>1.5504</v>
      </c>
    </row>
    <row r="21" customFormat="false" ht="13.8" hidden="false" customHeight="false" outlineLevel="0" collapsed="false">
      <c r="B21" s="16" t="str">
        <f aca="false">'pleksiglas, s zielone'!C2</f>
        <v>pleksiglas</v>
      </c>
      <c r="C21" s="17" t="str">
        <f aca="false">'pleksiglas, s zielone'!C3</f>
        <v>światło zielone</v>
      </c>
      <c r="D21" s="17" t="n">
        <f aca="false">D6</f>
        <v>0.515</v>
      </c>
      <c r="E21" s="13" t="n">
        <f aca="false">'pleksiglas, s zielone'!F47</f>
        <v>1.495</v>
      </c>
      <c r="F21" s="18" t="n">
        <f aca="false">'pleksiglas, s zielone'!D47</f>
        <v>0.0028</v>
      </c>
      <c r="G21" s="19" t="n">
        <f aca="false">'pleksiglas, s zielone'!E47</f>
        <v>1.5182</v>
      </c>
      <c r="I21" s="0" t="n">
        <f aca="false">D21</f>
        <v>0.515</v>
      </c>
      <c r="J21" s="0" t="n">
        <f aca="false">G21</f>
        <v>1.5182</v>
      </c>
    </row>
    <row r="22" customFormat="false" ht="13.8" hidden="false" customHeight="false" outlineLevel="0" collapsed="false">
      <c r="B22" s="16" t="str">
        <f aca="false">'pleksiglas, s zolte'!C2</f>
        <v>pleksiglas</v>
      </c>
      <c r="C22" s="17" t="str">
        <f aca="false">'pleksiglas, s zolte'!C3</f>
        <v>światło żółte</v>
      </c>
      <c r="D22" s="17" t="n">
        <f aca="false">D7</f>
        <v>0.578</v>
      </c>
      <c r="E22" s="13" t="n">
        <f aca="false">'pleksiglas, s zolte'!F47</f>
        <v>1.491</v>
      </c>
      <c r="F22" s="18" t="n">
        <f aca="false">'pleksiglas, s zolte'!D47</f>
        <v>0.0057</v>
      </c>
      <c r="G22" s="19" t="n">
        <f aca="false">'pleksiglas, s zolte'!E47</f>
        <v>1.4977</v>
      </c>
      <c r="I22" s="0" t="n">
        <f aca="false">D22</f>
        <v>0.578</v>
      </c>
      <c r="J22" s="0" t="n">
        <f aca="false">G22</f>
        <v>1.4977</v>
      </c>
    </row>
    <row r="23" customFormat="false" ht="13.8" hidden="false" customHeight="false" outlineLevel="0" collapsed="false">
      <c r="B23" s="16" t="str">
        <f aca="false">'pleksiglas, s czerwone'!C2</f>
        <v>pleksiglas</v>
      </c>
      <c r="C23" s="17" t="str">
        <f aca="false">'pleksiglas, s czerwone'!C3</f>
        <v>światło czerwone</v>
      </c>
      <c r="D23" s="17" t="n">
        <f aca="false">D8</f>
        <v>0.7</v>
      </c>
      <c r="E23" s="13" t="n">
        <f aca="false">'pleksiglas, s czerwone'!F47</f>
        <v>1.486</v>
      </c>
      <c r="F23" s="18" t="n">
        <f aca="false">'pleksiglas, s czerwone'!D47</f>
        <v>0.0078</v>
      </c>
      <c r="G23" s="19" t="n">
        <f aca="false">'pleksiglas, s czerwone'!E47</f>
        <v>1.4891</v>
      </c>
      <c r="I23" s="0" t="n">
        <f aca="false">D23</f>
        <v>0.7</v>
      </c>
      <c r="J23" s="0" t="n">
        <f aca="false">G23</f>
        <v>1.4891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2" min="1" style="0" width="8.5748987854251"/>
    <col collapsed="false" hidden="false" max="3" min="3" style="0" width="10.5708502024292"/>
    <col collapsed="false" hidden="false" max="4" min="4" style="0" width="18.2834008097166"/>
    <col collapsed="false" hidden="false" max="5" min="5" style="0" width="17.8542510121458"/>
    <col collapsed="false" hidden="false" max="6" min="6" style="0" width="14.4251012145749"/>
    <col collapsed="false" hidden="false" max="7" min="7" style="0" width="15.5668016194332"/>
    <col collapsed="false" hidden="false" max="8" min="8" style="0" width="22.5748987854251"/>
    <col collapsed="false" hidden="false" max="9" min="9" style="0" width="14.9959514170041"/>
    <col collapsed="false" hidden="false" max="1025" min="10" style="0" width="8.5748987854251"/>
  </cols>
  <sheetData>
    <row r="1" customFormat="false" ht="15" hidden="false" customHeight="false" outlineLevel="0" collapsed="false">
      <c r="B1" s="0" t="s">
        <v>32</v>
      </c>
      <c r="D1" s="0" t="n">
        <v>4</v>
      </c>
      <c r="E1" s="0" t="s">
        <v>33</v>
      </c>
    </row>
    <row r="2" customFormat="false" ht="15.75" hidden="false" customHeight="false" outlineLevel="0" collapsed="false"/>
    <row r="3" customFormat="false" ht="13.8" hidden="false" customHeight="false" outlineLevel="0" collapsed="false">
      <c r="B3" s="20" t="s">
        <v>34</v>
      </c>
      <c r="C3" s="20"/>
      <c r="D3" s="20"/>
      <c r="E3" s="20"/>
      <c r="F3" s="20"/>
      <c r="G3" s="21" t="s">
        <v>35</v>
      </c>
      <c r="H3" s="21"/>
      <c r="I3" s="21"/>
    </row>
    <row r="4" customFormat="false" ht="13.8" hidden="false" customHeight="false" outlineLevel="0" collapsed="false">
      <c r="B4" s="22" t="s">
        <v>28</v>
      </c>
      <c r="C4" s="22"/>
      <c r="D4" s="22"/>
      <c r="E4" s="23" t="s">
        <v>36</v>
      </c>
      <c r="F4" s="23"/>
      <c r="G4" s="24" t="s">
        <v>37</v>
      </c>
      <c r="H4" s="24" t="s">
        <v>38</v>
      </c>
      <c r="I4" s="25" t="s">
        <v>39</v>
      </c>
    </row>
    <row r="5" customFormat="false" ht="13.8" hidden="false" customHeight="false" outlineLevel="0" collapsed="false">
      <c r="B5" s="22" t="s">
        <v>40</v>
      </c>
      <c r="C5" s="22"/>
      <c r="D5" s="22"/>
      <c r="E5" s="26" t="s">
        <v>41</v>
      </c>
      <c r="F5" s="26" t="s">
        <v>42</v>
      </c>
      <c r="G5" s="27" t="s">
        <v>43</v>
      </c>
      <c r="H5" s="27" t="s">
        <v>44</v>
      </c>
      <c r="I5" s="28" t="s">
        <v>45</v>
      </c>
    </row>
    <row r="6" customFormat="false" ht="13.8" hidden="false" customHeight="false" outlineLevel="0" collapsed="false">
      <c r="B6" s="22"/>
      <c r="C6" s="22"/>
      <c r="D6" s="22"/>
      <c r="E6" s="29" t="s">
        <v>46</v>
      </c>
      <c r="F6" s="29" t="s">
        <v>46</v>
      </c>
      <c r="G6" s="29" t="s">
        <v>46</v>
      </c>
      <c r="H6" s="29" t="s">
        <v>46</v>
      </c>
      <c r="I6" s="30"/>
    </row>
    <row r="7" customFormat="false" ht="13.8" hidden="false" customHeight="false" outlineLevel="0" collapsed="false">
      <c r="B7" s="31" t="s">
        <v>47</v>
      </c>
      <c r="C7" s="32" t="s">
        <v>48</v>
      </c>
      <c r="D7" s="12" t="n">
        <v>1</v>
      </c>
      <c r="E7" s="33" t="n">
        <f aca="false">ROUND('szklo1, s.czerw'!D12,$D$1)</f>
        <v>4.77</v>
      </c>
      <c r="F7" s="33" t="n">
        <f aca="false">ROUND('szklo1, s.czerw'!E12,$D$1)</f>
        <v>2.21</v>
      </c>
      <c r="G7" s="33" t="n">
        <f aca="false">ROUND('szklo1, s.czerw'!F12,$D$1)</f>
        <v>2.56</v>
      </c>
      <c r="H7" s="12" t="n">
        <f aca="false">ROUND('szklo1, s.czerw'!G12,$D$1)</f>
        <v>1.4844</v>
      </c>
      <c r="I7" s="34" t="n">
        <f aca="false">ROUND(AVERAGE(H7:H10),$D$1)</f>
        <v>1.5115</v>
      </c>
    </row>
    <row r="8" customFormat="false" ht="13.8" hidden="false" customHeight="false" outlineLevel="0" collapsed="false">
      <c r="B8" s="31"/>
      <c r="C8" s="32"/>
      <c r="D8" s="12" t="n">
        <v>2</v>
      </c>
      <c r="E8" s="33" t="n">
        <f aca="false">ROUND('szklo1, s.czerw'!D13,$D$1)</f>
        <v>4.78</v>
      </c>
      <c r="F8" s="33" t="n">
        <f aca="false">ROUND('szklo1, s.czerw'!E13,$D$1)</f>
        <v>2.22</v>
      </c>
      <c r="G8" s="33" t="n">
        <f aca="false">ROUND('szklo1, s.czerw'!F13,$D$1)</f>
        <v>2.56</v>
      </c>
      <c r="H8" s="12" t="n">
        <f aca="false">ROUND('szklo1, s.czerw'!G13,$D$1)</f>
        <v>1.4844</v>
      </c>
      <c r="I8" s="34"/>
    </row>
    <row r="9" customFormat="false" ht="13.8" hidden="false" customHeight="false" outlineLevel="0" collapsed="false">
      <c r="B9" s="31"/>
      <c r="C9" s="32"/>
      <c r="D9" s="12" t="n">
        <v>3</v>
      </c>
      <c r="E9" s="33" t="n">
        <f aca="false">ROUND('szklo1, s.czerw'!D14,$D$1)</f>
        <v>4.72</v>
      </c>
      <c r="F9" s="33" t="n">
        <f aca="false">ROUND('szklo1, s.czerw'!E14,$D$1)</f>
        <v>2.23</v>
      </c>
      <c r="G9" s="33" t="n">
        <f aca="false">ROUND('szklo1, s.czerw'!F14,$D$1)</f>
        <v>2.49</v>
      </c>
      <c r="H9" s="12" t="n">
        <f aca="false">ROUND('szklo1, s.czerw'!G14,$D$1)</f>
        <v>1.5261</v>
      </c>
      <c r="I9" s="34"/>
    </row>
    <row r="10" customFormat="false" ht="13.8" hidden="false" customHeight="false" outlineLevel="0" collapsed="false">
      <c r="B10" s="31"/>
      <c r="C10" s="32"/>
      <c r="D10" s="12" t="n">
        <v>4</v>
      </c>
      <c r="E10" s="33" t="n">
        <f aca="false">ROUND('szklo1, s.czerw'!D15,$D$1)</f>
        <v>4.67</v>
      </c>
      <c r="F10" s="33" t="n">
        <f aca="false">ROUND('szklo1, s.czerw'!E15,$D$1)</f>
        <v>2.22</v>
      </c>
      <c r="G10" s="33" t="n">
        <f aca="false">ROUND('szklo1, s.czerw'!F15,$D$1)</f>
        <v>2.45</v>
      </c>
      <c r="H10" s="12" t="n">
        <f aca="false">ROUND('szklo1, s.czerw'!G15,$D$1)</f>
        <v>1.551</v>
      </c>
      <c r="I10" s="34"/>
    </row>
    <row r="11" customFormat="false" ht="13.8" hidden="false" customHeight="false" outlineLevel="0" collapsed="false">
      <c r="B11" s="35" t="s">
        <v>49</v>
      </c>
      <c r="C11" s="36" t="s">
        <v>50</v>
      </c>
      <c r="D11" s="37" t="n">
        <v>1</v>
      </c>
      <c r="E11" s="38" t="n">
        <f aca="false">ROUND('szklo1, s.zolte'!D12,$D$1)</f>
        <v>4.76</v>
      </c>
      <c r="F11" s="38" t="n">
        <f aca="false">ROUND('szklo1, s.zolte'!E12,$D$1)</f>
        <v>2.18</v>
      </c>
      <c r="G11" s="38" t="n">
        <f aca="false">ROUND('szklo1, s.zolte'!F12,$D$1)</f>
        <v>2.58</v>
      </c>
      <c r="H11" s="37" t="n">
        <f aca="false">ROUND('szklo1, s.zolte'!G12,$D$1)</f>
        <v>1.4729</v>
      </c>
      <c r="I11" s="39" t="n">
        <f aca="false">ROUND(AVERAGE(H11:H14),$D$1)</f>
        <v>1.5083</v>
      </c>
    </row>
    <row r="12" customFormat="false" ht="13.8" hidden="false" customHeight="false" outlineLevel="0" collapsed="false">
      <c r="B12" s="35"/>
      <c r="C12" s="36"/>
      <c r="D12" s="37" t="n">
        <v>2</v>
      </c>
      <c r="E12" s="38" t="n">
        <f aca="false">ROUND('szklo1, s.zolte'!D13,$D$1)</f>
        <v>4.67</v>
      </c>
      <c r="F12" s="38" t="n">
        <f aca="false">ROUND('szklo1, s.zolte'!E13,$D$1)</f>
        <v>2.19</v>
      </c>
      <c r="G12" s="38" t="n">
        <f aca="false">ROUND('szklo1, s.zolte'!F13,$D$1)</f>
        <v>2.48</v>
      </c>
      <c r="H12" s="37" t="n">
        <f aca="false">ROUND('szklo1, s.zolte'!G13,$D$1)</f>
        <v>1.5323</v>
      </c>
      <c r="I12" s="39"/>
    </row>
    <row r="13" customFormat="false" ht="13.8" hidden="false" customHeight="false" outlineLevel="0" collapsed="false">
      <c r="B13" s="35"/>
      <c r="C13" s="36"/>
      <c r="D13" s="37" t="n">
        <v>3</v>
      </c>
      <c r="E13" s="38" t="n">
        <f aca="false">ROUND('szklo1, s.zolte'!D14,$D$1)</f>
        <v>4.71</v>
      </c>
      <c r="F13" s="38" t="n">
        <f aca="false">ROUND('szklo1, s.zolte'!E14,$D$1)</f>
        <v>2.2</v>
      </c>
      <c r="G13" s="38" t="n">
        <f aca="false">ROUND('szklo1, s.zolte'!F14,$D$1)</f>
        <v>2.51</v>
      </c>
      <c r="H13" s="37" t="n">
        <f aca="false">ROUND('szklo1, s.zolte'!G14,$D$1)</f>
        <v>1.5139</v>
      </c>
      <c r="I13" s="39"/>
    </row>
    <row r="14" customFormat="false" ht="13.8" hidden="false" customHeight="false" outlineLevel="0" collapsed="false">
      <c r="B14" s="35"/>
      <c r="C14" s="36"/>
      <c r="D14" s="37" t="n">
        <v>4</v>
      </c>
      <c r="E14" s="38" t="n">
        <f aca="false">ROUND('szklo1, s.zolte'!D15,$D$1)</f>
        <v>4.71</v>
      </c>
      <c r="F14" s="38" t="n">
        <f aca="false">ROUND('szklo1, s.zolte'!E15,$D$1)</f>
        <v>2.2</v>
      </c>
      <c r="G14" s="38" t="n">
        <f aca="false">ROUND('szklo1, s.zolte'!F15,$D$1)</f>
        <v>2.51</v>
      </c>
      <c r="H14" s="37" t="n">
        <f aca="false">ROUND('szklo1, s.zolte'!G15,$D$1)</f>
        <v>1.5139</v>
      </c>
      <c r="I14" s="39"/>
    </row>
    <row r="15" customFormat="false" ht="13.8" hidden="false" customHeight="false" outlineLevel="0" collapsed="false">
      <c r="B15" s="31" t="s">
        <v>51</v>
      </c>
      <c r="C15" s="32" t="s">
        <v>52</v>
      </c>
      <c r="D15" s="12" t="n">
        <v>1</v>
      </c>
      <c r="E15" s="33" t="n">
        <f aca="false">ROUND('szklo1, s.zielone'!D12,$D$1)</f>
        <v>4.67</v>
      </c>
      <c r="F15" s="33" t="n">
        <f aca="false">ROUND('szklo1, s.zielone'!E12,$D$1)</f>
        <v>2.21</v>
      </c>
      <c r="G15" s="33" t="n">
        <f aca="false">ROUND('szklo1, s.zielone'!F12,$D$1)</f>
        <v>2.46</v>
      </c>
      <c r="H15" s="12" t="n">
        <f aca="false">ROUND('szklo1, s.zielone'!G12,$D$1)</f>
        <v>1.5447</v>
      </c>
      <c r="I15" s="34" t="n">
        <f aca="false">ROUND(AVERAGE(H15:H18),$D$1)</f>
        <v>1.525</v>
      </c>
    </row>
    <row r="16" customFormat="false" ht="13.8" hidden="false" customHeight="false" outlineLevel="0" collapsed="false">
      <c r="B16" s="31"/>
      <c r="C16" s="32"/>
      <c r="D16" s="12" t="n">
        <v>2</v>
      </c>
      <c r="E16" s="33" t="n">
        <f aca="false">ROUND('szklo1, s.zielone'!D13,$D$1)</f>
        <v>4.68</v>
      </c>
      <c r="F16" s="33" t="n">
        <f aca="false">ROUND('szklo1, s.zielone'!E13,$D$1)</f>
        <v>2.21</v>
      </c>
      <c r="G16" s="33" t="n">
        <f aca="false">ROUND('szklo1, s.zielone'!F13,$D$1)</f>
        <v>2.47</v>
      </c>
      <c r="H16" s="12" t="n">
        <f aca="false">ROUND('szklo1, s.zielone'!G13,$D$1)</f>
        <v>1.5385</v>
      </c>
      <c r="I16" s="34"/>
    </row>
    <row r="17" customFormat="false" ht="13.8" hidden="false" customHeight="false" outlineLevel="0" collapsed="false">
      <c r="B17" s="31"/>
      <c r="C17" s="32"/>
      <c r="D17" s="12" t="n">
        <v>3</v>
      </c>
      <c r="E17" s="33" t="n">
        <f aca="false">ROUND('szklo1, s.zielone'!D14,$D$1)</f>
        <v>4.77</v>
      </c>
      <c r="F17" s="33" t="n">
        <f aca="false">ROUND('szklo1, s.zielone'!E14,$D$1)</f>
        <v>2.21</v>
      </c>
      <c r="G17" s="33" t="n">
        <f aca="false">ROUND('szklo1, s.zielone'!F14,$D$1)</f>
        <v>2.56</v>
      </c>
      <c r="H17" s="12" t="n">
        <f aca="false">ROUND('szklo1, s.zielone'!G14,$D$1)</f>
        <v>1.4844</v>
      </c>
      <c r="I17" s="34"/>
    </row>
    <row r="18" customFormat="false" ht="13.8" hidden="false" customHeight="false" outlineLevel="0" collapsed="false">
      <c r="B18" s="31"/>
      <c r="C18" s="32"/>
      <c r="D18" s="12" t="n">
        <v>4</v>
      </c>
      <c r="E18" s="33" t="n">
        <f aca="false">ROUND('szklo1, s.zielone'!D15,$D$1)</f>
        <v>4.66</v>
      </c>
      <c r="F18" s="33" t="n">
        <f aca="false">ROUND('szklo1, s.zielone'!E15,$D$1)</f>
        <v>2.18</v>
      </c>
      <c r="G18" s="33" t="n">
        <f aca="false">ROUND('szklo1, s.zielone'!F15,$D$1)</f>
        <v>2.48</v>
      </c>
      <c r="H18" s="12" t="n">
        <f aca="false">ROUND('szklo1, s.zielone'!G15,$D$1)</f>
        <v>1.5323</v>
      </c>
      <c r="I18" s="34"/>
    </row>
    <row r="19" customFormat="false" ht="13.8" hidden="false" customHeight="false" outlineLevel="0" collapsed="false">
      <c r="B19" s="40" t="s">
        <v>53</v>
      </c>
      <c r="C19" s="41" t="s">
        <v>54</v>
      </c>
      <c r="D19" s="37" t="n">
        <v>1</v>
      </c>
      <c r="E19" s="38" t="n">
        <f aca="false">ROUND('szklo1, s.niebieskie'!D12,$D$1)</f>
        <v>4.65</v>
      </c>
      <c r="F19" s="38" t="n">
        <f aca="false">ROUND('szklo1, s.niebieskie'!E12,$D$1)</f>
        <v>2.23</v>
      </c>
      <c r="G19" s="38" t="n">
        <f aca="false">ROUND('szklo1, s.niebieskie'!F12,$D$1)</f>
        <v>2.42</v>
      </c>
      <c r="H19" s="37" t="n">
        <f aca="false">ROUND('szklo1, s.niebieskie'!G12,$D$1)</f>
        <v>1.5702</v>
      </c>
      <c r="I19" s="42" t="n">
        <f aca="false">ROUND(AVERAGE(H19:H22),$D$1)</f>
        <v>1.5606</v>
      </c>
    </row>
    <row r="20" customFormat="false" ht="13.8" hidden="false" customHeight="false" outlineLevel="0" collapsed="false">
      <c r="B20" s="40"/>
      <c r="C20" s="41"/>
      <c r="D20" s="37" t="n">
        <v>2</v>
      </c>
      <c r="E20" s="38" t="n">
        <f aca="false">ROUND('szklo1, s.niebieskie'!D13,$D$1)</f>
        <v>4.66</v>
      </c>
      <c r="F20" s="38" t="n">
        <f aca="false">ROUND('szklo1, s.niebieskie'!E13,$D$1)</f>
        <v>2.22</v>
      </c>
      <c r="G20" s="38" t="n">
        <f aca="false">ROUND('szklo1, s.niebieskie'!F13,$D$1)</f>
        <v>2.44</v>
      </c>
      <c r="H20" s="37" t="n">
        <f aca="false">ROUND('szklo1, s.niebieskie'!G13,$D$1)</f>
        <v>1.5574</v>
      </c>
      <c r="I20" s="42"/>
    </row>
    <row r="21" customFormat="false" ht="13.8" hidden="false" customHeight="false" outlineLevel="0" collapsed="false">
      <c r="B21" s="40"/>
      <c r="C21" s="41"/>
      <c r="D21" s="37" t="n">
        <v>3</v>
      </c>
      <c r="E21" s="38" t="n">
        <f aca="false">ROUND('szklo1, s.niebieskie'!D14,$D$1)</f>
        <v>4.65</v>
      </c>
      <c r="F21" s="38" t="n">
        <f aca="false">ROUND('szklo1, s.niebieskie'!E14,$D$1)</f>
        <v>2.22</v>
      </c>
      <c r="G21" s="38" t="n">
        <f aca="false">ROUND('szklo1, s.niebieskie'!F14,$D$1)</f>
        <v>2.43</v>
      </c>
      <c r="H21" s="37" t="n">
        <f aca="false">ROUND('szklo1, s.niebieskie'!G14,$D$1)</f>
        <v>1.5638</v>
      </c>
      <c r="I21" s="42"/>
    </row>
    <row r="22" customFormat="false" ht="13.8" hidden="false" customHeight="false" outlineLevel="0" collapsed="false">
      <c r="B22" s="40"/>
      <c r="C22" s="41"/>
      <c r="D22" s="43" t="n">
        <v>4</v>
      </c>
      <c r="E22" s="44" t="n">
        <f aca="false">ROUND('szklo1, s.niebieskie'!D15,$D$1)</f>
        <v>4.66</v>
      </c>
      <c r="F22" s="44" t="n">
        <f aca="false">ROUND('szklo1, s.niebieskie'!E15,$D$1)</f>
        <v>2.21</v>
      </c>
      <c r="G22" s="44" t="n">
        <f aca="false">ROUND('szklo1, s.niebieskie'!F15,$D$1)</f>
        <v>2.45</v>
      </c>
      <c r="H22" s="43" t="n">
        <f aca="false">ROUND('szklo1, s.niebieskie'!G15,$D$1)</f>
        <v>1.551</v>
      </c>
      <c r="I22" s="42"/>
    </row>
    <row r="25" customFormat="false" ht="15.75" hidden="false" customHeight="false" outlineLevel="0" collapsed="false"/>
    <row r="26" customFormat="false" ht="13.8" hidden="false" customHeight="false" outlineLevel="0" collapsed="false">
      <c r="B26" s="45" t="s">
        <v>55</v>
      </c>
      <c r="C26" s="45"/>
      <c r="D26" s="45"/>
      <c r="E26" s="45"/>
      <c r="F26" s="45"/>
      <c r="G26" s="45" t="s">
        <v>35</v>
      </c>
      <c r="H26" s="45"/>
      <c r="I26" s="45"/>
    </row>
    <row r="27" customFormat="false" ht="13.8" hidden="false" customHeight="false" outlineLevel="0" collapsed="false">
      <c r="B27" s="45" t="s">
        <v>28</v>
      </c>
      <c r="C27" s="45"/>
      <c r="D27" s="45"/>
      <c r="E27" s="45" t="s">
        <v>36</v>
      </c>
      <c r="F27" s="45"/>
      <c r="G27" s="46" t="s">
        <v>37</v>
      </c>
      <c r="H27" s="46" t="s">
        <v>38</v>
      </c>
      <c r="I27" s="46" t="s">
        <v>39</v>
      </c>
    </row>
    <row r="28" customFormat="false" ht="13.8" hidden="false" customHeight="false" outlineLevel="0" collapsed="false">
      <c r="B28" s="45" t="s">
        <v>56</v>
      </c>
      <c r="C28" s="45"/>
      <c r="D28" s="45"/>
      <c r="E28" s="45" t="s">
        <v>41</v>
      </c>
      <c r="F28" s="45" t="s">
        <v>42</v>
      </c>
      <c r="G28" s="45" t="s">
        <v>43</v>
      </c>
      <c r="H28" s="45" t="s">
        <v>44</v>
      </c>
      <c r="I28" s="45" t="s">
        <v>45</v>
      </c>
    </row>
    <row r="29" customFormat="false" ht="13.8" hidden="false" customHeight="false" outlineLevel="0" collapsed="false">
      <c r="B29" s="45"/>
      <c r="C29" s="45"/>
      <c r="D29" s="45"/>
      <c r="E29" s="45" t="s">
        <v>46</v>
      </c>
      <c r="F29" s="45" t="s">
        <v>46</v>
      </c>
      <c r="G29" s="45" t="s">
        <v>46</v>
      </c>
      <c r="H29" s="45" t="s">
        <v>46</v>
      </c>
      <c r="I29" s="46"/>
    </row>
    <row r="30" customFormat="false" ht="13.8" hidden="false" customHeight="false" outlineLevel="0" collapsed="false">
      <c r="B30" s="47" t="s">
        <v>47</v>
      </c>
      <c r="C30" s="47" t="s">
        <v>48</v>
      </c>
      <c r="D30" s="13" t="n">
        <v>1</v>
      </c>
      <c r="E30" s="13" t="n">
        <f aca="false">ROUND('pleksiglas, s czerwone'!D12,$D$1)</f>
        <v>4.69</v>
      </c>
      <c r="F30" s="13" t="n">
        <f aca="false">ROUND('pleksiglas, s czerwone'!E12,$D$1)</f>
        <v>2.07</v>
      </c>
      <c r="G30" s="13" t="n">
        <f aca="false">ROUND('pleksiglas, s czerwone'!F12,$D$1)</f>
        <v>2.62</v>
      </c>
      <c r="H30" s="13" t="n">
        <f aca="false">ROUND('pleksiglas, s czerwone'!G12,$D$1)</f>
        <v>1.4733</v>
      </c>
      <c r="I30" s="13" t="n">
        <f aca="false">ROUND(AVERAGE(H30:H33),$D$1)</f>
        <v>1.4891</v>
      </c>
    </row>
    <row r="31" customFormat="false" ht="13.8" hidden="false" customHeight="false" outlineLevel="0" collapsed="false">
      <c r="B31" s="47"/>
      <c r="C31" s="47"/>
      <c r="D31" s="13" t="n">
        <v>2</v>
      </c>
      <c r="E31" s="13" t="n">
        <f aca="false">ROUND('pleksiglas, s czerwone'!D13,$D$1)</f>
        <v>4.66</v>
      </c>
      <c r="F31" s="13" t="n">
        <f aca="false">ROUND('pleksiglas, s czerwone'!E13,$D$1)</f>
        <v>2.05</v>
      </c>
      <c r="G31" s="13" t="n">
        <f aca="false">ROUND('pleksiglas, s czerwone'!F13,$D$1)</f>
        <v>2.61</v>
      </c>
      <c r="H31" s="13" t="n">
        <f aca="false">ROUND('pleksiglas, s czerwone'!G13,$D$1)</f>
        <v>1.4789</v>
      </c>
      <c r="I31" s="13"/>
    </row>
    <row r="32" customFormat="false" ht="13.8" hidden="false" customHeight="false" outlineLevel="0" collapsed="false">
      <c r="B32" s="47"/>
      <c r="C32" s="47"/>
      <c r="D32" s="13" t="n">
        <v>3</v>
      </c>
      <c r="E32" s="13" t="n">
        <f aca="false">ROUND('pleksiglas, s czerwone'!D14,$D$1)</f>
        <v>4.67</v>
      </c>
      <c r="F32" s="13" t="n">
        <f aca="false">ROUND('pleksiglas, s czerwone'!E14,$D$1)</f>
        <v>2.08</v>
      </c>
      <c r="G32" s="13" t="n">
        <f aca="false">ROUND('pleksiglas, s czerwone'!F14,$D$1)</f>
        <v>2.59</v>
      </c>
      <c r="H32" s="13" t="n">
        <f aca="false">ROUND('pleksiglas, s czerwone'!G14,$D$1)</f>
        <v>1.4903</v>
      </c>
      <c r="I32" s="13"/>
    </row>
    <row r="33" customFormat="false" ht="13.8" hidden="false" customHeight="false" outlineLevel="0" collapsed="false">
      <c r="B33" s="47"/>
      <c r="C33" s="47"/>
      <c r="D33" s="13" t="n">
        <v>4</v>
      </c>
      <c r="E33" s="13" t="n">
        <f aca="false">ROUND('pleksiglas, s czerwone'!D15,$D$1)</f>
        <v>4.63</v>
      </c>
      <c r="F33" s="13" t="n">
        <f aca="false">ROUND('pleksiglas, s czerwone'!E15,$D$1)</f>
        <v>2.08</v>
      </c>
      <c r="G33" s="13" t="n">
        <f aca="false">ROUND('pleksiglas, s czerwone'!F15,$D$1)</f>
        <v>2.55</v>
      </c>
      <c r="H33" s="13" t="n">
        <f aca="false">ROUND('pleksiglas, s czerwone'!G15,$D$1)</f>
        <v>1.5137</v>
      </c>
      <c r="I33" s="13"/>
    </row>
    <row r="34" customFormat="false" ht="13.8" hidden="false" customHeight="false" outlineLevel="0" collapsed="false">
      <c r="B34" s="48" t="s">
        <v>49</v>
      </c>
      <c r="C34" s="48" t="s">
        <v>50</v>
      </c>
      <c r="D34" s="10" t="n">
        <v>1</v>
      </c>
      <c r="E34" s="10" t="n">
        <f aca="false">ROUND('pleksiglas, s zolte'!D12,$D$1)</f>
        <v>4.77</v>
      </c>
      <c r="F34" s="10" t="n">
        <f aca="false">ROUND('pleksiglas, s zolte'!E12,$D$1)</f>
        <v>2.16</v>
      </c>
      <c r="G34" s="10" t="n">
        <f aca="false">ROUND('pleksiglas, s zolte'!F12,$D$1)</f>
        <v>2.61</v>
      </c>
      <c r="H34" s="10" t="n">
        <f aca="false">ROUND('pleksiglas, s zolte'!G12,$D$1)</f>
        <v>1.4789</v>
      </c>
      <c r="I34" s="10" t="n">
        <f aca="false">ROUND(AVERAGE(H34:H37),$D$1)</f>
        <v>1.4976</v>
      </c>
    </row>
    <row r="35" customFormat="false" ht="13.8" hidden="false" customHeight="false" outlineLevel="0" collapsed="false">
      <c r="B35" s="48"/>
      <c r="C35" s="48"/>
      <c r="D35" s="10" t="n">
        <v>2</v>
      </c>
      <c r="E35" s="10" t="n">
        <f aca="false">ROUND('pleksiglas, s zolte'!D13,$D$1)</f>
        <v>4.72</v>
      </c>
      <c r="F35" s="10" t="n">
        <f aca="false">ROUND('pleksiglas, s zolte'!E13,$D$1)</f>
        <v>2.16</v>
      </c>
      <c r="G35" s="10" t="n">
        <f aca="false">ROUND('pleksiglas, s zolte'!F13,$D$1)</f>
        <v>2.56</v>
      </c>
      <c r="H35" s="10" t="n">
        <f aca="false">ROUND('pleksiglas, s zolte'!G13,$D$1)</f>
        <v>1.5078</v>
      </c>
      <c r="I35" s="10"/>
    </row>
    <row r="36" customFormat="false" ht="13.8" hidden="false" customHeight="false" outlineLevel="0" collapsed="false">
      <c r="B36" s="48"/>
      <c r="C36" s="48"/>
      <c r="D36" s="10" t="n">
        <v>3</v>
      </c>
      <c r="E36" s="10" t="n">
        <f aca="false">ROUND('pleksiglas, s zolte'!D14,$D$1)</f>
        <v>4.74</v>
      </c>
      <c r="F36" s="10" t="n">
        <f aca="false">ROUND('pleksiglas, s zolte'!E14,$D$1)</f>
        <v>2.17</v>
      </c>
      <c r="G36" s="10" t="n">
        <f aca="false">ROUND('pleksiglas, s zolte'!F14,$D$1)</f>
        <v>2.57</v>
      </c>
      <c r="H36" s="10" t="n">
        <f aca="false">ROUND('pleksiglas, s zolte'!G14,$D$1)</f>
        <v>1.5019</v>
      </c>
      <c r="I36" s="10"/>
    </row>
    <row r="37" customFormat="false" ht="13.8" hidden="false" customHeight="false" outlineLevel="0" collapsed="false">
      <c r="B37" s="48"/>
      <c r="C37" s="48"/>
      <c r="D37" s="10" t="n">
        <v>4</v>
      </c>
      <c r="E37" s="10" t="n">
        <f aca="false">ROUND('pleksiglas, s zolte'!D15,$D$1)</f>
        <v>4.71</v>
      </c>
      <c r="F37" s="10" t="n">
        <f aca="false">ROUND('pleksiglas, s zolte'!E15,$D$1)</f>
        <v>2.14</v>
      </c>
      <c r="G37" s="10" t="n">
        <f aca="false">ROUND('pleksiglas, s zolte'!F15,$D$1)</f>
        <v>2.57</v>
      </c>
      <c r="H37" s="10" t="n">
        <f aca="false">ROUND('pleksiglas, s zolte'!G15,$D$1)</f>
        <v>1.5019</v>
      </c>
      <c r="I37" s="10"/>
    </row>
    <row r="38" customFormat="false" ht="13.8" hidden="false" customHeight="false" outlineLevel="0" collapsed="false">
      <c r="B38" s="47" t="s">
        <v>51</v>
      </c>
      <c r="C38" s="47" t="s">
        <v>52</v>
      </c>
      <c r="D38" s="13" t="n">
        <v>1</v>
      </c>
      <c r="E38" s="13" t="n">
        <f aca="false">ROUND('pleksiglas, s zielone'!D12,$D$1)</f>
        <v>4.73</v>
      </c>
      <c r="F38" s="13" t="n">
        <f aca="false">ROUND('pleksiglas, s zielone'!E12,$D$1)</f>
        <v>2.18</v>
      </c>
      <c r="G38" s="13" t="n">
        <f aca="false">ROUND('pleksiglas, s zielone'!F12,$D$1)</f>
        <v>2.55</v>
      </c>
      <c r="H38" s="13" t="n">
        <f aca="false">ROUND('pleksiglas, s zielone'!G12,$D$1)</f>
        <v>1.5137</v>
      </c>
      <c r="I38" s="13" t="n">
        <f aca="false">ROUND(AVERAGE(H38:H41),$D$1)</f>
        <v>1.5182</v>
      </c>
    </row>
    <row r="39" customFormat="false" ht="13.8" hidden="false" customHeight="false" outlineLevel="0" collapsed="false">
      <c r="B39" s="47"/>
      <c r="C39" s="47"/>
      <c r="D39" s="13" t="n">
        <v>2</v>
      </c>
      <c r="E39" s="13" t="n">
        <f aca="false">ROUND('pleksiglas, s zielone'!D13,$D$1)</f>
        <v>4.72</v>
      </c>
      <c r="F39" s="13" t="n">
        <f aca="false">ROUND('pleksiglas, s zielone'!E13,$D$1)</f>
        <v>2.19</v>
      </c>
      <c r="G39" s="13" t="n">
        <f aca="false">ROUND('pleksiglas, s zielone'!F13,$D$1)</f>
        <v>2.53</v>
      </c>
      <c r="H39" s="13" t="n">
        <f aca="false">ROUND('pleksiglas, s zielone'!G13,$D$1)</f>
        <v>1.5257</v>
      </c>
      <c r="I39" s="13"/>
    </row>
    <row r="40" customFormat="false" ht="13.8" hidden="false" customHeight="false" outlineLevel="0" collapsed="false">
      <c r="B40" s="47"/>
      <c r="C40" s="47"/>
      <c r="D40" s="13" t="n">
        <v>3</v>
      </c>
      <c r="E40" s="13" t="n">
        <f aca="false">ROUND('pleksiglas, s zielone'!D14,$D$1)</f>
        <v>4.72</v>
      </c>
      <c r="F40" s="13" t="n">
        <f aca="false">ROUND('pleksiglas, s zielone'!E14,$D$1)</f>
        <v>2.18</v>
      </c>
      <c r="G40" s="13" t="n">
        <f aca="false">ROUND('pleksiglas, s zielone'!F14,$D$1)</f>
        <v>2.54</v>
      </c>
      <c r="H40" s="13" t="n">
        <f aca="false">ROUND('pleksiglas, s zielone'!G14,$D$1)</f>
        <v>1.5197</v>
      </c>
      <c r="I40" s="13"/>
    </row>
    <row r="41" customFormat="false" ht="13.8" hidden="false" customHeight="false" outlineLevel="0" collapsed="false">
      <c r="B41" s="47"/>
      <c r="C41" s="47"/>
      <c r="D41" s="13" t="n">
        <v>4</v>
      </c>
      <c r="E41" s="13" t="n">
        <f aca="false">ROUND('pleksiglas, s zielone'!D15,$D$1)</f>
        <v>4.73</v>
      </c>
      <c r="F41" s="13" t="n">
        <f aca="false">ROUND('pleksiglas, s zielone'!E15,$D$1)</f>
        <v>2.18</v>
      </c>
      <c r="G41" s="13" t="n">
        <f aca="false">ROUND('pleksiglas, s zielone'!F15,$D$1)</f>
        <v>2.55</v>
      </c>
      <c r="H41" s="13" t="n">
        <f aca="false">ROUND('pleksiglas, s zielone'!G15,$D$1)</f>
        <v>1.5137</v>
      </c>
      <c r="I41" s="13"/>
    </row>
    <row r="42" customFormat="false" ht="13.8" hidden="false" customHeight="false" outlineLevel="0" collapsed="false">
      <c r="B42" s="48" t="s">
        <v>53</v>
      </c>
      <c r="C42" s="48" t="s">
        <v>54</v>
      </c>
      <c r="D42" s="10" t="n">
        <v>1</v>
      </c>
      <c r="E42" s="10" t="n">
        <f aca="false">ROUND('pleksiglas, s niebieskie'!D12,$D$1)</f>
        <v>4.69</v>
      </c>
      <c r="F42" s="10" t="n">
        <f aca="false">ROUND('pleksiglas, s niebieskie'!E12,$D$1)</f>
        <v>2.2</v>
      </c>
      <c r="G42" s="10" t="n">
        <f aca="false">ROUND('pleksiglas, s niebieskie'!F12,$D$1)</f>
        <v>2.49</v>
      </c>
      <c r="H42" s="10" t="n">
        <f aca="false">ROUND('pleksiglas, s niebieskie'!G12,$D$1)</f>
        <v>1.5502</v>
      </c>
      <c r="I42" s="10" t="n">
        <f aca="false">ROUND(AVERAGE(H42:H45),$D$1)</f>
        <v>1.5504</v>
      </c>
    </row>
    <row r="43" customFormat="false" ht="13.8" hidden="false" customHeight="false" outlineLevel="0" collapsed="false">
      <c r="B43" s="48"/>
      <c r="C43" s="48"/>
      <c r="D43" s="10" t="n">
        <v>2</v>
      </c>
      <c r="E43" s="10" t="n">
        <f aca="false">ROUND('pleksiglas, s niebieskie'!D13,$D$1)</f>
        <v>4.71</v>
      </c>
      <c r="F43" s="10" t="n">
        <f aca="false">ROUND('pleksiglas, s niebieskie'!E13,$D$1)</f>
        <v>2.19</v>
      </c>
      <c r="G43" s="10" t="n">
        <f aca="false">ROUND('pleksiglas, s niebieskie'!F13,$D$1)</f>
        <v>2.52</v>
      </c>
      <c r="H43" s="10" t="n">
        <f aca="false">ROUND('pleksiglas, s niebieskie'!G13,$D$1)</f>
        <v>1.5317</v>
      </c>
      <c r="I43" s="10"/>
    </row>
    <row r="44" customFormat="false" ht="13.8" hidden="false" customHeight="false" outlineLevel="0" collapsed="false">
      <c r="B44" s="48"/>
      <c r="C44" s="48"/>
      <c r="D44" s="10" t="n">
        <v>3</v>
      </c>
      <c r="E44" s="10" t="n">
        <f aca="false">ROUND('pleksiglas, s niebieskie'!D14,$D$1)</f>
        <v>4.65</v>
      </c>
      <c r="F44" s="10" t="n">
        <f aca="false">ROUND('pleksiglas, s niebieskie'!E14,$D$1)</f>
        <v>2.2</v>
      </c>
      <c r="G44" s="10" t="n">
        <f aca="false">ROUND('pleksiglas, s niebieskie'!F14,$D$1)</f>
        <v>2.45</v>
      </c>
      <c r="H44" s="10" t="n">
        <f aca="false">ROUND('pleksiglas, s niebieskie'!G14,$D$1)</f>
        <v>1.5755</v>
      </c>
      <c r="I44" s="10"/>
    </row>
    <row r="45" customFormat="false" ht="13.8" hidden="false" customHeight="false" outlineLevel="0" collapsed="false">
      <c r="B45" s="48"/>
      <c r="C45" s="48"/>
      <c r="D45" s="10" t="n">
        <v>4</v>
      </c>
      <c r="E45" s="10" t="n">
        <f aca="false">ROUND('pleksiglas, s niebieskie'!D15,$D$1)</f>
        <v>4.69</v>
      </c>
      <c r="F45" s="10" t="n">
        <f aca="false">ROUND('pleksiglas, s niebieskie'!E15,$D$1)</f>
        <v>2.19</v>
      </c>
      <c r="G45" s="10" t="n">
        <f aca="false">ROUND('pleksiglas, s niebieskie'!F15,$D$1)</f>
        <v>2.5</v>
      </c>
      <c r="H45" s="10" t="n">
        <f aca="false">ROUND('pleksiglas, s niebieskie'!G15,$D$1)</f>
        <v>1.544</v>
      </c>
      <c r="I45" s="10"/>
    </row>
  </sheetData>
  <mergeCells count="34">
    <mergeCell ref="B3:F3"/>
    <mergeCell ref="G3:I3"/>
    <mergeCell ref="B4:D4"/>
    <mergeCell ref="E4:F4"/>
    <mergeCell ref="B5:D6"/>
    <mergeCell ref="B7:B10"/>
    <mergeCell ref="C7:C10"/>
    <mergeCell ref="I7:I10"/>
    <mergeCell ref="B11:B14"/>
    <mergeCell ref="C11:C14"/>
    <mergeCell ref="I11:I14"/>
    <mergeCell ref="B15:B18"/>
    <mergeCell ref="C15:C18"/>
    <mergeCell ref="I15:I18"/>
    <mergeCell ref="B19:B22"/>
    <mergeCell ref="C19:C22"/>
    <mergeCell ref="I19:I22"/>
    <mergeCell ref="B26:F26"/>
    <mergeCell ref="G26:I26"/>
    <mergeCell ref="B27:D27"/>
    <mergeCell ref="E27:F27"/>
    <mergeCell ref="B28:D29"/>
    <mergeCell ref="B30:B33"/>
    <mergeCell ref="C30:C33"/>
    <mergeCell ref="I30:I33"/>
    <mergeCell ref="B34:B37"/>
    <mergeCell ref="C34:C37"/>
    <mergeCell ref="I34:I37"/>
    <mergeCell ref="B38:B41"/>
    <mergeCell ref="C38:C41"/>
    <mergeCell ref="I38:I41"/>
    <mergeCell ref="B42:B45"/>
    <mergeCell ref="C42:C45"/>
    <mergeCell ref="I42:I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48987854251"/>
    <col collapsed="false" hidden="false" max="2" min="2" style="0" width="29"/>
    <col collapsed="false" hidden="false" max="3" min="3" style="0" width="21.8542510121457"/>
    <col collapsed="false" hidden="false" max="4" min="4" style="0" width="17.4251012145749"/>
    <col collapsed="false" hidden="false" max="5" min="5" style="0" width="18.1376518218623"/>
    <col collapsed="false" hidden="false" max="6" min="6" style="0" width="14.9959514170041"/>
    <col collapsed="false" hidden="false" max="1025" min="7" style="0" width="8.5748987854251"/>
  </cols>
  <sheetData>
    <row r="1" customFormat="false" ht="15" hidden="false" customHeight="false" outlineLevel="0" collapsed="false">
      <c r="B1" s="0" t="s">
        <v>57</v>
      </c>
      <c r="C1" s="0" t="n">
        <v>4</v>
      </c>
    </row>
    <row r="2" customFormat="false" ht="15" hidden="false" customHeight="false" outlineLevel="0" collapsed="false">
      <c r="B2" s="0" t="s">
        <v>58</v>
      </c>
      <c r="C2" s="0" t="s">
        <v>59</v>
      </c>
    </row>
    <row r="3" customFormat="false" ht="15" hidden="false" customHeight="false" outlineLevel="0" collapsed="false">
      <c r="B3" s="0" t="s">
        <v>60</v>
      </c>
      <c r="C3" s="0" t="s">
        <v>61</v>
      </c>
    </row>
    <row r="4" customFormat="false" ht="13.8" hidden="false" customHeight="false" outlineLevel="0" collapsed="false">
      <c r="B4" s="0" t="s">
        <v>62</v>
      </c>
      <c r="C4" s="0" t="n">
        <v>3.8</v>
      </c>
      <c r="D4" s="0" t="s">
        <v>63</v>
      </c>
    </row>
    <row r="5" customFormat="false" ht="15" hidden="false" customHeight="false" outlineLevel="0" collapsed="false">
      <c r="B5" s="0" t="s">
        <v>64</v>
      </c>
      <c r="C5" s="49" t="n">
        <f aca="false">ROUND(C6/3^0.5,$C$1)</f>
        <v>0.0058</v>
      </c>
      <c r="D5" s="0" t="s">
        <v>63</v>
      </c>
    </row>
    <row r="6" customFormat="false" ht="15" hidden="false" customHeight="false" outlineLevel="0" collapsed="false">
      <c r="B6" s="0" t="s">
        <v>65</v>
      </c>
      <c r="C6" s="49" t="n">
        <v>0.01</v>
      </c>
      <c r="D6" s="0" t="s">
        <v>63</v>
      </c>
    </row>
    <row r="8" customFormat="false" ht="15" hidden="false" customHeight="false" outlineLevel="0" collapsed="false">
      <c r="B8" s="0" t="s">
        <v>66</v>
      </c>
    </row>
    <row r="10" customFormat="false" ht="15" hidden="false" customHeight="false" outlineLevel="0" collapsed="false">
      <c r="B10" s="50" t="s">
        <v>67</v>
      </c>
      <c r="C10" s="51" t="s">
        <v>68</v>
      </c>
      <c r="D10" s="51" t="s">
        <v>69</v>
      </c>
      <c r="E10" s="51" t="s">
        <v>70</v>
      </c>
      <c r="F10" s="52" t="s">
        <v>37</v>
      </c>
      <c r="G10" s="51" t="s">
        <v>44</v>
      </c>
    </row>
    <row r="11" customFormat="false" ht="15.75" hidden="false" customHeight="false" outlineLevel="0" collapsed="false">
      <c r="B11" s="53"/>
      <c r="C11" s="54" t="s">
        <v>46</v>
      </c>
      <c r="D11" s="54" t="s">
        <v>46</v>
      </c>
      <c r="E11" s="54" t="s">
        <v>46</v>
      </c>
      <c r="F11" s="50" t="s">
        <v>43</v>
      </c>
      <c r="G11" s="54" t="s">
        <v>46</v>
      </c>
    </row>
    <row r="12" customFormat="false" ht="13.8" hidden="false" customHeight="false" outlineLevel="0" collapsed="false">
      <c r="B12" s="55" t="n">
        <v>1</v>
      </c>
      <c r="C12" s="56" t="n">
        <f aca="false">C4</f>
        <v>3.8</v>
      </c>
      <c r="D12" s="56" t="n">
        <v>4.78</v>
      </c>
      <c r="E12" s="56" t="n">
        <v>2.24</v>
      </c>
      <c r="F12" s="56" t="n">
        <f aca="false">D12-E12</f>
        <v>2.54</v>
      </c>
      <c r="G12" s="57" t="n">
        <f aca="false">C12/F12</f>
        <v>1.49606299212598</v>
      </c>
    </row>
    <row r="13" customFormat="false" ht="13.8" hidden="false" customHeight="false" outlineLevel="0" collapsed="false">
      <c r="B13" s="58" t="n">
        <v>2</v>
      </c>
      <c r="C13" s="37" t="n">
        <f aca="false">C12</f>
        <v>3.8</v>
      </c>
      <c r="D13" s="37" t="n">
        <v>4.82</v>
      </c>
      <c r="E13" s="37" t="n">
        <v>2.31</v>
      </c>
      <c r="F13" s="37" t="n">
        <f aca="false">D13-E13</f>
        <v>2.51</v>
      </c>
      <c r="G13" s="59" t="n">
        <f aca="false">C13/F13</f>
        <v>1.51394422310757</v>
      </c>
    </row>
    <row r="14" customFormat="false" ht="13.8" hidden="false" customHeight="false" outlineLevel="0" collapsed="false">
      <c r="B14" s="58" t="n">
        <v>3</v>
      </c>
      <c r="C14" s="37" t="n">
        <f aca="false">C13</f>
        <v>3.8</v>
      </c>
      <c r="D14" s="37" t="n">
        <v>4.61</v>
      </c>
      <c r="E14" s="37" t="n">
        <v>2.09</v>
      </c>
      <c r="F14" s="37" t="n">
        <f aca="false">D14-E14</f>
        <v>2.52</v>
      </c>
      <c r="G14" s="59" t="n">
        <f aca="false">C14/F14</f>
        <v>1.50793650793651</v>
      </c>
    </row>
    <row r="15" customFormat="false" ht="13.8" hidden="false" customHeight="false" outlineLevel="0" collapsed="false">
      <c r="B15" s="58" t="n">
        <v>4</v>
      </c>
      <c r="C15" s="37" t="n">
        <f aca="false">C14</f>
        <v>3.8</v>
      </c>
      <c r="D15" s="37" t="n">
        <v>4.61</v>
      </c>
      <c r="E15" s="37" t="n">
        <v>2.09</v>
      </c>
      <c r="F15" s="37" t="n">
        <f aca="false">D15-E15</f>
        <v>2.52</v>
      </c>
      <c r="G15" s="59" t="n">
        <f aca="false">C15/F15</f>
        <v>1.50793650793651</v>
      </c>
    </row>
    <row r="16" customFormat="false" ht="13.8" hidden="false" customHeight="false" outlineLevel="0" collapsed="false">
      <c r="B16" s="58" t="n">
        <v>5</v>
      </c>
      <c r="C16" s="37" t="n">
        <f aca="false">C15</f>
        <v>3.8</v>
      </c>
      <c r="D16" s="37" t="n">
        <v>4.75</v>
      </c>
      <c r="E16" s="37" t="n">
        <v>2.25</v>
      </c>
      <c r="F16" s="37" t="n">
        <f aca="false">D16-E16</f>
        <v>2.5</v>
      </c>
      <c r="G16" s="59" t="n">
        <f aca="false">C16/F16</f>
        <v>1.52</v>
      </c>
    </row>
    <row r="17" customFormat="false" ht="13.8" hidden="false" customHeight="false" outlineLevel="0" collapsed="false">
      <c r="B17" s="58" t="n">
        <v>6</v>
      </c>
      <c r="C17" s="37" t="n">
        <f aca="false">C16</f>
        <v>3.8</v>
      </c>
      <c r="D17" s="37" t="n">
        <v>4.75</v>
      </c>
      <c r="E17" s="37" t="n">
        <v>2.17</v>
      </c>
      <c r="F17" s="37" t="n">
        <f aca="false">D17-E17</f>
        <v>2.58</v>
      </c>
      <c r="G17" s="59" t="n">
        <f aca="false">C17/F17</f>
        <v>1.47286821705426</v>
      </c>
    </row>
    <row r="18" customFormat="false" ht="13.8" hidden="false" customHeight="false" outlineLevel="0" collapsed="false">
      <c r="B18" s="58" t="n">
        <v>7</v>
      </c>
      <c r="C18" s="37" t="n">
        <f aca="false">C17</f>
        <v>3.8</v>
      </c>
      <c r="D18" s="37" t="n">
        <v>4.67</v>
      </c>
      <c r="E18" s="37" t="n">
        <v>2.19</v>
      </c>
      <c r="F18" s="37" t="n">
        <f aca="false">D18-E18</f>
        <v>2.48</v>
      </c>
      <c r="G18" s="59" t="n">
        <f aca="false">C18/F18</f>
        <v>1.53225806451613</v>
      </c>
    </row>
    <row r="19" customFormat="false" ht="13.8" hidden="false" customHeight="false" outlineLevel="0" collapsed="false">
      <c r="B19" s="58" t="n">
        <v>8</v>
      </c>
      <c r="C19" s="37" t="n">
        <f aca="false">C18</f>
        <v>3.8</v>
      </c>
      <c r="D19" s="37" t="n">
        <v>4.6</v>
      </c>
      <c r="E19" s="37" t="n">
        <v>2.11</v>
      </c>
      <c r="F19" s="37" t="n">
        <f aca="false">D19-E19</f>
        <v>2.49</v>
      </c>
      <c r="G19" s="59" t="n">
        <f aca="false">C19/F19</f>
        <v>1.52610441767068</v>
      </c>
    </row>
    <row r="20" customFormat="false" ht="13.8" hidden="false" customHeight="false" outlineLevel="0" collapsed="false">
      <c r="B20" s="58" t="n">
        <v>9</v>
      </c>
      <c r="C20" s="37" t="n">
        <f aca="false">C19</f>
        <v>3.8</v>
      </c>
      <c r="D20" s="37" t="n">
        <v>4.65</v>
      </c>
      <c r="E20" s="37" t="n">
        <v>2.18</v>
      </c>
      <c r="F20" s="37" t="n">
        <f aca="false">D20-E20</f>
        <v>2.47</v>
      </c>
      <c r="G20" s="59" t="n">
        <f aca="false">C20/F20</f>
        <v>1.53846153846154</v>
      </c>
    </row>
    <row r="21" customFormat="false" ht="13.8" hidden="false" customHeight="false" outlineLevel="0" collapsed="false">
      <c r="B21" s="60" t="n">
        <v>10</v>
      </c>
      <c r="C21" s="61" t="n">
        <f aca="false">C20</f>
        <v>3.8</v>
      </c>
      <c r="D21" s="61" t="n">
        <v>4.63</v>
      </c>
      <c r="E21" s="61" t="n">
        <v>2.17</v>
      </c>
      <c r="F21" s="37" t="n">
        <f aca="false">D21-E21</f>
        <v>2.46</v>
      </c>
      <c r="G21" s="59" t="n">
        <f aca="false">C21/F21</f>
        <v>1.54471544715447</v>
      </c>
    </row>
    <row r="22" customFormat="false" ht="15" hidden="false" customHeight="false" outlineLevel="0" collapsed="false">
      <c r="B22" s="9" t="n">
        <v>11</v>
      </c>
      <c r="C22" s="9" t="n">
        <f aca="false">C21</f>
        <v>3.8</v>
      </c>
      <c r="D22" s="9"/>
      <c r="E22" s="9"/>
      <c r="F22" s="62"/>
      <c r="G22" s="11"/>
    </row>
    <row r="23" customFormat="false" ht="15" hidden="false" customHeight="false" outlineLevel="0" collapsed="false">
      <c r="B23" s="37" t="n">
        <v>12</v>
      </c>
      <c r="C23" s="37" t="n">
        <f aca="false">C22</f>
        <v>3.8</v>
      </c>
      <c r="D23" s="37"/>
      <c r="E23" s="37"/>
      <c r="F23" s="52"/>
      <c r="G23" s="63"/>
    </row>
    <row r="24" customFormat="false" ht="15" hidden="false" customHeight="false" outlineLevel="0" collapsed="false">
      <c r="B24" s="37" t="n">
        <v>13</v>
      </c>
      <c r="C24" s="37" t="n">
        <f aca="false">C23</f>
        <v>3.8</v>
      </c>
      <c r="D24" s="37"/>
      <c r="E24" s="37"/>
      <c r="F24" s="52"/>
      <c r="G24" s="63"/>
    </row>
    <row r="25" customFormat="false" ht="15" hidden="false" customHeight="false" outlineLevel="0" collapsed="false">
      <c r="B25" s="37" t="n">
        <v>14</v>
      </c>
      <c r="C25" s="37" t="n">
        <f aca="false">C24</f>
        <v>3.8</v>
      </c>
      <c r="D25" s="37"/>
      <c r="E25" s="37"/>
      <c r="F25" s="52"/>
      <c r="G25" s="63"/>
    </row>
    <row r="26" customFormat="false" ht="15.75" hidden="false" customHeight="false" outlineLevel="0" collapsed="false">
      <c r="B26" s="37" t="n">
        <v>15</v>
      </c>
      <c r="C26" s="37" t="n">
        <f aca="false">C25</f>
        <v>3.8</v>
      </c>
      <c r="D26" s="37"/>
      <c r="E26" s="37"/>
      <c r="F26" s="52"/>
      <c r="G26" s="63"/>
    </row>
    <row r="27" customFormat="false" ht="15.75" hidden="false" customHeight="false" outlineLevel="0" collapsed="false">
      <c r="B27" s="6" t="s">
        <v>71</v>
      </c>
      <c r="C27" s="7" t="s">
        <v>72</v>
      </c>
      <c r="D27" s="7" t="s">
        <v>72</v>
      </c>
      <c r="E27" s="7" t="s">
        <v>72</v>
      </c>
      <c r="F27" s="7" t="s">
        <v>72</v>
      </c>
      <c r="G27" s="64" t="n">
        <f aca="false">ROUND(AVERAGE(G12:G26),$C$1)</f>
        <v>1.516</v>
      </c>
    </row>
    <row r="29" customFormat="false" ht="15" hidden="false" customHeight="false" outlineLevel="0" collapsed="false">
      <c r="B29" s="0" t="s">
        <v>73</v>
      </c>
      <c r="F29" s="63" t="n">
        <f aca="false">ROUND(AVERAGE(F12:F27),$C$1)</f>
        <v>2.507</v>
      </c>
      <c r="G29" s="0" t="s">
        <v>74</v>
      </c>
      <c r="H29" s="65" t="n">
        <f aca="false">C5</f>
        <v>0.0058</v>
      </c>
      <c r="I29" s="0" t="s">
        <v>75</v>
      </c>
    </row>
    <row r="30" customFormat="false" ht="15" hidden="false" customHeight="false" outlineLevel="0" collapsed="false">
      <c r="F30" s="66"/>
    </row>
    <row r="31" customFormat="false" ht="15" hidden="false" customHeight="false" outlineLevel="0" collapsed="false">
      <c r="B31" s="0" t="s">
        <v>76</v>
      </c>
      <c r="F31" s="63" t="n">
        <f aca="false">ROUND(C5/3^0.5,$C$1)</f>
        <v>0.0033</v>
      </c>
      <c r="G31" s="0" t="s">
        <v>63</v>
      </c>
    </row>
    <row r="32" customFormat="false" ht="15" hidden="false" customHeight="false" outlineLevel="0" collapsed="false">
      <c r="B32" s="0" t="s">
        <v>77</v>
      </c>
      <c r="F32" s="63" t="n">
        <f aca="false">ROUND(_xlfn.STDEV.P(F12:F27)/(COUNTA(F12:F27)-1)^0.5,$C$1)</f>
        <v>0.0107</v>
      </c>
      <c r="G32" s="0" t="s">
        <v>63</v>
      </c>
    </row>
    <row r="33" customFormat="false" ht="15" hidden="false" customHeight="false" outlineLevel="0" collapsed="false">
      <c r="B33" s="0" t="s">
        <v>78</v>
      </c>
      <c r="F33" s="67"/>
    </row>
    <row r="34" customFormat="false" ht="15" hidden="false" customHeight="false" outlineLevel="0" collapsed="false">
      <c r="F34" s="66"/>
    </row>
    <row r="35" customFormat="false" ht="15" hidden="false" customHeight="false" outlineLevel="0" collapsed="false">
      <c r="B35" s="0" t="s">
        <v>79</v>
      </c>
      <c r="F35" s="63" t="n">
        <f aca="false">ROUND(SQRT((1/F29*F31)^2+(-C4/F29^2*F32)^2),$C$1)</f>
        <v>0.0066</v>
      </c>
      <c r="G35" s="0" t="s">
        <v>63</v>
      </c>
    </row>
    <row r="36" customFormat="false" ht="15" hidden="false" customHeight="false" outlineLevel="0" collapsed="false">
      <c r="F36" s="66"/>
    </row>
    <row r="37" customFormat="false" ht="15" hidden="false" customHeight="false" outlineLevel="0" collapsed="false">
      <c r="B37" s="0" t="s">
        <v>80</v>
      </c>
      <c r="F37" s="66"/>
    </row>
    <row r="38" customFormat="false" ht="15" hidden="false" customHeight="false" outlineLevel="0" collapsed="false">
      <c r="F38" s="66"/>
    </row>
    <row r="39" customFormat="false" ht="15" hidden="false" customHeight="false" outlineLevel="0" collapsed="false">
      <c r="B39" s="0" t="s">
        <v>81</v>
      </c>
      <c r="F39" s="63" t="n">
        <f aca="false">ROUND(G27*(( F31/C4)^2+(F32/F29)^2)^0.5,$C$1)</f>
        <v>0.0066</v>
      </c>
      <c r="G39" s="0" t="s">
        <v>63</v>
      </c>
    </row>
    <row r="40" customFormat="false" ht="15" hidden="false" customHeight="false" outlineLevel="0" collapsed="false">
      <c r="F40" s="67"/>
    </row>
    <row r="41" customFormat="false" ht="15" hidden="false" customHeight="false" outlineLevel="0" collapsed="false">
      <c r="B41" s="0" t="s">
        <v>82</v>
      </c>
      <c r="F41" s="63" t="n">
        <f aca="false">ROUND((( F31/C4)^2+(F32/F29)^2)^0.5,$C$1)*100</f>
        <v>0.44</v>
      </c>
      <c r="G41" s="0" t="s">
        <v>83</v>
      </c>
    </row>
    <row r="43" customFormat="false" ht="15" hidden="false" customHeight="false" outlineLevel="0" collapsed="false">
      <c r="B43" s="0" t="s">
        <v>84</v>
      </c>
    </row>
    <row r="46" customFormat="false" ht="15" hidden="false" customHeight="false" outlineLevel="0" collapsed="false">
      <c r="B46" s="52" t="s">
        <v>85</v>
      </c>
      <c r="C46" s="52" t="s">
        <v>27</v>
      </c>
      <c r="D46" s="37" t="s">
        <v>30</v>
      </c>
      <c r="E46" s="37" t="s">
        <v>86</v>
      </c>
      <c r="F46" s="37" t="s">
        <v>87</v>
      </c>
    </row>
    <row r="47" customFormat="false" ht="15" hidden="false" customHeight="false" outlineLevel="0" collapsed="false">
      <c r="B47" s="52" t="str">
        <f aca="false">C2</f>
        <v>szkło</v>
      </c>
      <c r="C47" s="52" t="str">
        <f aca="false">C3</f>
        <v>światło białe</v>
      </c>
      <c r="D47" s="63" t="n">
        <f aca="false">F39</f>
        <v>0.0066</v>
      </c>
      <c r="E47" s="63" t="n">
        <f aca="false">G27</f>
        <v>1.516</v>
      </c>
      <c r="F47" s="63" t="n">
        <v>1.515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5"/>
  <cols>
    <col collapsed="false" hidden="false" max="1" min="1" style="0" width="8.5748987854251"/>
    <col collapsed="false" hidden="false" max="2" min="2" style="0" width="29"/>
    <col collapsed="false" hidden="false" max="3" min="3" style="0" width="21.8542510121457"/>
    <col collapsed="false" hidden="false" max="4" min="4" style="0" width="17.4251012145749"/>
    <col collapsed="false" hidden="false" max="5" min="5" style="0" width="18.1376518218623"/>
    <col collapsed="false" hidden="false" max="6" min="6" style="0" width="14.9959514170041"/>
    <col collapsed="false" hidden="false" max="1025" min="7" style="0" width="8.5748987854251"/>
  </cols>
  <sheetData>
    <row r="1" customFormat="false" ht="15" hidden="false" customHeight="false" outlineLevel="0" collapsed="false">
      <c r="B1" s="0" t="s">
        <v>57</v>
      </c>
      <c r="C1" s="0" t="n">
        <v>4</v>
      </c>
    </row>
    <row r="2" customFormat="false" ht="15" hidden="false" customHeight="false" outlineLevel="0" collapsed="false">
      <c r="B2" s="0" t="s">
        <v>58</v>
      </c>
      <c r="C2" s="0" t="s">
        <v>59</v>
      </c>
    </row>
    <row r="3" customFormat="false" ht="15" hidden="false" customHeight="false" outlineLevel="0" collapsed="false">
      <c r="B3" s="0" t="s">
        <v>60</v>
      </c>
      <c r="C3" s="0" t="s">
        <v>88</v>
      </c>
      <c r="D3" s="0" t="s">
        <v>89</v>
      </c>
    </row>
    <row r="4" customFormat="false" ht="15" hidden="false" customHeight="false" outlineLevel="0" collapsed="false">
      <c r="B4" s="0" t="s">
        <v>62</v>
      </c>
      <c r="C4" s="0" t="n">
        <v>3.8</v>
      </c>
      <c r="D4" s="0" t="s">
        <v>63</v>
      </c>
      <c r="F4" s="0" t="n">
        <f aca="false">SUM(C4:E4)</f>
        <v>3.8</v>
      </c>
    </row>
    <row r="5" customFormat="false" ht="15" hidden="false" customHeight="false" outlineLevel="0" collapsed="false">
      <c r="B5" s="0" t="s">
        <v>64</v>
      </c>
      <c r="C5" s="49" t="n">
        <f aca="false">ROUND(C6/3^0.5,$C$1)</f>
        <v>0.0058</v>
      </c>
      <c r="D5" s="0" t="s">
        <v>63</v>
      </c>
      <c r="F5" s="0" t="n">
        <f aca="false">SUM(C5:E5)</f>
        <v>0.0058</v>
      </c>
    </row>
    <row r="6" customFormat="false" ht="15" hidden="false" customHeight="false" outlineLevel="0" collapsed="false">
      <c r="B6" s="0" t="s">
        <v>65</v>
      </c>
      <c r="C6" s="49" t="n">
        <v>0.01</v>
      </c>
      <c r="D6" s="0" t="s">
        <v>63</v>
      </c>
      <c r="F6" s="0" t="n">
        <f aca="false">SUM(C6:E6)</f>
        <v>0.01</v>
      </c>
    </row>
    <row r="8" customFormat="false" ht="15" hidden="false" customHeight="false" outlineLevel="0" collapsed="false">
      <c r="B8" s="0" t="s">
        <v>66</v>
      </c>
    </row>
    <row r="9" customFormat="false" ht="15" hidden="false" customHeight="false" outlineLevel="0" collapsed="false">
      <c r="C9" s="0" t="n">
        <f aca="false">SUM(C4:C8)</f>
        <v>3.8158</v>
      </c>
      <c r="D9" s="0" t="n">
        <f aca="false">SUM(D4:D8)</f>
        <v>0</v>
      </c>
      <c r="F9" s="0" t="n">
        <f aca="false">SUM(C9:E9)</f>
        <v>3.8158</v>
      </c>
    </row>
    <row r="10" customFormat="false" ht="15" hidden="false" customHeight="false" outlineLevel="0" collapsed="false">
      <c r="B10" s="50" t="s">
        <v>67</v>
      </c>
      <c r="C10" s="51" t="s">
        <v>68</v>
      </c>
      <c r="D10" s="51" t="s">
        <v>69</v>
      </c>
      <c r="E10" s="51" t="s">
        <v>70</v>
      </c>
      <c r="F10" s="52" t="s">
        <v>37</v>
      </c>
      <c r="G10" s="51" t="s">
        <v>44</v>
      </c>
    </row>
    <row r="11" customFormat="false" ht="15.75" hidden="false" customHeight="false" outlineLevel="0" collapsed="false">
      <c r="B11" s="53"/>
      <c r="C11" s="54" t="s">
        <v>46</v>
      </c>
      <c r="D11" s="54" t="s">
        <v>46</v>
      </c>
      <c r="E11" s="54" t="s">
        <v>46</v>
      </c>
      <c r="F11" s="50" t="s">
        <v>43</v>
      </c>
      <c r="G11" s="54" t="s">
        <v>46</v>
      </c>
    </row>
    <row r="12" customFormat="false" ht="13.8" hidden="false" customHeight="false" outlineLevel="0" collapsed="false">
      <c r="B12" s="55" t="n">
        <v>1</v>
      </c>
      <c r="C12" s="56" t="n">
        <f aca="false">C4</f>
        <v>3.8</v>
      </c>
      <c r="D12" s="56" t="n">
        <v>4.77</v>
      </c>
      <c r="E12" s="56" t="n">
        <v>2.21</v>
      </c>
      <c r="F12" s="56" t="n">
        <f aca="false">D12-E12</f>
        <v>2.56</v>
      </c>
      <c r="G12" s="57" t="n">
        <f aca="false">C12/F12</f>
        <v>1.484375</v>
      </c>
    </row>
    <row r="13" customFormat="false" ht="13.8" hidden="false" customHeight="false" outlineLevel="0" collapsed="false">
      <c r="B13" s="58" t="n">
        <v>2</v>
      </c>
      <c r="C13" s="37" t="n">
        <f aca="false">C12</f>
        <v>3.8</v>
      </c>
      <c r="D13" s="37" t="n">
        <v>4.78</v>
      </c>
      <c r="E13" s="37" t="n">
        <v>2.22</v>
      </c>
      <c r="F13" s="37" t="n">
        <f aca="false">D13-E13</f>
        <v>2.56</v>
      </c>
      <c r="G13" s="59" t="n">
        <f aca="false">C13/F13</f>
        <v>1.484375</v>
      </c>
    </row>
    <row r="14" customFormat="false" ht="13.8" hidden="false" customHeight="false" outlineLevel="0" collapsed="false">
      <c r="B14" s="58" t="n">
        <v>3</v>
      </c>
      <c r="C14" s="37" t="n">
        <f aca="false">C13</f>
        <v>3.8</v>
      </c>
      <c r="D14" s="37" t="n">
        <v>4.72</v>
      </c>
      <c r="E14" s="37" t="n">
        <v>2.23</v>
      </c>
      <c r="F14" s="37" t="n">
        <f aca="false">D14-E14</f>
        <v>2.49</v>
      </c>
      <c r="G14" s="59" t="n">
        <f aca="false">C14/F14</f>
        <v>1.52610441767068</v>
      </c>
    </row>
    <row r="15" customFormat="false" ht="13.8" hidden="false" customHeight="false" outlineLevel="0" collapsed="false">
      <c r="B15" s="58" t="n">
        <v>4</v>
      </c>
      <c r="C15" s="37" t="n">
        <f aca="false">C14</f>
        <v>3.8</v>
      </c>
      <c r="D15" s="37" t="n">
        <v>4.67</v>
      </c>
      <c r="E15" s="37" t="n">
        <v>2.22</v>
      </c>
      <c r="F15" s="37" t="n">
        <f aca="false">D15-E15</f>
        <v>2.45</v>
      </c>
      <c r="G15" s="59" t="n">
        <f aca="false">C15/F15</f>
        <v>1.55102040816327</v>
      </c>
    </row>
    <row r="16" customFormat="false" ht="13.8" hidden="false" customHeight="false" outlineLevel="0" collapsed="false">
      <c r="B16" s="58" t="n">
        <v>5</v>
      </c>
      <c r="C16" s="37" t="n">
        <f aca="false">C15</f>
        <v>3.8</v>
      </c>
      <c r="D16" s="37"/>
      <c r="E16" s="37"/>
      <c r="F16" s="56"/>
      <c r="G16" s="59"/>
    </row>
    <row r="17" customFormat="false" ht="15" hidden="false" customHeight="false" outlineLevel="0" collapsed="false">
      <c r="B17" s="58" t="n">
        <v>6</v>
      </c>
      <c r="C17" s="37" t="n">
        <f aca="false">C16</f>
        <v>3.8</v>
      </c>
      <c r="D17" s="37"/>
      <c r="E17" s="37"/>
      <c r="F17" s="52"/>
      <c r="G17" s="59"/>
    </row>
    <row r="18" customFormat="false" ht="15" hidden="false" customHeight="false" outlineLevel="0" collapsed="false">
      <c r="B18" s="58" t="n">
        <v>7</v>
      </c>
      <c r="C18" s="37" t="n">
        <f aca="false">C17</f>
        <v>3.8</v>
      </c>
      <c r="D18" s="37"/>
      <c r="E18" s="37"/>
      <c r="F18" s="52"/>
      <c r="G18" s="59"/>
    </row>
    <row r="19" customFormat="false" ht="15" hidden="false" customHeight="false" outlineLevel="0" collapsed="false">
      <c r="B19" s="58" t="n">
        <v>8</v>
      </c>
      <c r="C19" s="37" t="n">
        <f aca="false">C18</f>
        <v>3.8</v>
      </c>
      <c r="D19" s="37"/>
      <c r="E19" s="37"/>
      <c r="F19" s="52"/>
      <c r="G19" s="59"/>
    </row>
    <row r="20" customFormat="false" ht="15" hidden="false" customHeight="false" outlineLevel="0" collapsed="false">
      <c r="B20" s="58" t="n">
        <v>9</v>
      </c>
      <c r="C20" s="37" t="n">
        <f aca="false">C19</f>
        <v>3.8</v>
      </c>
      <c r="D20" s="37"/>
      <c r="E20" s="37"/>
      <c r="F20" s="52"/>
      <c r="G20" s="59"/>
    </row>
    <row r="21" customFormat="false" ht="15.75" hidden="false" customHeight="false" outlineLevel="0" collapsed="false">
      <c r="B21" s="60" t="n">
        <v>10</v>
      </c>
      <c r="C21" s="61" t="n">
        <f aca="false">C20</f>
        <v>3.8</v>
      </c>
      <c r="D21" s="61"/>
      <c r="E21" s="61"/>
      <c r="F21" s="68"/>
      <c r="G21" s="69"/>
    </row>
    <row r="22" customFormat="false" ht="15" hidden="false" customHeight="false" outlineLevel="0" collapsed="false">
      <c r="B22" s="9" t="n">
        <v>11</v>
      </c>
      <c r="C22" s="9" t="n">
        <f aca="false">C21</f>
        <v>3.8</v>
      </c>
      <c r="D22" s="9"/>
      <c r="E22" s="9"/>
      <c r="F22" s="62"/>
      <c r="G22" s="11"/>
    </row>
    <row r="23" customFormat="false" ht="15" hidden="false" customHeight="false" outlineLevel="0" collapsed="false">
      <c r="B23" s="37" t="n">
        <v>12</v>
      </c>
      <c r="C23" s="37" t="n">
        <f aca="false">C22</f>
        <v>3.8</v>
      </c>
      <c r="D23" s="37"/>
      <c r="E23" s="37"/>
      <c r="F23" s="52"/>
      <c r="G23" s="63"/>
    </row>
    <row r="24" customFormat="false" ht="15" hidden="false" customHeight="false" outlineLevel="0" collapsed="false">
      <c r="B24" s="37" t="n">
        <v>13</v>
      </c>
      <c r="C24" s="37" t="n">
        <f aca="false">C23</f>
        <v>3.8</v>
      </c>
      <c r="D24" s="37"/>
      <c r="E24" s="37"/>
      <c r="F24" s="52"/>
      <c r="G24" s="63"/>
    </row>
    <row r="25" customFormat="false" ht="15" hidden="false" customHeight="false" outlineLevel="0" collapsed="false">
      <c r="B25" s="37" t="n">
        <v>14</v>
      </c>
      <c r="C25" s="37" t="n">
        <f aca="false">C24</f>
        <v>3.8</v>
      </c>
      <c r="D25" s="37"/>
      <c r="E25" s="37"/>
      <c r="F25" s="52"/>
      <c r="G25" s="63"/>
    </row>
    <row r="26" customFormat="false" ht="15.75" hidden="false" customHeight="false" outlineLevel="0" collapsed="false">
      <c r="B26" s="37" t="n">
        <v>15</v>
      </c>
      <c r="C26" s="37" t="n">
        <f aca="false">C25</f>
        <v>3.8</v>
      </c>
      <c r="D26" s="37"/>
      <c r="E26" s="37"/>
      <c r="F26" s="52"/>
      <c r="G26" s="63"/>
    </row>
    <row r="27" customFormat="false" ht="15.75" hidden="false" customHeight="false" outlineLevel="0" collapsed="false">
      <c r="B27" s="6" t="s">
        <v>71</v>
      </c>
      <c r="C27" s="7" t="s">
        <v>72</v>
      </c>
      <c r="D27" s="7" t="s">
        <v>72</v>
      </c>
      <c r="E27" s="7" t="s">
        <v>72</v>
      </c>
      <c r="F27" s="7" t="s">
        <v>72</v>
      </c>
      <c r="G27" s="64" t="n">
        <f aca="false">ROUND(AVERAGE(G12:G26),$C$1)</f>
        <v>1.5115</v>
      </c>
    </row>
    <row r="29" customFormat="false" ht="15" hidden="false" customHeight="false" outlineLevel="0" collapsed="false">
      <c r="B29" s="0" t="s">
        <v>73</v>
      </c>
      <c r="F29" s="63" t="n">
        <f aca="false">ROUND(AVERAGE(F12:F27),$C$1)</f>
        <v>2.515</v>
      </c>
      <c r="G29" s="0" t="s">
        <v>74</v>
      </c>
      <c r="H29" s="65" t="n">
        <f aca="false">C5</f>
        <v>0.0058</v>
      </c>
      <c r="I29" s="0" t="s">
        <v>75</v>
      </c>
    </row>
    <row r="30" customFormat="false" ht="15" hidden="false" customHeight="false" outlineLevel="0" collapsed="false">
      <c r="F30" s="66"/>
    </row>
    <row r="31" customFormat="false" ht="15" hidden="false" customHeight="false" outlineLevel="0" collapsed="false">
      <c r="B31" s="0" t="s">
        <v>76</v>
      </c>
      <c r="F31" s="63" t="n">
        <f aca="false">ROUND(C5/3^0.5,$C$1)</f>
        <v>0.0033</v>
      </c>
      <c r="G31" s="0" t="s">
        <v>63</v>
      </c>
    </row>
    <row r="32" customFormat="false" ht="15" hidden="false" customHeight="false" outlineLevel="0" collapsed="false">
      <c r="B32" s="0" t="s">
        <v>77</v>
      </c>
      <c r="F32" s="63" t="n">
        <f aca="false">ROUND(_xlfn.STDEV.P(F12:F27)/(COUNTA(F12:F27)-1)^0.5,$C$1)</f>
        <v>0.0236</v>
      </c>
      <c r="G32" s="0" t="s">
        <v>63</v>
      </c>
    </row>
    <row r="33" customFormat="false" ht="15" hidden="false" customHeight="false" outlineLevel="0" collapsed="false">
      <c r="B33" s="0" t="s">
        <v>78</v>
      </c>
      <c r="F33" s="67"/>
    </row>
    <row r="34" customFormat="false" ht="15" hidden="false" customHeight="false" outlineLevel="0" collapsed="false">
      <c r="F34" s="66"/>
    </row>
    <row r="35" customFormat="false" ht="15" hidden="false" customHeight="false" outlineLevel="0" collapsed="false">
      <c r="B35" s="0" t="s">
        <v>79</v>
      </c>
      <c r="F35" s="63" t="n">
        <f aca="false">ROUND(SQRT((1/F29*F31)^2+(-C4/F29^2*F32)^2),$C$1)</f>
        <v>0.0142</v>
      </c>
      <c r="G35" s="0" t="s">
        <v>63</v>
      </c>
    </row>
    <row r="36" customFormat="false" ht="15" hidden="false" customHeight="false" outlineLevel="0" collapsed="false">
      <c r="F36" s="66"/>
    </row>
    <row r="37" customFormat="false" ht="15" hidden="false" customHeight="false" outlineLevel="0" collapsed="false">
      <c r="B37" s="0" t="s">
        <v>80</v>
      </c>
      <c r="F37" s="66"/>
    </row>
    <row r="38" customFormat="false" ht="15" hidden="false" customHeight="false" outlineLevel="0" collapsed="false">
      <c r="F38" s="66"/>
    </row>
    <row r="39" customFormat="false" ht="15" hidden="false" customHeight="false" outlineLevel="0" collapsed="false">
      <c r="B39" s="0" t="s">
        <v>81</v>
      </c>
      <c r="F39" s="63" t="n">
        <f aca="false">ROUND(G27*(( F31/C4)^2+(F32/F29)^2)^0.5,$C$1)</f>
        <v>0.0142</v>
      </c>
      <c r="G39" s="0" t="s">
        <v>63</v>
      </c>
    </row>
    <row r="40" customFormat="false" ht="15" hidden="false" customHeight="false" outlineLevel="0" collapsed="false">
      <c r="F40" s="67"/>
    </row>
    <row r="41" customFormat="false" ht="15" hidden="false" customHeight="false" outlineLevel="0" collapsed="false">
      <c r="B41" s="0" t="s">
        <v>82</v>
      </c>
      <c r="F41" s="63" t="n">
        <f aca="false">ROUND((( F31/C4)^2+(F32/F29)^2)^0.5,$C$1)*100</f>
        <v>0.94</v>
      </c>
      <c r="G41" s="0" t="s">
        <v>83</v>
      </c>
    </row>
    <row r="43" customFormat="false" ht="15" hidden="false" customHeight="false" outlineLevel="0" collapsed="false">
      <c r="B43" s="0" t="s">
        <v>84</v>
      </c>
    </row>
    <row r="46" customFormat="false" ht="15" hidden="false" customHeight="false" outlineLevel="0" collapsed="false">
      <c r="B46" s="52" t="s">
        <v>85</v>
      </c>
      <c r="C46" s="52" t="s">
        <v>27</v>
      </c>
      <c r="D46" s="37" t="s">
        <v>30</v>
      </c>
      <c r="E46" s="37" t="s">
        <v>86</v>
      </c>
      <c r="F46" s="37" t="s">
        <v>87</v>
      </c>
    </row>
    <row r="47" customFormat="false" ht="15" hidden="false" customHeight="false" outlineLevel="0" collapsed="false">
      <c r="B47" s="52" t="str">
        <f aca="false">C2</f>
        <v>szkło</v>
      </c>
      <c r="C47" s="52" t="str">
        <f aca="false">C3</f>
        <v>światło czerwone</v>
      </c>
      <c r="D47" s="63" t="n">
        <f aca="false">F39</f>
        <v>0.0142</v>
      </c>
      <c r="E47" s="63" t="n">
        <f aca="false">G27</f>
        <v>1.5115</v>
      </c>
      <c r="F47" s="63" t="n">
        <v>1.512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48987854251"/>
    <col collapsed="false" hidden="false" max="2" min="2" style="0" width="29"/>
    <col collapsed="false" hidden="false" max="3" min="3" style="0" width="21.8542510121457"/>
    <col collapsed="false" hidden="false" max="4" min="4" style="0" width="17.4251012145749"/>
    <col collapsed="false" hidden="false" max="5" min="5" style="0" width="18.1376518218623"/>
    <col collapsed="false" hidden="false" max="6" min="6" style="0" width="14.9959514170041"/>
    <col collapsed="false" hidden="false" max="1025" min="7" style="0" width="8.5748987854251"/>
  </cols>
  <sheetData>
    <row r="1" customFormat="false" ht="15" hidden="false" customHeight="false" outlineLevel="0" collapsed="false">
      <c r="B1" s="0" t="s">
        <v>57</v>
      </c>
      <c r="C1" s="0" t="n">
        <v>4</v>
      </c>
    </row>
    <row r="2" customFormat="false" ht="15" hidden="false" customHeight="false" outlineLevel="0" collapsed="false">
      <c r="B2" s="0" t="s">
        <v>58</v>
      </c>
      <c r="C2" s="0" t="s">
        <v>59</v>
      </c>
    </row>
    <row r="3" customFormat="false" ht="15" hidden="false" customHeight="false" outlineLevel="0" collapsed="false">
      <c r="B3" s="0" t="s">
        <v>60</v>
      </c>
      <c r="C3" s="0" t="s">
        <v>90</v>
      </c>
      <c r="D3" s="0" t="s">
        <v>91</v>
      </c>
    </row>
    <row r="4" customFormat="false" ht="15" hidden="false" customHeight="false" outlineLevel="0" collapsed="false">
      <c r="B4" s="0" t="s">
        <v>62</v>
      </c>
      <c r="C4" s="0" t="n">
        <v>3.8</v>
      </c>
      <c r="D4" s="0" t="s">
        <v>63</v>
      </c>
    </row>
    <row r="5" customFormat="false" ht="15" hidden="false" customHeight="false" outlineLevel="0" collapsed="false">
      <c r="B5" s="0" t="s">
        <v>64</v>
      </c>
      <c r="C5" s="49" t="n">
        <f aca="false">ROUND(C6/3^0.5,$C$1)</f>
        <v>0.0058</v>
      </c>
      <c r="D5" s="0" t="s">
        <v>63</v>
      </c>
    </row>
    <row r="6" customFormat="false" ht="15" hidden="false" customHeight="false" outlineLevel="0" collapsed="false">
      <c r="B6" s="0" t="s">
        <v>65</v>
      </c>
      <c r="C6" s="49" t="n">
        <v>0.01</v>
      </c>
      <c r="D6" s="0" t="s">
        <v>63</v>
      </c>
    </row>
    <row r="8" customFormat="false" ht="15" hidden="false" customHeight="false" outlineLevel="0" collapsed="false">
      <c r="B8" s="0" t="s">
        <v>66</v>
      </c>
    </row>
    <row r="10" customFormat="false" ht="15" hidden="false" customHeight="false" outlineLevel="0" collapsed="false">
      <c r="B10" s="50" t="s">
        <v>67</v>
      </c>
      <c r="C10" s="51" t="s">
        <v>68</v>
      </c>
      <c r="D10" s="51" t="s">
        <v>69</v>
      </c>
      <c r="E10" s="51" t="s">
        <v>70</v>
      </c>
      <c r="F10" s="52" t="s">
        <v>37</v>
      </c>
      <c r="G10" s="51" t="s">
        <v>44</v>
      </c>
    </row>
    <row r="11" customFormat="false" ht="15.75" hidden="false" customHeight="false" outlineLevel="0" collapsed="false">
      <c r="B11" s="53"/>
      <c r="C11" s="54" t="s">
        <v>46</v>
      </c>
      <c r="D11" s="54" t="s">
        <v>46</v>
      </c>
      <c r="E11" s="54" t="s">
        <v>46</v>
      </c>
      <c r="F11" s="50" t="s">
        <v>43</v>
      </c>
      <c r="G11" s="54" t="s">
        <v>46</v>
      </c>
    </row>
    <row r="12" customFormat="false" ht="13.8" hidden="false" customHeight="false" outlineLevel="0" collapsed="false">
      <c r="B12" s="55" t="n">
        <v>1</v>
      </c>
      <c r="C12" s="56" t="n">
        <f aca="false">C4</f>
        <v>3.8</v>
      </c>
      <c r="D12" s="56" t="n">
        <v>4.76</v>
      </c>
      <c r="E12" s="56" t="n">
        <v>2.18</v>
      </c>
      <c r="F12" s="56" t="n">
        <f aca="false">D12-E12</f>
        <v>2.58</v>
      </c>
      <c r="G12" s="57" t="n">
        <f aca="false">C12/F12</f>
        <v>1.47286821705426</v>
      </c>
    </row>
    <row r="13" customFormat="false" ht="13.8" hidden="false" customHeight="false" outlineLevel="0" collapsed="false">
      <c r="B13" s="58" t="n">
        <v>2</v>
      </c>
      <c r="C13" s="37" t="n">
        <f aca="false">C12</f>
        <v>3.8</v>
      </c>
      <c r="D13" s="37" t="n">
        <v>4.67</v>
      </c>
      <c r="E13" s="37" t="n">
        <v>2.19</v>
      </c>
      <c r="F13" s="37" t="n">
        <f aca="false">D13-E13</f>
        <v>2.48</v>
      </c>
      <c r="G13" s="59" t="n">
        <f aca="false">C13/F13</f>
        <v>1.53225806451613</v>
      </c>
    </row>
    <row r="14" customFormat="false" ht="13.8" hidden="false" customHeight="false" outlineLevel="0" collapsed="false">
      <c r="B14" s="58" t="n">
        <v>3</v>
      </c>
      <c r="C14" s="37" t="n">
        <f aca="false">C13</f>
        <v>3.8</v>
      </c>
      <c r="D14" s="37" t="n">
        <v>4.71</v>
      </c>
      <c r="E14" s="37" t="n">
        <v>2.2</v>
      </c>
      <c r="F14" s="37" t="n">
        <f aca="false">D14-E14</f>
        <v>2.51</v>
      </c>
      <c r="G14" s="59" t="n">
        <f aca="false">C14/F14</f>
        <v>1.51394422310757</v>
      </c>
    </row>
    <row r="15" customFormat="false" ht="13.8" hidden="false" customHeight="false" outlineLevel="0" collapsed="false">
      <c r="B15" s="58" t="n">
        <v>4</v>
      </c>
      <c r="C15" s="37" t="n">
        <f aca="false">C14</f>
        <v>3.8</v>
      </c>
      <c r="D15" s="37" t="n">
        <v>4.71</v>
      </c>
      <c r="E15" s="37" t="n">
        <v>2.2</v>
      </c>
      <c r="F15" s="37" t="n">
        <f aca="false">D15-E15</f>
        <v>2.51</v>
      </c>
      <c r="G15" s="59" t="n">
        <f aca="false">C15/F15</f>
        <v>1.51394422310757</v>
      </c>
    </row>
    <row r="16" customFormat="false" ht="13.8" hidden="false" customHeight="false" outlineLevel="0" collapsed="false">
      <c r="B16" s="58" t="n">
        <v>5</v>
      </c>
      <c r="C16" s="37" t="n">
        <f aca="false">C15</f>
        <v>3.8</v>
      </c>
      <c r="D16" s="37" t="n">
        <v>4.66</v>
      </c>
      <c r="E16" s="37" t="n">
        <v>2.21</v>
      </c>
      <c r="F16" s="37" t="n">
        <f aca="false">D16-E16</f>
        <v>2.45</v>
      </c>
      <c r="G16" s="59" t="n">
        <f aca="false">C16/F16</f>
        <v>1.55102040816327</v>
      </c>
    </row>
    <row r="17" customFormat="false" ht="13.8" hidden="false" customHeight="false" outlineLevel="0" collapsed="false">
      <c r="B17" s="58" t="n">
        <v>6</v>
      </c>
      <c r="C17" s="37" t="n">
        <f aca="false">C16</f>
        <v>3.8</v>
      </c>
      <c r="D17" s="37"/>
      <c r="E17" s="37"/>
      <c r="F17" s="52"/>
      <c r="G17" s="59"/>
    </row>
    <row r="18" customFormat="false" ht="15" hidden="false" customHeight="false" outlineLevel="0" collapsed="false">
      <c r="B18" s="58" t="n">
        <v>7</v>
      </c>
      <c r="C18" s="37" t="n">
        <f aca="false">C17</f>
        <v>3.8</v>
      </c>
      <c r="D18" s="37"/>
      <c r="E18" s="37"/>
      <c r="F18" s="52"/>
      <c r="G18" s="59"/>
    </row>
    <row r="19" customFormat="false" ht="15" hidden="false" customHeight="false" outlineLevel="0" collapsed="false">
      <c r="B19" s="58" t="n">
        <v>8</v>
      </c>
      <c r="C19" s="37" t="n">
        <f aca="false">C18</f>
        <v>3.8</v>
      </c>
      <c r="D19" s="37"/>
      <c r="E19" s="37"/>
      <c r="F19" s="52"/>
      <c r="G19" s="59"/>
    </row>
    <row r="20" customFormat="false" ht="15" hidden="false" customHeight="false" outlineLevel="0" collapsed="false">
      <c r="B20" s="58" t="n">
        <v>9</v>
      </c>
      <c r="C20" s="37" t="n">
        <f aca="false">C19</f>
        <v>3.8</v>
      </c>
      <c r="D20" s="37"/>
      <c r="E20" s="37"/>
      <c r="F20" s="52"/>
      <c r="G20" s="59"/>
    </row>
    <row r="21" customFormat="false" ht="15.75" hidden="false" customHeight="false" outlineLevel="0" collapsed="false">
      <c r="B21" s="60" t="n">
        <v>10</v>
      </c>
      <c r="C21" s="61" t="n">
        <f aca="false">C20</f>
        <v>3.8</v>
      </c>
      <c r="D21" s="61"/>
      <c r="E21" s="61"/>
      <c r="F21" s="68"/>
      <c r="G21" s="69"/>
    </row>
    <row r="22" customFormat="false" ht="15" hidden="false" customHeight="false" outlineLevel="0" collapsed="false">
      <c r="B22" s="9" t="n">
        <v>11</v>
      </c>
      <c r="C22" s="9" t="n">
        <f aca="false">C21</f>
        <v>3.8</v>
      </c>
      <c r="D22" s="9"/>
      <c r="E22" s="9"/>
      <c r="F22" s="62"/>
      <c r="G22" s="11"/>
    </row>
    <row r="23" customFormat="false" ht="15" hidden="false" customHeight="false" outlineLevel="0" collapsed="false">
      <c r="B23" s="37" t="n">
        <v>12</v>
      </c>
      <c r="C23" s="37" t="n">
        <f aca="false">C22</f>
        <v>3.8</v>
      </c>
      <c r="D23" s="37"/>
      <c r="E23" s="37"/>
      <c r="F23" s="52"/>
      <c r="G23" s="63"/>
    </row>
    <row r="24" customFormat="false" ht="15" hidden="false" customHeight="false" outlineLevel="0" collapsed="false">
      <c r="B24" s="37" t="n">
        <v>13</v>
      </c>
      <c r="C24" s="37" t="n">
        <f aca="false">C23</f>
        <v>3.8</v>
      </c>
      <c r="D24" s="37"/>
      <c r="E24" s="37"/>
      <c r="F24" s="52"/>
      <c r="G24" s="63"/>
    </row>
    <row r="25" customFormat="false" ht="15" hidden="false" customHeight="false" outlineLevel="0" collapsed="false">
      <c r="B25" s="37" t="n">
        <v>14</v>
      </c>
      <c r="C25" s="37" t="n">
        <f aca="false">C24</f>
        <v>3.8</v>
      </c>
      <c r="D25" s="37"/>
      <c r="E25" s="37"/>
      <c r="F25" s="52"/>
      <c r="G25" s="63"/>
    </row>
    <row r="26" customFormat="false" ht="15.75" hidden="false" customHeight="false" outlineLevel="0" collapsed="false">
      <c r="B26" s="37" t="n">
        <v>15</v>
      </c>
      <c r="C26" s="37" t="n">
        <f aca="false">C25</f>
        <v>3.8</v>
      </c>
      <c r="D26" s="37"/>
      <c r="E26" s="37"/>
      <c r="F26" s="52"/>
      <c r="G26" s="63"/>
    </row>
    <row r="27" customFormat="false" ht="15.75" hidden="false" customHeight="false" outlineLevel="0" collapsed="false">
      <c r="B27" s="6" t="s">
        <v>71</v>
      </c>
      <c r="C27" s="7" t="s">
        <v>72</v>
      </c>
      <c r="D27" s="7" t="s">
        <v>72</v>
      </c>
      <c r="E27" s="7" t="s">
        <v>72</v>
      </c>
      <c r="F27" s="7" t="s">
        <v>72</v>
      </c>
      <c r="G27" s="64" t="n">
        <f aca="false">ROUND(AVERAGE(G12:G26),$C$1)</f>
        <v>1.5168</v>
      </c>
    </row>
    <row r="29" customFormat="false" ht="15" hidden="false" customHeight="false" outlineLevel="0" collapsed="false">
      <c r="B29" s="0" t="s">
        <v>73</v>
      </c>
      <c r="F29" s="63" t="n">
        <f aca="false">ROUND(AVERAGE(F12:F27),$C$1)</f>
        <v>2.506</v>
      </c>
      <c r="G29" s="0" t="s">
        <v>74</v>
      </c>
      <c r="H29" s="65" t="n">
        <f aca="false">C5</f>
        <v>0.0058</v>
      </c>
      <c r="I29" s="0" t="s">
        <v>75</v>
      </c>
    </row>
    <row r="30" customFormat="false" ht="15" hidden="false" customHeight="false" outlineLevel="0" collapsed="false">
      <c r="F30" s="66"/>
    </row>
    <row r="31" customFormat="false" ht="15" hidden="false" customHeight="false" outlineLevel="0" collapsed="false">
      <c r="B31" s="0" t="s">
        <v>76</v>
      </c>
      <c r="F31" s="63" t="n">
        <f aca="false">ROUND(C5/3^0.5,$C$1)</f>
        <v>0.0033</v>
      </c>
      <c r="G31" s="0" t="s">
        <v>63</v>
      </c>
    </row>
    <row r="32" customFormat="false" ht="15" hidden="false" customHeight="false" outlineLevel="0" collapsed="false">
      <c r="B32" s="0" t="s">
        <v>77</v>
      </c>
      <c r="F32" s="63" t="n">
        <f aca="false">ROUND(_xlfn.STDEV.P(F12:F27)/(COUNTA(F12:F27)-1)^0.5,$C$1)</f>
        <v>0.0193</v>
      </c>
      <c r="G32" s="0" t="s">
        <v>63</v>
      </c>
    </row>
    <row r="33" customFormat="false" ht="15" hidden="false" customHeight="false" outlineLevel="0" collapsed="false">
      <c r="B33" s="0" t="s">
        <v>78</v>
      </c>
      <c r="F33" s="67"/>
    </row>
    <row r="34" customFormat="false" ht="15" hidden="false" customHeight="false" outlineLevel="0" collapsed="false">
      <c r="F34" s="66"/>
    </row>
    <row r="35" customFormat="false" ht="15" hidden="false" customHeight="false" outlineLevel="0" collapsed="false">
      <c r="B35" s="0" t="s">
        <v>79</v>
      </c>
      <c r="F35" s="63" t="n">
        <f aca="false">ROUND(SQRT((1/F29*F31)^2+(-C4/F29^2*F32)^2),$C$1)</f>
        <v>0.0118</v>
      </c>
      <c r="G35" s="0" t="s">
        <v>63</v>
      </c>
    </row>
    <row r="36" customFormat="false" ht="15" hidden="false" customHeight="false" outlineLevel="0" collapsed="false">
      <c r="F36" s="66"/>
    </row>
    <row r="37" customFormat="false" ht="15" hidden="false" customHeight="false" outlineLevel="0" collapsed="false">
      <c r="B37" s="0" t="s">
        <v>80</v>
      </c>
      <c r="F37" s="66"/>
    </row>
    <row r="38" customFormat="false" ht="15" hidden="false" customHeight="false" outlineLevel="0" collapsed="false">
      <c r="F38" s="66"/>
    </row>
    <row r="39" customFormat="false" ht="15" hidden="false" customHeight="false" outlineLevel="0" collapsed="false">
      <c r="B39" s="0" t="s">
        <v>81</v>
      </c>
      <c r="F39" s="63" t="n">
        <f aca="false">ROUND(G27*(( F31/C4)^2+(F32/F29)^2)^0.5,$C$1)</f>
        <v>0.0118</v>
      </c>
      <c r="G39" s="0" t="s">
        <v>63</v>
      </c>
    </row>
    <row r="40" customFormat="false" ht="15" hidden="false" customHeight="false" outlineLevel="0" collapsed="false">
      <c r="F40" s="67"/>
    </row>
    <row r="41" customFormat="false" ht="15" hidden="false" customHeight="false" outlineLevel="0" collapsed="false">
      <c r="B41" s="0" t="s">
        <v>82</v>
      </c>
      <c r="F41" s="63" t="n">
        <f aca="false">ROUND((( F31/C4)^2+(F32/F29)^2)^0.5,$C$1)*100</f>
        <v>0.78</v>
      </c>
      <c r="G41" s="0" t="s">
        <v>83</v>
      </c>
    </row>
    <row r="43" customFormat="false" ht="15" hidden="false" customHeight="false" outlineLevel="0" collapsed="false">
      <c r="B43" s="0" t="s">
        <v>84</v>
      </c>
    </row>
    <row r="46" customFormat="false" ht="15" hidden="false" customHeight="false" outlineLevel="0" collapsed="false">
      <c r="B46" s="52" t="s">
        <v>85</v>
      </c>
      <c r="C46" s="52" t="s">
        <v>27</v>
      </c>
      <c r="D46" s="37" t="s">
        <v>30</v>
      </c>
      <c r="E46" s="37" t="s">
        <v>86</v>
      </c>
      <c r="F46" s="37" t="s">
        <v>87</v>
      </c>
    </row>
    <row r="47" customFormat="false" ht="15" hidden="false" customHeight="false" outlineLevel="0" collapsed="false">
      <c r="B47" s="52" t="str">
        <f aca="false">C2</f>
        <v>szkło</v>
      </c>
      <c r="C47" s="52" t="str">
        <f aca="false">C3</f>
        <v>swiatlo zolte</v>
      </c>
      <c r="D47" s="63" t="n">
        <f aca="false">F39</f>
        <v>0.0118</v>
      </c>
      <c r="E47" s="63" t="n">
        <f aca="false">G27</f>
        <v>1.5168</v>
      </c>
      <c r="F47" s="63" t="n">
        <v>1.517</v>
      </c>
    </row>
    <row r="48" customFormat="false" ht="13.8" hidden="false" customHeight="false" outlineLevel="0" collapsed="false"/>
    <row r="4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5"/>
  <cols>
    <col collapsed="false" hidden="false" max="1" min="1" style="0" width="8.5748987854251"/>
    <col collapsed="false" hidden="false" max="2" min="2" style="0" width="29"/>
    <col collapsed="false" hidden="false" max="3" min="3" style="0" width="21.8542510121457"/>
    <col collapsed="false" hidden="false" max="4" min="4" style="0" width="17.4251012145749"/>
    <col collapsed="false" hidden="false" max="5" min="5" style="0" width="18.1376518218623"/>
    <col collapsed="false" hidden="false" max="6" min="6" style="0" width="14.9959514170041"/>
    <col collapsed="false" hidden="false" max="1025" min="7" style="0" width="8.5748987854251"/>
  </cols>
  <sheetData>
    <row r="1" customFormat="false" ht="15" hidden="false" customHeight="false" outlineLevel="0" collapsed="false">
      <c r="B1" s="0" t="s">
        <v>57</v>
      </c>
      <c r="C1" s="0" t="n">
        <v>4</v>
      </c>
    </row>
    <row r="2" customFormat="false" ht="15" hidden="false" customHeight="false" outlineLevel="0" collapsed="false">
      <c r="B2" s="0" t="s">
        <v>58</v>
      </c>
      <c r="C2" s="0" t="s">
        <v>59</v>
      </c>
    </row>
    <row r="3" customFormat="false" ht="15" hidden="false" customHeight="false" outlineLevel="0" collapsed="false">
      <c r="B3" s="0" t="s">
        <v>60</v>
      </c>
      <c r="C3" s="0" t="s">
        <v>92</v>
      </c>
      <c r="D3" s="0" t="s">
        <v>93</v>
      </c>
    </row>
    <row r="4" customFormat="false" ht="15" hidden="false" customHeight="false" outlineLevel="0" collapsed="false">
      <c r="B4" s="0" t="s">
        <v>62</v>
      </c>
      <c r="C4" s="0" t="n">
        <v>3.8</v>
      </c>
      <c r="D4" s="0" t="s">
        <v>63</v>
      </c>
    </row>
    <row r="5" customFormat="false" ht="15" hidden="false" customHeight="false" outlineLevel="0" collapsed="false">
      <c r="B5" s="0" t="s">
        <v>64</v>
      </c>
      <c r="C5" s="49" t="n">
        <f aca="false">ROUND(C6/3^0.5,$C$1)</f>
        <v>0.0058</v>
      </c>
      <c r="D5" s="0" t="s">
        <v>63</v>
      </c>
    </row>
    <row r="6" customFormat="false" ht="15" hidden="false" customHeight="false" outlineLevel="0" collapsed="false">
      <c r="B6" s="0" t="s">
        <v>65</v>
      </c>
      <c r="C6" s="49" t="n">
        <v>0.01</v>
      </c>
      <c r="D6" s="0" t="s">
        <v>63</v>
      </c>
    </row>
    <row r="8" customFormat="false" ht="15" hidden="false" customHeight="false" outlineLevel="0" collapsed="false">
      <c r="B8" s="0" t="s">
        <v>66</v>
      </c>
    </row>
    <row r="10" customFormat="false" ht="15" hidden="false" customHeight="false" outlineLevel="0" collapsed="false">
      <c r="B10" s="50" t="s">
        <v>67</v>
      </c>
      <c r="C10" s="51" t="s">
        <v>68</v>
      </c>
      <c r="D10" s="51" t="s">
        <v>69</v>
      </c>
      <c r="E10" s="51" t="s">
        <v>70</v>
      </c>
      <c r="F10" s="52" t="s">
        <v>37</v>
      </c>
      <c r="G10" s="51" t="s">
        <v>44</v>
      </c>
    </row>
    <row r="11" customFormat="false" ht="15.75" hidden="false" customHeight="false" outlineLevel="0" collapsed="false">
      <c r="B11" s="53"/>
      <c r="C11" s="54" t="s">
        <v>46</v>
      </c>
      <c r="D11" s="54" t="s">
        <v>46</v>
      </c>
      <c r="E11" s="54" t="s">
        <v>46</v>
      </c>
      <c r="F11" s="50" t="s">
        <v>43</v>
      </c>
      <c r="G11" s="54" t="s">
        <v>46</v>
      </c>
    </row>
    <row r="12" customFormat="false" ht="13.8" hidden="false" customHeight="false" outlineLevel="0" collapsed="false">
      <c r="B12" s="55" t="n">
        <v>1</v>
      </c>
      <c r="C12" s="56" t="n">
        <f aca="false">C4</f>
        <v>3.8</v>
      </c>
      <c r="D12" s="56" t="n">
        <v>4.67</v>
      </c>
      <c r="E12" s="56" t="n">
        <v>2.21</v>
      </c>
      <c r="F12" s="56" t="n">
        <f aca="false">D12-E12</f>
        <v>2.46</v>
      </c>
      <c r="G12" s="57" t="n">
        <f aca="false">C12/F12</f>
        <v>1.54471544715447</v>
      </c>
    </row>
    <row r="13" customFormat="false" ht="13.8" hidden="false" customHeight="false" outlineLevel="0" collapsed="false">
      <c r="B13" s="58" t="n">
        <v>2</v>
      </c>
      <c r="C13" s="37" t="n">
        <f aca="false">C12</f>
        <v>3.8</v>
      </c>
      <c r="D13" s="37" t="n">
        <v>4.68</v>
      </c>
      <c r="E13" s="37" t="n">
        <v>2.21</v>
      </c>
      <c r="F13" s="37" t="n">
        <f aca="false">D13-E13</f>
        <v>2.47</v>
      </c>
      <c r="G13" s="59" t="n">
        <f aca="false">C13/F13</f>
        <v>1.53846153846154</v>
      </c>
    </row>
    <row r="14" customFormat="false" ht="13.8" hidden="false" customHeight="false" outlineLevel="0" collapsed="false">
      <c r="B14" s="58" t="n">
        <v>3</v>
      </c>
      <c r="C14" s="37" t="n">
        <f aca="false">C13</f>
        <v>3.8</v>
      </c>
      <c r="D14" s="37" t="n">
        <v>4.77</v>
      </c>
      <c r="E14" s="37" t="n">
        <v>2.21</v>
      </c>
      <c r="F14" s="37" t="n">
        <f aca="false">D14-E14</f>
        <v>2.56</v>
      </c>
      <c r="G14" s="59" t="n">
        <f aca="false">C14/F14</f>
        <v>1.484375</v>
      </c>
    </row>
    <row r="15" customFormat="false" ht="13.8" hidden="false" customHeight="false" outlineLevel="0" collapsed="false">
      <c r="B15" s="58" t="n">
        <v>4</v>
      </c>
      <c r="C15" s="37" t="n">
        <f aca="false">C14</f>
        <v>3.8</v>
      </c>
      <c r="D15" s="37" t="n">
        <v>4.66</v>
      </c>
      <c r="E15" s="37" t="n">
        <v>2.18</v>
      </c>
      <c r="F15" s="37" t="n">
        <f aca="false">D15-E15</f>
        <v>2.48</v>
      </c>
      <c r="G15" s="59" t="n">
        <f aca="false">C15/F15</f>
        <v>1.53225806451613</v>
      </c>
    </row>
    <row r="16" customFormat="false" ht="13.8" hidden="false" customHeight="false" outlineLevel="0" collapsed="false">
      <c r="B16" s="58" t="n">
        <v>5</v>
      </c>
      <c r="C16" s="37" t="n">
        <f aca="false">C15</f>
        <v>3.8</v>
      </c>
      <c r="D16" s="37"/>
      <c r="E16" s="37"/>
      <c r="F16" s="56"/>
      <c r="G16" s="59"/>
    </row>
    <row r="17" customFormat="false" ht="15" hidden="false" customHeight="false" outlineLevel="0" collapsed="false">
      <c r="B17" s="58" t="n">
        <v>6</v>
      </c>
      <c r="C17" s="37" t="n">
        <f aca="false">C16</f>
        <v>3.8</v>
      </c>
      <c r="D17" s="37"/>
      <c r="E17" s="37"/>
      <c r="F17" s="52"/>
      <c r="G17" s="59"/>
    </row>
    <row r="18" customFormat="false" ht="15" hidden="false" customHeight="false" outlineLevel="0" collapsed="false">
      <c r="B18" s="58" t="n">
        <v>7</v>
      </c>
      <c r="C18" s="37" t="n">
        <f aca="false">C17</f>
        <v>3.8</v>
      </c>
      <c r="D18" s="37"/>
      <c r="E18" s="37"/>
      <c r="F18" s="52"/>
      <c r="G18" s="59"/>
    </row>
    <row r="19" customFormat="false" ht="15" hidden="false" customHeight="false" outlineLevel="0" collapsed="false">
      <c r="B19" s="58" t="n">
        <v>8</v>
      </c>
      <c r="C19" s="37" t="n">
        <f aca="false">C18</f>
        <v>3.8</v>
      </c>
      <c r="D19" s="37"/>
      <c r="E19" s="37"/>
      <c r="F19" s="52"/>
      <c r="G19" s="59"/>
    </row>
    <row r="20" customFormat="false" ht="15" hidden="false" customHeight="false" outlineLevel="0" collapsed="false">
      <c r="B20" s="58" t="n">
        <v>9</v>
      </c>
      <c r="C20" s="37" t="n">
        <f aca="false">C19</f>
        <v>3.8</v>
      </c>
      <c r="D20" s="37"/>
      <c r="E20" s="37"/>
      <c r="F20" s="52"/>
      <c r="G20" s="59"/>
    </row>
    <row r="21" customFormat="false" ht="15.75" hidden="false" customHeight="false" outlineLevel="0" collapsed="false">
      <c r="B21" s="60" t="n">
        <v>10</v>
      </c>
      <c r="C21" s="61" t="n">
        <f aca="false">C20</f>
        <v>3.8</v>
      </c>
      <c r="D21" s="61"/>
      <c r="E21" s="61"/>
      <c r="F21" s="68"/>
      <c r="G21" s="69"/>
    </row>
    <row r="22" customFormat="false" ht="15" hidden="false" customHeight="false" outlineLevel="0" collapsed="false">
      <c r="B22" s="9" t="n">
        <v>11</v>
      </c>
      <c r="C22" s="9" t="n">
        <f aca="false">C21</f>
        <v>3.8</v>
      </c>
      <c r="D22" s="9"/>
      <c r="E22" s="9"/>
      <c r="F22" s="62"/>
      <c r="G22" s="11"/>
    </row>
    <row r="23" customFormat="false" ht="15" hidden="false" customHeight="false" outlineLevel="0" collapsed="false">
      <c r="B23" s="37" t="n">
        <v>12</v>
      </c>
      <c r="C23" s="37" t="n">
        <f aca="false">C22</f>
        <v>3.8</v>
      </c>
      <c r="D23" s="37"/>
      <c r="E23" s="37"/>
      <c r="F23" s="52"/>
      <c r="G23" s="63"/>
    </row>
    <row r="24" customFormat="false" ht="15" hidden="false" customHeight="false" outlineLevel="0" collapsed="false">
      <c r="B24" s="37" t="n">
        <v>13</v>
      </c>
      <c r="C24" s="37" t="n">
        <f aca="false">C23</f>
        <v>3.8</v>
      </c>
      <c r="D24" s="37"/>
      <c r="E24" s="37"/>
      <c r="F24" s="52"/>
      <c r="G24" s="63"/>
    </row>
    <row r="25" customFormat="false" ht="15" hidden="false" customHeight="false" outlineLevel="0" collapsed="false">
      <c r="B25" s="37" t="n">
        <v>14</v>
      </c>
      <c r="C25" s="37" t="n">
        <f aca="false">C24</f>
        <v>3.8</v>
      </c>
      <c r="D25" s="37"/>
      <c r="E25" s="37"/>
      <c r="F25" s="52"/>
      <c r="G25" s="63"/>
    </row>
    <row r="26" customFormat="false" ht="15.75" hidden="false" customHeight="false" outlineLevel="0" collapsed="false">
      <c r="B26" s="37" t="n">
        <v>15</v>
      </c>
      <c r="C26" s="37" t="n">
        <f aca="false">C25</f>
        <v>3.8</v>
      </c>
      <c r="D26" s="37"/>
      <c r="E26" s="37"/>
      <c r="F26" s="52"/>
      <c r="G26" s="63"/>
    </row>
    <row r="27" customFormat="false" ht="15.75" hidden="false" customHeight="false" outlineLevel="0" collapsed="false">
      <c r="B27" s="6" t="s">
        <v>71</v>
      </c>
      <c r="C27" s="7" t="s">
        <v>72</v>
      </c>
      <c r="D27" s="7" t="s">
        <v>72</v>
      </c>
      <c r="E27" s="7" t="s">
        <v>72</v>
      </c>
      <c r="F27" s="7" t="s">
        <v>72</v>
      </c>
      <c r="G27" s="64" t="n">
        <f aca="false">ROUND(AVERAGE(G12:G26),$C$1)</f>
        <v>1.525</v>
      </c>
    </row>
    <row r="29" customFormat="false" ht="15" hidden="false" customHeight="false" outlineLevel="0" collapsed="false">
      <c r="B29" s="0" t="s">
        <v>73</v>
      </c>
      <c r="F29" s="63" t="n">
        <f aca="false">ROUND(AVERAGE(F12:F27),$C$1)</f>
        <v>2.4925</v>
      </c>
      <c r="G29" s="0" t="s">
        <v>74</v>
      </c>
      <c r="H29" s="65" t="n">
        <f aca="false">C5</f>
        <v>0.0058</v>
      </c>
      <c r="I29" s="0" t="s">
        <v>75</v>
      </c>
    </row>
    <row r="30" customFormat="false" ht="15" hidden="false" customHeight="false" outlineLevel="0" collapsed="false">
      <c r="F30" s="66"/>
    </row>
    <row r="31" customFormat="false" ht="15" hidden="false" customHeight="false" outlineLevel="0" collapsed="false">
      <c r="B31" s="0" t="s">
        <v>76</v>
      </c>
      <c r="F31" s="63" t="n">
        <f aca="false">ROUND(C5/3^0.5,$C$1)</f>
        <v>0.0033</v>
      </c>
      <c r="G31" s="0" t="s">
        <v>63</v>
      </c>
    </row>
    <row r="32" customFormat="false" ht="15" hidden="false" customHeight="false" outlineLevel="0" collapsed="false">
      <c r="B32" s="0" t="s">
        <v>77</v>
      </c>
      <c r="F32" s="63" t="n">
        <f aca="false">ROUND(_xlfn.STDEV.P(F12:F27)/(COUNTA(F12:F27)-1)^0.5,$C$1)</f>
        <v>0.0198</v>
      </c>
      <c r="G32" s="0" t="s">
        <v>63</v>
      </c>
    </row>
    <row r="33" customFormat="false" ht="15" hidden="false" customHeight="false" outlineLevel="0" collapsed="false">
      <c r="B33" s="0" t="s">
        <v>78</v>
      </c>
      <c r="F33" s="67"/>
    </row>
    <row r="34" customFormat="false" ht="15" hidden="false" customHeight="false" outlineLevel="0" collapsed="false">
      <c r="F34" s="66"/>
    </row>
    <row r="35" customFormat="false" ht="15" hidden="false" customHeight="false" outlineLevel="0" collapsed="false">
      <c r="B35" s="0" t="s">
        <v>79</v>
      </c>
      <c r="F35" s="63" t="n">
        <f aca="false">ROUND(SQRT((1/F29*F31)^2+(-C4/F29^2*F32)^2),$C$1)</f>
        <v>0.0122</v>
      </c>
      <c r="G35" s="0" t="s">
        <v>63</v>
      </c>
    </row>
    <row r="36" customFormat="false" ht="15" hidden="false" customHeight="false" outlineLevel="0" collapsed="false">
      <c r="F36" s="66"/>
    </row>
    <row r="37" customFormat="false" ht="15" hidden="false" customHeight="false" outlineLevel="0" collapsed="false">
      <c r="B37" s="0" t="s">
        <v>80</v>
      </c>
      <c r="F37" s="66"/>
    </row>
    <row r="38" customFormat="false" ht="15" hidden="false" customHeight="false" outlineLevel="0" collapsed="false">
      <c r="F38" s="66"/>
    </row>
    <row r="39" customFormat="false" ht="15" hidden="false" customHeight="false" outlineLevel="0" collapsed="false">
      <c r="B39" s="0" t="s">
        <v>81</v>
      </c>
      <c r="F39" s="63" t="n">
        <f aca="false">ROUND(G27*(( F31/C4)^2+(F32/F29)^2)^0.5,$C$1)</f>
        <v>0.0122</v>
      </c>
      <c r="G39" s="0" t="s">
        <v>63</v>
      </c>
    </row>
    <row r="40" customFormat="false" ht="15" hidden="false" customHeight="false" outlineLevel="0" collapsed="false">
      <c r="F40" s="67"/>
    </row>
    <row r="41" customFormat="false" ht="15" hidden="false" customHeight="false" outlineLevel="0" collapsed="false">
      <c r="B41" s="0" t="s">
        <v>82</v>
      </c>
      <c r="F41" s="63" t="n">
        <f aca="false">ROUND((( F31/C4)^2+(F32/F29)^2)^0.5,$C$1)*100</f>
        <v>0.8</v>
      </c>
      <c r="G41" s="0" t="s">
        <v>83</v>
      </c>
    </row>
    <row r="43" customFormat="false" ht="15" hidden="false" customHeight="false" outlineLevel="0" collapsed="false">
      <c r="B43" s="0" t="s">
        <v>84</v>
      </c>
    </row>
    <row r="46" customFormat="false" ht="15" hidden="false" customHeight="false" outlineLevel="0" collapsed="false">
      <c r="B46" s="52" t="s">
        <v>85</v>
      </c>
      <c r="C46" s="52" t="s">
        <v>27</v>
      </c>
      <c r="D46" s="37" t="s">
        <v>30</v>
      </c>
      <c r="E46" s="37" t="s">
        <v>86</v>
      </c>
      <c r="F46" s="37" t="s">
        <v>87</v>
      </c>
    </row>
    <row r="47" customFormat="false" ht="15" hidden="false" customHeight="false" outlineLevel="0" collapsed="false">
      <c r="B47" s="52" t="str">
        <f aca="false">C2</f>
        <v>szkło</v>
      </c>
      <c r="C47" s="52" t="str">
        <f aca="false">C3</f>
        <v>swiatlo zielone</v>
      </c>
      <c r="D47" s="63" t="n">
        <f aca="false">F39</f>
        <v>0.0122</v>
      </c>
      <c r="E47" s="63" t="n">
        <f aca="false">G27</f>
        <v>1.525</v>
      </c>
      <c r="F47" s="63" t="n">
        <v>1.52</v>
      </c>
    </row>
    <row r="48" customFormat="false" ht="13.8" hidden="false" customHeight="false" outlineLevel="0" collapsed="false"/>
    <row r="4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48987854251"/>
    <col collapsed="false" hidden="false" max="2" min="2" style="0" width="29"/>
    <col collapsed="false" hidden="false" max="3" min="3" style="0" width="21.8542510121457"/>
    <col collapsed="false" hidden="false" max="4" min="4" style="0" width="17.4251012145749"/>
    <col collapsed="false" hidden="false" max="5" min="5" style="0" width="18.1376518218623"/>
    <col collapsed="false" hidden="false" max="6" min="6" style="0" width="14.9959514170041"/>
    <col collapsed="false" hidden="false" max="1025" min="7" style="0" width="8.5748987854251"/>
  </cols>
  <sheetData>
    <row r="1" customFormat="false" ht="15" hidden="false" customHeight="false" outlineLevel="0" collapsed="false">
      <c r="B1" s="0" t="s">
        <v>57</v>
      </c>
      <c r="C1" s="0" t="n">
        <v>4</v>
      </c>
    </row>
    <row r="2" customFormat="false" ht="15" hidden="false" customHeight="false" outlineLevel="0" collapsed="false">
      <c r="B2" s="0" t="s">
        <v>58</v>
      </c>
      <c r="C2" s="0" t="s">
        <v>59</v>
      </c>
    </row>
    <row r="3" customFormat="false" ht="15" hidden="false" customHeight="false" outlineLevel="0" collapsed="false">
      <c r="B3" s="0" t="s">
        <v>60</v>
      </c>
      <c r="C3" s="0" t="s">
        <v>94</v>
      </c>
      <c r="D3" s="0" t="s">
        <v>95</v>
      </c>
    </row>
    <row r="4" customFormat="false" ht="15" hidden="false" customHeight="false" outlineLevel="0" collapsed="false">
      <c r="B4" s="0" t="s">
        <v>62</v>
      </c>
      <c r="C4" s="0" t="n">
        <v>3.8</v>
      </c>
      <c r="D4" s="0" t="s">
        <v>63</v>
      </c>
    </row>
    <row r="5" customFormat="false" ht="15" hidden="false" customHeight="false" outlineLevel="0" collapsed="false">
      <c r="B5" s="0" t="s">
        <v>64</v>
      </c>
      <c r="C5" s="49" t="n">
        <f aca="false">ROUND(C6/3^0.5,$C$1)</f>
        <v>0.0058</v>
      </c>
      <c r="D5" s="0" t="s">
        <v>63</v>
      </c>
    </row>
    <row r="6" customFormat="false" ht="15" hidden="false" customHeight="false" outlineLevel="0" collapsed="false">
      <c r="B6" s="0" t="s">
        <v>65</v>
      </c>
      <c r="C6" s="49" t="n">
        <v>0.01</v>
      </c>
      <c r="D6" s="0" t="s">
        <v>63</v>
      </c>
    </row>
    <row r="8" customFormat="false" ht="15" hidden="false" customHeight="false" outlineLevel="0" collapsed="false">
      <c r="B8" s="0" t="s">
        <v>66</v>
      </c>
    </row>
    <row r="10" customFormat="false" ht="15" hidden="false" customHeight="false" outlineLevel="0" collapsed="false">
      <c r="B10" s="50" t="s">
        <v>67</v>
      </c>
      <c r="C10" s="51" t="s">
        <v>68</v>
      </c>
      <c r="D10" s="51" t="s">
        <v>69</v>
      </c>
      <c r="E10" s="51" t="s">
        <v>70</v>
      </c>
      <c r="F10" s="52" t="s">
        <v>37</v>
      </c>
      <c r="G10" s="51" t="s">
        <v>44</v>
      </c>
    </row>
    <row r="11" customFormat="false" ht="15.75" hidden="false" customHeight="false" outlineLevel="0" collapsed="false">
      <c r="B11" s="53"/>
      <c r="C11" s="54" t="s">
        <v>46</v>
      </c>
      <c r="D11" s="54" t="s">
        <v>46</v>
      </c>
      <c r="E11" s="54" t="s">
        <v>46</v>
      </c>
      <c r="F11" s="50" t="s">
        <v>43</v>
      </c>
      <c r="G11" s="54" t="s">
        <v>46</v>
      </c>
    </row>
    <row r="12" customFormat="false" ht="13.8" hidden="false" customHeight="false" outlineLevel="0" collapsed="false">
      <c r="B12" s="55" t="n">
        <v>1</v>
      </c>
      <c r="C12" s="56" t="n">
        <f aca="false">C4</f>
        <v>3.8</v>
      </c>
      <c r="D12" s="56" t="n">
        <v>4.65</v>
      </c>
      <c r="E12" s="56" t="n">
        <v>2.23</v>
      </c>
      <c r="F12" s="56" t="n">
        <f aca="false">D12-E12</f>
        <v>2.42</v>
      </c>
      <c r="G12" s="57" t="n">
        <f aca="false">C12/F12</f>
        <v>1.5702479338843</v>
      </c>
    </row>
    <row r="13" customFormat="false" ht="13.8" hidden="false" customHeight="false" outlineLevel="0" collapsed="false">
      <c r="B13" s="58" t="n">
        <v>2</v>
      </c>
      <c r="C13" s="37" t="n">
        <f aca="false">C12</f>
        <v>3.8</v>
      </c>
      <c r="D13" s="37" t="n">
        <v>4.66</v>
      </c>
      <c r="E13" s="37" t="n">
        <v>2.22</v>
      </c>
      <c r="F13" s="37" t="n">
        <f aca="false">D13-E13</f>
        <v>2.44</v>
      </c>
      <c r="G13" s="59" t="n">
        <f aca="false">C13/F13</f>
        <v>1.55737704918033</v>
      </c>
    </row>
    <row r="14" customFormat="false" ht="13.8" hidden="false" customHeight="false" outlineLevel="0" collapsed="false">
      <c r="B14" s="58" t="n">
        <v>3</v>
      </c>
      <c r="C14" s="37" t="n">
        <f aca="false">C13</f>
        <v>3.8</v>
      </c>
      <c r="D14" s="37" t="n">
        <v>4.65</v>
      </c>
      <c r="E14" s="37" t="n">
        <v>2.22</v>
      </c>
      <c r="F14" s="37" t="n">
        <f aca="false">D14-E14</f>
        <v>2.43</v>
      </c>
      <c r="G14" s="59" t="n">
        <f aca="false">C14/F14</f>
        <v>1.56378600823045</v>
      </c>
    </row>
    <row r="15" customFormat="false" ht="13.8" hidden="false" customHeight="false" outlineLevel="0" collapsed="false">
      <c r="B15" s="58" t="n">
        <v>4</v>
      </c>
      <c r="C15" s="37" t="n">
        <f aca="false">C14</f>
        <v>3.8</v>
      </c>
      <c r="D15" s="37" t="n">
        <v>4.66</v>
      </c>
      <c r="E15" s="37" t="n">
        <v>2.21</v>
      </c>
      <c r="F15" s="37" t="n">
        <f aca="false">D15-E15</f>
        <v>2.45</v>
      </c>
      <c r="G15" s="59" t="n">
        <f aca="false">C15/F15</f>
        <v>1.55102040816327</v>
      </c>
    </row>
    <row r="16" customFormat="false" ht="13.8" hidden="false" customHeight="false" outlineLevel="0" collapsed="false">
      <c r="B16" s="58" t="n">
        <v>5</v>
      </c>
      <c r="C16" s="37" t="n">
        <f aca="false">C15</f>
        <v>3.8</v>
      </c>
      <c r="D16" s="37"/>
      <c r="E16" s="37"/>
      <c r="F16" s="37"/>
      <c r="G16" s="59"/>
    </row>
    <row r="17" customFormat="false" ht="13.8" hidden="false" customHeight="false" outlineLevel="0" collapsed="false">
      <c r="B17" s="58" t="n">
        <v>6</v>
      </c>
      <c r="C17" s="37" t="n">
        <f aca="false">C16</f>
        <v>3.8</v>
      </c>
      <c r="D17" s="37"/>
      <c r="E17" s="37"/>
      <c r="F17" s="37"/>
      <c r="G17" s="59"/>
    </row>
    <row r="18" customFormat="false" ht="13.8" hidden="false" customHeight="false" outlineLevel="0" collapsed="false">
      <c r="B18" s="58" t="n">
        <v>7</v>
      </c>
      <c r="C18" s="37" t="n">
        <f aca="false">C17</f>
        <v>3.8</v>
      </c>
      <c r="D18" s="37"/>
      <c r="E18" s="37"/>
      <c r="F18" s="37"/>
      <c r="G18" s="59"/>
    </row>
    <row r="19" customFormat="false" ht="13.8" hidden="false" customHeight="false" outlineLevel="0" collapsed="false">
      <c r="B19" s="58" t="n">
        <v>8</v>
      </c>
      <c r="C19" s="37" t="n">
        <f aca="false">C18</f>
        <v>3.8</v>
      </c>
      <c r="D19" s="37"/>
      <c r="E19" s="37"/>
      <c r="F19" s="37"/>
      <c r="G19" s="59"/>
    </row>
    <row r="20" customFormat="false" ht="13.8" hidden="false" customHeight="false" outlineLevel="0" collapsed="false">
      <c r="B20" s="58" t="n">
        <v>9</v>
      </c>
      <c r="C20" s="37" t="n">
        <f aca="false">C19</f>
        <v>3.8</v>
      </c>
      <c r="D20" s="37"/>
      <c r="E20" s="37"/>
      <c r="F20" s="37"/>
      <c r="G20" s="59"/>
    </row>
    <row r="21" customFormat="false" ht="15.75" hidden="false" customHeight="false" outlineLevel="0" collapsed="false">
      <c r="B21" s="60" t="n">
        <v>10</v>
      </c>
      <c r="C21" s="61" t="n">
        <f aca="false">C20</f>
        <v>3.8</v>
      </c>
      <c r="D21" s="61"/>
      <c r="E21" s="61"/>
      <c r="F21" s="68"/>
      <c r="G21" s="69"/>
    </row>
    <row r="22" customFormat="false" ht="15" hidden="false" customHeight="false" outlineLevel="0" collapsed="false">
      <c r="B22" s="9" t="n">
        <v>11</v>
      </c>
      <c r="C22" s="9" t="n">
        <f aca="false">C21</f>
        <v>3.8</v>
      </c>
      <c r="D22" s="9"/>
      <c r="E22" s="9"/>
      <c r="F22" s="62"/>
      <c r="G22" s="11"/>
    </row>
    <row r="23" customFormat="false" ht="15" hidden="false" customHeight="false" outlineLevel="0" collapsed="false">
      <c r="B23" s="37" t="n">
        <v>12</v>
      </c>
      <c r="C23" s="37" t="n">
        <f aca="false">C22</f>
        <v>3.8</v>
      </c>
      <c r="D23" s="37"/>
      <c r="E23" s="37"/>
      <c r="F23" s="52"/>
      <c r="G23" s="63"/>
    </row>
    <row r="24" customFormat="false" ht="15" hidden="false" customHeight="false" outlineLevel="0" collapsed="false">
      <c r="B24" s="37" t="n">
        <v>13</v>
      </c>
      <c r="C24" s="37" t="n">
        <f aca="false">C23</f>
        <v>3.8</v>
      </c>
      <c r="D24" s="37"/>
      <c r="E24" s="37"/>
      <c r="F24" s="52"/>
      <c r="G24" s="63"/>
    </row>
    <row r="25" customFormat="false" ht="15" hidden="false" customHeight="false" outlineLevel="0" collapsed="false">
      <c r="B25" s="37" t="n">
        <v>14</v>
      </c>
      <c r="C25" s="37" t="n">
        <f aca="false">C24</f>
        <v>3.8</v>
      </c>
      <c r="D25" s="37"/>
      <c r="E25" s="37"/>
      <c r="F25" s="52"/>
      <c r="G25" s="63"/>
    </row>
    <row r="26" customFormat="false" ht="15.75" hidden="false" customHeight="false" outlineLevel="0" collapsed="false">
      <c r="B26" s="37" t="n">
        <v>15</v>
      </c>
      <c r="C26" s="37" t="n">
        <f aca="false">C25</f>
        <v>3.8</v>
      </c>
      <c r="D26" s="37"/>
      <c r="E26" s="37"/>
      <c r="F26" s="52"/>
      <c r="G26" s="63"/>
    </row>
    <row r="27" customFormat="false" ht="15.75" hidden="false" customHeight="false" outlineLevel="0" collapsed="false">
      <c r="B27" s="6" t="s">
        <v>71</v>
      </c>
      <c r="C27" s="7" t="s">
        <v>72</v>
      </c>
      <c r="D27" s="7" t="s">
        <v>72</v>
      </c>
      <c r="E27" s="7" t="s">
        <v>72</v>
      </c>
      <c r="F27" s="7" t="s">
        <v>72</v>
      </c>
      <c r="G27" s="64" t="n">
        <f aca="false">ROUND(AVERAGE(G12:G26),$C$1)</f>
        <v>1.5606</v>
      </c>
    </row>
    <row r="29" customFormat="false" ht="15" hidden="false" customHeight="false" outlineLevel="0" collapsed="false">
      <c r="B29" s="0" t="s">
        <v>73</v>
      </c>
      <c r="F29" s="63" t="n">
        <f aca="false">ROUND(AVERAGE(F12:F27),$C$1)</f>
        <v>2.435</v>
      </c>
      <c r="G29" s="0" t="s">
        <v>74</v>
      </c>
      <c r="H29" s="65" t="n">
        <f aca="false">C5</f>
        <v>0.0058</v>
      </c>
      <c r="I29" s="0" t="s">
        <v>75</v>
      </c>
    </row>
    <row r="30" customFormat="false" ht="15" hidden="false" customHeight="false" outlineLevel="0" collapsed="false">
      <c r="F30" s="66"/>
    </row>
    <row r="31" customFormat="false" ht="15" hidden="false" customHeight="false" outlineLevel="0" collapsed="false">
      <c r="B31" s="0" t="s">
        <v>76</v>
      </c>
      <c r="F31" s="63" t="n">
        <f aca="false">ROUND(C5/3^0.5,$C$1)</f>
        <v>0.0033</v>
      </c>
      <c r="G31" s="0" t="s">
        <v>63</v>
      </c>
    </row>
    <row r="32" customFormat="false" ht="15" hidden="false" customHeight="false" outlineLevel="0" collapsed="false">
      <c r="B32" s="0" t="s">
        <v>77</v>
      </c>
      <c r="F32" s="63" t="n">
        <f aca="false">ROUND(_xlfn.STDEV.P(F12:F27)/(COUNTA(F12:F27)-1)^0.5,$C$1)</f>
        <v>0.0056</v>
      </c>
      <c r="G32" s="0" t="s">
        <v>63</v>
      </c>
    </row>
    <row r="33" customFormat="false" ht="15" hidden="false" customHeight="false" outlineLevel="0" collapsed="false">
      <c r="B33" s="0" t="s">
        <v>78</v>
      </c>
      <c r="F33" s="67"/>
    </row>
    <row r="34" customFormat="false" ht="15" hidden="false" customHeight="false" outlineLevel="0" collapsed="false">
      <c r="F34" s="66"/>
    </row>
    <row r="35" customFormat="false" ht="15" hidden="false" customHeight="false" outlineLevel="0" collapsed="false">
      <c r="B35" s="0" t="s">
        <v>79</v>
      </c>
      <c r="F35" s="63" t="n">
        <f aca="false">ROUND(SQRT((1/F29*F31)^2+(-C4/F29^2*F32)^2),$C$1)</f>
        <v>0.0038</v>
      </c>
      <c r="G35" s="0" t="s">
        <v>63</v>
      </c>
    </row>
    <row r="36" customFormat="false" ht="15" hidden="false" customHeight="false" outlineLevel="0" collapsed="false">
      <c r="F36" s="66"/>
    </row>
    <row r="37" customFormat="false" ht="15" hidden="false" customHeight="false" outlineLevel="0" collapsed="false">
      <c r="B37" s="0" t="s">
        <v>80</v>
      </c>
      <c r="F37" s="66"/>
    </row>
    <row r="38" customFormat="false" ht="15" hidden="false" customHeight="false" outlineLevel="0" collapsed="false">
      <c r="F38" s="66"/>
    </row>
    <row r="39" customFormat="false" ht="15" hidden="false" customHeight="false" outlineLevel="0" collapsed="false">
      <c r="B39" s="0" t="s">
        <v>81</v>
      </c>
      <c r="F39" s="63" t="n">
        <f aca="false">ROUND(G27*(( F31/C4)^2+(F32/F29)^2)^0.5,$C$1)</f>
        <v>0.0038</v>
      </c>
      <c r="G39" s="0" t="s">
        <v>63</v>
      </c>
    </row>
    <row r="40" customFormat="false" ht="15" hidden="false" customHeight="false" outlineLevel="0" collapsed="false">
      <c r="F40" s="67"/>
    </row>
    <row r="41" customFormat="false" ht="15" hidden="false" customHeight="false" outlineLevel="0" collapsed="false">
      <c r="B41" s="0" t="s">
        <v>82</v>
      </c>
      <c r="F41" s="63" t="n">
        <f aca="false">ROUND((( F31/C4)^2+(F32/F29)^2)^0.5,$C$1)*100</f>
        <v>0.25</v>
      </c>
      <c r="G41" s="0" t="s">
        <v>83</v>
      </c>
    </row>
    <row r="43" customFormat="false" ht="15" hidden="false" customHeight="false" outlineLevel="0" collapsed="false">
      <c r="B43" s="0" t="s">
        <v>84</v>
      </c>
    </row>
    <row r="46" customFormat="false" ht="15" hidden="false" customHeight="false" outlineLevel="0" collapsed="false">
      <c r="B46" s="52" t="s">
        <v>85</v>
      </c>
      <c r="C46" s="52" t="s">
        <v>27</v>
      </c>
      <c r="D46" s="37" t="s">
        <v>30</v>
      </c>
      <c r="E46" s="37" t="s">
        <v>86</v>
      </c>
      <c r="F46" s="37" t="s">
        <v>87</v>
      </c>
    </row>
    <row r="47" customFormat="false" ht="15" hidden="false" customHeight="false" outlineLevel="0" collapsed="false">
      <c r="B47" s="52" t="str">
        <f aca="false">C2</f>
        <v>szkło</v>
      </c>
      <c r="C47" s="52" t="str">
        <f aca="false">C3</f>
        <v>swiatło niebieskie</v>
      </c>
      <c r="D47" s="63" t="n">
        <f aca="false">F39</f>
        <v>0.0038</v>
      </c>
      <c r="E47" s="63" t="n">
        <f aca="false">G27</f>
        <v>1.5606</v>
      </c>
      <c r="F47" s="63" t="n">
        <v>1.529</v>
      </c>
    </row>
    <row r="48" customFormat="false" ht="13.8" hidden="false" customHeight="false" outlineLevel="0" collapsed="false"/>
    <row r="4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48987854251"/>
    <col collapsed="false" hidden="false" max="2" min="2" style="0" width="29"/>
    <col collapsed="false" hidden="false" max="3" min="3" style="0" width="21.8542510121457"/>
    <col collapsed="false" hidden="false" max="4" min="4" style="0" width="17.4251012145749"/>
    <col collapsed="false" hidden="false" max="5" min="5" style="0" width="18.1376518218623"/>
    <col collapsed="false" hidden="false" max="6" min="6" style="0" width="14.9959514170041"/>
    <col collapsed="false" hidden="false" max="1025" min="7" style="0" width="8.5748987854251"/>
  </cols>
  <sheetData>
    <row r="1" customFormat="false" ht="15" hidden="false" customHeight="false" outlineLevel="0" collapsed="false">
      <c r="B1" s="0" t="s">
        <v>57</v>
      </c>
      <c r="C1" s="0" t="n">
        <v>4</v>
      </c>
    </row>
    <row r="2" customFormat="false" ht="15" hidden="false" customHeight="false" outlineLevel="0" collapsed="false">
      <c r="B2" s="0" t="s">
        <v>58</v>
      </c>
      <c r="C2" s="0" t="s">
        <v>96</v>
      </c>
    </row>
    <row r="3" customFormat="false" ht="15" hidden="false" customHeight="false" outlineLevel="0" collapsed="false">
      <c r="B3" s="0" t="s">
        <v>60</v>
      </c>
      <c r="C3" s="0" t="s">
        <v>61</v>
      </c>
    </row>
    <row r="4" customFormat="false" ht="15" hidden="false" customHeight="false" outlineLevel="0" collapsed="false">
      <c r="B4" s="0" t="s">
        <v>62</v>
      </c>
      <c r="C4" s="0" t="n">
        <v>3.86</v>
      </c>
      <c r="D4" s="0" t="s">
        <v>63</v>
      </c>
    </row>
    <row r="5" customFormat="false" ht="15" hidden="false" customHeight="false" outlineLevel="0" collapsed="false">
      <c r="B5" s="0" t="s">
        <v>64</v>
      </c>
      <c r="C5" s="49" t="n">
        <f aca="false">ROUND(C6/3^0.5,$C$1)</f>
        <v>0.0058</v>
      </c>
      <c r="D5" s="0" t="s">
        <v>63</v>
      </c>
    </row>
    <row r="6" customFormat="false" ht="15" hidden="false" customHeight="false" outlineLevel="0" collapsed="false">
      <c r="B6" s="0" t="s">
        <v>65</v>
      </c>
      <c r="C6" s="49" t="n">
        <v>0.01</v>
      </c>
      <c r="D6" s="0" t="s">
        <v>63</v>
      </c>
    </row>
    <row r="8" customFormat="false" ht="15" hidden="false" customHeight="false" outlineLevel="0" collapsed="false">
      <c r="B8" s="0" t="s">
        <v>66</v>
      </c>
    </row>
    <row r="10" customFormat="false" ht="15" hidden="false" customHeight="false" outlineLevel="0" collapsed="false">
      <c r="B10" s="50" t="s">
        <v>67</v>
      </c>
      <c r="C10" s="51" t="s">
        <v>68</v>
      </c>
      <c r="D10" s="51" t="s">
        <v>69</v>
      </c>
      <c r="E10" s="51" t="s">
        <v>70</v>
      </c>
      <c r="F10" s="52" t="s">
        <v>37</v>
      </c>
      <c r="G10" s="51" t="s">
        <v>44</v>
      </c>
    </row>
    <row r="11" customFormat="false" ht="15.75" hidden="false" customHeight="false" outlineLevel="0" collapsed="false">
      <c r="B11" s="53"/>
      <c r="C11" s="54" t="s">
        <v>46</v>
      </c>
      <c r="D11" s="54" t="s">
        <v>46</v>
      </c>
      <c r="E11" s="54" t="s">
        <v>46</v>
      </c>
      <c r="F11" s="50" t="s">
        <v>43</v>
      </c>
      <c r="G11" s="54" t="s">
        <v>46</v>
      </c>
    </row>
    <row r="12" customFormat="false" ht="13.8" hidden="false" customHeight="false" outlineLevel="0" collapsed="false">
      <c r="B12" s="55" t="n">
        <v>1</v>
      </c>
      <c r="C12" s="56" t="n">
        <f aca="false">C4</f>
        <v>3.86</v>
      </c>
      <c r="D12" s="56" t="n">
        <v>4.79</v>
      </c>
      <c r="E12" s="56" t="n">
        <v>2.19</v>
      </c>
      <c r="F12" s="56" t="n">
        <f aca="false">D12-E12</f>
        <v>2.6</v>
      </c>
      <c r="G12" s="57" t="n">
        <f aca="false">C12/F12</f>
        <v>1.48461538461538</v>
      </c>
    </row>
    <row r="13" customFormat="false" ht="13.8" hidden="false" customHeight="false" outlineLevel="0" collapsed="false">
      <c r="B13" s="58" t="n">
        <v>2</v>
      </c>
      <c r="C13" s="37" t="n">
        <f aca="false">C12</f>
        <v>3.86</v>
      </c>
      <c r="D13" s="37" t="n">
        <v>4.63</v>
      </c>
      <c r="E13" s="37" t="n">
        <v>2.01</v>
      </c>
      <c r="F13" s="37" t="n">
        <f aca="false">D13-E13</f>
        <v>2.62</v>
      </c>
      <c r="G13" s="59" t="n">
        <f aca="false">C13/F13</f>
        <v>1.47328244274809</v>
      </c>
    </row>
    <row r="14" customFormat="false" ht="13.8" hidden="false" customHeight="false" outlineLevel="0" collapsed="false">
      <c r="B14" s="58" t="n">
        <v>3</v>
      </c>
      <c r="C14" s="37" t="n">
        <f aca="false">C13</f>
        <v>3.86</v>
      </c>
      <c r="D14" s="37" t="n">
        <v>4.61</v>
      </c>
      <c r="E14" s="37" t="n">
        <v>2.05</v>
      </c>
      <c r="F14" s="37" t="n">
        <f aca="false">D14-E14</f>
        <v>2.56</v>
      </c>
      <c r="G14" s="59" t="n">
        <f aca="false">C14/F14</f>
        <v>1.5078125</v>
      </c>
    </row>
    <row r="15" customFormat="false" ht="13.8" hidden="false" customHeight="false" outlineLevel="0" collapsed="false">
      <c r="B15" s="58" t="n">
        <v>4</v>
      </c>
      <c r="C15" s="37" t="n">
        <f aca="false">C14</f>
        <v>3.86</v>
      </c>
      <c r="D15" s="37" t="n">
        <v>4.83</v>
      </c>
      <c r="E15" s="37" t="n">
        <v>2.21</v>
      </c>
      <c r="F15" s="37" t="n">
        <f aca="false">D15-E15</f>
        <v>2.62</v>
      </c>
      <c r="G15" s="59" t="n">
        <f aca="false">C15/F15</f>
        <v>1.47328244274809</v>
      </c>
    </row>
    <row r="16" customFormat="false" ht="13.8" hidden="false" customHeight="false" outlineLevel="0" collapsed="false">
      <c r="B16" s="58" t="n">
        <v>5</v>
      </c>
      <c r="C16" s="37" t="n">
        <f aca="false">C15</f>
        <v>3.86</v>
      </c>
      <c r="D16" s="37" t="n">
        <v>4.65</v>
      </c>
      <c r="E16" s="37" t="n">
        <v>2.12</v>
      </c>
      <c r="F16" s="37" t="n">
        <f aca="false">D16-E16</f>
        <v>2.53</v>
      </c>
      <c r="G16" s="59" t="n">
        <f aca="false">C16/F16</f>
        <v>1.52569169960474</v>
      </c>
    </row>
    <row r="17" customFormat="false" ht="13.8" hidden="false" customHeight="false" outlineLevel="0" collapsed="false">
      <c r="B17" s="58" t="n">
        <v>6</v>
      </c>
      <c r="C17" s="37" t="n">
        <f aca="false">C16</f>
        <v>3.86</v>
      </c>
      <c r="D17" s="37" t="n">
        <v>4.76</v>
      </c>
      <c r="E17" s="37" t="n">
        <v>2.16</v>
      </c>
      <c r="F17" s="37" t="n">
        <f aca="false">D17-E17</f>
        <v>2.6</v>
      </c>
      <c r="G17" s="59" t="n">
        <f aca="false">C17/F17</f>
        <v>1.48461538461538</v>
      </c>
    </row>
    <row r="18" customFormat="false" ht="13.8" hidden="false" customHeight="false" outlineLevel="0" collapsed="false">
      <c r="B18" s="58" t="n">
        <v>7</v>
      </c>
      <c r="C18" s="37" t="n">
        <f aca="false">C17</f>
        <v>3.86</v>
      </c>
      <c r="D18" s="37" t="n">
        <v>4.62</v>
      </c>
      <c r="E18" s="37" t="n">
        <v>2.01</v>
      </c>
      <c r="F18" s="37" t="n">
        <f aca="false">D18-E18</f>
        <v>2.61</v>
      </c>
      <c r="G18" s="59" t="n">
        <f aca="false">C18/F18</f>
        <v>1.47892720306513</v>
      </c>
    </row>
    <row r="19" customFormat="false" ht="13.8" hidden="false" customHeight="false" outlineLevel="0" collapsed="false">
      <c r="B19" s="58" t="n">
        <v>8</v>
      </c>
      <c r="C19" s="37" t="n">
        <f aca="false">C18</f>
        <v>3.86</v>
      </c>
      <c r="D19" s="37" t="n">
        <v>4.63</v>
      </c>
      <c r="E19" s="37" t="n">
        <v>2.05</v>
      </c>
      <c r="F19" s="37" t="n">
        <f aca="false">D19-E19</f>
        <v>2.58</v>
      </c>
      <c r="G19" s="59" t="n">
        <f aca="false">C19/F19</f>
        <v>1.49612403100775</v>
      </c>
    </row>
    <row r="20" customFormat="false" ht="13.8" hidden="false" customHeight="false" outlineLevel="0" collapsed="false">
      <c r="B20" s="58" t="n">
        <v>9</v>
      </c>
      <c r="C20" s="37" t="n">
        <f aca="false">C19</f>
        <v>3.86</v>
      </c>
      <c r="D20" s="37" t="n">
        <v>4.74</v>
      </c>
      <c r="E20" s="37" t="n">
        <v>2.18</v>
      </c>
      <c r="F20" s="37" t="n">
        <f aca="false">D20-E20</f>
        <v>2.56</v>
      </c>
      <c r="G20" s="59" t="n">
        <f aca="false">C20/F20</f>
        <v>1.5078125</v>
      </c>
    </row>
    <row r="21" customFormat="false" ht="13.8" hidden="false" customHeight="false" outlineLevel="0" collapsed="false">
      <c r="B21" s="60" t="n">
        <v>10</v>
      </c>
      <c r="C21" s="61" t="n">
        <f aca="false">C20</f>
        <v>3.86</v>
      </c>
      <c r="D21" s="61" t="n">
        <v>4.66</v>
      </c>
      <c r="E21" s="61" t="n">
        <v>2.09</v>
      </c>
      <c r="F21" s="61" t="n">
        <f aca="false">D21-E21</f>
        <v>2.57</v>
      </c>
      <c r="G21" s="59" t="n">
        <f aca="false">C21/F21</f>
        <v>1.50194552529183</v>
      </c>
    </row>
    <row r="22" customFormat="false" ht="13.8" hidden="false" customHeight="false" outlineLevel="0" collapsed="false">
      <c r="B22" s="9" t="n">
        <v>11</v>
      </c>
      <c r="C22" s="9" t="n">
        <f aca="false">C21</f>
        <v>3.86</v>
      </c>
      <c r="D22" s="9" t="n">
        <v>4.65</v>
      </c>
      <c r="E22" s="9" t="n">
        <v>2.07</v>
      </c>
      <c r="F22" s="61" t="n">
        <f aca="false">D22-E22</f>
        <v>2.58</v>
      </c>
      <c r="G22" s="59" t="n">
        <f aca="false">C22/F22</f>
        <v>1.49612403100775</v>
      </c>
    </row>
    <row r="23" customFormat="false" ht="15" hidden="false" customHeight="false" outlineLevel="0" collapsed="false">
      <c r="B23" s="37" t="n">
        <v>12</v>
      </c>
      <c r="C23" s="37" t="n">
        <f aca="false">C22</f>
        <v>3.86</v>
      </c>
      <c r="D23" s="37"/>
      <c r="E23" s="37"/>
      <c r="F23" s="52"/>
      <c r="G23" s="63"/>
    </row>
    <row r="24" customFormat="false" ht="15" hidden="false" customHeight="false" outlineLevel="0" collapsed="false">
      <c r="B24" s="37" t="n">
        <v>13</v>
      </c>
      <c r="C24" s="37" t="n">
        <f aca="false">C23</f>
        <v>3.86</v>
      </c>
      <c r="D24" s="37"/>
      <c r="E24" s="37"/>
      <c r="F24" s="52"/>
      <c r="G24" s="63"/>
    </row>
    <row r="25" customFormat="false" ht="15" hidden="false" customHeight="false" outlineLevel="0" collapsed="false">
      <c r="B25" s="37" t="n">
        <v>14</v>
      </c>
      <c r="C25" s="37" t="n">
        <f aca="false">C24</f>
        <v>3.86</v>
      </c>
      <c r="D25" s="37"/>
      <c r="E25" s="37" t="n">
        <f aca="false">+E28</f>
        <v>0</v>
      </c>
      <c r="F25" s="52"/>
      <c r="G25" s="63"/>
    </row>
    <row r="26" customFormat="false" ht="15.75" hidden="false" customHeight="false" outlineLevel="0" collapsed="false">
      <c r="B26" s="37" t="n">
        <v>15</v>
      </c>
      <c r="C26" s="37" t="n">
        <f aca="false">C25</f>
        <v>3.86</v>
      </c>
      <c r="D26" s="37"/>
      <c r="E26" s="37"/>
      <c r="F26" s="52"/>
      <c r="G26" s="63"/>
    </row>
    <row r="27" customFormat="false" ht="15.75" hidden="false" customHeight="false" outlineLevel="0" collapsed="false">
      <c r="B27" s="6" t="s">
        <v>71</v>
      </c>
      <c r="C27" s="7" t="s">
        <v>72</v>
      </c>
      <c r="D27" s="7" t="s">
        <v>72</v>
      </c>
      <c r="E27" s="7" t="s">
        <v>72</v>
      </c>
      <c r="F27" s="7" t="s">
        <v>72</v>
      </c>
      <c r="G27" s="64" t="n">
        <f aca="false">ROUND(AVERAGE(G12:G26),$C$1)</f>
        <v>1.4937</v>
      </c>
    </row>
    <row r="29" customFormat="false" ht="15" hidden="false" customHeight="false" outlineLevel="0" collapsed="false">
      <c r="B29" s="0" t="s">
        <v>73</v>
      </c>
      <c r="F29" s="63" t="n">
        <f aca="false">ROUND(AVERAGE(F12:F27),$C$1)</f>
        <v>2.5845</v>
      </c>
      <c r="G29" s="0" t="s">
        <v>74</v>
      </c>
      <c r="H29" s="65" t="n">
        <f aca="false">C5</f>
        <v>0.0058</v>
      </c>
      <c r="I29" s="0" t="s">
        <v>75</v>
      </c>
    </row>
    <row r="30" customFormat="false" ht="15" hidden="false" customHeight="false" outlineLevel="0" collapsed="false">
      <c r="F30" s="66"/>
    </row>
    <row r="31" customFormat="false" ht="15" hidden="false" customHeight="false" outlineLevel="0" collapsed="false">
      <c r="B31" s="0" t="s">
        <v>76</v>
      </c>
      <c r="F31" s="63" t="n">
        <f aca="false">ROUND(C5/3^0.5,$C$1)</f>
        <v>0.0033</v>
      </c>
      <c r="G31" s="0" t="s">
        <v>63</v>
      </c>
    </row>
    <row r="32" customFormat="false" ht="15" hidden="false" customHeight="false" outlineLevel="0" collapsed="false">
      <c r="B32" s="0" t="s">
        <v>77</v>
      </c>
      <c r="F32" s="63" t="n">
        <f aca="false">ROUND(_xlfn.STDEV.P(F12:F27)/(COUNTA(F12:F27)-1)^0.5,$C$1)</f>
        <v>0.0082</v>
      </c>
      <c r="G32" s="0" t="s">
        <v>63</v>
      </c>
    </row>
    <row r="33" customFormat="false" ht="15" hidden="false" customHeight="false" outlineLevel="0" collapsed="false">
      <c r="B33" s="0" t="s">
        <v>78</v>
      </c>
      <c r="F33" s="67"/>
    </row>
    <row r="34" customFormat="false" ht="15" hidden="false" customHeight="false" outlineLevel="0" collapsed="false">
      <c r="F34" s="66"/>
    </row>
    <row r="35" customFormat="false" ht="15" hidden="false" customHeight="false" outlineLevel="0" collapsed="false">
      <c r="B35" s="0" t="s">
        <v>79</v>
      </c>
      <c r="F35" s="63" t="n">
        <f aca="false">ROUND(SQRT((1/F29*F31)^2+(-C4/F29^2*F32)^2),$C$1)</f>
        <v>0.0049</v>
      </c>
      <c r="G35" s="0" t="s">
        <v>63</v>
      </c>
    </row>
    <row r="36" customFormat="false" ht="15" hidden="false" customHeight="false" outlineLevel="0" collapsed="false">
      <c r="F36" s="66"/>
    </row>
    <row r="37" customFormat="false" ht="15" hidden="false" customHeight="false" outlineLevel="0" collapsed="false">
      <c r="B37" s="0" t="s">
        <v>80</v>
      </c>
      <c r="F37" s="66"/>
    </row>
    <row r="38" customFormat="false" ht="15" hidden="false" customHeight="false" outlineLevel="0" collapsed="false">
      <c r="F38" s="66"/>
    </row>
    <row r="39" customFormat="false" ht="15" hidden="false" customHeight="false" outlineLevel="0" collapsed="false">
      <c r="B39" s="0" t="s">
        <v>81</v>
      </c>
      <c r="F39" s="63" t="n">
        <f aca="false">ROUND(G27*(( F31/C4)^2+(F32/F29)^2)^0.5,$C$1)</f>
        <v>0.0049</v>
      </c>
      <c r="G39" s="0" t="s">
        <v>63</v>
      </c>
    </row>
    <row r="40" customFormat="false" ht="15" hidden="false" customHeight="false" outlineLevel="0" collapsed="false">
      <c r="F40" s="67"/>
    </row>
    <row r="41" customFormat="false" ht="15" hidden="false" customHeight="false" outlineLevel="0" collapsed="false">
      <c r="B41" s="0" t="s">
        <v>82</v>
      </c>
      <c r="F41" s="63" t="n">
        <f aca="false">ROUND((( F31/C4)^2+(F32/F29)^2)^0.5,$C$1)*100</f>
        <v>0.33</v>
      </c>
      <c r="G41" s="0" t="s">
        <v>83</v>
      </c>
    </row>
    <row r="43" customFormat="false" ht="15" hidden="false" customHeight="false" outlineLevel="0" collapsed="false">
      <c r="B43" s="0" t="s">
        <v>84</v>
      </c>
    </row>
    <row r="46" customFormat="false" ht="15" hidden="false" customHeight="false" outlineLevel="0" collapsed="false">
      <c r="B46" s="52" t="s">
        <v>85</v>
      </c>
      <c r="C46" s="52" t="s">
        <v>27</v>
      </c>
      <c r="D46" s="37" t="s">
        <v>30</v>
      </c>
      <c r="E46" s="37" t="s">
        <v>86</v>
      </c>
      <c r="F46" s="37" t="s">
        <v>87</v>
      </c>
    </row>
    <row r="47" customFormat="false" ht="15" hidden="false" customHeight="false" outlineLevel="0" collapsed="false">
      <c r="B47" s="52" t="str">
        <f aca="false">C2</f>
        <v>pleksiglas</v>
      </c>
      <c r="C47" s="52" t="str">
        <f aca="false">C3</f>
        <v>światło białe</v>
      </c>
      <c r="D47" s="63" t="n">
        <f aca="false">F39</f>
        <v>0.0049</v>
      </c>
      <c r="E47" s="63" t="n">
        <f aca="false">G27</f>
        <v>1.4937</v>
      </c>
      <c r="F47" s="63" t="n">
        <v>1.489</v>
      </c>
    </row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2015-10-13T09:17:46Z</dcterms:created>
  <dc:creator>Pipi</dc:creator>
  <dc:language>pl-PL</dc:language>
  <cp:lastModifiedBy>Pipi</cp:lastModifiedBy>
  <cp:lastPrinted>2015-10-13T19:18:26Z</cp:lastPrinted>
  <dcterms:modified xsi:type="dcterms:W3CDTF">2015-10-13T19:56:27Z</dcterms:modified>
  <cp:revision>0</cp:revision>
</cp:coreProperties>
</file>