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730" windowHeight="1176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M38" i="1" l="1"/>
  <c r="L38" i="1"/>
  <c r="K38" i="1"/>
  <c r="J38" i="1"/>
  <c r="I38" i="1"/>
  <c r="H38" i="1"/>
  <c r="G38" i="1"/>
  <c r="F38" i="1"/>
  <c r="E38" i="1"/>
  <c r="D38" i="1"/>
  <c r="M32" i="1"/>
  <c r="L32" i="1"/>
  <c r="K32" i="1"/>
  <c r="J32" i="1"/>
  <c r="I32" i="1"/>
  <c r="H32" i="1"/>
  <c r="G32" i="1"/>
  <c r="F32" i="1"/>
  <c r="E32" i="1"/>
  <c r="D32" i="1"/>
  <c r="M26" i="1"/>
  <c r="L26" i="1"/>
  <c r="K26" i="1"/>
  <c r="J26" i="1"/>
  <c r="I26" i="1"/>
  <c r="H26" i="1"/>
  <c r="G26" i="1"/>
  <c r="F26" i="1"/>
  <c r="E26" i="1"/>
  <c r="D26" i="1"/>
  <c r="M20" i="1"/>
  <c r="L20" i="1"/>
  <c r="K20" i="1"/>
  <c r="J20" i="1"/>
  <c r="I20" i="1"/>
  <c r="H20" i="1"/>
  <c r="G20" i="1"/>
  <c r="F20" i="1"/>
  <c r="E20" i="1"/>
  <c r="D20" i="1"/>
  <c r="M14" i="1"/>
  <c r="L14" i="1"/>
  <c r="K14" i="1"/>
  <c r="J14" i="1"/>
  <c r="I14" i="1"/>
  <c r="H14" i="1"/>
  <c r="G14" i="1"/>
  <c r="F14" i="1"/>
  <c r="E14" i="1"/>
  <c r="D14" i="1"/>
  <c r="D15" i="1" s="1"/>
  <c r="E8" i="1"/>
  <c r="F8" i="1"/>
  <c r="G8" i="1"/>
  <c r="H8" i="1"/>
  <c r="I8" i="1"/>
  <c r="J8" i="1"/>
  <c r="K8" i="1"/>
  <c r="L8" i="1"/>
  <c r="M8" i="1"/>
  <c r="D8" i="1"/>
  <c r="F39" i="1" l="1"/>
  <c r="D9" i="1"/>
  <c r="D33" i="1"/>
  <c r="F9" i="1"/>
  <c r="D39" i="1"/>
  <c r="F15" i="1"/>
  <c r="D27" i="1"/>
  <c r="F33" i="1"/>
  <c r="F27" i="1"/>
  <c r="D21" i="1"/>
  <c r="H27" i="1" s="1"/>
  <c r="F21" i="1"/>
  <c r="J27" i="1" l="1"/>
  <c r="J39" i="1"/>
  <c r="H39" i="1"/>
  <c r="H33" i="1"/>
  <c r="J33" i="1"/>
</calcChain>
</file>

<file path=xl/sharedStrings.xml><?xml version="1.0" encoding="utf-8"?>
<sst xmlns="http://schemas.openxmlformats.org/spreadsheetml/2006/main" count="42" uniqueCount="13">
  <si>
    <t>Opór wzorcowy</t>
  </si>
  <si>
    <t>a [mm]</t>
  </si>
  <si>
    <t>Rx [Ω]</t>
  </si>
  <si>
    <t>Średnie Rx [Ω]</t>
  </si>
  <si>
    <t>u(Rx)</t>
  </si>
  <si>
    <t>Robl</t>
  </si>
  <si>
    <t>u(Robl)</t>
  </si>
  <si>
    <t>Połączenie szeregowe (R2 z R3)</t>
  </si>
  <si>
    <t>Połączenie mieszane (R1 i R2 równolegle, R3 szeregowo)</t>
  </si>
  <si>
    <t>Połączenie równoległe (R1 z R2)</t>
  </si>
  <si>
    <t>Opornik R1</t>
  </si>
  <si>
    <t>Opornik R2</t>
  </si>
  <si>
    <t>Opornik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</si>
</sst>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2" xfId="0" applyFill="1" applyBorder="1"/>
    <xf numFmtId="0" fontId="1" fillId="2" borderId="1" xfId="1" applyAlignment="1">
      <alignment horizontal="center"/>
    </xf>
    <xf numFmtId="0" fontId="1" fillId="2" borderId="1" xfId="1" applyAlignment="1">
      <alignment horizontal="center" wrapText="1"/>
    </xf>
    <xf numFmtId="0" fontId="1" fillId="2" borderId="1" xfId="1"/>
    <xf numFmtId="0" fontId="1" fillId="2" borderId="5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2" xfId="1" applyBorder="1" applyAlignment="1">
      <alignment horizontal="center" wrapText="1"/>
    </xf>
    <xf numFmtId="0" fontId="1" fillId="2" borderId="1" xfId="1" applyAlignment="1"/>
    <xf numFmtId="0" fontId="1" fillId="2" borderId="8" xfId="1" applyBorder="1" applyAlignment="1"/>
    <xf numFmtId="0" fontId="1" fillId="2" borderId="7" xfId="1" applyBorder="1"/>
    <xf numFmtId="0" fontId="1" fillId="2" borderId="4" xfId="1" applyBorder="1"/>
    <xf numFmtId="0" fontId="1" fillId="2" borderId="9" xfId="1" applyBorder="1"/>
    <xf numFmtId="0" fontId="1" fillId="2" borderId="10" xfId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1" fillId="2" borderId="1" xfId="1" applyNumberFormat="1"/>
    <xf numFmtId="2" fontId="0" fillId="0" borderId="0" xfId="0" applyNumberFormat="1"/>
    <xf numFmtId="2" fontId="1" fillId="2" borderId="5" xfId="1" applyNumberFormat="1" applyBorder="1" applyAlignment="1">
      <alignment horizontal="center"/>
    </xf>
    <xf numFmtId="2" fontId="1" fillId="2" borderId="1" xfId="1" applyNumberFormat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3" xfId="1" applyBorder="1" applyAlignment="1">
      <alignment horizontal="left"/>
    </xf>
    <xf numFmtId="0" fontId="1" fillId="2" borderId="7" xfId="1" applyBorder="1" applyAlignment="1">
      <alignment horizontal="left"/>
    </xf>
    <xf numFmtId="0" fontId="1" fillId="2" borderId="4" xfId="1" applyBorder="1" applyAlignment="1">
      <alignment horizontal="left"/>
    </xf>
  </cellXfs>
  <cellStyles count="2">
    <cellStyle name="Dane wyjściowe" xfId="1" builtinId="21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T39"/>
  <sheetViews>
    <sheetView tabSelected="1" workbookViewId="0">
      <selection activeCell="J42" sqref="J42"/>
    </sheetView>
  </sheetViews>
  <sheetFormatPr defaultRowHeight="14.25"/>
  <cols>
    <col min="3" max="3" width="13.875" customWidth="1"/>
    <col min="4" max="4" width="9.25" bestFit="1" customWidth="1"/>
  </cols>
  <sheetData>
    <row r="5" spans="3:13" ht="15">
      <c r="C5" s="6" t="s">
        <v>10</v>
      </c>
    </row>
    <row r="6" spans="3:13" ht="15">
      <c r="C6" s="4" t="s">
        <v>0</v>
      </c>
      <c r="D6" s="2">
        <v>3</v>
      </c>
      <c r="E6" s="2">
        <v>5</v>
      </c>
      <c r="F6" s="2">
        <v>10</v>
      </c>
      <c r="G6" s="3">
        <v>13</v>
      </c>
      <c r="H6" s="3">
        <v>14</v>
      </c>
      <c r="I6" s="3">
        <v>15</v>
      </c>
      <c r="J6" s="3">
        <v>20</v>
      </c>
      <c r="K6" s="3">
        <v>30</v>
      </c>
      <c r="L6" s="3">
        <v>40</v>
      </c>
      <c r="M6" s="3">
        <v>50</v>
      </c>
    </row>
    <row r="7" spans="3:13" ht="15">
      <c r="C7" s="5" t="s">
        <v>1</v>
      </c>
      <c r="D7" s="2">
        <v>754</v>
      </c>
      <c r="E7" s="2">
        <v>654</v>
      </c>
      <c r="F7" s="2">
        <v>485</v>
      </c>
      <c r="G7" s="2">
        <v>419</v>
      </c>
      <c r="H7" s="2">
        <v>402</v>
      </c>
      <c r="I7" s="2">
        <v>385</v>
      </c>
      <c r="J7" s="2">
        <v>325</v>
      </c>
      <c r="K7" s="2">
        <v>245</v>
      </c>
      <c r="L7" s="2">
        <v>195</v>
      </c>
      <c r="M7" s="2">
        <v>163</v>
      </c>
    </row>
    <row r="8" spans="3:13" ht="15">
      <c r="C8" s="4" t="s">
        <v>2</v>
      </c>
      <c r="D8" s="16">
        <f>(D6*D7)/(1000-D7)</f>
        <v>9.1951219512195124</v>
      </c>
      <c r="E8" s="16">
        <f t="shared" ref="E8:M8" si="0">(E6*E7)/(1000-E7)</f>
        <v>9.4508670520231206</v>
      </c>
      <c r="F8" s="16">
        <f t="shared" si="0"/>
        <v>9.4174757281553401</v>
      </c>
      <c r="G8" s="16">
        <f t="shared" si="0"/>
        <v>9.3752151462994835</v>
      </c>
      <c r="H8" s="16">
        <f t="shared" si="0"/>
        <v>9.4113712374581944</v>
      </c>
      <c r="I8" s="16">
        <f t="shared" si="0"/>
        <v>9.3902439024390247</v>
      </c>
      <c r="J8" s="16">
        <f t="shared" si="0"/>
        <v>9.6296296296296298</v>
      </c>
      <c r="K8" s="16">
        <f t="shared" si="0"/>
        <v>9.7350993377483448</v>
      </c>
      <c r="L8" s="16">
        <f t="shared" si="0"/>
        <v>9.6894409937888195</v>
      </c>
      <c r="M8" s="16">
        <f t="shared" si="0"/>
        <v>9.7371565113500598</v>
      </c>
    </row>
    <row r="9" spans="3:13" ht="15">
      <c r="C9" s="4" t="s">
        <v>3</v>
      </c>
      <c r="D9" s="17">
        <f>AVERAGE(D8:M8)</f>
        <v>9.5031621490111551</v>
      </c>
      <c r="E9" s="6" t="s">
        <v>4</v>
      </c>
      <c r="F9" s="17">
        <f>STDEV(D8:M8)/SQRT(10)</f>
        <v>5.7903587826903878E-2</v>
      </c>
    </row>
    <row r="11" spans="3:13" ht="15">
      <c r="C11" s="4" t="s">
        <v>11</v>
      </c>
      <c r="F11" s="1"/>
    </row>
    <row r="12" spans="3:13" ht="15">
      <c r="C12" s="8" t="s">
        <v>0</v>
      </c>
      <c r="D12" s="2">
        <v>5</v>
      </c>
      <c r="E12" s="2">
        <v>10</v>
      </c>
      <c r="F12" s="2">
        <v>15</v>
      </c>
      <c r="G12" s="2">
        <v>18</v>
      </c>
      <c r="H12" s="2">
        <v>20</v>
      </c>
      <c r="I12" s="2">
        <v>25</v>
      </c>
      <c r="J12" s="2">
        <v>27</v>
      </c>
      <c r="K12" s="2">
        <v>30</v>
      </c>
      <c r="L12" s="2">
        <v>40</v>
      </c>
      <c r="M12" s="2">
        <v>50</v>
      </c>
    </row>
    <row r="13" spans="3:13" ht="15">
      <c r="C13" s="9" t="s">
        <v>1</v>
      </c>
      <c r="D13" s="2">
        <v>790</v>
      </c>
      <c r="E13" s="2">
        <v>655</v>
      </c>
      <c r="F13" s="2">
        <v>551</v>
      </c>
      <c r="G13" s="2">
        <v>513</v>
      </c>
      <c r="H13" s="2">
        <v>481</v>
      </c>
      <c r="I13" s="2">
        <v>435</v>
      </c>
      <c r="J13" s="2">
        <v>416</v>
      </c>
      <c r="K13" s="2">
        <v>390</v>
      </c>
      <c r="L13" s="2">
        <v>325</v>
      </c>
      <c r="M13" s="2">
        <v>273</v>
      </c>
    </row>
    <row r="14" spans="3:13" ht="15">
      <c r="C14" s="7" t="s">
        <v>2</v>
      </c>
      <c r="D14" s="18">
        <f>(D12*D13)/(1000-D13)</f>
        <v>18.80952380952381</v>
      </c>
      <c r="E14" s="18">
        <f t="shared" ref="E14" si="1">(E12*E13)/(1000-E13)</f>
        <v>18.985507246376812</v>
      </c>
      <c r="F14" s="18">
        <f t="shared" ref="F14" si="2">(F12*F13)/(1000-F13)</f>
        <v>18.407572383073497</v>
      </c>
      <c r="G14" s="18">
        <f t="shared" ref="G14" si="3">(G12*G13)/(1000-G13)</f>
        <v>18.960985626283367</v>
      </c>
      <c r="H14" s="18">
        <f t="shared" ref="H14" si="4">(H12*H13)/(1000-H13)</f>
        <v>18.535645472061656</v>
      </c>
      <c r="I14" s="18">
        <f t="shared" ref="I14" si="5">(I12*I13)/(1000-I13)</f>
        <v>19.247787610619469</v>
      </c>
      <c r="J14" s="18">
        <f t="shared" ref="J14" si="6">(J12*J13)/(1000-J13)</f>
        <v>19.232876712328768</v>
      </c>
      <c r="K14" s="18">
        <f t="shared" ref="K14" si="7">(K12*K13)/(1000-K13)</f>
        <v>19.180327868852459</v>
      </c>
      <c r="L14" s="18">
        <f t="shared" ref="L14" si="8">(L12*L13)/(1000-L13)</f>
        <v>19.25925925925926</v>
      </c>
      <c r="M14" s="18">
        <f t="shared" ref="M14" si="9">(M12*M13)/(1000-M13)</f>
        <v>18.775790921595597</v>
      </c>
    </row>
    <row r="15" spans="3:13" ht="15">
      <c r="C15" s="4" t="s">
        <v>3</v>
      </c>
      <c r="D15" s="17">
        <f>AVERAGE(D14:M14)</f>
        <v>18.939527690997473</v>
      </c>
      <c r="E15" s="19" t="s">
        <v>4</v>
      </c>
      <c r="F15" s="17">
        <f>STDEV(D14:M14)/SQRT(10)</f>
        <v>9.6244678093130601E-2</v>
      </c>
      <c r="G15" s="20"/>
      <c r="H15" s="20"/>
      <c r="I15" s="20"/>
      <c r="J15" s="20"/>
      <c r="K15" s="20"/>
      <c r="L15" s="20"/>
      <c r="M15" s="20"/>
    </row>
    <row r="17" spans="3:20" ht="15">
      <c r="C17" s="4" t="s">
        <v>12</v>
      </c>
    </row>
    <row r="18" spans="3:20" ht="15">
      <c r="C18" s="8" t="s">
        <v>0</v>
      </c>
      <c r="D18" s="2">
        <v>5</v>
      </c>
      <c r="E18" s="2">
        <v>10</v>
      </c>
      <c r="F18" s="2">
        <v>15</v>
      </c>
      <c r="G18" s="2">
        <v>18</v>
      </c>
      <c r="H18" s="2">
        <v>20</v>
      </c>
      <c r="I18" s="2">
        <v>25</v>
      </c>
      <c r="J18" s="2">
        <v>27</v>
      </c>
      <c r="K18" s="2">
        <v>30</v>
      </c>
      <c r="L18" s="2">
        <v>40</v>
      </c>
      <c r="M18" s="2">
        <v>50</v>
      </c>
    </row>
    <row r="19" spans="3:20" ht="15">
      <c r="C19" s="9" t="s">
        <v>1</v>
      </c>
      <c r="D19" s="2">
        <v>875</v>
      </c>
      <c r="E19" s="2">
        <v>778</v>
      </c>
      <c r="F19" s="2">
        <v>692</v>
      </c>
      <c r="G19" s="2">
        <v>658</v>
      </c>
      <c r="H19" s="2">
        <v>636</v>
      </c>
      <c r="I19" s="2">
        <v>586</v>
      </c>
      <c r="J19" s="2">
        <v>561</v>
      </c>
      <c r="K19" s="2">
        <v>531</v>
      </c>
      <c r="L19" s="2">
        <v>462</v>
      </c>
      <c r="M19" s="2">
        <v>409</v>
      </c>
    </row>
    <row r="20" spans="3:20" ht="15">
      <c r="C20" s="7" t="s">
        <v>2</v>
      </c>
      <c r="D20" s="18">
        <f>(D18*D19)/(1000-D19)</f>
        <v>35</v>
      </c>
      <c r="E20" s="18">
        <f t="shared" ref="E20" si="10">(E18*E19)/(1000-E19)</f>
        <v>35.045045045045043</v>
      </c>
      <c r="F20" s="18">
        <f t="shared" ref="F20" si="11">(F18*F19)/(1000-F19)</f>
        <v>33.701298701298704</v>
      </c>
      <c r="G20" s="18">
        <f t="shared" ref="G20" si="12">(G18*G19)/(1000-G19)</f>
        <v>34.631578947368418</v>
      </c>
      <c r="H20" s="18">
        <f t="shared" ref="H20" si="13">(H18*H19)/(1000-H19)</f>
        <v>34.945054945054942</v>
      </c>
      <c r="I20" s="18">
        <f t="shared" ref="I20" si="14">(I18*I19)/(1000-I19)</f>
        <v>35.386473429951693</v>
      </c>
      <c r="J20" s="18">
        <f t="shared" ref="J20" si="15">(J18*J19)/(1000-J19)</f>
        <v>34.503416856492031</v>
      </c>
      <c r="K20" s="18">
        <f t="shared" ref="K20" si="16">(K18*K19)/(1000-K19)</f>
        <v>33.965884861407247</v>
      </c>
      <c r="L20" s="18">
        <f t="shared" ref="L20" si="17">(L18*L19)/(1000-L19)</f>
        <v>34.349442379182157</v>
      </c>
      <c r="M20" s="18">
        <f t="shared" ref="M20" si="18">(M18*M19)/(1000-M19)</f>
        <v>34.602368866328256</v>
      </c>
    </row>
    <row r="21" spans="3:20" ht="15">
      <c r="C21" s="4" t="s">
        <v>3</v>
      </c>
      <c r="D21" s="17">
        <f>AVERAGE(D20:M20)</f>
        <v>34.613056403212852</v>
      </c>
      <c r="E21" s="19" t="s">
        <v>4</v>
      </c>
      <c r="F21" s="17">
        <f>STDEV(D20:M20)/SQRT(10)</f>
        <v>0.16250948916846836</v>
      </c>
      <c r="G21" s="20"/>
      <c r="H21" s="20"/>
      <c r="I21" s="20"/>
      <c r="J21" s="20"/>
      <c r="K21" s="20"/>
      <c r="L21" s="20"/>
      <c r="M21" s="20"/>
    </row>
    <row r="23" spans="3:20" ht="15">
      <c r="C23" s="10" t="s">
        <v>7</v>
      </c>
      <c r="D23" s="10"/>
      <c r="E23" s="11"/>
      <c r="F23" s="12"/>
      <c r="G23" s="12"/>
      <c r="H23" s="13"/>
    </row>
    <row r="24" spans="3:20" ht="15">
      <c r="C24" s="8" t="s">
        <v>0</v>
      </c>
      <c r="D24" s="2">
        <v>10</v>
      </c>
      <c r="E24" s="2">
        <v>15</v>
      </c>
      <c r="F24" s="2">
        <v>23</v>
      </c>
      <c r="G24" s="2">
        <v>25</v>
      </c>
      <c r="H24" s="2">
        <v>30</v>
      </c>
      <c r="I24" s="2">
        <v>40</v>
      </c>
      <c r="J24" s="2">
        <v>45</v>
      </c>
      <c r="K24" s="2">
        <v>50</v>
      </c>
      <c r="L24" s="2">
        <v>60</v>
      </c>
      <c r="M24" s="2">
        <v>70</v>
      </c>
    </row>
    <row r="25" spans="3:20" ht="15">
      <c r="C25" s="9" t="s">
        <v>1</v>
      </c>
      <c r="D25" s="2">
        <v>844</v>
      </c>
      <c r="E25" s="2">
        <v>782</v>
      </c>
      <c r="F25" s="2">
        <v>731</v>
      </c>
      <c r="G25" s="2">
        <v>692</v>
      </c>
      <c r="H25" s="2">
        <v>649</v>
      </c>
      <c r="I25" s="2">
        <v>575</v>
      </c>
      <c r="J25" s="2">
        <v>549</v>
      </c>
      <c r="K25" s="2">
        <v>521</v>
      </c>
      <c r="L25" s="2">
        <v>476</v>
      </c>
      <c r="M25" s="2">
        <v>436</v>
      </c>
    </row>
    <row r="26" spans="3:20" ht="15">
      <c r="C26" s="21" t="s">
        <v>2</v>
      </c>
      <c r="D26" s="18">
        <f>(D24*D25)/(1000-D25)</f>
        <v>54.102564102564102</v>
      </c>
      <c r="E26" s="18">
        <f t="shared" ref="E26" si="19">(E24*E25)/(1000-E25)</f>
        <v>53.807339449541281</v>
      </c>
      <c r="F26" s="18">
        <f t="shared" ref="F26" si="20">(F24*F25)/(1000-F25)</f>
        <v>62.501858736059482</v>
      </c>
      <c r="G26" s="18">
        <f t="shared" ref="G26" si="21">(G24*G25)/(1000-G25)</f>
        <v>56.168831168831169</v>
      </c>
      <c r="H26" s="18">
        <f t="shared" ref="H26" si="22">(H24*H25)/(1000-H25)</f>
        <v>55.470085470085472</v>
      </c>
      <c r="I26" s="18">
        <f t="shared" ref="I26" si="23">(I24*I25)/(1000-I25)</f>
        <v>54.117647058823529</v>
      </c>
      <c r="J26" s="18">
        <f t="shared" ref="J26" si="24">(J24*J25)/(1000-J25)</f>
        <v>54.77827050997783</v>
      </c>
      <c r="K26" s="18">
        <f t="shared" ref="K26" si="25">(K24*K25)/(1000-K25)</f>
        <v>54.38413361169102</v>
      </c>
      <c r="L26" s="18">
        <f t="shared" ref="L26" si="26">(L24*L25)/(1000-L25)</f>
        <v>54.503816793893129</v>
      </c>
      <c r="M26" s="18">
        <f t="shared" ref="M26" si="27">(M24*M25)/(1000-M25)</f>
        <v>54.113475177304963</v>
      </c>
    </row>
    <row r="27" spans="3:20" ht="15">
      <c r="C27" s="22" t="s">
        <v>3</v>
      </c>
      <c r="D27" s="17">
        <f>AVERAGE(D26:M26)</f>
        <v>55.394802207877206</v>
      </c>
      <c r="E27" s="19" t="s">
        <v>4</v>
      </c>
      <c r="F27" s="17">
        <f>STDEV(D26:M26)/SQRT(10)</f>
        <v>0.82174137465954722</v>
      </c>
      <c r="G27" s="19" t="s">
        <v>5</v>
      </c>
      <c r="H27" s="16">
        <f>D15+D21</f>
        <v>53.552584094210324</v>
      </c>
      <c r="I27" s="19" t="s">
        <v>6</v>
      </c>
      <c r="J27" s="16">
        <f>SQRT(F15^2+F21^2)</f>
        <v>0.18887131103226576</v>
      </c>
      <c r="K27" s="20"/>
      <c r="L27" s="20"/>
      <c r="M27" s="20"/>
    </row>
    <row r="29" spans="3:20" ht="15">
      <c r="C29" s="23" t="s">
        <v>9</v>
      </c>
      <c r="D29" s="23"/>
      <c r="E29" s="24"/>
      <c r="F29" s="15"/>
      <c r="G29" s="15"/>
      <c r="H29" s="14"/>
    </row>
    <row r="30" spans="3:20" ht="15">
      <c r="C30" s="8" t="s">
        <v>0</v>
      </c>
      <c r="D30" s="2">
        <v>5</v>
      </c>
      <c r="E30" s="2">
        <v>7</v>
      </c>
      <c r="F30" s="2">
        <v>8</v>
      </c>
      <c r="G30" s="2">
        <v>10</v>
      </c>
      <c r="H30" s="2">
        <v>12</v>
      </c>
      <c r="I30" s="2">
        <v>15</v>
      </c>
      <c r="J30" s="2">
        <v>18</v>
      </c>
      <c r="K30" s="2">
        <v>20</v>
      </c>
      <c r="L30" s="2">
        <v>25</v>
      </c>
      <c r="M30" s="2">
        <v>30</v>
      </c>
    </row>
    <row r="31" spans="3:20" ht="15">
      <c r="C31" s="9" t="s">
        <v>1</v>
      </c>
      <c r="D31" s="2">
        <v>609</v>
      </c>
      <c r="E31" s="2">
        <v>527</v>
      </c>
      <c r="F31" s="2">
        <v>495</v>
      </c>
      <c r="G31" s="2">
        <v>440</v>
      </c>
      <c r="H31" s="2">
        <v>396</v>
      </c>
      <c r="I31" s="2">
        <v>343</v>
      </c>
      <c r="J31" s="2">
        <v>305</v>
      </c>
      <c r="K31" s="2">
        <v>283</v>
      </c>
      <c r="L31" s="2">
        <v>244</v>
      </c>
      <c r="M31" s="2">
        <v>210</v>
      </c>
      <c r="T31" s="1"/>
    </row>
    <row r="32" spans="3:20" ht="15">
      <c r="C32" s="7" t="s">
        <v>2</v>
      </c>
      <c r="D32" s="18">
        <f>(D30*D31)/(1000-D31)</f>
        <v>7.7877237851662402</v>
      </c>
      <c r="E32" s="18">
        <f t="shared" ref="E32" si="28">(E30*E31)/(1000-E31)</f>
        <v>7.7991543340380547</v>
      </c>
      <c r="F32" s="18">
        <f t="shared" ref="F32" si="29">(F30*F31)/(1000-F31)</f>
        <v>7.8415841584158414</v>
      </c>
      <c r="G32" s="18">
        <f t="shared" ref="G32" si="30">(G30*G31)/(1000-G31)</f>
        <v>7.8571428571428568</v>
      </c>
      <c r="H32" s="18">
        <f t="shared" ref="H32" si="31">(H30*H31)/(1000-H31)</f>
        <v>7.8675496688741724</v>
      </c>
      <c r="I32" s="18">
        <f t="shared" ref="I32" si="32">(I30*I31)/(1000-I31)</f>
        <v>7.8310502283105023</v>
      </c>
      <c r="J32" s="18">
        <f t="shared" ref="J32" si="33">(J30*J31)/(1000-J31)</f>
        <v>7.8992805755395681</v>
      </c>
      <c r="K32" s="18">
        <f t="shared" ref="K32" si="34">(K30*K31)/(1000-K31)</f>
        <v>7.8940027894002789</v>
      </c>
      <c r="L32" s="18">
        <f t="shared" ref="L32" si="35">(L30*L31)/(1000-L31)</f>
        <v>8.0687830687830679</v>
      </c>
      <c r="M32" s="18">
        <f t="shared" ref="M32" si="36">(M30*M31)/(1000-M31)</f>
        <v>7.9746835443037973</v>
      </c>
    </row>
    <row r="33" spans="3:13" ht="15">
      <c r="C33" s="4" t="s">
        <v>3</v>
      </c>
      <c r="D33" s="17">
        <f>AVERAGE(D32:M32)</f>
        <v>7.8820955009974387</v>
      </c>
      <c r="E33" s="19" t="s">
        <v>4</v>
      </c>
      <c r="F33" s="17">
        <f>STDEV(D32:M32)/SQRT(10)</f>
        <v>2.68179389314087E-2</v>
      </c>
      <c r="G33" s="19" t="s">
        <v>5</v>
      </c>
      <c r="H33" s="16">
        <f>(D9*D15)/(D9+D15)</f>
        <v>6.3280021575196148</v>
      </c>
      <c r="I33" s="19" t="s">
        <v>6</v>
      </c>
      <c r="J33" s="16">
        <f>SQRT((((D9*D9)/(D9+D15)^2)*F9)^2+(((D15*D15)/(D9+D15)^2)*F15)^2)</f>
        <v>4.3161788913629644E-2</v>
      </c>
      <c r="K33" s="20"/>
      <c r="L33" s="20"/>
      <c r="M33" s="20"/>
    </row>
    <row r="35" spans="3:13" ht="15">
      <c r="C35" s="25" t="s">
        <v>8</v>
      </c>
      <c r="D35" s="26"/>
      <c r="E35" s="26"/>
      <c r="F35" s="26"/>
      <c r="G35" s="26"/>
      <c r="H35" s="27"/>
    </row>
    <row r="36" spans="3:13" ht="15">
      <c r="C36" s="8" t="s">
        <v>0</v>
      </c>
      <c r="D36" s="2">
        <v>20</v>
      </c>
      <c r="E36" s="2">
        <v>30</v>
      </c>
      <c r="F36" s="2">
        <v>40</v>
      </c>
      <c r="G36" s="2">
        <v>50</v>
      </c>
      <c r="H36" s="2">
        <v>60</v>
      </c>
      <c r="I36" s="2">
        <v>70</v>
      </c>
      <c r="J36" s="2">
        <v>80</v>
      </c>
      <c r="K36" s="2">
        <v>90</v>
      </c>
      <c r="L36" s="2">
        <v>100</v>
      </c>
      <c r="M36" s="2">
        <v>110</v>
      </c>
    </row>
    <row r="37" spans="3:13" ht="15">
      <c r="C37" s="9" t="s">
        <v>1</v>
      </c>
      <c r="D37" s="2">
        <v>680</v>
      </c>
      <c r="E37" s="2">
        <v>582</v>
      </c>
      <c r="F37" s="2">
        <v>512</v>
      </c>
      <c r="G37" s="2">
        <v>455</v>
      </c>
      <c r="H37" s="2">
        <v>409</v>
      </c>
      <c r="I37" s="2">
        <v>370</v>
      </c>
      <c r="J37" s="2">
        <v>342</v>
      </c>
      <c r="K37" s="2">
        <v>316</v>
      </c>
      <c r="L37" s="2">
        <v>290</v>
      </c>
      <c r="M37" s="2">
        <v>274</v>
      </c>
    </row>
    <row r="38" spans="3:13" ht="15">
      <c r="C38" s="7" t="s">
        <v>2</v>
      </c>
      <c r="D38" s="18">
        <f>(D36*D37)/(1000-D37)</f>
        <v>42.5</v>
      </c>
      <c r="E38" s="18">
        <f t="shared" ref="E38" si="37">(E36*E37)/(1000-E37)</f>
        <v>41.770334928229666</v>
      </c>
      <c r="F38" s="18">
        <f t="shared" ref="F38" si="38">(F36*F37)/(1000-F37)</f>
        <v>41.967213114754095</v>
      </c>
      <c r="G38" s="18">
        <f t="shared" ref="G38" si="39">(G36*G37)/(1000-G37)</f>
        <v>41.743119266055047</v>
      </c>
      <c r="H38" s="18">
        <f t="shared" ref="H38" si="40">(H36*H37)/(1000-H37)</f>
        <v>41.522842639593911</v>
      </c>
      <c r="I38" s="18">
        <f t="shared" ref="I38" si="41">(I36*I37)/(1000-I37)</f>
        <v>41.111111111111114</v>
      </c>
      <c r="J38" s="18">
        <f t="shared" ref="J38" si="42">(J36*J37)/(1000-J37)</f>
        <v>41.580547112462007</v>
      </c>
      <c r="K38" s="18">
        <f t="shared" ref="K38" si="43">(K36*K37)/(1000-K37)</f>
        <v>41.578947368421055</v>
      </c>
      <c r="L38" s="18">
        <f t="shared" ref="L38" si="44">(L36*L37)/(1000-L37)</f>
        <v>40.845070422535208</v>
      </c>
      <c r="M38" s="18">
        <f t="shared" ref="M38" si="45">(M36*M37)/(1000-M37)</f>
        <v>41.515151515151516</v>
      </c>
    </row>
    <row r="39" spans="3:13" ht="15">
      <c r="C39" s="4" t="s">
        <v>3</v>
      </c>
      <c r="D39" s="17">
        <f>AVERAGE(D38:M38)</f>
        <v>41.613433747831358</v>
      </c>
      <c r="E39" s="19" t="s">
        <v>4</v>
      </c>
      <c r="F39" s="17">
        <f>STDEV(D38:M38)/SQRT(10)</f>
        <v>0.14202672253709628</v>
      </c>
      <c r="G39" s="19" t="s">
        <v>5</v>
      </c>
      <c r="H39" s="16">
        <f>(D9*D15)/(D9+D15)+D21</f>
        <v>40.941058560732465</v>
      </c>
      <c r="I39" s="19" t="s">
        <v>6</v>
      </c>
      <c r="J39" s="16">
        <f>SQRT((((D9*D9)/(D9+D15)^2)*F9)^2+(((D15*D15)/(D9+D15)^2)*F15)^2 + F21^2)</f>
        <v>0.16814361151117593</v>
      </c>
      <c r="K39" s="20"/>
      <c r="L39" s="20"/>
      <c r="M39" s="20"/>
    </row>
  </sheetData>
  <mergeCells count="2">
    <mergeCell ref="C29:E29"/>
    <mergeCell ref="C35:H3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</dc:creator>
  <cp:lastModifiedBy>Weronika</cp:lastModifiedBy>
  <dcterms:created xsi:type="dcterms:W3CDTF">2013-11-12T10:45:53Z</dcterms:created>
  <dcterms:modified xsi:type="dcterms:W3CDTF">2016-10-16T11:12:44Z</dcterms:modified>
</cp:coreProperties>
</file>